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2160" windowHeight="1440" activeTab="0"/>
  </bookViews>
  <sheets>
    <sheet name="rastarg1" sheetId="1" r:id="rId1"/>
    <sheet name="charts" sheetId="2" r:id="rId2"/>
  </sheets>
  <definedNames>
    <definedName name="_xlnm.Print_Area" localSheetId="1">'charts'!$A$36:$R$133</definedName>
    <definedName name="_xlnm.Print_Area" localSheetId="0">'rastarg1'!$1:$72</definedName>
  </definedNames>
  <calcPr fullCalcOnLoad="1"/>
</workbook>
</file>

<file path=xl/sharedStrings.xml><?xml version="1.0" encoding="utf-8"?>
<sst xmlns="http://schemas.openxmlformats.org/spreadsheetml/2006/main" count="162" uniqueCount="69">
  <si>
    <t>Car</t>
  </si>
  <si>
    <t>94-98 ave</t>
  </si>
  <si>
    <t>..</t>
  </si>
  <si>
    <t>Year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</si>
  <si>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</si>
  <si>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</si>
  <si>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</si>
  <si>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</si>
  <si>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</si>
  <si>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</si>
  <si>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</si>
  <si>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</si>
  <si>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</si>
  <si>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</si>
  <si>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</si>
  <si>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</si>
  <si>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</si>
  <si>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</si>
  <si>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</si>
  <si>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</si>
  <si>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</si>
  <si>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numbers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</si>
  <si>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</si>
  <si>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</si>
  <si>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</si>
  <si>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</si>
  <si>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</si>
  <si>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</si>
  <si>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</si>
  <si>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</si>
  <si>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</si>
  <si>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</si>
  <si>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</si>
  <si>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</si>
  <si>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</si>
  <si>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Percent changes:</t>
  </si>
  <si>
    <t>Pedestrian</t>
  </si>
  <si>
    <t>Table G</t>
  </si>
  <si>
    <t>Pedal</t>
  </si>
  <si>
    <t xml:space="preserve"> cycle</t>
  </si>
  <si>
    <t>Motor</t>
  </si>
  <si>
    <t>cycle</t>
  </si>
  <si>
    <t>Bus/</t>
  </si>
  <si>
    <t>coach</t>
  </si>
  <si>
    <t xml:space="preserve">All </t>
  </si>
  <si>
    <t>road users</t>
  </si>
  <si>
    <t>mill veh-km</t>
  </si>
  <si>
    <t>per 100 mill veh-km</t>
  </si>
  <si>
    <t>Slight</t>
  </si>
  <si>
    <t>casualty rate</t>
  </si>
  <si>
    <t xml:space="preserve">4. There are no reliable estimates of the volume of traffic on minor roads in Scotland for individual years prior to 1998, because the method that was used </t>
  </si>
  <si>
    <t xml:space="preserve">then to estimate total traffic volumes was designed only to produce reliable estimates for Great Britain as a whole.  The Scottish components of the </t>
  </si>
  <si>
    <t xml:space="preserve">traffic estimates for Great Britain for each of the years have been used to produce the estimated annual average for Scotland for 1994 to 1998. </t>
  </si>
  <si>
    <t>1. Light goods vehicles and heavy goods vehicles.</t>
  </si>
  <si>
    <t>2. Taxis, minibuses and other modes of transport</t>
  </si>
  <si>
    <t xml:space="preserve">3. A percentage change is not shown if the baseline figure is small. </t>
  </si>
  <si>
    <t>2001 on 2000</t>
  </si>
  <si>
    <t>Figure 3   Progress towards the 2010 casualty reduction targets</t>
  </si>
  <si>
    <r>
      <t>Goods</t>
    </r>
    <r>
      <rPr>
        <b/>
        <vertAlign val="superscript"/>
        <sz val="12"/>
        <rFont val="Times New Roman"/>
        <family val="1"/>
      </rPr>
      <t>(1)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</si>
  <si>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</si>
  <si>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r>
      <t>Percent changes</t>
    </r>
    <r>
      <rPr>
        <b/>
        <vertAlign val="superscript"/>
        <sz val="12"/>
        <rFont val="Times New Roman"/>
        <family val="1"/>
      </rPr>
      <t>(3)</t>
    </r>
    <r>
      <rPr>
        <b/>
        <sz val="12"/>
        <rFont val="Times New Roman"/>
        <family val="1"/>
      </rPr>
      <t>:</t>
    </r>
  </si>
  <si>
    <t>n/a</t>
  </si>
  <si>
    <r>
      <t>Traffic</t>
    </r>
    <r>
      <rPr>
        <b/>
        <vertAlign val="superscript"/>
        <sz val="12"/>
        <rFont val="Times New Roman"/>
        <family val="1"/>
      </rPr>
      <t>(4)</t>
    </r>
  </si>
  <si>
    <t>1994-98 average</t>
  </si>
  <si>
    <t>2001 on 1994-98 average</t>
  </si>
  <si>
    <r>
      <t xml:space="preserve">Fatal and serious casualties </t>
    </r>
    <r>
      <rPr>
        <b/>
        <vertAlign val="superscript"/>
        <sz val="14"/>
        <rFont val="Times New Roman"/>
        <family val="1"/>
      </rPr>
      <t>(5)</t>
    </r>
    <r>
      <rPr>
        <b/>
        <sz val="14"/>
        <rFont val="Times New Roman"/>
        <family val="1"/>
      </rPr>
      <t xml:space="preserve"> by mode of transport</t>
    </r>
  </si>
  <si>
    <r>
      <t xml:space="preserve">Child fatal and serious casualties </t>
    </r>
    <r>
      <rPr>
        <b/>
        <vertAlign val="superscript"/>
        <sz val="14"/>
        <rFont val="Times New Roman"/>
        <family val="1"/>
      </rPr>
      <t>(5)</t>
    </r>
    <r>
      <rPr>
        <b/>
        <sz val="14"/>
        <rFont val="Times New Roman"/>
        <family val="1"/>
      </rPr>
      <t xml:space="preserve"> by mode of transport</t>
    </r>
  </si>
  <si>
    <r>
      <t xml:space="preserve">Slight casualties </t>
    </r>
    <r>
      <rPr>
        <b/>
        <vertAlign val="superscript"/>
        <sz val="14"/>
        <rFont val="Times New Roman"/>
        <family val="1"/>
      </rPr>
      <t>(5)</t>
    </r>
    <r>
      <rPr>
        <b/>
        <sz val="14"/>
        <rFont val="Times New Roman"/>
        <family val="1"/>
      </rPr>
      <t xml:space="preserve"> by mode of transport</t>
    </r>
  </si>
  <si>
    <t>5.  The figures in this table differ slightly from those in some other tables for the reasons given in the Introduction.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</si>
</sst>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000"/>
    <numFmt numFmtId="168" formatCode="0.00000"/>
    <numFmt numFmtId="169" formatCode="0.000000"/>
    <numFmt numFmtId="170" formatCode="0.0%"/>
    <numFmt numFmtId="171" formatCode="0.000%"/>
    <numFmt numFmtId="172" formatCode="0.0000%"/>
    <numFmt numFmtId="173" formatCode="0.0"/>
    <numFmt numFmtId="174" formatCode="0.000000%"/>
    <numFmt numFmtId="175" formatCode="0.00000%"/>
    <numFmt numFmtId="176" formatCode="0.0000000"/>
    <numFmt numFmtId="177" formatCode="#,##0_ ;\-#,##0\ "/>
  </numFmts>
  <fonts count="17">
    <font>
      <sz val="10"/>
      <name val="Arial"/>
      <family val="0"/>
    </font>
    <font>
      <b/>
      <sz val="10"/>
      <name val="Arial"/>
      <family val="2"/>
    </font>
    <font>
      <sz val="26.5"/>
      <name val="Arial"/>
      <family val="0"/>
    </font>
    <font>
      <sz val="26.75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b/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19" applyAlignment="1">
      <alignment/>
    </xf>
    <xf numFmtId="171" fontId="0" fillId="0" borderId="0" xfId="19" applyNumberFormat="1" applyAlignment="1">
      <alignment/>
    </xf>
    <xf numFmtId="172" fontId="0" fillId="0" borderId="0" xfId="19" applyNumberFormat="1" applyAlignment="1">
      <alignment/>
    </xf>
    <xf numFmtId="168" fontId="0" fillId="0" borderId="0" xfId="19" applyNumberFormat="1" applyAlignment="1">
      <alignment/>
    </xf>
    <xf numFmtId="9" fontId="1" fillId="0" borderId="0" xfId="19" applyFont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165" fontId="10" fillId="0" borderId="0" xfId="15" applyNumberFormat="1" applyFont="1" applyAlignment="1">
      <alignment/>
    </xf>
    <xf numFmtId="165" fontId="4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" fontId="11" fillId="0" borderId="0" xfId="15" applyNumberFormat="1" applyFont="1" applyAlignment="1">
      <alignment/>
    </xf>
    <xf numFmtId="1" fontId="11" fillId="0" borderId="1" xfId="15" applyNumberFormat="1" applyFont="1" applyBorder="1" applyAlignment="1">
      <alignment/>
    </xf>
    <xf numFmtId="165" fontId="11" fillId="0" borderId="0" xfId="15" applyNumberFormat="1" applyFont="1" applyAlignment="1">
      <alignment/>
    </xf>
    <xf numFmtId="177" fontId="11" fillId="0" borderId="1" xfId="15" applyNumberFormat="1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2" fontId="10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11" fillId="0" borderId="0" xfId="15" applyNumberFormat="1" applyFont="1" applyAlignment="1">
      <alignment/>
    </xf>
    <xf numFmtId="1" fontId="11" fillId="0" borderId="0" xfId="15" applyNumberFormat="1" applyFont="1" applyAlignment="1">
      <alignment horizontal="right"/>
    </xf>
    <xf numFmtId="1" fontId="11" fillId="0" borderId="1" xfId="15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1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9"/>
          <c:h val="0.949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charts!$A$13:$A$29</c:f>
              <c:numCache/>
            </c:numRef>
          </c:cat>
          <c:val>
            <c:numRef>
              <c:f>charts!$C$13:$C$29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charts!$A$13:$A$29</c:f>
              <c:numCache/>
            </c:numRef>
          </c:cat>
          <c:val>
            <c:numRef>
              <c:f>charts!$B$13:$B$20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charts!$A$13:$A$29</c:f>
              <c:numCache/>
            </c:numRef>
          </c:cat>
          <c:val>
            <c:numRef>
              <c:f>charts!$G$13:$G$29</c:f>
              <c:numCache/>
            </c:numRef>
          </c:val>
          <c:smooth val="0"/>
        </c:ser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33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99975"/>
          <c:h val="0.969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charts!$A$13:$A$29</c:f>
              <c:numCache/>
            </c:numRef>
          </c:cat>
          <c:val>
            <c:numRef>
              <c:f>charts!$J$13:$J$29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charts!$A$13:$A$29</c:f>
              <c:numCache/>
            </c:numRef>
          </c:cat>
          <c:val>
            <c:numRef>
              <c:f>charts!$N$13:$N$29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charts!$I$13:$I$20</c:f>
              <c:numCache/>
            </c:numRef>
          </c:val>
          <c:smooth val="0"/>
        </c:ser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0066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4"/>
          <c:w val="0.979"/>
          <c:h val="0.93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charts!$A$13:$A$29</c:f>
              <c:numCache/>
            </c:numRef>
          </c:cat>
          <c:val>
            <c:numRef>
              <c:f>charts!$P$13:$P$20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charts!$A$13:$A$29</c:f>
              <c:numCache/>
            </c:numRef>
          </c:cat>
          <c:val>
            <c:numRef>
              <c:f>charts!$Q$13:$Q$29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charts!$A$13:$A$29</c:f>
              <c:numCache/>
            </c:numRef>
          </c:cat>
          <c:val>
            <c:numRef>
              <c:f>charts!$U$13:$U$29</c:f>
              <c:numCache/>
            </c:numRef>
          </c:val>
          <c:smooth val="0"/>
        </c:ser>
        <c:axId val="35364134"/>
        <c:axId val="49841751"/>
      </c:line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36413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0.6555</cdr:x>
      <cdr:y>0.08575</cdr:y>
    </cdr:from>
    <cdr:to>
      <cdr:x>0.85475</cdr:x>
      <cdr:y>0.2065</cdr:y>
    </cdr:to>
    <cdr:grpSp>
      <cdr:nvGrpSpPr>
        <cdr:cNvPr id="1" name="Group 5"/>
        <cdr:cNvGrpSpPr>
          <a:grpSpLocks/>
        </cdr:cNvGrpSpPr>
      </cdr:nvGrpSpPr>
      <cdr:grpSpPr>
        <a:xfrm>
          <a:off x="6162675" y="419100"/>
          <a:ext cx="1876425" cy="600075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3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4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0.5535</cdr:x>
      <cdr:y>0.49875</cdr:y>
    </cdr:from>
    <cdr:to>
      <cdr:x>0.85475</cdr:x>
      <cdr:y>0.69625</cdr:y>
    </cdr:to>
    <cdr:grpSp>
      <cdr:nvGrpSpPr>
        <cdr:cNvPr id="4" name="Group 6"/>
        <cdr:cNvGrpSpPr>
          <a:grpSpLocks/>
        </cdr:cNvGrpSpPr>
      </cdr:nvGrpSpPr>
      <cdr:grpSpPr>
        <a:xfrm>
          <a:off x="5200650" y="2476500"/>
          <a:ext cx="2838450" cy="9810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7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8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0.48575</cdr:y>
    </cdr:from>
    <cdr:to>
      <cdr:x>0.465</cdr:x>
      <cdr:y>0.70375</cdr:y>
    </cdr:to>
    <cdr:grpSp>
      <cdr:nvGrpSpPr>
        <cdr:cNvPr id="1" name="Group 22"/>
        <cdr:cNvGrpSpPr>
          <a:grpSpLocks/>
        </cdr:cNvGrpSpPr>
      </cdr:nvGrpSpPr>
      <cdr:grpSpPr>
        <a:xfrm>
          <a:off x="2667000" y="2400300"/>
          <a:ext cx="1704975" cy="1076325"/>
          <a:chOff x="2653703" y="2377049"/>
          <a:chExt cx="1611844" cy="884571"/>
        </a:xfrm>
        <a:solidFill>
          <a:srgbClr val="FFFFFF"/>
        </a:solidFill>
      </cdr:grpSpPr>
      <cdr:sp>
        <cdr:nvSpPr>
          <cdr:cNvPr id="2" name="Line 8"/>
          <cdr:cNvSpPr>
            <a:spLocks/>
          </cdr:cNvSpPr>
        </cdr:nvSpPr>
        <cdr:spPr>
          <a:xfrm flipV="1">
            <a:off x="2653703" y="2377049"/>
            <a:ext cx="385634" cy="435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9"/>
          <cdr:cNvSpPr txBox="1">
            <a:spLocks noChangeArrowheads="1"/>
          </cdr:cNvSpPr>
        </cdr:nvSpPr>
        <cdr:spPr>
          <a:xfrm>
            <a:off x="2653703" y="2812479"/>
            <a:ext cx="1611844" cy="4491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0.57075</cdr:x>
      <cdr:y>0.6035</cdr:y>
    </cdr:from>
    <cdr:to>
      <cdr:x>0.8445</cdr:x>
      <cdr:y>0.8955</cdr:y>
    </cdr:to>
    <cdr:grpSp>
      <cdr:nvGrpSpPr>
        <cdr:cNvPr id="4" name="Group 14"/>
        <cdr:cNvGrpSpPr>
          <a:grpSpLocks/>
        </cdr:cNvGrpSpPr>
      </cdr:nvGrpSpPr>
      <cdr:grpSpPr>
        <a:xfrm>
          <a:off x="5372100" y="2981325"/>
          <a:ext cx="2581275" cy="144780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1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1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</cdr:x>
      <cdr:y>0.11325</cdr:y>
    </cdr:from>
    <cdr:to>
      <cdr:x>0.77775</cdr:x>
      <cdr:y>0.29825</cdr:y>
    </cdr:to>
    <cdr:grpSp>
      <cdr:nvGrpSpPr>
        <cdr:cNvPr id="7" name="Group 20"/>
        <cdr:cNvGrpSpPr>
          <a:grpSpLocks/>
        </cdr:cNvGrpSpPr>
      </cdr:nvGrpSpPr>
      <cdr:grpSpPr>
        <a:xfrm>
          <a:off x="5362575" y="552450"/>
          <a:ext cx="1952625" cy="91440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1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1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0.167</cdr:y>
    </cdr:from>
    <cdr:to>
      <cdr:x>0.921</cdr:x>
      <cdr:y>0.42675</cdr:y>
    </cdr:to>
    <cdr:grpSp>
      <cdr:nvGrpSpPr>
        <cdr:cNvPr id="1" name="Group 22"/>
        <cdr:cNvGrpSpPr>
          <a:grpSpLocks/>
        </cdr:cNvGrpSpPr>
      </cdr:nvGrpSpPr>
      <cdr:grpSpPr>
        <a:xfrm>
          <a:off x="7429500" y="828675"/>
          <a:ext cx="1343025" cy="1295400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0.46925</cdr:x>
      <cdr:y>0.24525</cdr:y>
    </cdr:from>
    <cdr:to>
      <cdr:x>0.754</cdr:x>
      <cdr:y>0.52</cdr:y>
    </cdr:to>
    <cdr:grpSp>
      <cdr:nvGrpSpPr>
        <cdr:cNvPr id="4" name="Group 21"/>
        <cdr:cNvGrpSpPr>
          <a:grpSpLocks/>
        </cdr:cNvGrpSpPr>
      </cdr:nvGrpSpPr>
      <cdr:grpSpPr>
        <a:xfrm>
          <a:off x="4467225" y="1219200"/>
          <a:ext cx="2714625" cy="137160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8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9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0.16225</cdr:x>
      <cdr:y>0.2145</cdr:y>
    </cdr:from>
    <cdr:to>
      <cdr:x>0.357</cdr:x>
      <cdr:y>0.3935</cdr:y>
    </cdr:to>
    <cdr:grpSp>
      <cdr:nvGrpSpPr>
        <cdr:cNvPr id="7" name="Group 20"/>
        <cdr:cNvGrpSpPr>
          <a:grpSpLocks/>
        </cdr:cNvGrpSpPr>
      </cdr:nvGrpSpPr>
      <cdr:grpSpPr>
        <a:xfrm>
          <a:off x="1543050" y="1066800"/>
          <a:ext cx="1857375" cy="895350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11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12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390525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410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68</xdr:row>
      <xdr:rowOff>38100</xdr:rowOff>
    </xdr:from>
    <xdr:to>
      <xdr:col>16</xdr:col>
      <xdr:colOff>409575</xdr:colOff>
      <xdr:row>98</xdr:row>
      <xdr:rowOff>133350</xdr:rowOff>
    </xdr:to>
    <xdr:graphicFrame>
      <xdr:nvGraphicFramePr>
        <xdr:cNvPr id="2" name="Chart 2"/>
        <xdr:cNvGraphicFramePr/>
      </xdr:nvGraphicFramePr>
      <xdr:xfrm>
        <a:off x="952500" y="11191875"/>
        <a:ext cx="942022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99</xdr:row>
      <xdr:rowOff>104775</xdr:rowOff>
    </xdr:from>
    <xdr:to>
      <xdr:col>16</xdr:col>
      <xdr:colOff>504825</xdr:colOff>
      <xdr:row>130</xdr:row>
      <xdr:rowOff>76200</xdr:rowOff>
    </xdr:to>
    <xdr:graphicFrame>
      <xdr:nvGraphicFramePr>
        <xdr:cNvPr id="3" name="Chart 3"/>
        <xdr:cNvGraphicFramePr/>
      </xdr:nvGraphicFramePr>
      <xdr:xfrm>
        <a:off x="942975" y="16278225"/>
        <a:ext cx="95250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9"/>
        <xdr:cNvSpPr>
          <a:spLocks/>
        </xdr:cNvSpPr>
      </xdr:nvSpPr>
      <xdr:spPr>
        <a:xfrm flipV="1">
          <a:off x="4057650" y="8010525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17"/>
        <xdr:cNvSpPr txBox="1">
          <a:spLocks noChangeArrowheads="1"/>
        </xdr:cNvSpPr>
      </xdr:nvSpPr>
      <xdr:spPr>
        <a:xfrm>
          <a:off x="4057650" y="8296275"/>
          <a:ext cx="1276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0.8515625" style="0" customWidth="1"/>
    <col min="3" max="3" width="9.28125" style="0" customWidth="1"/>
    <col min="4" max="4" width="9.7109375" style="0" customWidth="1"/>
    <col min="5" max="6" width="8.7109375" style="0" customWidth="1"/>
    <col min="7" max="7" width="8.140625" style="0" customWidth="1"/>
    <col min="8" max="8" width="7.7109375" style="0" customWidth="1"/>
    <col min="9" max="9" width="11.140625" style="0" customWidth="1"/>
    <col min="10" max="10" width="12.421875" style="0" customWidth="1"/>
    <col min="11" max="11" width="16.8515625" style="0" customWidth="1"/>
  </cols>
  <sheetData>
    <row r="1" spans="1:11" ht="18.75">
      <c r="A1" s="36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>
      <c r="A2" s="37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2.5" thickBot="1">
      <c r="A3" s="38" t="s">
        <v>65</v>
      </c>
      <c r="B3" s="34"/>
      <c r="C3" s="34"/>
      <c r="D3" s="34"/>
      <c r="E3" s="34"/>
      <c r="F3" s="34"/>
      <c r="G3" s="34"/>
      <c r="H3" s="34"/>
      <c r="I3" s="34"/>
      <c r="J3" s="33"/>
      <c r="K3" s="33"/>
    </row>
    <row r="4" spans="1:11" ht="18.75">
      <c r="A4" s="50"/>
      <c r="B4" s="52" t="s">
        <v>36</v>
      </c>
      <c r="C4" s="52" t="s">
        <v>38</v>
      </c>
      <c r="D4" s="52" t="s">
        <v>40</v>
      </c>
      <c r="E4" s="53" t="s">
        <v>0</v>
      </c>
      <c r="F4" s="52" t="s">
        <v>42</v>
      </c>
      <c r="G4" s="53" t="s">
        <v>58</v>
      </c>
      <c r="H4" s="53" t="s">
        <v>59</v>
      </c>
      <c r="I4" s="52" t="s">
        <v>44</v>
      </c>
      <c r="J4" s="33"/>
      <c r="K4" s="33"/>
    </row>
    <row r="5" spans="1:11" ht="16.5" thickBot="1">
      <c r="A5" s="46"/>
      <c r="B5" s="47"/>
      <c r="C5" s="47" t="s">
        <v>39</v>
      </c>
      <c r="D5" s="47" t="s">
        <v>41</v>
      </c>
      <c r="E5" s="48"/>
      <c r="F5" s="47" t="s">
        <v>43</v>
      </c>
      <c r="G5" s="48"/>
      <c r="H5" s="48"/>
      <c r="I5" s="47" t="s">
        <v>45</v>
      </c>
      <c r="J5" s="33"/>
      <c r="K5" s="33"/>
    </row>
    <row r="6" spans="1:11" ht="18.75" customHeight="1">
      <c r="A6" s="49" t="s">
        <v>63</v>
      </c>
      <c r="B6" s="39">
        <v>1376</v>
      </c>
      <c r="C6" s="39">
        <v>248.8</v>
      </c>
      <c r="D6" s="39">
        <v>355.4</v>
      </c>
      <c r="E6" s="39">
        <v>2501</v>
      </c>
      <c r="F6" s="39">
        <v>96.4</v>
      </c>
      <c r="G6" s="39">
        <v>171.6</v>
      </c>
      <c r="H6" s="39">
        <v>88.6</v>
      </c>
      <c r="I6" s="39">
        <v>4837.8</v>
      </c>
      <c r="J6" s="33"/>
      <c r="K6" s="33"/>
    </row>
    <row r="7" spans="1:11" ht="9" customHeight="1">
      <c r="A7" s="50"/>
      <c r="B7" s="39"/>
      <c r="C7" s="39"/>
      <c r="D7" s="39"/>
      <c r="E7" s="39"/>
      <c r="F7" s="39"/>
      <c r="G7" s="39"/>
      <c r="H7" s="39"/>
      <c r="I7" s="39"/>
      <c r="J7" s="33"/>
      <c r="K7" s="33"/>
    </row>
    <row r="8" spans="1:11" ht="16.5" customHeight="1">
      <c r="A8" s="50">
        <v>1994</v>
      </c>
      <c r="B8" s="39">
        <v>1647</v>
      </c>
      <c r="C8" s="39">
        <v>316</v>
      </c>
      <c r="D8" s="39">
        <v>353</v>
      </c>
      <c r="E8" s="39">
        <v>2804</v>
      </c>
      <c r="F8" s="39">
        <v>150</v>
      </c>
      <c r="G8" s="39">
        <v>211</v>
      </c>
      <c r="H8" s="39">
        <v>90</v>
      </c>
      <c r="I8" s="39">
        <v>5571</v>
      </c>
      <c r="J8" s="33"/>
      <c r="K8" s="33"/>
    </row>
    <row r="9" spans="1:11" ht="15.75">
      <c r="A9" s="50">
        <v>1995</v>
      </c>
      <c r="B9" s="39">
        <v>1587</v>
      </c>
      <c r="C9" s="39">
        <v>292</v>
      </c>
      <c r="D9" s="39">
        <v>395</v>
      </c>
      <c r="E9" s="39">
        <v>2653</v>
      </c>
      <c r="F9" s="39">
        <v>105</v>
      </c>
      <c r="G9" s="39">
        <v>211</v>
      </c>
      <c r="H9" s="39">
        <v>96</v>
      </c>
      <c r="I9" s="39">
        <v>5339</v>
      </c>
      <c r="J9" s="33"/>
      <c r="K9" s="33"/>
    </row>
    <row r="10" spans="1:11" ht="15.75">
      <c r="A10" s="50">
        <v>1996</v>
      </c>
      <c r="B10" s="39">
        <v>1279</v>
      </c>
      <c r="C10" s="39">
        <v>216</v>
      </c>
      <c r="D10" s="39">
        <v>300</v>
      </c>
      <c r="E10" s="39">
        <v>2293</v>
      </c>
      <c r="F10" s="39">
        <v>96</v>
      </c>
      <c r="G10" s="39">
        <v>137</v>
      </c>
      <c r="H10" s="39">
        <v>77</v>
      </c>
      <c r="I10" s="39">
        <v>4398</v>
      </c>
      <c r="J10" s="33"/>
      <c r="K10" s="33"/>
    </row>
    <row r="11" spans="1:11" ht="15.75">
      <c r="A11" s="50">
        <v>1997</v>
      </c>
      <c r="B11" s="39">
        <v>1211</v>
      </c>
      <c r="C11" s="39">
        <v>210</v>
      </c>
      <c r="D11" s="39">
        <v>358</v>
      </c>
      <c r="E11" s="39">
        <v>2365</v>
      </c>
      <c r="F11" s="39">
        <v>55</v>
      </c>
      <c r="G11" s="39">
        <v>136</v>
      </c>
      <c r="H11" s="39">
        <v>89</v>
      </c>
      <c r="I11" s="39">
        <v>4424</v>
      </c>
      <c r="J11" s="33"/>
      <c r="K11" s="33"/>
    </row>
    <row r="12" spans="1:11" ht="15.75">
      <c r="A12" s="50">
        <v>1998</v>
      </c>
      <c r="B12" s="39">
        <v>1156</v>
      </c>
      <c r="C12" s="39">
        <v>210</v>
      </c>
      <c r="D12" s="39">
        <v>371</v>
      </c>
      <c r="E12" s="39">
        <v>2390</v>
      </c>
      <c r="F12" s="39">
        <v>76</v>
      </c>
      <c r="G12" s="39">
        <v>163</v>
      </c>
      <c r="H12" s="39">
        <v>91</v>
      </c>
      <c r="I12" s="39">
        <v>4457</v>
      </c>
      <c r="J12" s="33"/>
      <c r="K12" s="33"/>
    </row>
    <row r="13" spans="1:11" ht="15.75">
      <c r="A13" s="50">
        <v>1999</v>
      </c>
      <c r="B13" s="39">
        <v>1143</v>
      </c>
      <c r="C13" s="39">
        <v>189</v>
      </c>
      <c r="D13" s="39">
        <v>431</v>
      </c>
      <c r="E13" s="39">
        <v>2002</v>
      </c>
      <c r="F13" s="39">
        <v>83</v>
      </c>
      <c r="G13" s="39">
        <v>144</v>
      </c>
      <c r="H13" s="39">
        <v>81</v>
      </c>
      <c r="I13" s="39">
        <v>4073</v>
      </c>
      <c r="J13" s="33"/>
      <c r="K13" s="33"/>
    </row>
    <row r="14" spans="1:11" ht="15.75">
      <c r="A14" s="50">
        <v>2000</v>
      </c>
      <c r="B14" s="39">
        <v>996</v>
      </c>
      <c r="C14" s="39">
        <v>176</v>
      </c>
      <c r="D14" s="39">
        <v>474</v>
      </c>
      <c r="E14" s="39">
        <v>1979</v>
      </c>
      <c r="F14" s="39">
        <v>80</v>
      </c>
      <c r="G14" s="39">
        <v>121</v>
      </c>
      <c r="H14" s="39">
        <v>67</v>
      </c>
      <c r="I14" s="39">
        <v>3893</v>
      </c>
      <c r="J14" s="33"/>
      <c r="K14" s="33"/>
    </row>
    <row r="15" spans="1:11" ht="15.75">
      <c r="A15" s="50">
        <v>2001</v>
      </c>
      <c r="B15" s="39">
        <v>917</v>
      </c>
      <c r="C15" s="39">
        <v>171</v>
      </c>
      <c r="D15" s="39">
        <v>453</v>
      </c>
      <c r="E15" s="39">
        <v>1949</v>
      </c>
      <c r="F15" s="39">
        <v>62</v>
      </c>
      <c r="G15" s="39">
        <v>129</v>
      </c>
      <c r="H15" s="39">
        <v>72</v>
      </c>
      <c r="I15" s="39">
        <v>3753</v>
      </c>
      <c r="J15" s="33"/>
      <c r="K15" s="33"/>
    </row>
    <row r="16" spans="1:11" ht="8.25" customHeight="1">
      <c r="A16" s="50"/>
      <c r="B16" s="39"/>
      <c r="C16" s="39"/>
      <c r="D16" s="39"/>
      <c r="E16" s="39"/>
      <c r="F16" s="39"/>
      <c r="G16" s="39"/>
      <c r="H16" s="39"/>
      <c r="I16" s="39"/>
      <c r="J16" s="33"/>
      <c r="K16" s="33"/>
    </row>
    <row r="17" spans="1:11" ht="15.75">
      <c r="A17" s="32" t="s">
        <v>35</v>
      </c>
      <c r="B17" s="39"/>
      <c r="C17" s="39"/>
      <c r="D17" s="39"/>
      <c r="E17" s="39"/>
      <c r="F17" s="39"/>
      <c r="G17" s="39"/>
      <c r="H17" s="39"/>
      <c r="I17" s="39"/>
      <c r="J17" s="33"/>
      <c r="K17" s="33"/>
    </row>
    <row r="18" spans="1:11" ht="8.25" customHeight="1">
      <c r="A18" s="32"/>
      <c r="B18" s="39"/>
      <c r="C18" s="39"/>
      <c r="D18" s="39"/>
      <c r="E18" s="39"/>
      <c r="F18" s="39"/>
      <c r="G18" s="39"/>
      <c r="H18" s="39"/>
      <c r="I18" s="39"/>
      <c r="J18" s="33"/>
      <c r="K18" s="33"/>
    </row>
    <row r="19" spans="1:11" ht="15.75">
      <c r="A19" s="49" t="s">
        <v>56</v>
      </c>
      <c r="B19" s="42">
        <f>(B15-B14)/B14*100</f>
        <v>-7.931726907630522</v>
      </c>
      <c r="C19" s="42">
        <f aca="true" t="shared" si="0" ref="C19:I19">(C15-C14)/C14*100</f>
        <v>-2.840909090909091</v>
      </c>
      <c r="D19" s="42">
        <f t="shared" si="0"/>
        <v>-4.430379746835443</v>
      </c>
      <c r="E19" s="42">
        <f t="shared" si="0"/>
        <v>-1.5159171298635674</v>
      </c>
      <c r="F19" s="42">
        <f t="shared" si="0"/>
        <v>-22.5</v>
      </c>
      <c r="G19" s="42">
        <f t="shared" si="0"/>
        <v>6.6115702479338845</v>
      </c>
      <c r="H19" s="42">
        <f t="shared" si="0"/>
        <v>7.462686567164178</v>
      </c>
      <c r="I19" s="42">
        <f t="shared" si="0"/>
        <v>-3.596198304649371</v>
      </c>
      <c r="J19" s="33"/>
      <c r="K19" s="33"/>
    </row>
    <row r="20" spans="1:11" ht="8.25" customHeight="1">
      <c r="A20" s="49"/>
      <c r="B20" s="42"/>
      <c r="C20" s="39"/>
      <c r="D20" s="39"/>
      <c r="E20" s="39"/>
      <c r="F20" s="39"/>
      <c r="G20" s="39"/>
      <c r="H20" s="39"/>
      <c r="I20" s="39"/>
      <c r="J20" s="33"/>
      <c r="K20" s="33"/>
    </row>
    <row r="21" spans="1:11" ht="16.5" thickBot="1">
      <c r="A21" s="51" t="s">
        <v>64</v>
      </c>
      <c r="B21" s="43">
        <f>(B15-B6)/B6*100</f>
        <v>-33.35755813953488</v>
      </c>
      <c r="C21" s="43">
        <f aca="true" t="shared" si="1" ref="C21:I21">(C15-C6)/C6*100</f>
        <v>-31.27009646302251</v>
      </c>
      <c r="D21" s="43">
        <f t="shared" si="1"/>
        <v>27.462014631401242</v>
      </c>
      <c r="E21" s="43">
        <f t="shared" si="1"/>
        <v>-22.071171531387446</v>
      </c>
      <c r="F21" s="43">
        <f t="shared" si="1"/>
        <v>-35.68464730290457</v>
      </c>
      <c r="G21" s="43">
        <f t="shared" si="1"/>
        <v>-24.825174825174823</v>
      </c>
      <c r="H21" s="43">
        <f t="shared" si="1"/>
        <v>-18.735891647855528</v>
      </c>
      <c r="I21" s="43">
        <f t="shared" si="1"/>
        <v>-22.423415602133204</v>
      </c>
      <c r="J21" s="33"/>
      <c r="K21" s="33"/>
    </row>
    <row r="22" spans="1:11" ht="12.75">
      <c r="A22" s="35"/>
      <c r="B22" s="40"/>
      <c r="C22" s="40"/>
      <c r="D22" s="40"/>
      <c r="E22" s="40"/>
      <c r="F22" s="40"/>
      <c r="G22" s="40"/>
      <c r="H22" s="40"/>
      <c r="I22" s="40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2.5" thickBot="1">
      <c r="A24" s="38" t="s">
        <v>66</v>
      </c>
      <c r="B24" s="34"/>
      <c r="C24" s="34"/>
      <c r="D24" s="34"/>
      <c r="E24" s="34"/>
      <c r="F24" s="34"/>
      <c r="G24" s="34"/>
      <c r="H24" s="34"/>
      <c r="I24" s="34"/>
      <c r="J24" s="33"/>
      <c r="K24" s="33"/>
    </row>
    <row r="25" spans="1:11" ht="18.75">
      <c r="A25" s="50"/>
      <c r="B25" s="52" t="s">
        <v>36</v>
      </c>
      <c r="C25" s="52" t="s">
        <v>38</v>
      </c>
      <c r="D25" s="52" t="s">
        <v>40</v>
      </c>
      <c r="E25" s="53" t="s">
        <v>0</v>
      </c>
      <c r="F25" s="52" t="s">
        <v>42</v>
      </c>
      <c r="G25" s="53" t="s">
        <v>58</v>
      </c>
      <c r="H25" s="53" t="s">
        <v>59</v>
      </c>
      <c r="I25" s="52" t="s">
        <v>44</v>
      </c>
      <c r="J25" s="33"/>
      <c r="K25" s="33"/>
    </row>
    <row r="26" spans="1:11" ht="16.5" thickBot="1">
      <c r="A26" s="46"/>
      <c r="B26" s="47"/>
      <c r="C26" s="47" t="s">
        <v>39</v>
      </c>
      <c r="D26" s="47" t="s">
        <v>41</v>
      </c>
      <c r="E26" s="48"/>
      <c r="F26" s="47" t="s">
        <v>43</v>
      </c>
      <c r="G26" s="48"/>
      <c r="H26" s="48"/>
      <c r="I26" s="47" t="s">
        <v>45</v>
      </c>
      <c r="J26" s="33"/>
      <c r="K26" s="33"/>
    </row>
    <row r="27" spans="1:11" ht="20.25" customHeight="1">
      <c r="A27" s="49" t="s">
        <v>63</v>
      </c>
      <c r="B27" s="39">
        <v>562.4</v>
      </c>
      <c r="C27" s="39">
        <v>99.8</v>
      </c>
      <c r="D27" s="39">
        <v>5.8</v>
      </c>
      <c r="E27" s="39">
        <v>144.6</v>
      </c>
      <c r="F27" s="39">
        <v>11.4</v>
      </c>
      <c r="G27" s="39">
        <v>8.2</v>
      </c>
      <c r="H27" s="39">
        <v>10.2</v>
      </c>
      <c r="I27" s="39">
        <v>842.4</v>
      </c>
      <c r="J27" s="33"/>
      <c r="K27" s="33"/>
    </row>
    <row r="28" spans="1:11" ht="7.5" customHeight="1">
      <c r="A28" s="49"/>
      <c r="B28" s="39"/>
      <c r="C28" s="39"/>
      <c r="D28" s="39"/>
      <c r="E28" s="39"/>
      <c r="F28" s="39"/>
      <c r="G28" s="39"/>
      <c r="H28" s="39"/>
      <c r="I28" s="39"/>
      <c r="J28" s="33"/>
      <c r="K28" s="33"/>
    </row>
    <row r="29" spans="1:11" ht="15.75">
      <c r="A29" s="50">
        <v>1994</v>
      </c>
      <c r="B29" s="39">
        <v>674</v>
      </c>
      <c r="C29" s="39">
        <v>144</v>
      </c>
      <c r="D29" s="39">
        <v>6</v>
      </c>
      <c r="E29" s="39">
        <v>161</v>
      </c>
      <c r="F29" s="39">
        <v>24</v>
      </c>
      <c r="G29" s="39">
        <v>12</v>
      </c>
      <c r="H29" s="39">
        <v>8</v>
      </c>
      <c r="I29" s="39">
        <v>1029</v>
      </c>
      <c r="J29" s="33"/>
      <c r="K29" s="33"/>
    </row>
    <row r="30" spans="1:11" ht="15.75">
      <c r="A30" s="50">
        <v>1995</v>
      </c>
      <c r="B30" s="39">
        <v>638</v>
      </c>
      <c r="C30" s="39">
        <v>113</v>
      </c>
      <c r="D30" s="39">
        <v>7</v>
      </c>
      <c r="E30" s="39">
        <v>153</v>
      </c>
      <c r="F30" s="39">
        <v>9</v>
      </c>
      <c r="G30" s="39">
        <v>13</v>
      </c>
      <c r="H30" s="39">
        <v>17</v>
      </c>
      <c r="I30" s="39">
        <v>950</v>
      </c>
      <c r="J30" s="33"/>
      <c r="K30" s="33"/>
    </row>
    <row r="31" spans="1:11" ht="15.75">
      <c r="A31" s="50">
        <v>1996</v>
      </c>
      <c r="B31" s="39">
        <v>540</v>
      </c>
      <c r="C31" s="39">
        <v>100</v>
      </c>
      <c r="D31" s="39">
        <v>4</v>
      </c>
      <c r="E31" s="39">
        <v>118</v>
      </c>
      <c r="F31" s="39">
        <v>15</v>
      </c>
      <c r="G31" s="39">
        <v>3</v>
      </c>
      <c r="H31" s="39">
        <v>10</v>
      </c>
      <c r="I31" s="39">
        <v>790</v>
      </c>
      <c r="J31" s="33"/>
      <c r="K31" s="33"/>
    </row>
    <row r="32" spans="1:11" ht="15.75">
      <c r="A32" s="50">
        <v>1997</v>
      </c>
      <c r="B32" s="39">
        <v>505</v>
      </c>
      <c r="C32" s="39">
        <v>78</v>
      </c>
      <c r="D32" s="39">
        <v>4</v>
      </c>
      <c r="E32" s="39">
        <v>138</v>
      </c>
      <c r="F32" s="39">
        <v>3</v>
      </c>
      <c r="G32" s="39">
        <v>7</v>
      </c>
      <c r="H32" s="39">
        <v>10</v>
      </c>
      <c r="I32" s="39">
        <v>745</v>
      </c>
      <c r="J32" s="33"/>
      <c r="K32" s="33"/>
    </row>
    <row r="33" spans="1:11" ht="15.75">
      <c r="A33" s="50">
        <v>1998</v>
      </c>
      <c r="B33" s="39">
        <v>455</v>
      </c>
      <c r="C33" s="39">
        <v>64</v>
      </c>
      <c r="D33" s="39">
        <v>8</v>
      </c>
      <c r="E33" s="39">
        <v>153</v>
      </c>
      <c r="F33" s="39">
        <v>6</v>
      </c>
      <c r="G33" s="39">
        <v>6</v>
      </c>
      <c r="H33" s="39">
        <v>6</v>
      </c>
      <c r="I33" s="39">
        <v>698</v>
      </c>
      <c r="J33" s="33"/>
      <c r="K33" s="33"/>
    </row>
    <row r="34" spans="1:11" ht="15.75">
      <c r="A34" s="50">
        <v>1999</v>
      </c>
      <c r="B34" s="39">
        <v>430</v>
      </c>
      <c r="C34" s="39">
        <v>69</v>
      </c>
      <c r="D34" s="39">
        <v>5</v>
      </c>
      <c r="E34" s="39">
        <v>108</v>
      </c>
      <c r="F34" s="39">
        <v>2</v>
      </c>
      <c r="G34" s="39">
        <v>2</v>
      </c>
      <c r="H34" s="39">
        <v>9</v>
      </c>
      <c r="I34" s="39">
        <v>625</v>
      </c>
      <c r="J34" s="33"/>
      <c r="K34" s="33"/>
    </row>
    <row r="35" spans="1:11" ht="15.75">
      <c r="A35" s="50">
        <v>2000</v>
      </c>
      <c r="B35" s="39">
        <v>378</v>
      </c>
      <c r="C35" s="39">
        <v>65</v>
      </c>
      <c r="D35" s="39">
        <v>7</v>
      </c>
      <c r="E35" s="39">
        <v>94</v>
      </c>
      <c r="F35" s="39">
        <v>7</v>
      </c>
      <c r="G35" s="39">
        <v>5</v>
      </c>
      <c r="H35" s="39">
        <v>5</v>
      </c>
      <c r="I35" s="39">
        <v>561</v>
      </c>
      <c r="J35" s="33"/>
      <c r="K35" s="33"/>
    </row>
    <row r="36" spans="1:11" ht="15.75">
      <c r="A36" s="50">
        <v>2001</v>
      </c>
      <c r="B36" s="39">
        <v>353</v>
      </c>
      <c r="C36" s="39">
        <v>56</v>
      </c>
      <c r="D36" s="39">
        <v>7</v>
      </c>
      <c r="E36" s="39">
        <v>109</v>
      </c>
      <c r="F36" s="39">
        <v>5</v>
      </c>
      <c r="G36" s="39">
        <v>6</v>
      </c>
      <c r="H36" s="39">
        <v>7</v>
      </c>
      <c r="I36" s="39">
        <v>543</v>
      </c>
      <c r="J36" s="33"/>
      <c r="K36" s="33"/>
    </row>
    <row r="37" spans="1:11" ht="8.25" customHeight="1">
      <c r="A37" s="50"/>
      <c r="B37" s="39"/>
      <c r="C37" s="39"/>
      <c r="D37" s="39"/>
      <c r="E37" s="39"/>
      <c r="F37" s="39"/>
      <c r="G37" s="39"/>
      <c r="H37" s="39"/>
      <c r="I37" s="39"/>
      <c r="J37" s="33"/>
      <c r="K37" s="33"/>
    </row>
    <row r="38" spans="1:11" ht="18.75">
      <c r="A38" s="32" t="s">
        <v>60</v>
      </c>
      <c r="B38" s="39"/>
      <c r="C38" s="39"/>
      <c r="D38" s="39"/>
      <c r="E38" s="39"/>
      <c r="F38" s="39"/>
      <c r="G38" s="39"/>
      <c r="H38" s="39"/>
      <c r="I38" s="39"/>
      <c r="J38" s="33"/>
      <c r="K38" s="33"/>
    </row>
    <row r="39" spans="1:11" ht="8.25" customHeight="1">
      <c r="A39" s="32"/>
      <c r="B39" s="39"/>
      <c r="C39" s="39"/>
      <c r="D39" s="39"/>
      <c r="E39" s="39"/>
      <c r="F39" s="39"/>
      <c r="G39" s="39"/>
      <c r="H39" s="39"/>
      <c r="I39" s="39"/>
      <c r="J39" s="33"/>
      <c r="K39" s="33"/>
    </row>
    <row r="40" spans="1:11" ht="15.75">
      <c r="A40" s="49" t="s">
        <v>56</v>
      </c>
      <c r="B40" s="42">
        <f>(B36-B35)/B35*100</f>
        <v>-6.613756613756613</v>
      </c>
      <c r="C40" s="42">
        <f aca="true" t="shared" si="2" ref="C40:I40">(C36-C35)/C35*100</f>
        <v>-13.846153846153847</v>
      </c>
      <c r="D40" s="60" t="s">
        <v>61</v>
      </c>
      <c r="E40" s="42">
        <f t="shared" si="2"/>
        <v>15.957446808510639</v>
      </c>
      <c r="F40" s="60" t="s">
        <v>61</v>
      </c>
      <c r="G40" s="60" t="s">
        <v>61</v>
      </c>
      <c r="H40" s="60" t="s">
        <v>61</v>
      </c>
      <c r="I40" s="42">
        <f t="shared" si="2"/>
        <v>-3.2085561497326207</v>
      </c>
      <c r="K40" s="33"/>
    </row>
    <row r="41" spans="1:11" ht="8.25" customHeight="1">
      <c r="A41" s="49"/>
      <c r="B41" s="42"/>
      <c r="C41" s="42"/>
      <c r="D41" s="60"/>
      <c r="E41" s="42"/>
      <c r="F41" s="60"/>
      <c r="G41" s="60"/>
      <c r="H41" s="60"/>
      <c r="I41" s="42"/>
      <c r="K41" s="33"/>
    </row>
    <row r="42" spans="1:11" ht="16.5" thickBot="1">
      <c r="A42" s="51" t="s">
        <v>64</v>
      </c>
      <c r="B42" s="43">
        <f>(B36-B27)/B27*100</f>
        <v>-37.23328591749644</v>
      </c>
      <c r="C42" s="43">
        <f aca="true" t="shared" si="3" ref="C42:I42">(C36-C27)/C27*100</f>
        <v>-43.8877755511022</v>
      </c>
      <c r="D42" s="61" t="s">
        <v>61</v>
      </c>
      <c r="E42" s="43">
        <f t="shared" si="3"/>
        <v>-24.619640387275236</v>
      </c>
      <c r="F42" s="61" t="s">
        <v>61</v>
      </c>
      <c r="G42" s="61" t="s">
        <v>61</v>
      </c>
      <c r="H42" s="61" t="s">
        <v>61</v>
      </c>
      <c r="I42" s="43">
        <f t="shared" si="3"/>
        <v>-35.54131054131054</v>
      </c>
      <c r="K42" s="33"/>
    </row>
    <row r="43" spans="1:11" ht="12.75">
      <c r="A43" s="33"/>
      <c r="B43" s="33"/>
      <c r="C43" s="33"/>
      <c r="D43" s="33"/>
      <c r="E43" s="33"/>
      <c r="F43" s="33"/>
      <c r="G43" s="33"/>
      <c r="H43" s="33"/>
      <c r="I43" s="33"/>
      <c r="K43" s="33"/>
    </row>
    <row r="44" spans="2:11" ht="12.75"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22.5" thickBot="1">
      <c r="A45" s="38" t="s">
        <v>67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8.75">
      <c r="A46" s="33"/>
      <c r="B46" s="52" t="s">
        <v>36</v>
      </c>
      <c r="C46" s="52" t="s">
        <v>38</v>
      </c>
      <c r="D46" s="52" t="s">
        <v>40</v>
      </c>
      <c r="E46" s="53" t="s">
        <v>0</v>
      </c>
      <c r="F46" s="52" t="s">
        <v>42</v>
      </c>
      <c r="G46" s="53" t="s">
        <v>58</v>
      </c>
      <c r="H46" s="53" t="s">
        <v>59</v>
      </c>
      <c r="I46" s="52" t="s">
        <v>44</v>
      </c>
      <c r="J46" s="52" t="s">
        <v>62</v>
      </c>
      <c r="K46" s="52" t="s">
        <v>48</v>
      </c>
    </row>
    <row r="47" spans="1:11" ht="16.5" thickBot="1">
      <c r="A47" s="34"/>
      <c r="B47" s="47"/>
      <c r="C47" s="47" t="s">
        <v>39</v>
      </c>
      <c r="D47" s="47" t="s">
        <v>41</v>
      </c>
      <c r="E47" s="48"/>
      <c r="F47" s="47" t="s">
        <v>43</v>
      </c>
      <c r="G47" s="48"/>
      <c r="H47" s="48"/>
      <c r="I47" s="47" t="s">
        <v>45</v>
      </c>
      <c r="J47" s="47"/>
      <c r="K47" s="47" t="s">
        <v>49</v>
      </c>
    </row>
    <row r="48" spans="1:11" ht="15.75">
      <c r="A48" s="35"/>
      <c r="B48" s="41"/>
      <c r="C48" s="41"/>
      <c r="D48" s="41"/>
      <c r="E48" s="41"/>
      <c r="F48" s="41"/>
      <c r="G48" s="41"/>
      <c r="H48" s="41"/>
      <c r="I48" s="57" t="s">
        <v>21</v>
      </c>
      <c r="J48" s="57" t="s">
        <v>46</v>
      </c>
      <c r="K48" s="57" t="s">
        <v>47</v>
      </c>
    </row>
    <row r="49" spans="1:11" ht="15.75">
      <c r="A49" s="49" t="s">
        <v>63</v>
      </c>
      <c r="B49" s="39">
        <v>3008.6</v>
      </c>
      <c r="C49" s="39">
        <v>1034.4</v>
      </c>
      <c r="D49" s="39">
        <v>579.6</v>
      </c>
      <c r="E49" s="39">
        <v>10859.4</v>
      </c>
      <c r="F49" s="39">
        <v>912.2</v>
      </c>
      <c r="G49" s="39">
        <v>583</v>
      </c>
      <c r="H49" s="39">
        <v>500.8</v>
      </c>
      <c r="I49" s="39">
        <v>17478</v>
      </c>
      <c r="J49" s="39">
        <v>42364</v>
      </c>
      <c r="K49" s="59">
        <f>I49/J49*100</f>
        <v>41.256727410065146</v>
      </c>
    </row>
    <row r="50" spans="1:11" ht="15.75">
      <c r="A50" s="50"/>
      <c r="B50" s="39"/>
      <c r="C50" s="39"/>
      <c r="D50" s="39"/>
      <c r="E50" s="39"/>
      <c r="F50" s="39"/>
      <c r="G50" s="39"/>
      <c r="H50" s="39"/>
      <c r="I50" s="39"/>
      <c r="J50" s="39"/>
      <c r="K50" s="54"/>
    </row>
    <row r="51" spans="1:11" ht="15.75">
      <c r="A51" s="50">
        <v>1994</v>
      </c>
      <c r="B51" s="39">
        <v>3083</v>
      </c>
      <c r="C51" s="39">
        <v>1068</v>
      </c>
      <c r="D51" s="39">
        <v>577</v>
      </c>
      <c r="E51" s="39">
        <v>10123</v>
      </c>
      <c r="F51" s="39">
        <v>1084</v>
      </c>
      <c r="G51" s="39">
        <v>669</v>
      </c>
      <c r="H51" s="39">
        <v>398</v>
      </c>
      <c r="I51" s="39">
        <v>17002</v>
      </c>
      <c r="J51" s="49" t="s">
        <v>2</v>
      </c>
      <c r="K51" s="49" t="s">
        <v>2</v>
      </c>
    </row>
    <row r="52" spans="1:11" ht="15.75">
      <c r="A52" s="50">
        <v>1995</v>
      </c>
      <c r="B52" s="39">
        <v>3048</v>
      </c>
      <c r="C52" s="39">
        <v>1031</v>
      </c>
      <c r="D52" s="39">
        <v>576</v>
      </c>
      <c r="E52" s="39">
        <v>10321</v>
      </c>
      <c r="F52" s="39">
        <v>802</v>
      </c>
      <c r="G52" s="39">
        <v>579</v>
      </c>
      <c r="H52" s="39">
        <v>498</v>
      </c>
      <c r="I52" s="39">
        <v>16855</v>
      </c>
      <c r="J52" s="49" t="s">
        <v>2</v>
      </c>
      <c r="K52" s="49" t="s">
        <v>2</v>
      </c>
    </row>
    <row r="53" spans="1:11" ht="15.75">
      <c r="A53" s="50">
        <v>1996</v>
      </c>
      <c r="B53" s="39">
        <v>3047</v>
      </c>
      <c r="C53" s="39">
        <v>1081</v>
      </c>
      <c r="D53" s="39">
        <v>550</v>
      </c>
      <c r="E53" s="39">
        <v>10740</v>
      </c>
      <c r="F53" s="39">
        <v>902</v>
      </c>
      <c r="G53" s="39">
        <v>499</v>
      </c>
      <c r="H53" s="39">
        <v>499</v>
      </c>
      <c r="I53" s="39">
        <v>17318</v>
      </c>
      <c r="J53" s="49" t="s">
        <v>2</v>
      </c>
      <c r="K53" s="49" t="s">
        <v>2</v>
      </c>
    </row>
    <row r="54" spans="1:11" ht="15.75">
      <c r="A54" s="50">
        <v>1997</v>
      </c>
      <c r="B54" s="39">
        <v>2944</v>
      </c>
      <c r="C54" s="39">
        <v>1062</v>
      </c>
      <c r="D54" s="39">
        <v>590</v>
      </c>
      <c r="E54" s="39">
        <v>11669</v>
      </c>
      <c r="F54" s="39">
        <v>886</v>
      </c>
      <c r="G54" s="39">
        <v>525</v>
      </c>
      <c r="H54" s="39">
        <v>529</v>
      </c>
      <c r="I54" s="39">
        <v>18205</v>
      </c>
      <c r="J54" s="49" t="s">
        <v>2</v>
      </c>
      <c r="K54" s="49" t="s">
        <v>2</v>
      </c>
    </row>
    <row r="55" spans="1:12" ht="15.75">
      <c r="A55" s="50">
        <v>1998</v>
      </c>
      <c r="B55" s="39">
        <v>2921</v>
      </c>
      <c r="C55" s="39">
        <v>930</v>
      </c>
      <c r="D55" s="39">
        <v>605</v>
      </c>
      <c r="E55" s="39">
        <v>11444</v>
      </c>
      <c r="F55" s="39">
        <v>887</v>
      </c>
      <c r="G55" s="39">
        <v>643</v>
      </c>
      <c r="H55" s="39">
        <v>580</v>
      </c>
      <c r="I55" s="39">
        <v>18010</v>
      </c>
      <c r="J55" s="56">
        <v>42774.6</v>
      </c>
      <c r="K55" s="59">
        <f>I55/J55*100</f>
        <v>42.10442645869278</v>
      </c>
      <c r="L55" s="58"/>
    </row>
    <row r="56" spans="1:12" ht="15.75">
      <c r="A56" s="50">
        <v>1999</v>
      </c>
      <c r="B56" s="39">
        <v>2620</v>
      </c>
      <c r="C56" s="39">
        <v>828</v>
      </c>
      <c r="D56" s="39">
        <v>594</v>
      </c>
      <c r="E56" s="39">
        <v>10902</v>
      </c>
      <c r="F56" s="39">
        <v>840</v>
      </c>
      <c r="G56" s="39">
        <v>609</v>
      </c>
      <c r="H56" s="39">
        <v>534</v>
      </c>
      <c r="I56" s="39">
        <v>16927</v>
      </c>
      <c r="J56" s="56">
        <v>43338.45</v>
      </c>
      <c r="K56" s="59">
        <f>I56/J56*100</f>
        <v>39.05769587975574</v>
      </c>
      <c r="L56" s="58"/>
    </row>
    <row r="57" spans="1:12" ht="15.75">
      <c r="A57" s="50">
        <v>2000</v>
      </c>
      <c r="B57" s="39">
        <v>2606</v>
      </c>
      <c r="C57" s="39">
        <v>706</v>
      </c>
      <c r="D57" s="39">
        <v>654</v>
      </c>
      <c r="E57" s="39">
        <v>10670</v>
      </c>
      <c r="F57" s="39">
        <v>854</v>
      </c>
      <c r="G57" s="39">
        <v>541</v>
      </c>
      <c r="H57" s="39">
        <v>582</v>
      </c>
      <c r="I57" s="39">
        <v>16613</v>
      </c>
      <c r="J57" s="56">
        <v>43208.3</v>
      </c>
      <c r="K57" s="59">
        <f>I57/J57*100</f>
        <v>38.4486313972084</v>
      </c>
      <c r="L57" s="58"/>
    </row>
    <row r="58" spans="1:11" ht="15.75">
      <c r="A58" s="50">
        <v>2001</v>
      </c>
      <c r="B58" s="39">
        <v>2487</v>
      </c>
      <c r="C58" s="39">
        <v>746</v>
      </c>
      <c r="D58" s="39">
        <v>721</v>
      </c>
      <c r="E58" s="39">
        <v>10332</v>
      </c>
      <c r="F58" s="39">
        <v>761</v>
      </c>
      <c r="G58" s="39">
        <v>596</v>
      </c>
      <c r="H58" s="39">
        <v>498</v>
      </c>
      <c r="I58" s="39">
        <v>16141</v>
      </c>
      <c r="J58" s="56">
        <v>43382.4</v>
      </c>
      <c r="K58" s="59">
        <f>I58/J58*100</f>
        <v>37.20633252194438</v>
      </c>
    </row>
    <row r="59" spans="1:12" ht="8.25" customHeight="1">
      <c r="A59" s="50"/>
      <c r="B59" s="39"/>
      <c r="C59" s="39"/>
      <c r="D59" s="39"/>
      <c r="E59" s="39"/>
      <c r="F59" s="39"/>
      <c r="G59" s="39"/>
      <c r="H59" s="39"/>
      <c r="I59" s="39"/>
      <c r="J59" s="55"/>
      <c r="K59" s="55"/>
      <c r="L59" s="55"/>
    </row>
    <row r="60" spans="1:11" ht="15.75">
      <c r="A60" s="32" t="s">
        <v>35</v>
      </c>
      <c r="B60" s="39"/>
      <c r="C60" s="39"/>
      <c r="D60" s="39"/>
      <c r="E60" s="39"/>
      <c r="F60" s="39"/>
      <c r="G60" s="39"/>
      <c r="H60" s="39"/>
      <c r="I60" s="39"/>
      <c r="J60" s="49"/>
      <c r="K60" s="54"/>
    </row>
    <row r="61" spans="1:11" ht="8.25" customHeight="1">
      <c r="A61" s="32"/>
      <c r="B61" s="39"/>
      <c r="C61" s="39"/>
      <c r="D61" s="39"/>
      <c r="E61" s="39"/>
      <c r="F61" s="39"/>
      <c r="G61" s="39"/>
      <c r="H61" s="39"/>
      <c r="I61" s="39"/>
      <c r="J61" s="49"/>
      <c r="K61" s="54"/>
    </row>
    <row r="62" spans="1:11" s="64" customFormat="1" ht="15.75">
      <c r="A62" s="62" t="s">
        <v>56</v>
      </c>
      <c r="B62" s="63">
        <f>(B58-B57)/B57*100</f>
        <v>-4.5663852647736</v>
      </c>
      <c r="C62" s="63">
        <f>(C58-C57)/C57*100</f>
        <v>5.6657223796034</v>
      </c>
      <c r="D62" s="63">
        <f aca="true" t="shared" si="4" ref="D62:K62">(D58-D57)/D57*100</f>
        <v>10.244648318042813</v>
      </c>
      <c r="E62" s="63">
        <f t="shared" si="4"/>
        <v>-3.16776007497657</v>
      </c>
      <c r="F62" s="63">
        <f t="shared" si="4"/>
        <v>-10.889929742388759</v>
      </c>
      <c r="G62" s="63">
        <f t="shared" si="4"/>
        <v>10.166358595194085</v>
      </c>
      <c r="H62" s="63">
        <f t="shared" si="4"/>
        <v>-14.432989690721648</v>
      </c>
      <c r="I62" s="63">
        <f t="shared" si="4"/>
        <v>-2.841148498164088</v>
      </c>
      <c r="J62" s="63">
        <f t="shared" si="4"/>
        <v>0.4029318441132804</v>
      </c>
      <c r="K62" s="63">
        <f t="shared" si="4"/>
        <v>-3.231061367126367</v>
      </c>
    </row>
    <row r="63" spans="1:11" ht="8.25" customHeight="1">
      <c r="A63" s="49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6.5" thickBot="1">
      <c r="A64" s="51" t="s">
        <v>64</v>
      </c>
      <c r="B64" s="45">
        <f>(B58-B49)/B49*100</f>
        <v>-17.33696736023399</v>
      </c>
      <c r="C64" s="45">
        <f aca="true" t="shared" si="5" ref="C64:K64">(C58-C49)/C49*100</f>
        <v>-27.88089713843775</v>
      </c>
      <c r="D64" s="45">
        <f t="shared" si="5"/>
        <v>24.396135265700476</v>
      </c>
      <c r="E64" s="45">
        <f t="shared" si="5"/>
        <v>-4.85662191281286</v>
      </c>
      <c r="F64" s="45">
        <f t="shared" si="5"/>
        <v>-16.575312431484328</v>
      </c>
      <c r="G64" s="45">
        <f t="shared" si="5"/>
        <v>2.2298456260720414</v>
      </c>
      <c r="H64" s="45">
        <f t="shared" si="5"/>
        <v>-0.5591054313099064</v>
      </c>
      <c r="I64" s="45">
        <f t="shared" si="5"/>
        <v>-7.649616660945188</v>
      </c>
      <c r="J64" s="45">
        <f t="shared" si="5"/>
        <v>2.403927863280147</v>
      </c>
      <c r="K64" s="45">
        <f t="shared" si="5"/>
        <v>-9.81753799292528</v>
      </c>
    </row>
    <row r="65" spans="1:11" ht="5.2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 t="s">
        <v>53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 t="s">
        <v>54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 t="s">
        <v>55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 t="s">
        <v>50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ht="12.75">
      <c r="A70" s="33" t="s">
        <v>51</v>
      </c>
    </row>
    <row r="71" ht="12.75">
      <c r="A71" s="33" t="s">
        <v>52</v>
      </c>
    </row>
    <row r="72" ht="12.75">
      <c r="A72" s="33" t="s">
        <v>68</v>
      </c>
    </row>
    <row r="77" ht="15.75">
      <c r="A77" s="49"/>
    </row>
  </sheetData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5" zoomScaleNormal="75" workbookViewId="0" topLeftCell="B59">
      <selection activeCell="S49" sqref="S49:S50"/>
    </sheetView>
  </sheetViews>
  <sheetFormatPr defaultColWidth="9.140625" defaultRowHeight="12.75"/>
  <cols>
    <col min="8" max="8" width="11.140625" style="0" customWidth="1"/>
    <col min="13" max="13" width="8.8515625" style="0" customWidth="1"/>
    <col min="14" max="14" width="10.57421875" style="0" bestFit="1" customWidth="1"/>
    <col min="21" max="21" width="9.8515625" style="0" customWidth="1"/>
  </cols>
  <sheetData>
    <row r="1" spans="1:9" ht="12.75">
      <c r="A1" t="s">
        <v>10</v>
      </c>
      <c r="I1" s="6"/>
    </row>
    <row r="2" ht="12.75">
      <c r="I2" s="6"/>
    </row>
    <row r="3" spans="2:16" ht="12.75">
      <c r="B3" t="s">
        <v>30</v>
      </c>
      <c r="I3" s="6" t="s">
        <v>33</v>
      </c>
      <c r="P3" t="s">
        <v>34</v>
      </c>
    </row>
    <row r="4" ht="12.75">
      <c r="I4" s="6"/>
    </row>
    <row r="5" spans="2:18" ht="12.75">
      <c r="B5" t="s">
        <v>31</v>
      </c>
      <c r="D5" s="24">
        <v>0.4</v>
      </c>
      <c r="I5" s="6" t="s">
        <v>31</v>
      </c>
      <c r="K5" s="24">
        <v>0.5</v>
      </c>
      <c r="P5" t="s">
        <v>31</v>
      </c>
      <c r="R5" s="27">
        <v>0.1</v>
      </c>
    </row>
    <row r="6" spans="4:9" ht="12.75">
      <c r="D6" s="20"/>
      <c r="I6" s="6"/>
    </row>
    <row r="7" spans="2:20" ht="12.75">
      <c r="B7" t="s">
        <v>32</v>
      </c>
      <c r="D7" s="20"/>
      <c r="F7" s="23">
        <f>1-D5</f>
        <v>0.6</v>
      </c>
      <c r="I7" s="6" t="s">
        <v>32</v>
      </c>
      <c r="M7" s="18">
        <f>1-K5</f>
        <v>0.5</v>
      </c>
      <c r="P7" t="s">
        <v>32</v>
      </c>
      <c r="Q7" s="23"/>
      <c r="T7" s="19">
        <f>1-R5</f>
        <v>0.9</v>
      </c>
    </row>
    <row r="8" ht="12.75">
      <c r="I8" s="6"/>
    </row>
    <row r="9" spans="2:22" ht="12.75">
      <c r="B9" s="65" t="s">
        <v>4</v>
      </c>
      <c r="C9" s="65"/>
      <c r="D9" s="5" t="s">
        <v>12</v>
      </c>
      <c r="E9" s="5" t="s">
        <v>14</v>
      </c>
      <c r="F9" s="5" t="s">
        <v>23</v>
      </c>
      <c r="G9" s="5" t="s">
        <v>20</v>
      </c>
      <c r="H9" s="5" t="s">
        <v>17</v>
      </c>
      <c r="I9" s="28" t="s">
        <v>4</v>
      </c>
      <c r="J9" s="5"/>
      <c r="K9" s="5" t="s">
        <v>12</v>
      </c>
      <c r="L9" s="5" t="s">
        <v>14</v>
      </c>
      <c r="M9" s="5" t="s">
        <v>23</v>
      </c>
      <c r="N9" s="5" t="s">
        <v>20</v>
      </c>
      <c r="O9" s="5" t="s">
        <v>17</v>
      </c>
      <c r="P9" s="14" t="s">
        <v>8</v>
      </c>
      <c r="R9" s="5" t="s">
        <v>12</v>
      </c>
      <c r="S9" s="5" t="s">
        <v>14</v>
      </c>
      <c r="T9" s="5" t="s">
        <v>23</v>
      </c>
      <c r="U9" s="5" t="s">
        <v>20</v>
      </c>
      <c r="V9" s="5" t="s">
        <v>17</v>
      </c>
    </row>
    <row r="10" spans="2:22" ht="12.75">
      <c r="B10" s="16" t="s">
        <v>5</v>
      </c>
      <c r="C10" s="5" t="s">
        <v>5</v>
      </c>
      <c r="D10" t="s">
        <v>13</v>
      </c>
      <c r="E10" t="s">
        <v>15</v>
      </c>
      <c r="F10" t="s">
        <v>24</v>
      </c>
      <c r="G10" t="s">
        <v>21</v>
      </c>
      <c r="H10" t="s">
        <v>18</v>
      </c>
      <c r="I10" s="9" t="s">
        <v>6</v>
      </c>
      <c r="J10" s="8" t="s">
        <v>6</v>
      </c>
      <c r="K10" t="s">
        <v>13</v>
      </c>
      <c r="L10" t="s">
        <v>15</v>
      </c>
      <c r="M10" t="s">
        <v>24</v>
      </c>
      <c r="N10" t="s">
        <v>21</v>
      </c>
      <c r="O10" t="s">
        <v>18</v>
      </c>
      <c r="P10" s="14" t="s">
        <v>5</v>
      </c>
      <c r="R10" t="s">
        <v>13</v>
      </c>
      <c r="S10" t="s">
        <v>15</v>
      </c>
      <c r="T10" t="s">
        <v>24</v>
      </c>
      <c r="U10" t="s">
        <v>21</v>
      </c>
      <c r="V10" t="s">
        <v>18</v>
      </c>
    </row>
    <row r="11" spans="1:22" ht="13.5" thickBot="1">
      <c r="A11" s="1" t="s">
        <v>3</v>
      </c>
      <c r="B11" s="1"/>
      <c r="C11" s="7" t="s">
        <v>7</v>
      </c>
      <c r="D11" s="7" t="s">
        <v>11</v>
      </c>
      <c r="E11" s="7" t="s">
        <v>16</v>
      </c>
      <c r="F11" s="7" t="s">
        <v>25</v>
      </c>
      <c r="G11" s="7" t="s">
        <v>22</v>
      </c>
      <c r="H11" s="7" t="s">
        <v>19</v>
      </c>
      <c r="I11" s="10"/>
      <c r="J11" s="1" t="s">
        <v>7</v>
      </c>
      <c r="K11" s="7" t="s">
        <v>11</v>
      </c>
      <c r="L11" s="7" t="s">
        <v>16</v>
      </c>
      <c r="M11" s="7" t="s">
        <v>25</v>
      </c>
      <c r="N11" s="7" t="s">
        <v>22</v>
      </c>
      <c r="O11" s="7" t="s">
        <v>19</v>
      </c>
      <c r="P11" s="15" t="s">
        <v>9</v>
      </c>
      <c r="Q11" s="1"/>
      <c r="R11" s="7" t="s">
        <v>11</v>
      </c>
      <c r="S11" s="7" t="s">
        <v>16</v>
      </c>
      <c r="T11" s="7" t="s">
        <v>25</v>
      </c>
      <c r="U11" s="7" t="s">
        <v>22</v>
      </c>
      <c r="V11" s="7" t="s">
        <v>19</v>
      </c>
    </row>
    <row r="12" spans="1:23" ht="12.75">
      <c r="A12" t="s">
        <v>1</v>
      </c>
      <c r="B12">
        <f>rastarg1!I6</f>
        <v>4837.8</v>
      </c>
      <c r="C12">
        <v>4837.6</v>
      </c>
      <c r="D12" s="17"/>
      <c r="E12" s="17"/>
      <c r="F12" s="17"/>
      <c r="G12" s="17"/>
      <c r="H12" s="17"/>
      <c r="I12" s="11">
        <f>rastarg1!I27</f>
        <v>842.4</v>
      </c>
      <c r="J12">
        <v>842.4</v>
      </c>
      <c r="K12" s="17"/>
      <c r="L12" s="17"/>
      <c r="M12" s="17"/>
      <c r="N12" s="17"/>
      <c r="O12" s="17"/>
      <c r="P12" s="13">
        <f>rastarg1!K49</f>
        <v>41.256727410065146</v>
      </c>
      <c r="Q12" s="12">
        <v>41.3</v>
      </c>
      <c r="R12" s="17"/>
      <c r="S12" s="17"/>
      <c r="T12" s="17"/>
      <c r="U12" s="17"/>
      <c r="V12" s="17"/>
      <c r="W12" s="30"/>
    </row>
    <row r="13" spans="1:23" ht="12.75">
      <c r="A13">
        <v>1994</v>
      </c>
      <c r="B13">
        <f>rastarg1!I8</f>
        <v>5571</v>
      </c>
      <c r="C13">
        <v>4837.6</v>
      </c>
      <c r="D13" s="17"/>
      <c r="E13" s="17"/>
      <c r="F13" s="17"/>
      <c r="G13" s="17"/>
      <c r="H13" s="17"/>
      <c r="I13" s="6">
        <f>rastarg1!I29</f>
        <v>1029</v>
      </c>
      <c r="J13">
        <v>842.4</v>
      </c>
      <c r="K13" s="17"/>
      <c r="L13" s="17"/>
      <c r="M13" s="17"/>
      <c r="N13" s="17"/>
      <c r="O13" s="17"/>
      <c r="P13" s="13"/>
      <c r="Q13" s="12">
        <v>41.3</v>
      </c>
      <c r="R13" s="17"/>
      <c r="S13" s="17"/>
      <c r="T13" s="17"/>
      <c r="U13" s="17"/>
      <c r="V13" s="17"/>
      <c r="W13" s="30"/>
    </row>
    <row r="14" spans="1:23" ht="12.75">
      <c r="A14">
        <v>1995</v>
      </c>
      <c r="B14">
        <f>rastarg1!I9</f>
        <v>5339</v>
      </c>
      <c r="C14">
        <v>4837.6</v>
      </c>
      <c r="D14" s="17"/>
      <c r="E14" s="17"/>
      <c r="F14" s="17"/>
      <c r="G14" s="17"/>
      <c r="H14" s="17"/>
      <c r="I14" s="6">
        <f>rastarg1!I30</f>
        <v>950</v>
      </c>
      <c r="J14">
        <v>842.4</v>
      </c>
      <c r="K14" s="17"/>
      <c r="L14" s="17"/>
      <c r="M14" s="17"/>
      <c r="N14" s="17"/>
      <c r="O14" s="17"/>
      <c r="P14" s="13"/>
      <c r="Q14" s="12">
        <v>41.3</v>
      </c>
      <c r="R14" s="17"/>
      <c r="S14" s="17"/>
      <c r="T14" s="17"/>
      <c r="U14" s="17"/>
      <c r="V14" s="17"/>
      <c r="W14" s="30"/>
    </row>
    <row r="15" spans="1:21" ht="12.75">
      <c r="A15">
        <v>1996</v>
      </c>
      <c r="B15">
        <f>rastarg1!I10</f>
        <v>4398</v>
      </c>
      <c r="C15">
        <v>4837.6</v>
      </c>
      <c r="D15">
        <f>C15</f>
        <v>4837.6</v>
      </c>
      <c r="E15" s="19">
        <v>1</v>
      </c>
      <c r="F15" s="18">
        <f>1</f>
        <v>1</v>
      </c>
      <c r="G15" s="3">
        <f>D15</f>
        <v>4837.6</v>
      </c>
      <c r="I15" s="6">
        <f>rastarg1!I31</f>
        <v>790</v>
      </c>
      <c r="J15">
        <v>842.4</v>
      </c>
      <c r="K15" s="3">
        <v>842.4</v>
      </c>
      <c r="L15" s="18">
        <v>1</v>
      </c>
      <c r="M15" s="18">
        <f>1</f>
        <v>1</v>
      </c>
      <c r="N15" s="3">
        <f>K15</f>
        <v>842.4</v>
      </c>
      <c r="P15" s="13"/>
      <c r="Q15" s="12">
        <v>41.3</v>
      </c>
      <c r="R15" s="29">
        <v>41.3</v>
      </c>
      <c r="S15" s="18">
        <v>1</v>
      </c>
      <c r="T15" s="18">
        <f>1</f>
        <v>1</v>
      </c>
      <c r="U15" s="18">
        <f>R15</f>
        <v>41.3</v>
      </c>
    </row>
    <row r="16" spans="1:22" ht="12.75">
      <c r="A16">
        <v>1997</v>
      </c>
      <c r="B16">
        <f>rastarg1!I11</f>
        <v>4424</v>
      </c>
      <c r="C16">
        <v>4837.6</v>
      </c>
      <c r="F16" s="18">
        <f>F15*E$32</f>
        <v>0.9641701029894991</v>
      </c>
      <c r="G16" s="3">
        <f>G15*E$32</f>
        <v>4664.2692902220015</v>
      </c>
      <c r="H16" s="21">
        <f>(G16-G15)/G15</f>
        <v>-0.03582989701050084</v>
      </c>
      <c r="I16" s="6">
        <f>rastarg1!I32</f>
        <v>745</v>
      </c>
      <c r="J16">
        <v>842.4</v>
      </c>
      <c r="M16" s="18">
        <f>M15*L$32</f>
        <v>0.9516951530106196</v>
      </c>
      <c r="N16" s="3">
        <f>N15*L$32</f>
        <v>801.7079968961459</v>
      </c>
      <c r="O16" s="25">
        <f>(N16-N15)/N15</f>
        <v>-0.048304846989380416</v>
      </c>
      <c r="P16" s="13"/>
      <c r="Q16" s="12">
        <v>41.3</v>
      </c>
      <c r="R16" s="18"/>
      <c r="T16" s="18">
        <f>T15*S$32</f>
        <v>0.9925024964407473</v>
      </c>
      <c r="U16" s="18">
        <f>U15*S$32</f>
        <v>40.99035310300286</v>
      </c>
      <c r="V16" s="26">
        <f>(U16-U15)/U15</f>
        <v>-0.007497503559252709</v>
      </c>
    </row>
    <row r="17" spans="1:22" ht="12.75">
      <c r="A17">
        <v>1998</v>
      </c>
      <c r="B17">
        <f>rastarg1!I12</f>
        <v>4457</v>
      </c>
      <c r="C17">
        <v>4837.6</v>
      </c>
      <c r="F17" s="18">
        <f aca="true" t="shared" si="0" ref="F17:F29">F16*E$32</f>
        <v>0.9296239874987814</v>
      </c>
      <c r="G17" s="3">
        <f>G16*E$32</f>
        <v>4497.1490019241055</v>
      </c>
      <c r="H17" s="21">
        <f aca="true" t="shared" si="1" ref="H17:H29">(G17-G16)/G16</f>
        <v>-0.0358298970105008</v>
      </c>
      <c r="I17" s="6">
        <f>rastarg1!I33</f>
        <v>698</v>
      </c>
      <c r="J17">
        <v>842.4</v>
      </c>
      <c r="M17" s="18">
        <f aca="true" t="shared" si="2" ref="M17:M29">M16*L$32</f>
        <v>0.9057236642639066</v>
      </c>
      <c r="N17" s="3">
        <f aca="true" t="shared" si="3" ref="N17:N29">N16*L$32</f>
        <v>762.9816147759149</v>
      </c>
      <c r="O17" s="25">
        <f aca="true" t="shared" si="4" ref="O17:O29">(N17-N16)/N16</f>
        <v>-0.04830484698938048</v>
      </c>
      <c r="P17" s="13">
        <f>rastarg1!K55</f>
        <v>42.10442645869278</v>
      </c>
      <c r="Q17" s="12">
        <v>41.3</v>
      </c>
      <c r="R17" s="18"/>
      <c r="T17" s="18">
        <f aca="true" t="shared" si="5" ref="T17:T29">T16*S$32</f>
        <v>0.9850612054411155</v>
      </c>
      <c r="U17" s="18">
        <f aca="true" t="shared" si="6" ref="U17:U29">U16*S$32</f>
        <v>40.68302778471807</v>
      </c>
      <c r="V17" s="26">
        <f aca="true" t="shared" si="7" ref="V17:V29">(U17-U16)/U16</f>
        <v>-0.007497503559252709</v>
      </c>
    </row>
    <row r="18" spans="1:22" ht="12.75">
      <c r="A18">
        <v>1999</v>
      </c>
      <c r="B18">
        <f>rastarg1!I13</f>
        <v>4073</v>
      </c>
      <c r="C18">
        <v>4837.6</v>
      </c>
      <c r="F18" s="18">
        <f t="shared" si="0"/>
        <v>0.8963156557682089</v>
      </c>
      <c r="G18" s="3">
        <f aca="true" t="shared" si="8" ref="G18:G29">G17*E$32</f>
        <v>4336.016616344288</v>
      </c>
      <c r="H18" s="21">
        <f t="shared" si="1"/>
        <v>-0.035829897010500836</v>
      </c>
      <c r="I18" s="6">
        <f>rastarg1!I34</f>
        <v>625</v>
      </c>
      <c r="J18">
        <v>842.4</v>
      </c>
      <c r="M18" s="18">
        <f t="shared" si="2"/>
        <v>0.8619728212469776</v>
      </c>
      <c r="N18" s="3">
        <f t="shared" si="3"/>
        <v>726.1259046184539</v>
      </c>
      <c r="O18" s="25">
        <f t="shared" si="4"/>
        <v>-0.04830484698938044</v>
      </c>
      <c r="P18" s="13">
        <f>rastarg1!K56</f>
        <v>39.05769587975574</v>
      </c>
      <c r="Q18" s="12">
        <v>41.3</v>
      </c>
      <c r="R18" s="18"/>
      <c r="T18" s="18">
        <f t="shared" si="5"/>
        <v>0.977675705547239</v>
      </c>
      <c r="U18" s="18">
        <f t="shared" si="6"/>
        <v>40.37800663910097</v>
      </c>
      <c r="V18" s="26">
        <f t="shared" si="7"/>
        <v>-0.007497503559252796</v>
      </c>
    </row>
    <row r="19" spans="1:22" ht="12.75">
      <c r="A19">
        <v>2000</v>
      </c>
      <c r="B19">
        <f>rastarg1!I14</f>
        <v>3893</v>
      </c>
      <c r="C19">
        <v>4837.6</v>
      </c>
      <c r="F19" s="18">
        <f t="shared" si="0"/>
        <v>0.8642007581331345</v>
      </c>
      <c r="G19" s="3">
        <f t="shared" si="8"/>
        <v>4180.657587544852</v>
      </c>
      <c r="H19" s="21">
        <f t="shared" si="1"/>
        <v>-0.03582989701050094</v>
      </c>
      <c r="I19" s="6">
        <f>rastarg1!I35</f>
        <v>561</v>
      </c>
      <c r="J19">
        <v>842.4</v>
      </c>
      <c r="M19" s="18">
        <f t="shared" si="2"/>
        <v>0.8203353560076377</v>
      </c>
      <c r="N19" s="3">
        <f t="shared" si="3"/>
        <v>691.050503900834</v>
      </c>
      <c r="O19" s="25">
        <f t="shared" si="4"/>
        <v>-0.0483048469893805</v>
      </c>
      <c r="P19" s="13">
        <f>rastarg1!K57</f>
        <v>38.4486313972084</v>
      </c>
      <c r="Q19" s="12">
        <v>41.3</v>
      </c>
      <c r="R19" s="18"/>
      <c r="T19" s="18">
        <f t="shared" si="5"/>
        <v>0.9703455784651037</v>
      </c>
      <c r="U19" s="18">
        <f t="shared" si="6"/>
        <v>40.07527239060878</v>
      </c>
      <c r="V19" s="26">
        <f t="shared" si="7"/>
        <v>-0.007497503559252635</v>
      </c>
    </row>
    <row r="20" spans="1:22" ht="12.75">
      <c r="A20">
        <v>2001</v>
      </c>
      <c r="B20">
        <f>rastarg1!I15</f>
        <v>3753</v>
      </c>
      <c r="C20">
        <v>4837.6</v>
      </c>
      <c r="F20" s="18">
        <f t="shared" si="0"/>
        <v>0.8332365339728275</v>
      </c>
      <c r="G20" s="3">
        <f t="shared" si="8"/>
        <v>4030.8650567469504</v>
      </c>
      <c r="H20" s="21">
        <f t="shared" si="1"/>
        <v>-0.03582989701050091</v>
      </c>
      <c r="I20" s="6">
        <f>rastarg1!I36</f>
        <v>543</v>
      </c>
      <c r="J20">
        <v>842.4</v>
      </c>
      <c r="M20" s="18">
        <f t="shared" si="2"/>
        <v>0.7807091821557098</v>
      </c>
      <c r="N20" s="3">
        <f t="shared" si="3"/>
        <v>657.66941504797</v>
      </c>
      <c r="O20" s="25">
        <f t="shared" si="4"/>
        <v>-0.04830484698938034</v>
      </c>
      <c r="P20" s="13">
        <f>rastarg1!K58</f>
        <v>37.20633252194438</v>
      </c>
      <c r="Q20" s="12">
        <v>41.3</v>
      </c>
      <c r="R20" s="18"/>
      <c r="T20" s="18">
        <f t="shared" si="5"/>
        <v>0.9630704090368565</v>
      </c>
      <c r="U20" s="18">
        <f t="shared" si="6"/>
        <v>39.77480789322217</v>
      </c>
      <c r="V20" s="26">
        <f t="shared" si="7"/>
        <v>-0.007497503559252768</v>
      </c>
    </row>
    <row r="21" spans="1:22" ht="12.75">
      <c r="A21">
        <v>2002</v>
      </c>
      <c r="C21">
        <v>4837.6</v>
      </c>
      <c r="F21" s="18">
        <f t="shared" si="0"/>
        <v>0.8033817547751944</v>
      </c>
      <c r="G21" s="3">
        <f t="shared" si="8"/>
        <v>3886.4395769004805</v>
      </c>
      <c r="H21" s="21">
        <f t="shared" si="1"/>
        <v>-0.03582989701050085</v>
      </c>
      <c r="I21" s="6"/>
      <c r="J21">
        <v>842.4</v>
      </c>
      <c r="M21" s="18">
        <f t="shared" si="2"/>
        <v>0.742997144568474</v>
      </c>
      <c r="N21" s="3">
        <f t="shared" si="3"/>
        <v>625.9007945844825</v>
      </c>
      <c r="O21" s="25">
        <f t="shared" si="4"/>
        <v>-0.04830484698938045</v>
      </c>
      <c r="P21" s="6"/>
      <c r="Q21" s="12">
        <v>41.3</v>
      </c>
      <c r="R21" s="18"/>
      <c r="T21" s="18">
        <f t="shared" si="5"/>
        <v>0.9558497852172917</v>
      </c>
      <c r="U21" s="18">
        <f t="shared" si="6"/>
        <v>39.47659612947414</v>
      </c>
      <c r="V21" s="26">
        <f t="shared" si="7"/>
        <v>-0.007497503559252776</v>
      </c>
    </row>
    <row r="22" spans="1:22" ht="12.75">
      <c r="A22">
        <v>2003</v>
      </c>
      <c r="C22">
        <v>4837.6</v>
      </c>
      <c r="F22" s="18">
        <f t="shared" si="0"/>
        <v>0.7745966692414836</v>
      </c>
      <c r="G22" s="3">
        <f t="shared" si="8"/>
        <v>3747.1888471226016</v>
      </c>
      <c r="H22" s="21">
        <f t="shared" si="1"/>
        <v>-0.035829897010500884</v>
      </c>
      <c r="I22" s="6"/>
      <c r="J22">
        <v>842.4</v>
      </c>
      <c r="M22" s="18">
        <f t="shared" si="2"/>
        <v>0.7071067811865472</v>
      </c>
      <c r="N22" s="3">
        <f t="shared" si="3"/>
        <v>595.6667524715474</v>
      </c>
      <c r="O22" s="25">
        <f t="shared" si="4"/>
        <v>-0.04830484698938045</v>
      </c>
      <c r="P22" s="6"/>
      <c r="Q22" s="12">
        <v>41.3</v>
      </c>
      <c r="R22" s="18"/>
      <c r="T22" s="18">
        <f t="shared" si="5"/>
        <v>0.9486832980505141</v>
      </c>
      <c r="U22" s="18">
        <f t="shared" si="6"/>
        <v>39.18062020948622</v>
      </c>
      <c r="V22" s="26">
        <f t="shared" si="7"/>
        <v>-0.00749750355925279</v>
      </c>
    </row>
    <row r="23" spans="1:22" ht="12.75">
      <c r="A23">
        <v>2004</v>
      </c>
      <c r="C23">
        <v>4837.6</v>
      </c>
      <c r="F23" s="18">
        <f t="shared" si="0"/>
        <v>0.7468429503578843</v>
      </c>
      <c r="G23" s="3">
        <f t="shared" si="8"/>
        <v>3612.9274566513013</v>
      </c>
      <c r="H23" s="21">
        <f t="shared" si="1"/>
        <v>-0.035829897010500864</v>
      </c>
      <c r="I23" s="6"/>
      <c r="J23">
        <v>842.4</v>
      </c>
      <c r="M23" s="18">
        <f t="shared" si="2"/>
        <v>0.6729500963161777</v>
      </c>
      <c r="N23" s="3">
        <f t="shared" si="3"/>
        <v>566.8931611367482</v>
      </c>
      <c r="O23" s="25">
        <f t="shared" si="4"/>
        <v>-0.04830484698938039</v>
      </c>
      <c r="P23" s="6"/>
      <c r="Q23" s="12">
        <v>41.3</v>
      </c>
      <c r="R23" s="18"/>
      <c r="T23" s="18">
        <f t="shared" si="5"/>
        <v>0.9415705416467768</v>
      </c>
      <c r="U23" s="18">
        <f t="shared" si="6"/>
        <v>38.886863370011866</v>
      </c>
      <c r="V23" s="26">
        <f t="shared" si="7"/>
        <v>-0.007497503559252798</v>
      </c>
    </row>
    <row r="24" spans="1:22" ht="12.75">
      <c r="A24">
        <v>2005</v>
      </c>
      <c r="C24">
        <v>4837.6</v>
      </c>
      <c r="F24" s="18">
        <f t="shared" si="0"/>
        <v>0.7200836443635427</v>
      </c>
      <c r="G24" s="3">
        <f t="shared" si="8"/>
        <v>3483.4766379730745</v>
      </c>
      <c r="H24" s="21">
        <f t="shared" si="1"/>
        <v>-0.03582989701050083</v>
      </c>
      <c r="I24" s="6"/>
      <c r="J24">
        <v>842.4</v>
      </c>
      <c r="M24" s="18">
        <f t="shared" si="2"/>
        <v>0.640443344882136</v>
      </c>
      <c r="N24" s="3">
        <f t="shared" si="3"/>
        <v>539.5094737287113</v>
      </c>
      <c r="O24" s="25">
        <f t="shared" si="4"/>
        <v>-0.04830484698938051</v>
      </c>
      <c r="P24" s="6"/>
      <c r="Q24" s="12">
        <v>41.3</v>
      </c>
      <c r="R24" s="18"/>
      <c r="T24" s="18">
        <f t="shared" si="5"/>
        <v>0.9345111131594925</v>
      </c>
      <c r="U24" s="18">
        <f t="shared" si="6"/>
        <v>38.59530897348703</v>
      </c>
      <c r="V24" s="26">
        <f t="shared" si="7"/>
        <v>-0.007497503559252702</v>
      </c>
    </row>
    <row r="25" spans="1:22" ht="12.75">
      <c r="A25">
        <v>2006</v>
      </c>
      <c r="C25">
        <v>4837.6</v>
      </c>
      <c r="F25" s="18">
        <f t="shared" si="0"/>
        <v>0.6942831215470507</v>
      </c>
      <c r="G25" s="3">
        <f t="shared" si="8"/>
        <v>3358.6640287960136</v>
      </c>
      <c r="H25" s="21">
        <f t="shared" si="1"/>
        <v>-0.03582989701050083</v>
      </c>
      <c r="I25" s="6"/>
      <c r="J25">
        <v>842.4</v>
      </c>
      <c r="M25" s="18">
        <f t="shared" si="2"/>
        <v>0.6095068271022374</v>
      </c>
      <c r="N25" s="3">
        <f t="shared" si="3"/>
        <v>513.4485511509248</v>
      </c>
      <c r="O25" s="25">
        <f t="shared" si="4"/>
        <v>-0.04830484698938037</v>
      </c>
      <c r="P25" s="6"/>
      <c r="Q25" s="12">
        <v>41.3</v>
      </c>
      <c r="R25" s="18"/>
      <c r="T25" s="18">
        <f t="shared" si="5"/>
        <v>0.927504612762418</v>
      </c>
      <c r="U25" s="18">
        <f t="shared" si="6"/>
        <v>38.305940507087854</v>
      </c>
      <c r="V25" s="26">
        <f t="shared" si="7"/>
        <v>-0.007497503559252655</v>
      </c>
    </row>
    <row r="26" spans="1:22" ht="12.75">
      <c r="A26">
        <v>2007</v>
      </c>
      <c r="C26">
        <v>4837.6</v>
      </c>
      <c r="F26" s="18">
        <f t="shared" si="0"/>
        <v>0.6694070288058909</v>
      </c>
      <c r="G26" s="3">
        <f t="shared" si="8"/>
        <v>3238.3234425513783</v>
      </c>
      <c r="H26" s="21">
        <f t="shared" si="1"/>
        <v>-0.03582989701050091</v>
      </c>
      <c r="I26" s="6"/>
      <c r="J26">
        <v>842.4</v>
      </c>
      <c r="M26" s="18">
        <f t="shared" si="2"/>
        <v>0.580064693080081</v>
      </c>
      <c r="N26" s="3">
        <f t="shared" si="3"/>
        <v>488.6464974506603</v>
      </c>
      <c r="O26" s="25">
        <f t="shared" si="4"/>
        <v>-0.0483048469893804</v>
      </c>
      <c r="P26" s="6"/>
      <c r="Q26" s="12">
        <v>41.3</v>
      </c>
      <c r="R26" s="18"/>
      <c r="T26" s="18">
        <f t="shared" si="5"/>
        <v>0.9205506436270084</v>
      </c>
      <c r="U26" s="18">
        <f t="shared" si="6"/>
        <v>38.01874158179544</v>
      </c>
      <c r="V26" s="26">
        <f t="shared" si="7"/>
        <v>-0.007497503559252748</v>
      </c>
    </row>
    <row r="27" spans="1:22" ht="12.75">
      <c r="A27">
        <v>2008</v>
      </c>
      <c r="C27">
        <v>4837.6</v>
      </c>
      <c r="F27" s="18">
        <f t="shared" si="0"/>
        <v>0.6454222439056704</v>
      </c>
      <c r="G27" s="3">
        <f t="shared" si="8"/>
        <v>3122.2946471180717</v>
      </c>
      <c r="H27" s="21">
        <f t="shared" si="1"/>
        <v>-0.035829897010500905</v>
      </c>
      <c r="I27" s="6"/>
      <c r="J27">
        <v>842.4</v>
      </c>
      <c r="M27" s="18">
        <f t="shared" si="2"/>
        <v>0.5520447568369058</v>
      </c>
      <c r="N27" s="3">
        <f t="shared" si="3"/>
        <v>465.0425031594095</v>
      </c>
      <c r="O27" s="25">
        <f t="shared" si="4"/>
        <v>-0.04830484698938047</v>
      </c>
      <c r="P27" s="6"/>
      <c r="Q27" s="12">
        <v>41.3</v>
      </c>
      <c r="R27" s="18"/>
      <c r="T27" s="18">
        <f t="shared" si="5"/>
        <v>0.9136488118999426</v>
      </c>
      <c r="U27" s="18">
        <f t="shared" si="6"/>
        <v>37.733695931467615</v>
      </c>
      <c r="V27" s="26">
        <f t="shared" si="7"/>
        <v>-0.007497503559252802</v>
      </c>
    </row>
    <row r="28" spans="1:22" ht="12.75">
      <c r="A28">
        <v>2009</v>
      </c>
      <c r="C28">
        <v>4837.6</v>
      </c>
      <c r="F28" s="18">
        <f t="shared" si="0"/>
        <v>0.6222968313782439</v>
      </c>
      <c r="G28" s="3">
        <f t="shared" si="8"/>
        <v>3010.423151475393</v>
      </c>
      <c r="H28" s="21">
        <f t="shared" si="1"/>
        <v>-0.035829897010500926</v>
      </c>
      <c r="I28" s="6"/>
      <c r="J28">
        <v>842.4</v>
      </c>
      <c r="M28" s="18">
        <f t="shared" si="2"/>
        <v>0.5253783193266094</v>
      </c>
      <c r="N28" s="3">
        <f t="shared" si="3"/>
        <v>442.57869620073575</v>
      </c>
      <c r="O28" s="25">
        <f t="shared" si="4"/>
        <v>-0.0483048469893804</v>
      </c>
      <c r="P28" s="6"/>
      <c r="Q28" s="12">
        <v>41.3</v>
      </c>
      <c r="R28" s="18"/>
      <c r="T28" s="18">
        <f t="shared" si="5"/>
        <v>0.9067987266808157</v>
      </c>
      <c r="U28" s="18">
        <f t="shared" si="6"/>
        <v>37.45078741191767</v>
      </c>
      <c r="V28" s="26">
        <f t="shared" si="7"/>
        <v>-0.007497503559252809</v>
      </c>
    </row>
    <row r="29" spans="1:22" ht="12.75">
      <c r="A29">
        <v>2010</v>
      </c>
      <c r="C29">
        <v>4837.6</v>
      </c>
      <c r="D29">
        <f>B12*F7</f>
        <v>2902.68</v>
      </c>
      <c r="E29" s="19">
        <f>F7</f>
        <v>0.6</v>
      </c>
      <c r="F29" s="18">
        <f t="shared" si="0"/>
        <v>0.6000000000000004</v>
      </c>
      <c r="G29" s="3">
        <f t="shared" si="8"/>
        <v>2902.560000000002</v>
      </c>
      <c r="H29" s="21">
        <f t="shared" si="1"/>
        <v>-0.035829897010500815</v>
      </c>
      <c r="I29" s="6"/>
      <c r="J29">
        <v>842.4</v>
      </c>
      <c r="K29" s="3">
        <f>K15*M7</f>
        <v>421.2</v>
      </c>
      <c r="L29" s="18">
        <f>M7</f>
        <v>0.5</v>
      </c>
      <c r="M29" s="18">
        <f t="shared" si="2"/>
        <v>0.49999999999999967</v>
      </c>
      <c r="N29" s="3">
        <f t="shared" si="3"/>
        <v>421.1999999999997</v>
      </c>
      <c r="O29" s="25">
        <f t="shared" si="4"/>
        <v>-0.04830484698938047</v>
      </c>
      <c r="P29" s="6">
        <f>P12*90/100</f>
        <v>37.13105466905863</v>
      </c>
      <c r="Q29" s="12">
        <v>41.3</v>
      </c>
      <c r="R29" s="18">
        <f>R15*T7</f>
        <v>37.17</v>
      </c>
      <c r="S29" s="19">
        <f>T7</f>
        <v>0.9</v>
      </c>
      <c r="T29" s="18">
        <f t="shared" si="5"/>
        <v>0.9000000000000005</v>
      </c>
      <c r="U29" s="18">
        <f t="shared" si="6"/>
        <v>37.17</v>
      </c>
      <c r="V29" s="26">
        <f t="shared" si="7"/>
        <v>-0.007497503559252772</v>
      </c>
    </row>
    <row r="30" spans="4:19" ht="12.75">
      <c r="D30" s="4" t="s">
        <v>28</v>
      </c>
      <c r="E30" s="2">
        <v>14</v>
      </c>
      <c r="K30" s="4" t="s">
        <v>28</v>
      </c>
      <c r="L30" s="2">
        <v>14</v>
      </c>
      <c r="R30" s="4" t="s">
        <v>28</v>
      </c>
      <c r="S30" s="2">
        <v>14</v>
      </c>
    </row>
    <row r="31" spans="4:19" ht="12.75">
      <c r="D31" s="4" t="s">
        <v>26</v>
      </c>
      <c r="E31">
        <f>1/E30</f>
        <v>0.07142857142857142</v>
      </c>
      <c r="K31" s="4" t="s">
        <v>26</v>
      </c>
      <c r="L31">
        <f>1/L30</f>
        <v>0.07142857142857142</v>
      </c>
      <c r="R31" s="4" t="s">
        <v>26</v>
      </c>
      <c r="S31">
        <f>1/S30</f>
        <v>0.07142857142857142</v>
      </c>
    </row>
    <row r="32" spans="4:19" ht="12.75">
      <c r="D32" s="4" t="s">
        <v>29</v>
      </c>
      <c r="E32">
        <f>POWER(E29,E31)</f>
        <v>0.9641701029894991</v>
      </c>
      <c r="K32" s="4" t="s">
        <v>29</v>
      </c>
      <c r="L32">
        <f>POWER(L29,L31)</f>
        <v>0.9516951530106196</v>
      </c>
      <c r="R32" s="4" t="s">
        <v>29</v>
      </c>
      <c r="S32">
        <f>POWER(S29,S31)</f>
        <v>0.9925024964407473</v>
      </c>
    </row>
    <row r="33" spans="4:19" ht="12.75">
      <c r="D33" s="4" t="s">
        <v>27</v>
      </c>
      <c r="E33" s="22">
        <f>1-E32</f>
        <v>0.03582989701050088</v>
      </c>
      <c r="F33" s="22"/>
      <c r="K33" s="4" t="s">
        <v>27</v>
      </c>
      <c r="L33" s="25">
        <f>1-L32</f>
        <v>0.04830484698938042</v>
      </c>
      <c r="R33" s="4" t="s">
        <v>27</v>
      </c>
      <c r="S33" s="26">
        <f>1-S32</f>
        <v>0.007497503559252716</v>
      </c>
    </row>
    <row r="34" spans="4:19" ht="12.75">
      <c r="D34" s="4"/>
      <c r="E34" s="22"/>
      <c r="F34" s="22"/>
      <c r="K34" s="4"/>
      <c r="L34" s="25"/>
      <c r="R34" s="4"/>
      <c r="S34" s="26"/>
    </row>
    <row r="35" spans="4:19" ht="12.75">
      <c r="D35" s="4"/>
      <c r="E35" s="22"/>
      <c r="F35" s="22"/>
      <c r="K35" s="4"/>
      <c r="L35" s="25"/>
      <c r="R35" s="4"/>
      <c r="S35" s="26"/>
    </row>
    <row r="36" spans="2:19" ht="23.25">
      <c r="B36" s="31" t="s">
        <v>57</v>
      </c>
      <c r="D36" s="4"/>
      <c r="E36" s="22"/>
      <c r="F36" s="22"/>
      <c r="K36" s="4"/>
      <c r="L36" s="25"/>
      <c r="R36" s="4"/>
      <c r="S36" s="26"/>
    </row>
  </sheetData>
  <mergeCells count="1">
    <mergeCell ref="B9:C9"/>
  </mergeCells>
  <printOptions/>
  <pageMargins left="0.75" right="0.75" top="1" bottom="1" header="0.5" footer="0.5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SCOTT BRAND</cp:lastModifiedBy>
  <cp:lastPrinted>2002-11-12T09:19:44Z</cp:lastPrinted>
  <dcterms:created xsi:type="dcterms:W3CDTF">2001-08-31T13:11:57Z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