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sA_B" sheetId="1" r:id="rId1"/>
    <sheet name="TablesC_D" sheetId="2" r:id="rId2"/>
    <sheet name="TableE" sheetId="3" r:id="rId3"/>
    <sheet name="TableE(cont)" sheetId="4" r:id="rId4"/>
    <sheet name="TableF" sheetId="5" r:id="rId5"/>
  </sheets>
  <definedNames>
    <definedName name="_Order1" hidden="1">255</definedName>
    <definedName name="_xlnm.Print_Area" localSheetId="2">'TableE'!$A$2:$M$48</definedName>
    <definedName name="_xlnm.Print_Area" localSheetId="3">'TableE(cont)'!$A$2:$O$48</definedName>
    <definedName name="_xlnm.Print_Area" localSheetId="4">'TableF'!$A$2:$H$71</definedName>
    <definedName name="_xlnm.Print_Area" localSheetId="0">'TablesA_B'!$A$1:$L$81</definedName>
    <definedName name="_xlnm.Print_Area" localSheetId="1">'TablesC_D'!$A$1:$L$60</definedName>
    <definedName name="TABLE" localSheetId="0">'TablesA_B'!$K$90:$K$90</definedName>
    <definedName name="TABLE_2" localSheetId="0">'TablesA_B'!$K$90:$K$90</definedName>
  </definedNames>
  <calcPr fullCalcOnLoad="1"/>
</workbook>
</file>

<file path=xl/sharedStrings.xml><?xml version="1.0" encoding="utf-8"?>
<sst xmlns="http://schemas.openxmlformats.org/spreadsheetml/2006/main" count="468" uniqueCount="120">
  <si>
    <t>Casualties in Scotland, England &amp; Wales by severity</t>
  </si>
  <si>
    <t>Table A</t>
  </si>
  <si>
    <t>Number of casualties  :  All ages and child casualties</t>
  </si>
  <si>
    <t>Scotland</t>
  </si>
  <si>
    <t xml:space="preserve">           England &amp; Wales</t>
  </si>
  <si>
    <t>Killed &amp;</t>
  </si>
  <si>
    <t>All</t>
  </si>
  <si>
    <t>Killed</t>
  </si>
  <si>
    <t>Serious</t>
  </si>
  <si>
    <t>severities</t>
  </si>
  <si>
    <t>1.  All Ages</t>
  </si>
  <si>
    <t>(a)  Numbers</t>
  </si>
  <si>
    <t>1994-98 ave</t>
  </si>
  <si>
    <t>2001-2005 ave</t>
  </si>
  <si>
    <t>(b)  Per cent changes:</t>
  </si>
  <si>
    <t>2005 on 2004</t>
  </si>
  <si>
    <t>2005 on 1994-98 ave.</t>
  </si>
  <si>
    <t>2001-05 ave. on 94-98 ave</t>
  </si>
  <si>
    <t>Table B</t>
  </si>
  <si>
    <t>Rates per 1,000 population  :  All ages and child casualties</t>
  </si>
  <si>
    <t xml:space="preserve"> England &amp; Wales</t>
  </si>
  <si>
    <t>Scotland % of England &amp; Wales</t>
  </si>
  <si>
    <t>percentages</t>
  </si>
  <si>
    <t>(a)  Rates per 1,000 population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</si>
  <si>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</si>
  <si>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</si>
  <si>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</si>
  <si>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</si>
  <si>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</si>
  <si>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1994-98 average</t>
  </si>
  <si>
    <t>2001-05 average</t>
  </si>
  <si>
    <t>Percent change:</t>
  </si>
  <si>
    <t>Casualties in Scotland, England &amp; Wales by mode of transport</t>
  </si>
  <si>
    <t>Table C</t>
  </si>
  <si>
    <t>and severity, 2005</t>
  </si>
  <si>
    <t>1. All ages</t>
  </si>
  <si>
    <t>Pedestrian</t>
  </si>
  <si>
    <t>Pedal cycle</t>
  </si>
  <si>
    <t>Car</t>
  </si>
  <si>
    <t>Bus/coach</t>
  </si>
  <si>
    <t>Other</t>
  </si>
  <si>
    <t>Table D</t>
  </si>
  <si>
    <t>Rate per 1,000 population :  All ages and child casualties</t>
  </si>
  <si>
    <t>population estimates 2005</t>
  </si>
  <si>
    <t>England &amp; Wales</t>
  </si>
  <si>
    <t>GB</t>
  </si>
  <si>
    <r>
      <t>2. Child casualties</t>
    </r>
    <r>
      <rPr>
        <b/>
        <vertAlign val="superscript"/>
        <sz val="16"/>
        <rFont val="Times New Roman"/>
        <family val="1"/>
      </rPr>
      <t>(1)</t>
    </r>
  </si>
  <si>
    <r>
      <t>(1)</t>
    </r>
    <r>
      <rPr>
        <sz val="10"/>
        <rFont val="Times New Roman"/>
        <family val="1"/>
      </rPr>
      <t xml:space="preserve"> Child 0-15 years</t>
    </r>
  </si>
  <si>
    <t>Note: These tables are copied from the return from DfT and contain some changes and corrections.</t>
  </si>
  <si>
    <t>International Comparisons</t>
  </si>
  <si>
    <t>Table E</t>
  </si>
  <si>
    <t xml:space="preserve">Fatality rates per capita, for (a) all road users, (b) pedestrians, (c) car users; and (d) per motor </t>
  </si>
  <si>
    <t>(a) All road users</t>
  </si>
  <si>
    <t>(b) Pedestrians</t>
  </si>
  <si>
    <t>Per million population</t>
  </si>
  <si>
    <t>Rate</t>
  </si>
  <si>
    <t>Index</t>
  </si>
  <si>
    <t>Netherlands</t>
  </si>
  <si>
    <t>Sweden</t>
  </si>
  <si>
    <t>Norway</t>
  </si>
  <si>
    <t>England</t>
  </si>
  <si>
    <t>Great Britain</t>
  </si>
  <si>
    <t>Denmark</t>
  </si>
  <si>
    <t>United Kingdom</t>
  </si>
  <si>
    <t>New Zealand</t>
  </si>
  <si>
    <t>Finland</t>
  </si>
  <si>
    <t>Belgium</t>
  </si>
  <si>
    <t>Japan</t>
  </si>
  <si>
    <t>France</t>
  </si>
  <si>
    <t>Wales</t>
  </si>
  <si>
    <t>Germany</t>
  </si>
  <si>
    <t>Iceland</t>
  </si>
  <si>
    <t>Switzerland</t>
  </si>
  <si>
    <t>Australia</t>
  </si>
  <si>
    <t>Canada</t>
  </si>
  <si>
    <t>Irish Republic (2003)</t>
  </si>
  <si>
    <t>Italy</t>
  </si>
  <si>
    <t>Northern Ireland</t>
  </si>
  <si>
    <t>United States of America</t>
  </si>
  <si>
    <t>Austria</t>
  </si>
  <si>
    <t>Spain</t>
  </si>
  <si>
    <t>Luxemburg</t>
  </si>
  <si>
    <t>Slovenia</t>
  </si>
  <si>
    <t>Portugal</t>
  </si>
  <si>
    <t>Hungary</t>
  </si>
  <si>
    <t>Czech Republic</t>
  </si>
  <si>
    <t>Greece (2003)</t>
  </si>
  <si>
    <t>South Korea</t>
  </si>
  <si>
    <t>USA</t>
  </si>
  <si>
    <t>Poland</t>
  </si>
  <si>
    <t>(1) Source: International Road Traffic and Accident Database (OECD).  The basis of the numbers is described in the text.</t>
  </si>
  <si>
    <t>Some of the countries may have updated their figures since they provided the data to OECD.</t>
  </si>
  <si>
    <t xml:space="preserve">International Comparisons </t>
  </si>
  <si>
    <t>Table E (continued)</t>
  </si>
  <si>
    <t xml:space="preserve">(c) Car users </t>
  </si>
  <si>
    <t>(d) Car users - fatality rates per million motor vehicles</t>
  </si>
  <si>
    <t>Per million</t>
  </si>
  <si>
    <t xml:space="preserve">     Per million</t>
  </si>
  <si>
    <t>Motor Vehicles</t>
  </si>
  <si>
    <t xml:space="preserve">     population</t>
  </si>
  <si>
    <t xml:space="preserve"> motor vehicles</t>
  </si>
  <si>
    <t>per 1,000</t>
  </si>
  <si>
    <t xml:space="preserve"> population</t>
  </si>
  <si>
    <t>Ireland (2003)</t>
  </si>
  <si>
    <t xml:space="preserve">Belgium </t>
  </si>
  <si>
    <r>
      <t>vehicle for car users: ranked by respective rates  - 2004 (as recorded in IRTAD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>)</t>
    </r>
  </si>
  <si>
    <r>
      <t>Numbers           killed</t>
    </r>
    <r>
      <rPr>
        <vertAlign val="superscript"/>
        <sz val="12"/>
        <rFont val="Times New Roman"/>
        <family val="1"/>
      </rPr>
      <t xml:space="preserve"> </t>
    </r>
  </si>
  <si>
    <r>
      <t>Numbers killed</t>
    </r>
    <r>
      <rPr>
        <vertAlign val="superscript"/>
        <sz val="12"/>
        <rFont val="Times New Roman"/>
        <family val="1"/>
      </rPr>
      <t xml:space="preserve"> </t>
    </r>
  </si>
  <si>
    <t>Table F</t>
  </si>
  <si>
    <t>Road accident fatality rates per capita, by age group, ranked by respective rates - 2004</t>
  </si>
  <si>
    <t xml:space="preserve"> </t>
  </si>
  <si>
    <t xml:space="preserve">Per million </t>
  </si>
  <si>
    <t>(a) 0-14 years</t>
  </si>
  <si>
    <t>pop</t>
  </si>
  <si>
    <t>(b) 15-24 years</t>
  </si>
  <si>
    <t>(c) 25-64 years</t>
  </si>
  <si>
    <t>(d) 65+ years</t>
  </si>
  <si>
    <t>(1) Source: International Road Traffic and Accident Database (OECD). The basis of the numbers is described in the text.</t>
  </si>
  <si>
    <r>
      <t>International Comparisons</t>
    </r>
    <r>
      <rPr>
        <b/>
        <vertAlign val="superscript"/>
        <sz val="16"/>
        <rFont val="Times New Roman"/>
        <family val="1"/>
      </rPr>
      <t>(1)</t>
    </r>
  </si>
  <si>
    <t xml:space="preserve">Casualties in Scotland, England &amp; Wales by severity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</si>
</sst>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0"/>
    <numFmt numFmtId="167" formatCode="0.000"/>
    <numFmt numFmtId="168" formatCode="#,##0_);\(#,##0\)"/>
    <numFmt numFmtId="169" formatCode="0.00000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%"/>
    <numFmt numFmtId="175" formatCode="#,##0.0"/>
    <numFmt numFmtId="176" formatCode="#,###.00"/>
    <numFmt numFmtId="177" formatCode="#,##0_ ;\-#,##0\ "/>
    <numFmt numFmtId="178" formatCode="#,###.000"/>
    <numFmt numFmtId="179" formatCode="#,###.0"/>
    <numFmt numFmtId="180" formatCode="#,###.0,"/>
    <numFmt numFmtId="181" formatCode="0_)"/>
    <numFmt numFmtId="182" formatCode="0.0_)"/>
    <numFmt numFmtId="183" formatCode="0.000000E+00;\㨼"/>
    <numFmt numFmtId="184" formatCode="0.000000E+00;\䩐"/>
    <numFmt numFmtId="185" formatCode="0.00000E+00;\䩐"/>
    <numFmt numFmtId="186" formatCode="0.0000E+00;\䩐"/>
    <numFmt numFmtId="187" formatCode="0.000E+00;\䩐"/>
    <numFmt numFmtId="188" formatCode="0.00E+00;\䩐"/>
    <numFmt numFmtId="189" formatCode="0.0E+00;\䩐"/>
    <numFmt numFmtId="190" formatCode="0E+00;\䩐"/>
    <numFmt numFmtId="191" formatCode="0.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vertAlign val="superscript"/>
      <sz val="16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b/>
      <sz val="16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6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3" fontId="4" fillId="0" borderId="0">
      <alignment/>
      <protection/>
    </xf>
    <xf numFmtId="165" fontId="25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13" fillId="0" borderId="0" xfId="0" applyFont="1" applyAlignment="1">
      <alignment/>
    </xf>
    <xf numFmtId="3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1" fontId="10" fillId="0" borderId="0" xfId="15" applyNumberFormat="1" applyFont="1" applyAlignment="1">
      <alignment horizontal="right"/>
    </xf>
    <xf numFmtId="3" fontId="10" fillId="0" borderId="0" xfId="15" applyNumberFormat="1" applyFont="1" applyAlignment="1">
      <alignment horizontal="right"/>
    </xf>
    <xf numFmtId="3" fontId="10" fillId="0" borderId="0" xfId="15" applyNumberFormat="1" applyFont="1" applyAlignment="1">
      <alignment/>
    </xf>
    <xf numFmtId="171" fontId="7" fillId="0" borderId="0" xfId="0" applyNumberFormat="1" applyFont="1" applyBorder="1" applyAlignment="1">
      <alignment/>
    </xf>
    <xf numFmtId="3" fontId="10" fillId="0" borderId="0" xfId="15" applyNumberFormat="1" applyFont="1" applyFill="1" applyAlignment="1">
      <alignment/>
    </xf>
    <xf numFmtId="3" fontId="14" fillId="0" borderId="0" xfId="15" applyNumberFormat="1" applyFont="1" applyAlignment="1">
      <alignment/>
    </xf>
    <xf numFmtId="164" fontId="9" fillId="0" borderId="0" xfId="0" applyNumberFormat="1" applyFont="1" applyBorder="1" applyAlignment="1">
      <alignment/>
    </xf>
    <xf numFmtId="171" fontId="10" fillId="0" borderId="0" xfId="15" applyNumberFormat="1" applyFont="1" applyAlignment="1">
      <alignment/>
    </xf>
    <xf numFmtId="0" fontId="9" fillId="0" borderId="0" xfId="0" applyFont="1" applyAlignment="1">
      <alignment horizontal="left"/>
    </xf>
    <xf numFmtId="1" fontId="15" fillId="0" borderId="0" xfId="15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9" fillId="0" borderId="0" xfId="15" applyNumberFormat="1" applyFont="1" applyAlignment="1">
      <alignment horizontal="right"/>
    </xf>
    <xf numFmtId="171" fontId="13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8" fillId="0" borderId="0" xfId="0" applyFont="1" applyAlignment="1">
      <alignment horizontal="right"/>
    </xf>
    <xf numFmtId="176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1" fontId="14" fillId="0" borderId="0" xfId="15" applyNumberFormat="1" applyFont="1" applyAlignment="1">
      <alignment/>
    </xf>
    <xf numFmtId="176" fontId="15" fillId="0" borderId="0" xfId="0" applyNumberFormat="1" applyFont="1" applyFill="1" applyAlignment="1">
      <alignment/>
    </xf>
    <xf numFmtId="1" fontId="9" fillId="0" borderId="0" xfId="15" applyNumberFormat="1" applyFont="1" applyAlignment="1">
      <alignment/>
    </xf>
    <xf numFmtId="176" fontId="9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6" fontId="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5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15" applyNumberFormat="1" applyFont="1" applyAlignment="1">
      <alignment/>
    </xf>
    <xf numFmtId="168" fontId="7" fillId="0" borderId="0" xfId="0" applyNumberFormat="1" applyFont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21" applyNumberFormat="1" applyFont="1">
      <alignment/>
      <protection/>
    </xf>
    <xf numFmtId="3" fontId="16" fillId="0" borderId="0" xfId="15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1" fontId="10" fillId="0" borderId="0" xfId="0" applyNumberFormat="1" applyFont="1" applyAlignment="1" applyProtection="1">
      <alignment/>
      <protection/>
    </xf>
    <xf numFmtId="171" fontId="10" fillId="0" borderId="0" xfId="15" applyNumberFormat="1" applyFont="1" applyBorder="1" applyAlignment="1">
      <alignment/>
    </xf>
    <xf numFmtId="1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71" fontId="7" fillId="0" borderId="0" xfId="15" applyNumberFormat="1" applyFont="1" applyAlignment="1">
      <alignment/>
    </xf>
    <xf numFmtId="171" fontId="7" fillId="0" borderId="0" xfId="15" applyNumberFormat="1" applyFont="1" applyFill="1" applyAlignment="1">
      <alignment/>
    </xf>
    <xf numFmtId="171" fontId="7" fillId="0" borderId="0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71" fontId="20" fillId="0" borderId="0" xfId="15" applyNumberFormat="1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1" fontId="15" fillId="0" borderId="0" xfId="0" applyNumberFormat="1" applyFont="1" applyFill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76" fontId="1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21" applyNumberFormat="1" applyFont="1">
      <alignment/>
      <protection/>
    </xf>
    <xf numFmtId="165" fontId="26" fillId="0" borderId="0" xfId="23" applyFont="1">
      <alignment/>
      <protection/>
    </xf>
    <xf numFmtId="165" fontId="27" fillId="0" borderId="0" xfId="23" applyFont="1" applyAlignment="1">
      <alignment horizontal="left"/>
      <protection/>
    </xf>
    <xf numFmtId="165" fontId="10" fillId="0" borderId="0" xfId="23" applyFont="1">
      <alignment/>
      <protection/>
    </xf>
    <xf numFmtId="165" fontId="27" fillId="0" borderId="0" xfId="23" applyFont="1">
      <alignment/>
      <protection/>
    </xf>
    <xf numFmtId="165" fontId="5" fillId="0" borderId="0" xfId="23" applyFont="1" applyBorder="1">
      <alignment/>
      <protection/>
    </xf>
    <xf numFmtId="165" fontId="28" fillId="0" borderId="0" xfId="23" applyFont="1" applyBorder="1" applyAlignment="1">
      <alignment horizontal="left"/>
      <protection/>
    </xf>
    <xf numFmtId="165" fontId="6" fillId="0" borderId="0" xfId="23" applyFont="1" applyBorder="1">
      <alignment/>
      <protection/>
    </xf>
    <xf numFmtId="165" fontId="5" fillId="0" borderId="0" xfId="23" applyFont="1" applyAlignment="1">
      <alignment horizontal="right"/>
      <protection/>
    </xf>
    <xf numFmtId="165" fontId="20" fillId="0" borderId="0" xfId="23" applyFont="1">
      <alignment/>
      <protection/>
    </xf>
    <xf numFmtId="165" fontId="5" fillId="0" borderId="0" xfId="23" applyFont="1" applyAlignment="1">
      <alignment horizontal="left"/>
      <protection/>
    </xf>
    <xf numFmtId="165" fontId="28" fillId="0" borderId="0" xfId="23" applyFont="1" applyAlignment="1">
      <alignment horizontal="left"/>
      <protection/>
    </xf>
    <xf numFmtId="165" fontId="6" fillId="0" borderId="0" xfId="23" applyFont="1">
      <alignment/>
      <protection/>
    </xf>
    <xf numFmtId="165" fontId="5" fillId="0" borderId="0" xfId="23" applyFont="1">
      <alignment/>
      <protection/>
    </xf>
    <xf numFmtId="165" fontId="28" fillId="0" borderId="0" xfId="23" applyFont="1">
      <alignment/>
      <protection/>
    </xf>
    <xf numFmtId="165" fontId="21" fillId="0" borderId="0" xfId="23" applyFont="1" applyAlignment="1">
      <alignment horizontal="left"/>
      <protection/>
    </xf>
    <xf numFmtId="165" fontId="21" fillId="0" borderId="0" xfId="23" applyFont="1">
      <alignment/>
      <protection/>
    </xf>
    <xf numFmtId="165" fontId="9" fillId="0" borderId="0" xfId="23" applyFont="1" applyAlignment="1">
      <alignment horizontal="left"/>
      <protection/>
    </xf>
    <xf numFmtId="165" fontId="29" fillId="0" borderId="0" xfId="23" applyFont="1" applyAlignment="1">
      <alignment horizontal="left"/>
      <protection/>
    </xf>
    <xf numFmtId="165" fontId="21" fillId="0" borderId="1" xfId="23" applyFont="1" applyBorder="1">
      <alignment/>
      <protection/>
    </xf>
    <xf numFmtId="165" fontId="20" fillId="0" borderId="1" xfId="23" applyFont="1" applyBorder="1">
      <alignment/>
      <protection/>
    </xf>
    <xf numFmtId="165" fontId="30" fillId="0" borderId="0" xfId="23" applyFont="1" applyAlignment="1">
      <alignment horizontal="left"/>
      <protection/>
    </xf>
    <xf numFmtId="165" fontId="30" fillId="0" borderId="0" xfId="23" applyFont="1">
      <alignment/>
      <protection/>
    </xf>
    <xf numFmtId="165" fontId="9" fillId="0" borderId="4" xfId="23" applyFont="1" applyBorder="1">
      <alignment/>
      <protection/>
    </xf>
    <xf numFmtId="165" fontId="31" fillId="0" borderId="4" xfId="23" applyFont="1" applyBorder="1" applyAlignment="1">
      <alignment horizontal="left"/>
      <protection/>
    </xf>
    <xf numFmtId="165" fontId="10" fillId="0" borderId="4" xfId="23" applyFont="1" applyBorder="1">
      <alignment/>
      <protection/>
    </xf>
    <xf numFmtId="165" fontId="25" fillId="0" borderId="5" xfId="23" applyFont="1" applyBorder="1" applyAlignment="1">
      <alignment/>
      <protection/>
    </xf>
    <xf numFmtId="165" fontId="25" fillId="0" borderId="0" xfId="23" applyFont="1" applyAlignment="1">
      <alignment/>
      <protection/>
    </xf>
    <xf numFmtId="165" fontId="27" fillId="0" borderId="4" xfId="23" applyFont="1" applyBorder="1" applyAlignment="1">
      <alignment horizontal="left"/>
      <protection/>
    </xf>
    <xf numFmtId="165" fontId="9" fillId="0" borderId="6" xfId="23" applyFont="1" applyBorder="1">
      <alignment/>
      <protection/>
    </xf>
    <xf numFmtId="165" fontId="31" fillId="0" borderId="6" xfId="23" applyFont="1" applyBorder="1" applyAlignment="1">
      <alignment horizontal="left"/>
      <protection/>
    </xf>
    <xf numFmtId="165" fontId="10" fillId="0" borderId="6" xfId="23" applyFont="1" applyBorder="1" applyAlignment="1">
      <alignment horizontal="center" wrapText="1"/>
      <protection/>
    </xf>
    <xf numFmtId="165" fontId="10" fillId="0" borderId="6" xfId="23" applyFont="1" applyBorder="1" applyAlignment="1">
      <alignment horizontal="center"/>
      <protection/>
    </xf>
    <xf numFmtId="165" fontId="10" fillId="0" borderId="6" xfId="23" applyFont="1" applyBorder="1">
      <alignment/>
      <protection/>
    </xf>
    <xf numFmtId="165" fontId="27" fillId="0" borderId="6" xfId="23" applyFont="1" applyBorder="1" applyAlignment="1">
      <alignment horizontal="left"/>
      <protection/>
    </xf>
    <xf numFmtId="0" fontId="10" fillId="0" borderId="0" xfId="23" applyNumberFormat="1" applyFont="1" applyBorder="1" applyAlignment="1">
      <alignment/>
      <protection/>
    </xf>
    <xf numFmtId="165" fontId="10" fillId="0" borderId="0" xfId="23" applyFont="1" applyBorder="1">
      <alignment/>
      <protection/>
    </xf>
    <xf numFmtId="165" fontId="7" fillId="0" borderId="0" xfId="23" applyFont="1">
      <alignment/>
      <protection/>
    </xf>
    <xf numFmtId="165" fontId="19" fillId="0" borderId="0" xfId="23" applyFont="1" applyAlignment="1">
      <alignment horizontal="left"/>
      <protection/>
    </xf>
    <xf numFmtId="165" fontId="19" fillId="0" borderId="0" xfId="23" applyFont="1">
      <alignment/>
      <protection/>
    </xf>
    <xf numFmtId="165" fontId="20" fillId="0" borderId="0" xfId="23" applyFont="1" applyBorder="1" applyAlignment="1">
      <alignment horizontal="left"/>
      <protection/>
    </xf>
    <xf numFmtId="171" fontId="20" fillId="0" borderId="0" xfId="15" applyNumberFormat="1" applyFont="1" applyFill="1" applyBorder="1" applyAlignment="1">
      <alignment horizontal="right"/>
    </xf>
    <xf numFmtId="1" fontId="20" fillId="0" borderId="0" xfId="23" applyNumberFormat="1" applyFont="1" applyFill="1" applyBorder="1" applyProtection="1">
      <alignment/>
      <protection/>
    </xf>
    <xf numFmtId="165" fontId="20" fillId="0" borderId="0" xfId="23" applyFont="1" applyBorder="1">
      <alignment/>
      <protection/>
    </xf>
    <xf numFmtId="181" fontId="20" fillId="0" borderId="0" xfId="23" applyNumberFormat="1" applyFont="1" applyFill="1" applyBorder="1" applyProtection="1">
      <alignment/>
      <protection/>
    </xf>
    <xf numFmtId="171" fontId="20" fillId="0" borderId="0" xfId="15" applyNumberFormat="1" applyFont="1" applyFill="1" applyBorder="1" applyAlignment="1">
      <alignment/>
    </xf>
    <xf numFmtId="1" fontId="30" fillId="0" borderId="0" xfId="23" applyNumberFormat="1" applyFont="1" applyBorder="1" applyAlignment="1">
      <alignment horizontal="left"/>
      <protection/>
    </xf>
    <xf numFmtId="165" fontId="30" fillId="0" borderId="0" xfId="23" applyFont="1" applyBorder="1" applyAlignment="1">
      <alignment horizontal="left"/>
      <protection/>
    </xf>
    <xf numFmtId="171" fontId="20" fillId="0" borderId="0" xfId="15" applyNumberFormat="1" applyFont="1" applyFill="1" applyAlignment="1">
      <alignment horizontal="right"/>
    </xf>
    <xf numFmtId="165" fontId="20" fillId="0" borderId="7" xfId="23" applyFont="1" applyBorder="1" applyAlignment="1">
      <alignment horizontal="left"/>
      <protection/>
    </xf>
    <xf numFmtId="171" fontId="20" fillId="0" borderId="7" xfId="15" applyNumberFormat="1" applyFont="1" applyFill="1" applyBorder="1" applyAlignment="1">
      <alignment horizontal="right"/>
    </xf>
    <xf numFmtId="1" fontId="20" fillId="0" borderId="7" xfId="23" applyNumberFormat="1" applyFont="1" applyFill="1" applyBorder="1" applyProtection="1">
      <alignment/>
      <protection/>
    </xf>
    <xf numFmtId="165" fontId="20" fillId="0" borderId="7" xfId="23" applyFont="1" applyBorder="1">
      <alignment/>
      <protection/>
    </xf>
    <xf numFmtId="181" fontId="20" fillId="0" borderId="7" xfId="23" applyNumberFormat="1" applyFont="1" applyFill="1" applyBorder="1" applyProtection="1">
      <alignment/>
      <protection/>
    </xf>
    <xf numFmtId="164" fontId="20" fillId="0" borderId="0" xfId="23" applyNumberFormat="1" applyFont="1" applyBorder="1">
      <alignment/>
      <protection/>
    </xf>
    <xf numFmtId="171" fontId="20" fillId="0" borderId="0" xfId="15" applyNumberFormat="1" applyFont="1" applyFill="1" applyBorder="1" applyAlignment="1" applyProtection="1">
      <alignment/>
      <protection/>
    </xf>
    <xf numFmtId="171" fontId="20" fillId="0" borderId="7" xfId="15" applyNumberFormat="1" applyFont="1" applyFill="1" applyBorder="1" applyAlignment="1">
      <alignment/>
    </xf>
    <xf numFmtId="165" fontId="7" fillId="0" borderId="0" xfId="23" applyFont="1" applyBorder="1">
      <alignment/>
      <protection/>
    </xf>
    <xf numFmtId="171" fontId="20" fillId="0" borderId="1" xfId="15" applyNumberFormat="1" applyFont="1" applyFill="1" applyBorder="1" applyAlignment="1">
      <alignment horizontal="right"/>
    </xf>
    <xf numFmtId="1" fontId="20" fillId="0" borderId="1" xfId="23" applyNumberFormat="1" applyFont="1" applyFill="1" applyBorder="1" applyProtection="1">
      <alignment/>
      <protection/>
    </xf>
    <xf numFmtId="181" fontId="20" fillId="0" borderId="1" xfId="23" applyNumberFormat="1" applyFont="1" applyFill="1" applyBorder="1" applyProtection="1">
      <alignment/>
      <protection/>
    </xf>
    <xf numFmtId="1" fontId="20" fillId="0" borderId="1" xfId="23" applyNumberFormat="1" applyFont="1" applyBorder="1">
      <alignment/>
      <protection/>
    </xf>
    <xf numFmtId="171" fontId="20" fillId="0" borderId="1" xfId="15" applyNumberFormat="1" applyFont="1" applyFill="1" applyBorder="1" applyAlignment="1">
      <alignment/>
    </xf>
    <xf numFmtId="165" fontId="30" fillId="0" borderId="1" xfId="23" applyFont="1" applyBorder="1" applyAlignment="1">
      <alignment horizontal="left"/>
      <protection/>
    </xf>
    <xf numFmtId="165" fontId="10" fillId="0" borderId="0" xfId="23" applyFont="1" applyBorder="1" applyAlignment="1">
      <alignment horizontal="left"/>
      <protection/>
    </xf>
    <xf numFmtId="165" fontId="19" fillId="0" borderId="0" xfId="23" applyFont="1" applyBorder="1">
      <alignment/>
      <protection/>
    </xf>
    <xf numFmtId="1" fontId="20" fillId="0" borderId="0" xfId="23" applyNumberFormat="1" applyFont="1" applyBorder="1">
      <alignment/>
      <protection/>
    </xf>
    <xf numFmtId="165" fontId="10" fillId="0" borderId="0" xfId="23" applyFont="1" applyAlignment="1">
      <alignment horizontal="left"/>
      <protection/>
    </xf>
    <xf numFmtId="165" fontId="32" fillId="0" borderId="0" xfId="23" applyFont="1">
      <alignment/>
      <protection/>
    </xf>
    <xf numFmtId="165" fontId="33" fillId="0" borderId="0" xfId="23" applyFont="1">
      <alignment/>
      <protection/>
    </xf>
    <xf numFmtId="165" fontId="5" fillId="0" borderId="1" xfId="23" applyFont="1" applyBorder="1" applyAlignment="1">
      <alignment horizontal="left"/>
      <protection/>
    </xf>
    <xf numFmtId="165" fontId="31" fillId="0" borderId="1" xfId="23" applyFont="1" applyBorder="1" applyAlignment="1">
      <alignment horizontal="left"/>
      <protection/>
    </xf>
    <xf numFmtId="165" fontId="9" fillId="0" borderId="0" xfId="23" applyFont="1">
      <alignment/>
      <protection/>
    </xf>
    <xf numFmtId="165" fontId="10" fillId="0" borderId="1" xfId="23" applyFont="1" applyBorder="1">
      <alignment/>
      <protection/>
    </xf>
    <xf numFmtId="165" fontId="9" fillId="0" borderId="1" xfId="23" applyFont="1" applyBorder="1">
      <alignment/>
      <protection/>
    </xf>
    <xf numFmtId="165" fontId="10" fillId="0" borderId="1" xfId="23" applyFont="1" applyBorder="1" applyAlignment="1">
      <alignment horizontal="right"/>
      <protection/>
    </xf>
    <xf numFmtId="165" fontId="27" fillId="0" borderId="1" xfId="23" applyFont="1" applyBorder="1">
      <alignment/>
      <protection/>
    </xf>
    <xf numFmtId="165" fontId="10" fillId="0" borderId="1" xfId="23" applyFont="1" applyBorder="1" applyAlignment="1">
      <alignment horizontal="center"/>
      <protection/>
    </xf>
    <xf numFmtId="168" fontId="10" fillId="0" borderId="0" xfId="23" applyNumberFormat="1" applyFont="1" applyBorder="1" applyProtection="1">
      <alignment/>
      <protection/>
    </xf>
    <xf numFmtId="182" fontId="10" fillId="0" borderId="0" xfId="23" applyNumberFormat="1" applyFont="1" applyBorder="1" applyProtection="1">
      <alignment/>
      <protection/>
    </xf>
    <xf numFmtId="181" fontId="10" fillId="0" borderId="0" xfId="23" applyNumberFormat="1" applyFont="1" applyBorder="1" applyProtection="1">
      <alignment/>
      <protection/>
    </xf>
    <xf numFmtId="165" fontId="10" fillId="0" borderId="0" xfId="23" applyFont="1" applyBorder="1" applyAlignment="1">
      <alignment/>
      <protection/>
    </xf>
    <xf numFmtId="165" fontId="25" fillId="0" borderId="0" xfId="23" applyFont="1" applyAlignment="1">
      <alignment horizontal="left"/>
      <protection/>
    </xf>
    <xf numFmtId="165" fontId="27" fillId="0" borderId="0" xfId="23" applyFont="1" applyBorder="1">
      <alignment/>
      <protection/>
    </xf>
    <xf numFmtId="165" fontId="34" fillId="0" borderId="0" xfId="23" applyFont="1">
      <alignment/>
      <protection/>
    </xf>
    <xf numFmtId="165" fontId="35" fillId="0" borderId="0" xfId="23" applyFont="1" applyBorder="1" applyAlignment="1">
      <alignment horizontal="left"/>
      <protection/>
    </xf>
    <xf numFmtId="165" fontId="34" fillId="0" borderId="0" xfId="23" applyFont="1" applyBorder="1">
      <alignment/>
      <protection/>
    </xf>
    <xf numFmtId="165" fontId="34" fillId="0" borderId="0" xfId="23" applyFont="1" applyBorder="1" applyAlignment="1">
      <alignment/>
      <protection/>
    </xf>
    <xf numFmtId="165" fontId="35" fillId="0" borderId="0" xfId="23" applyFont="1" applyBorder="1">
      <alignment/>
      <protection/>
    </xf>
    <xf numFmtId="168" fontId="34" fillId="0" borderId="0" xfId="23" applyNumberFormat="1" applyFont="1" applyBorder="1" applyProtection="1">
      <alignment/>
      <protection/>
    </xf>
    <xf numFmtId="182" fontId="34" fillId="0" borderId="0" xfId="23" applyNumberFormat="1" applyFont="1" applyBorder="1" applyProtection="1">
      <alignment/>
      <protection/>
    </xf>
    <xf numFmtId="181" fontId="34" fillId="0" borderId="0" xfId="23" applyNumberFormat="1" applyFont="1" applyBorder="1" applyProtection="1">
      <alignment/>
      <protection/>
    </xf>
    <xf numFmtId="165" fontId="10" fillId="0" borderId="1" xfId="23" applyFont="1" applyBorder="1" applyAlignment="1">
      <alignment horizontal="left"/>
      <protection/>
    </xf>
    <xf numFmtId="165" fontId="7" fillId="0" borderId="0" xfId="23" applyFont="1" applyBorder="1" applyAlignment="1">
      <alignment horizontal="right"/>
      <protection/>
    </xf>
    <xf numFmtId="165" fontId="19" fillId="0" borderId="0" xfId="23" applyFont="1" applyBorder="1" applyAlignment="1">
      <alignment horizontal="left"/>
      <protection/>
    </xf>
    <xf numFmtId="165" fontId="19" fillId="0" borderId="0" xfId="23" applyFont="1" applyBorder="1" applyAlignment="1">
      <alignment horizontal="right"/>
      <protection/>
    </xf>
    <xf numFmtId="1" fontId="20" fillId="0" borderId="0" xfId="23" applyNumberFormat="1" applyFont="1" applyFill="1" applyBorder="1">
      <alignment/>
      <protection/>
    </xf>
    <xf numFmtId="168" fontId="20" fillId="0" borderId="0" xfId="23" applyNumberFormat="1" applyFont="1" applyBorder="1" applyProtection="1">
      <alignment/>
      <protection/>
    </xf>
    <xf numFmtId="1" fontId="30" fillId="0" borderId="0" xfId="23" applyNumberFormat="1" applyFont="1" applyBorder="1" applyAlignment="1" applyProtection="1">
      <alignment horizontal="left"/>
      <protection/>
    </xf>
    <xf numFmtId="165" fontId="30" fillId="0" borderId="0" xfId="23" applyFont="1" applyBorder="1" applyAlignment="1">
      <alignment horizontal="right"/>
      <protection/>
    </xf>
    <xf numFmtId="1" fontId="20" fillId="0" borderId="0" xfId="23" applyNumberFormat="1" applyFont="1" applyBorder="1" applyAlignment="1" applyProtection="1">
      <alignment horizontal="right"/>
      <protection/>
    </xf>
    <xf numFmtId="1" fontId="20" fillId="0" borderId="0" xfId="23" applyNumberFormat="1" applyFont="1" applyBorder="1" applyProtection="1">
      <alignment/>
      <protection/>
    </xf>
    <xf numFmtId="171" fontId="20" fillId="0" borderId="0" xfId="15" applyNumberFormat="1" applyFont="1" applyFill="1" applyAlignment="1">
      <alignment/>
    </xf>
    <xf numFmtId="165" fontId="30" fillId="0" borderId="7" xfId="23" applyFont="1" applyBorder="1" applyAlignment="1">
      <alignment horizontal="left"/>
      <protection/>
    </xf>
    <xf numFmtId="1" fontId="20" fillId="0" borderId="7" xfId="23" applyNumberFormat="1" applyFont="1" applyFill="1" applyBorder="1">
      <alignment/>
      <protection/>
    </xf>
    <xf numFmtId="165" fontId="20" fillId="0" borderId="0" xfId="23" applyFont="1" applyAlignment="1">
      <alignment horizontal="left"/>
      <protection/>
    </xf>
    <xf numFmtId="168" fontId="20" fillId="0" borderId="7" xfId="23" applyNumberFormat="1" applyFont="1" applyBorder="1" applyProtection="1">
      <alignment/>
      <protection/>
    </xf>
    <xf numFmtId="1" fontId="30" fillId="0" borderId="7" xfId="23" applyNumberFormat="1" applyFont="1" applyBorder="1" applyAlignment="1" applyProtection="1">
      <alignment horizontal="left"/>
      <protection/>
    </xf>
    <xf numFmtId="165" fontId="20" fillId="0" borderId="1" xfId="23" applyFont="1" applyBorder="1" applyAlignment="1">
      <alignment horizontal="left"/>
      <protection/>
    </xf>
    <xf numFmtId="1" fontId="20" fillId="0" borderId="1" xfId="23" applyNumberFormat="1" applyFont="1" applyFill="1" applyBorder="1">
      <alignment/>
      <protection/>
    </xf>
    <xf numFmtId="168" fontId="20" fillId="0" borderId="1" xfId="23" applyNumberFormat="1" applyFont="1" applyBorder="1" applyProtection="1">
      <alignment/>
      <protection/>
    </xf>
    <xf numFmtId="171" fontId="20" fillId="0" borderId="1" xfId="15" applyNumberFormat="1" applyFont="1" applyFill="1" applyBorder="1" applyAlignment="1" applyProtection="1">
      <alignment/>
      <protection/>
    </xf>
    <xf numFmtId="1" fontId="20" fillId="0" borderId="1" xfId="23" applyNumberFormat="1" applyFont="1" applyBorder="1" applyProtection="1">
      <alignment/>
      <protection/>
    </xf>
    <xf numFmtId="165" fontId="32" fillId="0" borderId="0" xfId="23" applyFont="1" applyAlignment="1">
      <alignment horizontal="left"/>
      <protection/>
    </xf>
    <xf numFmtId="0" fontId="33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10" fillId="0" borderId="0" xfId="0" applyNumberFormat="1" applyFont="1" applyAlignment="1">
      <alignment/>
    </xf>
    <xf numFmtId="0" fontId="10" fillId="0" borderId="7" xfId="0" applyFont="1" applyBorder="1" applyAlignment="1">
      <alignment/>
    </xf>
    <xf numFmtId="1" fontId="10" fillId="0" borderId="7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0" fillId="0" borderId="0" xfId="0" applyNumberFormat="1" applyFont="1" applyBorder="1" applyAlignment="1">
      <alignment/>
    </xf>
    <xf numFmtId="0" fontId="9" fillId="0" borderId="7" xfId="0" applyFont="1" applyBorder="1" applyAlignment="1">
      <alignment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22" applyNumberFormat="1" applyFont="1">
      <alignment/>
      <protection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165" fontId="10" fillId="0" borderId="5" xfId="23" applyFont="1" applyBorder="1" applyAlignment="1">
      <alignment horizontal="center"/>
      <protection/>
    </xf>
    <xf numFmtId="165" fontId="25" fillId="0" borderId="5" xfId="23" applyFont="1" applyBorder="1" applyAlignment="1">
      <alignment/>
      <protection/>
    </xf>
    <xf numFmtId="165" fontId="10" fillId="0" borderId="0" xfId="23" applyFont="1" applyBorder="1" applyAlignment="1">
      <alignment horizontal="right"/>
      <protection/>
    </xf>
    <xf numFmtId="165" fontId="25" fillId="0" borderId="0" xfId="23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&amp;W 98" xfId="21"/>
    <cellStyle name="Normal_NEWAREAS" xfId="22"/>
    <cellStyle name="Normal_tab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3" customWidth="1"/>
    <col min="2" max="2" width="7.7109375" style="3" customWidth="1"/>
    <col min="3" max="3" width="9.28125" style="3" customWidth="1"/>
    <col min="4" max="4" width="9.7109375" style="3" customWidth="1"/>
    <col min="5" max="5" width="3.57421875" style="3" customWidth="1"/>
    <col min="6" max="6" width="7.710937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1</v>
      </c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2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 t="s">
        <v>110</v>
      </c>
      <c r="B5" s="276" t="s">
        <v>3</v>
      </c>
      <c r="C5" s="276"/>
      <c r="D5" s="276"/>
      <c r="F5" s="277" t="s">
        <v>4</v>
      </c>
      <c r="G5" s="277"/>
      <c r="H5" s="277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 t="s">
        <v>5</v>
      </c>
      <c r="D6" s="12" t="s">
        <v>6</v>
      </c>
      <c r="F6" s="11"/>
      <c r="G6" s="11" t="s">
        <v>5</v>
      </c>
      <c r="H6" s="12" t="s">
        <v>6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7</v>
      </c>
      <c r="C7" s="18" t="s">
        <v>8</v>
      </c>
      <c r="D7" s="18" t="s">
        <v>9</v>
      </c>
      <c r="E7" s="8"/>
      <c r="F7" s="18" t="s">
        <v>7</v>
      </c>
      <c r="G7" s="18" t="s">
        <v>8</v>
      </c>
      <c r="H7" s="18" t="s">
        <v>9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10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7.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11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27" customFormat="1" ht="13.5" customHeight="1">
      <c r="A11" s="25" t="s">
        <v>12</v>
      </c>
      <c r="B11" s="26">
        <v>378.2</v>
      </c>
      <c r="C11" s="26">
        <v>4837.8</v>
      </c>
      <c r="D11" s="26">
        <v>22315.8</v>
      </c>
      <c r="F11" s="28">
        <v>3199</v>
      </c>
      <c r="G11" s="28">
        <v>42823</v>
      </c>
      <c r="H11" s="28">
        <v>297624</v>
      </c>
      <c r="I11" s="29"/>
      <c r="J11" s="21"/>
      <c r="K11" s="21"/>
      <c r="L11" s="21"/>
      <c r="M11" s="21"/>
      <c r="N11" s="6"/>
      <c r="O11" s="30"/>
      <c r="P11" s="30"/>
      <c r="Q11" s="30"/>
    </row>
    <row r="12" spans="1:17" ht="13.5" customHeight="1">
      <c r="A12" s="31">
        <v>2001</v>
      </c>
      <c r="B12" s="32">
        <v>348</v>
      </c>
      <c r="C12" s="33">
        <v>3758</v>
      </c>
      <c r="D12" s="33">
        <v>19913</v>
      </c>
      <c r="F12" s="34">
        <f>2916+187</f>
        <v>3103</v>
      </c>
      <c r="G12" s="34">
        <f>35092+1722</f>
        <v>36814</v>
      </c>
      <c r="H12" s="34">
        <f>279678+13775</f>
        <v>293453</v>
      </c>
      <c r="I12" s="9"/>
      <c r="J12" s="5"/>
      <c r="K12" s="16"/>
      <c r="L12" s="5"/>
      <c r="M12" s="9"/>
      <c r="N12" s="20"/>
      <c r="O12" s="35"/>
      <c r="P12" s="35"/>
      <c r="Q12" s="35"/>
    </row>
    <row r="13" spans="1:17" ht="13.5" customHeight="1">
      <c r="A13" s="31">
        <v>2002</v>
      </c>
      <c r="B13" s="32">
        <v>304</v>
      </c>
      <c r="C13" s="33">
        <v>3524</v>
      </c>
      <c r="D13" s="33">
        <v>19273</v>
      </c>
      <c r="F13" s="34">
        <v>3127</v>
      </c>
      <c r="G13" s="34">
        <v>35897</v>
      </c>
      <c r="H13" s="34">
        <v>283356</v>
      </c>
      <c r="I13" s="9"/>
      <c r="J13" s="5"/>
      <c r="K13" s="16"/>
      <c r="L13" s="5"/>
      <c r="M13" s="9"/>
      <c r="N13" s="20"/>
      <c r="O13" s="35"/>
      <c r="P13" s="35"/>
      <c r="Q13" s="35"/>
    </row>
    <row r="14" spans="1:17" ht="13.5" customHeight="1">
      <c r="A14" s="31">
        <v>2003</v>
      </c>
      <c r="B14" s="32">
        <v>331</v>
      </c>
      <c r="C14" s="33">
        <v>3285</v>
      </c>
      <c r="D14" s="33">
        <v>18741</v>
      </c>
      <c r="F14" s="34">
        <v>3177</v>
      </c>
      <c r="G14" s="34">
        <v>33951</v>
      </c>
      <c r="H14" s="34">
        <v>271935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31">
        <v>2004</v>
      </c>
      <c r="B15" s="32">
        <v>306</v>
      </c>
      <c r="C15" s="33">
        <v>3059</v>
      </c>
      <c r="D15" s="33">
        <v>18452</v>
      </c>
      <c r="F15" s="34">
        <v>2915</v>
      </c>
      <c r="G15" s="34">
        <v>31308</v>
      </c>
      <c r="H15" s="34">
        <v>262449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31">
        <v>2005</v>
      </c>
      <c r="B16" s="32">
        <v>286</v>
      </c>
      <c r="C16" s="33">
        <v>2938</v>
      </c>
      <c r="D16" s="33">
        <v>17821</v>
      </c>
      <c r="F16" s="36">
        <v>2915</v>
      </c>
      <c r="G16" s="36">
        <v>29272</v>
      </c>
      <c r="H16" s="36">
        <v>253222</v>
      </c>
      <c r="I16" s="9"/>
      <c r="J16" s="5"/>
      <c r="K16" s="16"/>
      <c r="L16" s="5"/>
      <c r="M16" s="9"/>
      <c r="N16" s="20"/>
      <c r="O16" s="5"/>
      <c r="P16" s="5"/>
      <c r="Q16" s="5"/>
    </row>
    <row r="17" spans="9:17" ht="13.5" customHeight="1">
      <c r="I17" s="9"/>
      <c r="J17" s="5"/>
      <c r="K17" s="16"/>
      <c r="L17" s="5"/>
      <c r="M17" s="9"/>
      <c r="N17" s="20"/>
      <c r="O17" s="5"/>
      <c r="P17" s="5"/>
      <c r="Q17" s="5"/>
    </row>
    <row r="18" spans="1:17" s="27" customFormat="1" ht="13.5" customHeight="1">
      <c r="A18" s="25" t="s">
        <v>13</v>
      </c>
      <c r="B18" s="28">
        <v>315</v>
      </c>
      <c r="C18" s="28">
        <v>3312.8</v>
      </c>
      <c r="D18" s="28">
        <v>18840</v>
      </c>
      <c r="E18" s="28"/>
      <c r="F18" s="37">
        <f>AVERAGE(F12:F16)</f>
        <v>3047.4</v>
      </c>
      <c r="G18" s="37">
        <f>AVERAGE(G12:G16)</f>
        <v>33448.4</v>
      </c>
      <c r="H18" s="37">
        <f>AVERAGE(H12:H16)</f>
        <v>272883</v>
      </c>
      <c r="I18" s="29"/>
      <c r="J18" s="21"/>
      <c r="K18" s="38"/>
      <c r="L18" s="21"/>
      <c r="M18" s="21"/>
      <c r="N18" s="6"/>
      <c r="O18" s="21"/>
      <c r="P18" s="21"/>
      <c r="Q18" s="21"/>
    </row>
    <row r="19" spans="1:17" ht="7.5" customHeight="1">
      <c r="A19" s="24"/>
      <c r="B19" s="39"/>
      <c r="C19" s="39"/>
      <c r="D19" s="39"/>
      <c r="F19" s="39"/>
      <c r="G19" s="39"/>
      <c r="H19" s="39"/>
      <c r="I19" s="9"/>
      <c r="J19" s="5"/>
      <c r="K19" s="16"/>
      <c r="L19" s="5"/>
      <c r="M19" s="9"/>
      <c r="N19" s="5"/>
      <c r="O19" s="5"/>
      <c r="P19" s="5"/>
      <c r="Q19" s="5"/>
    </row>
    <row r="20" spans="1:17" ht="13.5" customHeight="1">
      <c r="A20" s="40" t="s">
        <v>14</v>
      </c>
      <c r="B20" s="24"/>
      <c r="C20" s="24"/>
      <c r="D20" s="24"/>
      <c r="F20" s="24"/>
      <c r="G20" s="24"/>
      <c r="H20" s="24"/>
      <c r="I20" s="9"/>
      <c r="J20" s="5"/>
      <c r="K20" s="9"/>
      <c r="L20" s="5"/>
      <c r="M20" s="9"/>
      <c r="N20" s="5"/>
      <c r="O20" s="5"/>
      <c r="P20" s="5"/>
      <c r="Q20" s="5"/>
    </row>
    <row r="21" spans="1:17" ht="13.5" customHeight="1">
      <c r="A21" s="31" t="s">
        <v>15</v>
      </c>
      <c r="B21" s="41">
        <f>(B16-B15)/B15*100</f>
        <v>-6.535947712418301</v>
      </c>
      <c r="C21" s="41">
        <f>(C16-C15)/C15*100</f>
        <v>-3.9555410264792417</v>
      </c>
      <c r="D21" s="41">
        <f>(D16-D15)/D15*100</f>
        <v>-3.4196835031432906</v>
      </c>
      <c r="E21" s="41"/>
      <c r="F21" s="41">
        <f>(F16-F15)/F15*100</f>
        <v>0</v>
      </c>
      <c r="G21" s="41">
        <f>(G16-G15)/G15*100</f>
        <v>-6.503130190366679</v>
      </c>
      <c r="H21" s="41">
        <f>(H16-H15)/H15*100</f>
        <v>-3.515730675293104</v>
      </c>
      <c r="I21" s="42"/>
      <c r="J21" s="5"/>
      <c r="K21" s="42"/>
      <c r="L21" s="5"/>
      <c r="M21" s="9"/>
      <c r="N21" s="5"/>
      <c r="O21" s="5"/>
      <c r="P21" s="5"/>
      <c r="Q21" s="5"/>
    </row>
    <row r="22" spans="1:17" ht="13.5" customHeight="1">
      <c r="A22" s="43" t="s">
        <v>16</v>
      </c>
      <c r="B22" s="41">
        <f>(B16-B11)/B11*100</f>
        <v>-24.378635642517185</v>
      </c>
      <c r="C22" s="41">
        <f>(C16-C11)/C11*100</f>
        <v>-39.26991607755592</v>
      </c>
      <c r="D22" s="41">
        <f>(D16-D11)/D11*100</f>
        <v>-20.14178295198917</v>
      </c>
      <c r="E22" s="41"/>
      <c r="F22" s="41">
        <f>(F16-F11)/F11*100</f>
        <v>-8.877774304470147</v>
      </c>
      <c r="G22" s="41">
        <f>(G16-G11)/G11*100</f>
        <v>-31.644209887210145</v>
      </c>
      <c r="H22" s="41">
        <f>(H16-H11)/H11*100</f>
        <v>-14.918823750772786</v>
      </c>
      <c r="I22" s="42"/>
      <c r="J22" s="5"/>
      <c r="K22" s="42"/>
      <c r="L22" s="5"/>
      <c r="M22" s="9"/>
      <c r="N22" s="5"/>
      <c r="O22" s="5"/>
      <c r="P22" s="5"/>
      <c r="Q22" s="5"/>
    </row>
    <row r="23" spans="1:17" ht="13.5" customHeight="1" thickBot="1">
      <c r="A23" s="44" t="s">
        <v>17</v>
      </c>
      <c r="B23" s="45">
        <f>+(B18-B11)/B11*100</f>
        <v>-16.71073506081438</v>
      </c>
      <c r="C23" s="45">
        <f>+(C18-C11)/C11*100</f>
        <v>-31.522592914134524</v>
      </c>
      <c r="D23" s="45">
        <f>+(D18-D11)/D11*100</f>
        <v>-15.575511520985128</v>
      </c>
      <c r="E23" s="46"/>
      <c r="F23" s="45">
        <f>+(F18-F11)/F11*100</f>
        <v>-4.738980931541104</v>
      </c>
      <c r="G23" s="45">
        <f>+(G18-G11)/G11*100</f>
        <v>-21.891506900497394</v>
      </c>
      <c r="H23" s="45">
        <f>+(H18-H11)/H11*100</f>
        <v>-8.312837674381099</v>
      </c>
      <c r="I23" s="17"/>
      <c r="J23" s="8"/>
      <c r="K23" s="17"/>
      <c r="L23" s="8"/>
      <c r="M23" s="9"/>
      <c r="N23" s="5"/>
      <c r="O23" s="5"/>
      <c r="P23" s="5"/>
      <c r="Q23" s="5"/>
    </row>
    <row r="24" spans="1:17" ht="7.5" customHeight="1">
      <c r="A24" s="43"/>
      <c r="B24" s="47"/>
      <c r="C24" s="47"/>
      <c r="D24" s="47"/>
      <c r="F24" s="47"/>
      <c r="G24" s="47"/>
      <c r="H24" s="47"/>
      <c r="I24" s="9"/>
      <c r="J24" s="5"/>
      <c r="K24" s="9"/>
      <c r="L24" s="5"/>
      <c r="M24" s="9"/>
      <c r="N24" s="5"/>
      <c r="O24" s="21"/>
      <c r="P24" s="22"/>
      <c r="Q24" s="21"/>
    </row>
    <row r="25" spans="1:17" ht="21.75" customHeight="1">
      <c r="A25" s="1" t="s">
        <v>46</v>
      </c>
      <c r="B25" s="47"/>
      <c r="C25" s="47"/>
      <c r="D25" s="47"/>
      <c r="F25" s="47"/>
      <c r="G25" s="47"/>
      <c r="H25" s="47"/>
      <c r="I25" s="9"/>
      <c r="J25" s="5"/>
      <c r="K25" s="9"/>
      <c r="L25" s="5"/>
      <c r="M25" s="9"/>
      <c r="N25" s="5"/>
      <c r="O25" s="21"/>
      <c r="P25" s="21"/>
      <c r="Q25" s="22"/>
    </row>
    <row r="26" spans="1:17" ht="7.5" customHeight="1">
      <c r="A26" s="43"/>
      <c r="B26" s="47"/>
      <c r="C26" s="47"/>
      <c r="D26" s="47"/>
      <c r="F26" s="47"/>
      <c r="G26" s="47"/>
      <c r="H26" s="47"/>
      <c r="I26" s="9"/>
      <c r="J26" s="5"/>
      <c r="K26" s="9"/>
      <c r="L26" s="5"/>
      <c r="M26" s="9"/>
      <c r="N26" s="5"/>
      <c r="O26" s="21"/>
      <c r="P26" s="21"/>
      <c r="Q26" s="21"/>
    </row>
    <row r="27" spans="1:17" ht="13.5" customHeight="1">
      <c r="A27" s="23" t="s">
        <v>11</v>
      </c>
      <c r="B27" s="24"/>
      <c r="C27" s="24"/>
      <c r="D27" s="24"/>
      <c r="F27" s="24"/>
      <c r="G27" s="24"/>
      <c r="H27" s="24"/>
      <c r="I27" s="9"/>
      <c r="J27" s="5"/>
      <c r="K27" s="9"/>
      <c r="L27" s="5"/>
      <c r="M27" s="9"/>
      <c r="N27" s="5"/>
      <c r="O27" s="5"/>
      <c r="P27" s="5"/>
      <c r="Q27" s="5"/>
    </row>
    <row r="28" spans="1:17" s="27" customFormat="1" ht="13.5" customHeight="1">
      <c r="A28" s="25" t="s">
        <v>12</v>
      </c>
      <c r="B28" s="26">
        <v>30.4</v>
      </c>
      <c r="C28" s="26">
        <v>842.4</v>
      </c>
      <c r="D28" s="26">
        <v>3851.6</v>
      </c>
      <c r="E28" s="28"/>
      <c r="F28" s="28">
        <v>230</v>
      </c>
      <c r="G28" s="28">
        <v>6018</v>
      </c>
      <c r="H28" s="28">
        <v>40504</v>
      </c>
      <c r="I28" s="29"/>
      <c r="J28" s="21"/>
      <c r="K28" s="29"/>
      <c r="L28" s="21"/>
      <c r="M28" s="29"/>
      <c r="N28" s="6"/>
      <c r="O28" s="21"/>
      <c r="P28" s="21"/>
      <c r="Q28" s="21"/>
    </row>
    <row r="29" spans="1:17" ht="13.5" customHeight="1">
      <c r="A29" s="31">
        <v>2001</v>
      </c>
      <c r="B29" s="34">
        <v>20</v>
      </c>
      <c r="C29" s="34">
        <v>544</v>
      </c>
      <c r="D29" s="34">
        <v>2923</v>
      </c>
      <c r="E29" s="34"/>
      <c r="F29" s="34">
        <f>186+13</f>
        <v>199</v>
      </c>
      <c r="G29" s="34">
        <f>4242+205</f>
        <v>4447</v>
      </c>
      <c r="H29" s="34">
        <f>33448+1913</f>
        <v>35361</v>
      </c>
      <c r="I29" s="9"/>
      <c r="J29" s="5"/>
      <c r="K29" s="9"/>
      <c r="L29" s="5"/>
      <c r="M29" s="9"/>
      <c r="N29" s="20"/>
      <c r="O29" s="5"/>
      <c r="P29" s="5"/>
      <c r="Q29" s="5"/>
    </row>
    <row r="30" spans="1:17" ht="13.5" customHeight="1">
      <c r="A30" s="31">
        <v>2002</v>
      </c>
      <c r="B30" s="48">
        <v>14</v>
      </c>
      <c r="C30" s="48">
        <v>527</v>
      </c>
      <c r="D30" s="48">
        <v>2747</v>
      </c>
      <c r="E30" s="48"/>
      <c r="F30" s="48">
        <v>165</v>
      </c>
      <c r="G30" s="48">
        <v>4075</v>
      </c>
      <c r="H30" s="48">
        <v>31952</v>
      </c>
      <c r="I30" s="9"/>
      <c r="J30" s="5"/>
      <c r="K30" s="9"/>
      <c r="L30" s="5"/>
      <c r="M30" s="9"/>
      <c r="N30" s="20"/>
      <c r="O30" s="35"/>
      <c r="P30" s="35"/>
      <c r="Q30" s="35"/>
    </row>
    <row r="31" spans="1:17" ht="13.5" customHeight="1">
      <c r="A31" s="31">
        <v>2003</v>
      </c>
      <c r="B31" s="48">
        <v>17</v>
      </c>
      <c r="C31" s="48">
        <v>431</v>
      </c>
      <c r="D31" s="48">
        <v>2478</v>
      </c>
      <c r="E31" s="48"/>
      <c r="F31" s="48">
        <v>154</v>
      </c>
      <c r="G31" s="48">
        <v>3669</v>
      </c>
      <c r="H31" s="48">
        <v>29518</v>
      </c>
      <c r="I31" s="9"/>
      <c r="J31" s="5"/>
      <c r="K31" s="9"/>
      <c r="L31" s="5"/>
      <c r="M31" s="9"/>
      <c r="N31" s="20"/>
      <c r="O31" s="35"/>
      <c r="P31" s="35"/>
      <c r="Q31" s="35"/>
    </row>
    <row r="32" spans="1:16" ht="13.5" customHeight="1">
      <c r="A32" s="31">
        <v>2004</v>
      </c>
      <c r="B32" s="48">
        <v>12</v>
      </c>
      <c r="C32" s="48">
        <v>383</v>
      </c>
      <c r="D32" s="48">
        <v>2394</v>
      </c>
      <c r="E32" s="48"/>
      <c r="F32" s="49">
        <v>154</v>
      </c>
      <c r="G32" s="49">
        <v>3523</v>
      </c>
      <c r="H32" s="49">
        <v>28615</v>
      </c>
      <c r="I32" s="9"/>
      <c r="K32" s="9"/>
      <c r="L32" s="5"/>
      <c r="M32" s="9"/>
      <c r="N32" s="20"/>
      <c r="O32" s="5"/>
      <c r="P32" s="5"/>
    </row>
    <row r="33" spans="1:16" ht="13.5" customHeight="1">
      <c r="A33" s="31">
        <v>2005</v>
      </c>
      <c r="B33" s="48">
        <v>11</v>
      </c>
      <c r="C33" s="48">
        <v>368</v>
      </c>
      <c r="D33" s="48">
        <v>2166</v>
      </c>
      <c r="E33" s="48"/>
      <c r="F33" s="49">
        <v>130</v>
      </c>
      <c r="G33" s="49">
        <v>3113</v>
      </c>
      <c r="H33" s="49">
        <v>25972</v>
      </c>
      <c r="I33" s="9"/>
      <c r="K33" s="9"/>
      <c r="L33" s="5"/>
      <c r="M33" s="9"/>
      <c r="N33" s="20"/>
      <c r="O33" s="5"/>
      <c r="P33" s="5"/>
    </row>
    <row r="34" spans="9:16" ht="13.5" customHeight="1">
      <c r="I34" s="9"/>
      <c r="K34" s="9"/>
      <c r="L34" s="5"/>
      <c r="M34" s="9"/>
      <c r="N34" s="20"/>
      <c r="O34" s="5"/>
      <c r="P34" s="5"/>
    </row>
    <row r="35" spans="1:17" s="27" customFormat="1" ht="13.5" customHeight="1">
      <c r="A35" s="25" t="s">
        <v>13</v>
      </c>
      <c r="B35" s="50">
        <v>14.8</v>
      </c>
      <c r="C35" s="50">
        <v>450.6</v>
      </c>
      <c r="D35" s="50">
        <v>2541.6</v>
      </c>
      <c r="E35" s="50"/>
      <c r="F35" s="50">
        <f>SUM(F29:F33)/5</f>
        <v>160.4</v>
      </c>
      <c r="G35" s="50">
        <f>SUM(G29:G33)/5</f>
        <v>3765.4</v>
      </c>
      <c r="H35" s="50">
        <f>SUM(H29:H33)/5</f>
        <v>30283.6</v>
      </c>
      <c r="I35" s="29"/>
      <c r="J35" s="21"/>
      <c r="K35" s="29"/>
      <c r="L35" s="21"/>
      <c r="M35" s="29"/>
      <c r="N35" s="6"/>
      <c r="O35" s="51"/>
      <c r="P35" s="51"/>
      <c r="Q35" s="51"/>
    </row>
    <row r="36" spans="9:16" ht="7.5" customHeight="1"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40" t="s">
        <v>14</v>
      </c>
      <c r="B37" s="24"/>
      <c r="C37" s="24"/>
      <c r="D37" s="24"/>
      <c r="F37" s="24"/>
      <c r="G37" s="24"/>
      <c r="H37" s="24"/>
      <c r="I37" s="9"/>
      <c r="J37" s="5"/>
      <c r="K37" s="9"/>
      <c r="L37" s="5"/>
      <c r="M37" s="9"/>
      <c r="N37" s="5"/>
      <c r="O37" s="5"/>
      <c r="P37" s="5"/>
    </row>
    <row r="38" spans="1:16" ht="13.5" customHeight="1">
      <c r="A38" s="31" t="s">
        <v>15</v>
      </c>
      <c r="B38" s="41">
        <f>(B33-B32)/B32*100</f>
        <v>-8.333333333333332</v>
      </c>
      <c r="C38" s="41">
        <f>(C33-C32)/C32*100</f>
        <v>-3.91644908616188</v>
      </c>
      <c r="D38" s="41">
        <f>(D33-D32)/D32*100</f>
        <v>-9.523809523809524</v>
      </c>
      <c r="E38" s="41"/>
      <c r="F38" s="41">
        <f>(F33-F32)/F32*100</f>
        <v>-15.584415584415584</v>
      </c>
      <c r="G38" s="41">
        <f>(G33-G32)/G32*100</f>
        <v>-11.637808685779165</v>
      </c>
      <c r="H38" s="41">
        <f>(H33-H32)/H32*100</f>
        <v>-9.236414467936397</v>
      </c>
      <c r="I38" s="9"/>
      <c r="J38" s="5"/>
      <c r="K38" s="9"/>
      <c r="L38" s="5"/>
      <c r="M38" s="9"/>
      <c r="N38" s="5"/>
      <c r="O38" s="5"/>
      <c r="P38" s="5"/>
    </row>
    <row r="39" spans="1:16" ht="13.5" customHeight="1">
      <c r="A39" s="43" t="s">
        <v>16</v>
      </c>
      <c r="B39" s="41">
        <f>(B33-B28)/B28*100</f>
        <v>-63.815789473684205</v>
      </c>
      <c r="C39" s="41">
        <f>(C33-C28)/C28*100</f>
        <v>-56.31528964862298</v>
      </c>
      <c r="D39" s="41">
        <f>(D33-D28)/D28*100</f>
        <v>-43.763630698930314</v>
      </c>
      <c r="E39" s="41"/>
      <c r="F39" s="41">
        <f>(F33-F28)/F28*100</f>
        <v>-43.47826086956522</v>
      </c>
      <c r="G39" s="41">
        <f>(G33-G28)/G28*100</f>
        <v>-48.27185111332668</v>
      </c>
      <c r="H39" s="41">
        <f>(H33-H28)/H28*100</f>
        <v>-35.87793798143393</v>
      </c>
      <c r="I39" s="9"/>
      <c r="J39" s="5"/>
      <c r="K39" s="9"/>
      <c r="L39" s="5"/>
      <c r="M39" s="9"/>
      <c r="N39" s="5"/>
      <c r="O39" s="5"/>
      <c r="P39" s="5"/>
    </row>
    <row r="40" spans="1:16" ht="13.5" customHeight="1" thickBot="1">
      <c r="A40" s="44" t="s">
        <v>17</v>
      </c>
      <c r="B40" s="45">
        <f>(B35-B28)/B28*100</f>
        <v>-51.315789473684205</v>
      </c>
      <c r="C40" s="45">
        <f>(C35-C28)/C28*100</f>
        <v>-46.50997150997151</v>
      </c>
      <c r="D40" s="45">
        <f>(D35-D28)/D28*100</f>
        <v>-34.011839235642334</v>
      </c>
      <c r="E40" s="45"/>
      <c r="F40" s="45">
        <f>(F35-F28)/F28*100</f>
        <v>-30.26086956521739</v>
      </c>
      <c r="G40" s="45">
        <f>(G35-G28)/G28*100</f>
        <v>-37.431040212695244</v>
      </c>
      <c r="H40" s="45">
        <f>(H35-H28)/H28*100</f>
        <v>-25.233063401145568</v>
      </c>
      <c r="I40" s="17"/>
      <c r="J40" s="8"/>
      <c r="K40" s="17"/>
      <c r="L40" s="8"/>
      <c r="M40" s="9"/>
      <c r="N40" s="5"/>
      <c r="O40" s="5"/>
      <c r="P40" s="5"/>
    </row>
    <row r="41" spans="1:13" ht="7.5" customHeight="1">
      <c r="A41" s="9"/>
      <c r="B41" s="9"/>
      <c r="D41" s="9"/>
      <c r="E41" s="9"/>
      <c r="F41" s="9"/>
      <c r="H41" s="9"/>
      <c r="I41" s="9"/>
      <c r="K41" s="5"/>
      <c r="L41" s="5"/>
      <c r="M41" s="5"/>
    </row>
    <row r="42" spans="1:13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>
      <c r="A43" s="1" t="s">
        <v>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" t="s">
        <v>18</v>
      </c>
      <c r="M43" s="5"/>
    </row>
    <row r="44" spans="1:13" ht="18" customHeight="1" thickBot="1">
      <c r="A44" s="52" t="s">
        <v>19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8"/>
      <c r="M44" s="54"/>
    </row>
    <row r="45" spans="1:13" ht="13.5" customHeight="1">
      <c r="A45" s="9"/>
      <c r="B45" s="55"/>
      <c r="C45" s="55" t="s">
        <v>3</v>
      </c>
      <c r="D45" s="55"/>
      <c r="E45" s="29"/>
      <c r="G45" s="56" t="s">
        <v>20</v>
      </c>
      <c r="H45" s="55"/>
      <c r="I45" s="9"/>
      <c r="J45" s="57"/>
      <c r="K45" s="55"/>
      <c r="L45" s="58" t="s">
        <v>21</v>
      </c>
      <c r="M45" s="9"/>
    </row>
    <row r="46" spans="1:13" ht="13.5" customHeight="1">
      <c r="A46" s="9"/>
      <c r="B46" s="11"/>
      <c r="C46" s="11" t="s">
        <v>5</v>
      </c>
      <c r="D46" s="12" t="s">
        <v>6</v>
      </c>
      <c r="E46" s="6"/>
      <c r="F46" s="11"/>
      <c r="G46" s="11" t="s">
        <v>5</v>
      </c>
      <c r="H46" s="12" t="s">
        <v>6</v>
      </c>
      <c r="I46" s="20"/>
      <c r="J46" s="11"/>
      <c r="K46" s="11" t="s">
        <v>5</v>
      </c>
      <c r="L46" s="12" t="s">
        <v>6</v>
      </c>
      <c r="M46" s="9"/>
    </row>
    <row r="47" spans="1:13" ht="13.5" customHeight="1" thickBot="1">
      <c r="A47" s="17"/>
      <c r="B47" s="18" t="s">
        <v>7</v>
      </c>
      <c r="C47" s="18" t="s">
        <v>8</v>
      </c>
      <c r="D47" s="18" t="s">
        <v>9</v>
      </c>
      <c r="E47" s="59"/>
      <c r="F47" s="18" t="s">
        <v>7</v>
      </c>
      <c r="G47" s="18" t="s">
        <v>8</v>
      </c>
      <c r="H47" s="18" t="s">
        <v>9</v>
      </c>
      <c r="I47" s="60"/>
      <c r="J47" s="18" t="s">
        <v>7</v>
      </c>
      <c r="K47" s="18" t="s">
        <v>8</v>
      </c>
      <c r="L47" s="18" t="s">
        <v>9</v>
      </c>
      <c r="M47" s="9"/>
    </row>
    <row r="48" spans="1:13" ht="18" customHeight="1">
      <c r="A48" s="19" t="s">
        <v>10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 customHeight="1">
      <c r="A49" s="1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61" t="s">
        <v>22</v>
      </c>
      <c r="M49" s="24"/>
    </row>
    <row r="50" spans="1:13" ht="13.5" customHeight="1">
      <c r="A50" s="29" t="s">
        <v>23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27" customFormat="1" ht="13.5" customHeight="1">
      <c r="A51" s="25" t="s">
        <v>12</v>
      </c>
      <c r="B51" s="62">
        <f>(B11/$D86)*1000</f>
        <v>0.07427774613586817</v>
      </c>
      <c r="C51" s="62">
        <f>(C11/$D86)*1000</f>
        <v>0.9501345326708173</v>
      </c>
      <c r="D51" s="62">
        <f>(D11/$D86)*1000</f>
        <v>4.382779818135397</v>
      </c>
      <c r="E51" s="62"/>
      <c r="F51" s="62">
        <f>(F11/$H86)*1000</f>
        <v>0.062218376028345374</v>
      </c>
      <c r="G51" s="62">
        <f>(G11/$H86)*1000</f>
        <v>0.8328782484094511</v>
      </c>
      <c r="H51" s="63">
        <f>(H11/$H86)*1000</f>
        <v>5.7885845411254335</v>
      </c>
      <c r="I51" s="62"/>
      <c r="J51" s="64">
        <f aca="true" t="shared" si="0" ref="J51:L56">B51/F51*100</f>
        <v>119.3823286259172</v>
      </c>
      <c r="K51" s="64">
        <f t="shared" si="0"/>
        <v>114.07844237561619</v>
      </c>
      <c r="L51" s="64">
        <f t="shared" si="0"/>
        <v>75.71418862413788</v>
      </c>
      <c r="M51" s="23"/>
    </row>
    <row r="52" spans="1:13" ht="13.5" customHeight="1">
      <c r="A52" s="31">
        <v>2001</v>
      </c>
      <c r="B52" s="65">
        <f aca="true" t="shared" si="1" ref="B52:D56">(B12/$D91)*1000</f>
        <v>0.06871766517910034</v>
      </c>
      <c r="C52" s="65">
        <f t="shared" si="1"/>
        <v>0.7420717981122388</v>
      </c>
      <c r="D52" s="65">
        <f t="shared" si="1"/>
        <v>3.9321116859523717</v>
      </c>
      <c r="E52" s="65"/>
      <c r="F52" s="65">
        <f aca="true" t="shared" si="2" ref="F52:H56">(F12/$H91)*1000</f>
        <v>0.059262820927846835</v>
      </c>
      <c r="G52" s="65">
        <f t="shared" si="2"/>
        <v>0.7030942602764272</v>
      </c>
      <c r="H52" s="65">
        <f t="shared" si="2"/>
        <v>5.60452871084094</v>
      </c>
      <c r="I52" s="65"/>
      <c r="J52" s="41">
        <f t="shared" si="0"/>
        <v>115.95409078276056</v>
      </c>
      <c r="K52" s="41">
        <f t="shared" si="0"/>
        <v>105.54371441184675</v>
      </c>
      <c r="L52" s="41">
        <f t="shared" si="0"/>
        <v>70.15954219926499</v>
      </c>
      <c r="M52" s="24"/>
    </row>
    <row r="53" spans="1:13" ht="13.5" customHeight="1">
      <c r="A53" s="31">
        <v>2002</v>
      </c>
      <c r="B53" s="65">
        <f t="shared" si="1"/>
        <v>0.06014085621587402</v>
      </c>
      <c r="C53" s="65">
        <f t="shared" si="1"/>
        <v>0.6971591358708554</v>
      </c>
      <c r="D53" s="65">
        <f t="shared" si="1"/>
        <v>3.812811585028092</v>
      </c>
      <c r="E53" s="65"/>
      <c r="F53" s="65">
        <f t="shared" si="2"/>
        <v>0.059482317421195204</v>
      </c>
      <c r="G53" s="65">
        <f t="shared" si="2"/>
        <v>0.6828387427146287</v>
      </c>
      <c r="H53" s="65">
        <f t="shared" si="2"/>
        <v>5.390045262296191</v>
      </c>
      <c r="I53" s="65"/>
      <c r="J53" s="41">
        <f t="shared" si="0"/>
        <v>101.10711691008218</v>
      </c>
      <c r="K53" s="41">
        <f t="shared" si="0"/>
        <v>102.09718521525242</v>
      </c>
      <c r="L53" s="41">
        <f t="shared" si="0"/>
        <v>70.73802536871113</v>
      </c>
      <c r="M53" s="24"/>
    </row>
    <row r="54" spans="1:13" ht="13.5" customHeight="1">
      <c r="A54" s="31">
        <v>2003</v>
      </c>
      <c r="B54" s="65">
        <f t="shared" si="1"/>
        <v>0.06544864950369755</v>
      </c>
      <c r="C54" s="65">
        <f t="shared" si="1"/>
        <v>0.6495432435638866</v>
      </c>
      <c r="D54" s="65">
        <f t="shared" si="1"/>
        <v>3.705659034286392</v>
      </c>
      <c r="E54" s="65"/>
      <c r="F54" s="65">
        <f t="shared" si="2"/>
        <v>0.060177599495667394</v>
      </c>
      <c r="G54" s="65">
        <f t="shared" si="2"/>
        <v>0.6430877181231991</v>
      </c>
      <c r="H54" s="65">
        <f t="shared" si="2"/>
        <v>5.150895662214137</v>
      </c>
      <c r="I54" s="65"/>
      <c r="J54" s="41">
        <f t="shared" si="0"/>
        <v>108.75915631764217</v>
      </c>
      <c r="K54" s="41">
        <f t="shared" si="0"/>
        <v>101.00383279897297</v>
      </c>
      <c r="L54" s="41">
        <f t="shared" si="0"/>
        <v>71.94203255698442</v>
      </c>
      <c r="M54" s="24"/>
    </row>
    <row r="55" spans="1:13" ht="13.5" customHeight="1">
      <c r="A55" s="31">
        <v>2004</v>
      </c>
      <c r="B55" s="65">
        <f t="shared" si="1"/>
        <v>0.060255198487712665</v>
      </c>
      <c r="C55" s="65">
        <f t="shared" si="1"/>
        <v>0.6023550724637681</v>
      </c>
      <c r="D55" s="65">
        <f t="shared" si="1"/>
        <v>3.6334278512917453</v>
      </c>
      <c r="E55" s="65"/>
      <c r="F55" s="65">
        <f t="shared" si="2"/>
        <v>0.05495209835954319</v>
      </c>
      <c r="G55" s="65">
        <f t="shared" si="2"/>
        <v>0.5902025027240405</v>
      </c>
      <c r="H55" s="65">
        <f t="shared" si="2"/>
        <v>4.9475551500390225</v>
      </c>
      <c r="I55" s="65"/>
      <c r="J55" s="41">
        <f t="shared" si="0"/>
        <v>109.65040514644609</v>
      </c>
      <c r="K55" s="41">
        <f t="shared" si="0"/>
        <v>102.059050865362</v>
      </c>
      <c r="L55" s="41">
        <f t="shared" si="0"/>
        <v>73.43885497189633</v>
      </c>
      <c r="M55" s="24"/>
    </row>
    <row r="56" spans="1:13" ht="13.5" customHeight="1">
      <c r="A56" s="31">
        <v>2005</v>
      </c>
      <c r="B56" s="65">
        <f t="shared" si="1"/>
        <v>0.05613566773965612</v>
      </c>
      <c r="C56" s="65">
        <f t="shared" si="1"/>
        <v>0.5766664049619219</v>
      </c>
      <c r="D56" s="65">
        <f t="shared" si="1"/>
        <v>3.497880191567873</v>
      </c>
      <c r="E56" s="65"/>
      <c r="F56" s="65">
        <f t="shared" si="2"/>
        <v>0.054598034845346144</v>
      </c>
      <c r="G56" s="65">
        <f t="shared" si="2"/>
        <v>0.5482654120044502</v>
      </c>
      <c r="H56" s="65">
        <f t="shared" si="2"/>
        <v>4.742855430397339</v>
      </c>
      <c r="I56" s="65"/>
      <c r="J56" s="41">
        <f t="shared" si="0"/>
        <v>102.81627882517286</v>
      </c>
      <c r="K56" s="41">
        <f t="shared" si="0"/>
        <v>105.18015405232988</v>
      </c>
      <c r="L56" s="41">
        <f t="shared" si="0"/>
        <v>73.75051259521173</v>
      </c>
      <c r="M56" s="24"/>
    </row>
    <row r="57" spans="10:13" ht="13.5" customHeight="1">
      <c r="J57" s="66"/>
      <c r="K57" s="66"/>
      <c r="L57" s="66"/>
      <c r="M57" s="24"/>
    </row>
    <row r="58" spans="1:13" s="27" customFormat="1" ht="13.5" customHeight="1">
      <c r="A58" s="25" t="s">
        <v>13</v>
      </c>
      <c r="B58" s="67">
        <f>(B18/$D96)*1000</f>
        <v>0.062131157888092904</v>
      </c>
      <c r="C58" s="67">
        <f>(C18/$D96)*1000</f>
        <v>0.6534225392116642</v>
      </c>
      <c r="D58" s="67">
        <f>(D18/$D96)*1000</f>
        <v>3.7160349670211756</v>
      </c>
      <c r="E58" s="67"/>
      <c r="F58" s="67">
        <f>(F18/$H96)*1000</f>
        <v>0.057680873640864376</v>
      </c>
      <c r="G58" s="67">
        <f>(G18/$H96)*1000</f>
        <v>0.6331078735607691</v>
      </c>
      <c r="H58" s="67">
        <f>(H18/$H96)*1000</f>
        <v>5.165101345980177</v>
      </c>
      <c r="I58" s="23"/>
      <c r="J58" s="66">
        <f>B58/F58*100</f>
        <v>107.71535513650004</v>
      </c>
      <c r="K58" s="66">
        <f>C58/G58*100</f>
        <v>103.20872105675134</v>
      </c>
      <c r="L58" s="66">
        <f>D58/H58*100</f>
        <v>71.94505428074977</v>
      </c>
      <c r="M58" s="23"/>
    </row>
    <row r="59" spans="10:13" ht="7.5" customHeight="1">
      <c r="J59" s="68"/>
      <c r="K59" s="68"/>
      <c r="L59" s="68"/>
      <c r="M59" s="24"/>
    </row>
    <row r="60" spans="1:13" ht="13.5" customHeight="1">
      <c r="A60" s="40" t="s">
        <v>14</v>
      </c>
      <c r="B60" s="24"/>
      <c r="C60" s="24"/>
      <c r="D60" s="24"/>
      <c r="E60" s="24"/>
      <c r="F60" s="24"/>
      <c r="G60" s="24"/>
      <c r="H60" s="24"/>
      <c r="I60" s="24"/>
      <c r="J60" s="47"/>
      <c r="K60" s="47"/>
      <c r="L60" s="47"/>
      <c r="M60" s="24"/>
    </row>
    <row r="61" spans="1:13" ht="13.5" customHeight="1">
      <c r="A61" s="31" t="s">
        <v>15</v>
      </c>
      <c r="B61" s="41">
        <f>(B56-B55)/B55*100</f>
        <v>-6.836805539519722</v>
      </c>
      <c r="C61" s="41">
        <f>(C56-C55)/C55*100</f>
        <v>-4.2647051010583725</v>
      </c>
      <c r="D61" s="41">
        <f>(D56-D55)/D55*100</f>
        <v>-3.730572486135449</v>
      </c>
      <c r="E61" s="41"/>
      <c r="F61" s="41">
        <f>(F56-F55)/F55*100</f>
        <v>-0.6443130012624162</v>
      </c>
      <c r="G61" s="41">
        <f>(G56-G55)/G55*100</f>
        <v>-7.105542678323529</v>
      </c>
      <c r="H61" s="41">
        <f>(H56-H55)/H55*100</f>
        <v>-4.137391366725225</v>
      </c>
      <c r="I61" s="47"/>
      <c r="J61" s="47"/>
      <c r="K61" s="47"/>
      <c r="L61" s="47"/>
      <c r="M61" s="24"/>
    </row>
    <row r="62" spans="1:13" ht="13.5" customHeight="1">
      <c r="A62" s="43" t="s">
        <v>16</v>
      </c>
      <c r="B62" s="41">
        <f>(B56-B51)/B51*100</f>
        <v>-24.42464848492673</v>
      </c>
      <c r="C62" s="41">
        <f>(C56-C51)/C51*100</f>
        <v>-39.30686811888425</v>
      </c>
      <c r="D62" s="41">
        <f>(D56-D51)/D51*100</f>
        <v>-20.19037376474902</v>
      </c>
      <c r="E62" s="41"/>
      <c r="F62" s="41">
        <f>(F56-F51)/F51*100</f>
        <v>-12.247733980596928</v>
      </c>
      <c r="G62" s="41">
        <f>(G56-G51)/G51*100</f>
        <v>-34.17220187326617</v>
      </c>
      <c r="H62" s="41">
        <f>(H56-H51)/H51*100</f>
        <v>-18.065368196640023</v>
      </c>
      <c r="I62" s="47"/>
      <c r="J62" s="47"/>
      <c r="K62" s="47"/>
      <c r="L62" s="47"/>
      <c r="M62" s="24"/>
    </row>
    <row r="63" spans="1:13" ht="13.5" customHeight="1" thickBot="1">
      <c r="A63" s="44" t="s">
        <v>17</v>
      </c>
      <c r="B63" s="45">
        <f>+(B58-B51)/B51*100</f>
        <v>-16.352930560866557</v>
      </c>
      <c r="C63" s="45">
        <f>+(C58-C51)/C51*100</f>
        <v>-31.228419056099256</v>
      </c>
      <c r="D63" s="45">
        <f>+(D58-D51)/D51*100</f>
        <v>-15.212830184973338</v>
      </c>
      <c r="E63" s="45"/>
      <c r="F63" s="45">
        <f>+(F58-F51)/F51*100</f>
        <v>-7.292865351248974</v>
      </c>
      <c r="G63" s="45">
        <f>+(G58-G51)/G51*100</f>
        <v>-23.985543532945393</v>
      </c>
      <c r="H63" s="45">
        <f>+(H58-H51)/H51*100</f>
        <v>-10.770909377165928</v>
      </c>
      <c r="I63" s="17"/>
      <c r="J63" s="69"/>
      <c r="K63" s="69"/>
      <c r="L63" s="69"/>
      <c r="M63" s="24"/>
    </row>
    <row r="64" spans="1:13" ht="7.5" customHeight="1">
      <c r="A64" s="31"/>
      <c r="J64" s="47"/>
      <c r="K64" s="47"/>
      <c r="L64" s="47"/>
      <c r="M64" s="24"/>
    </row>
    <row r="65" spans="1:13" ht="22.5" customHeight="1">
      <c r="A65" s="1" t="s">
        <v>46</v>
      </c>
      <c r="B65" s="24"/>
      <c r="C65" s="24"/>
      <c r="D65" s="24"/>
      <c r="E65" s="24"/>
      <c r="F65" s="24"/>
      <c r="G65" s="24"/>
      <c r="H65" s="24"/>
      <c r="I65" s="24"/>
      <c r="J65" s="47"/>
      <c r="K65" s="47"/>
      <c r="L65" s="47"/>
      <c r="M65" s="24"/>
    </row>
    <row r="66" spans="1:13" ht="12.75" customHeight="1">
      <c r="A66" s="70"/>
      <c r="B66" s="24"/>
      <c r="C66" s="24"/>
      <c r="D66" s="24"/>
      <c r="E66" s="24"/>
      <c r="F66" s="24"/>
      <c r="G66" s="24"/>
      <c r="H66" s="24"/>
      <c r="I66" s="24"/>
      <c r="J66" s="47"/>
      <c r="K66" s="47"/>
      <c r="L66" s="71" t="s">
        <v>22</v>
      </c>
      <c r="M66" s="24"/>
    </row>
    <row r="67" spans="1:13" ht="17.25" customHeight="1">
      <c r="A67" s="29" t="s">
        <v>23</v>
      </c>
      <c r="B67" s="24"/>
      <c r="C67" s="24"/>
      <c r="D67" s="24"/>
      <c r="E67" s="24"/>
      <c r="F67" s="24"/>
      <c r="G67" s="24"/>
      <c r="H67" s="24"/>
      <c r="I67" s="24"/>
      <c r="J67" s="47"/>
      <c r="K67" s="47"/>
      <c r="L67" s="47"/>
      <c r="M67" s="24"/>
    </row>
    <row r="68" spans="1:13" s="27" customFormat="1" ht="13.5" customHeight="1">
      <c r="A68" s="25" t="s">
        <v>12</v>
      </c>
      <c r="B68" s="62">
        <f>(B28/$C86)*1000</f>
        <v>0.029846965574863358</v>
      </c>
      <c r="C68" s="62">
        <f>(C28/$C86)*1000</f>
        <v>0.8270751250087135</v>
      </c>
      <c r="D68" s="62">
        <f>(D28/$C86)*1000</f>
        <v>3.7815319936889376</v>
      </c>
      <c r="E68" s="62"/>
      <c r="F68" s="62">
        <f>(F28/$G86)*1000</f>
        <v>0.021732897324797506</v>
      </c>
      <c r="G68" s="62">
        <f>(G28/$G86)*1000</f>
        <v>0.5686459830462234</v>
      </c>
      <c r="H68" s="62">
        <f>(H28/$G86)*1000</f>
        <v>3.827257709754775</v>
      </c>
      <c r="I68" s="72"/>
      <c r="J68" s="64">
        <f aca="true" t="shared" si="3" ref="J68:L73">B68/F68*100</f>
        <v>137.3354188758238</v>
      </c>
      <c r="K68" s="64">
        <f t="shared" si="3"/>
        <v>145.44640244851308</v>
      </c>
      <c r="L68" s="64">
        <f t="shared" si="3"/>
        <v>98.80526163813602</v>
      </c>
      <c r="M68" s="23"/>
    </row>
    <row r="69" spans="1:13" ht="13.5" customHeight="1">
      <c r="A69" s="31">
        <v>2001</v>
      </c>
      <c r="B69" s="65">
        <f aca="true" t="shared" si="4" ref="B69:D73">(B29/$C91)*1000</f>
        <v>0.020610609929779655</v>
      </c>
      <c r="C69" s="65">
        <f t="shared" si="4"/>
        <v>0.5606085900900065</v>
      </c>
      <c r="D69" s="65">
        <f t="shared" si="4"/>
        <v>3.012240641237296</v>
      </c>
      <c r="E69" s="65"/>
      <c r="F69" s="65">
        <f aca="true" t="shared" si="5" ref="F69:H73">(F29/$G91)*1000</f>
        <v>0.018961001887905986</v>
      </c>
      <c r="G69" s="65">
        <f t="shared" si="5"/>
        <v>0.4237164592739594</v>
      </c>
      <c r="H69" s="65">
        <f t="shared" si="5"/>
        <v>3.3692461696394154</v>
      </c>
      <c r="I69" s="73"/>
      <c r="J69" s="41">
        <f t="shared" si="3"/>
        <v>108.70000462858371</v>
      </c>
      <c r="K69" s="41">
        <f t="shared" si="3"/>
        <v>132.3074848332804</v>
      </c>
      <c r="L69" s="41">
        <f t="shared" si="3"/>
        <v>89.40399393730478</v>
      </c>
      <c r="M69" s="24"/>
    </row>
    <row r="70" spans="1:13" ht="13.5" customHeight="1">
      <c r="A70" s="31">
        <v>2002</v>
      </c>
      <c r="B70" s="65">
        <f t="shared" si="4"/>
        <v>0.014656478320451334</v>
      </c>
      <c r="C70" s="65">
        <f t="shared" si="4"/>
        <v>0.5517117196341325</v>
      </c>
      <c r="D70" s="65">
        <f t="shared" si="4"/>
        <v>2.8758104247342726</v>
      </c>
      <c r="E70" s="65"/>
      <c r="F70" s="65">
        <f t="shared" si="5"/>
        <v>0.01581183873572754</v>
      </c>
      <c r="G70" s="65">
        <f t="shared" si="5"/>
        <v>0.3905045021096347</v>
      </c>
      <c r="H70" s="65">
        <f t="shared" si="5"/>
        <v>3.06193861384222</v>
      </c>
      <c r="I70" s="73"/>
      <c r="J70" s="41">
        <f t="shared" si="3"/>
        <v>92.69306729858295</v>
      </c>
      <c r="K70" s="41">
        <f t="shared" si="3"/>
        <v>141.28178206745451</v>
      </c>
      <c r="L70" s="41">
        <f t="shared" si="3"/>
        <v>93.92123054765008</v>
      </c>
      <c r="M70" s="24"/>
    </row>
    <row r="71" spans="1:13" ht="13.5" customHeight="1">
      <c r="A71" s="31">
        <v>2003</v>
      </c>
      <c r="B71" s="65">
        <f t="shared" si="4"/>
        <v>0.018022984606250795</v>
      </c>
      <c r="C71" s="65">
        <f t="shared" si="4"/>
        <v>0.4569356685467113</v>
      </c>
      <c r="D71" s="65">
        <f t="shared" si="4"/>
        <v>2.6271150502523217</v>
      </c>
      <c r="E71" s="65"/>
      <c r="F71" s="65">
        <f t="shared" si="5"/>
        <v>0.014835022984652493</v>
      </c>
      <c r="G71" s="65">
        <f t="shared" si="5"/>
        <v>0.35343960604344155</v>
      </c>
      <c r="H71" s="65">
        <f t="shared" si="5"/>
        <v>2.843507847149171</v>
      </c>
      <c r="I71" s="73"/>
      <c r="J71" s="41">
        <f t="shared" si="3"/>
        <v>121.48942825970943</v>
      </c>
      <c r="K71" s="41">
        <f t="shared" si="3"/>
        <v>129.28253108412218</v>
      </c>
      <c r="L71" s="41">
        <f t="shared" si="3"/>
        <v>92.38993494905247</v>
      </c>
      <c r="M71" s="24"/>
    </row>
    <row r="72" spans="1:13" ht="13.5" customHeight="1">
      <c r="A72" s="31">
        <v>2004</v>
      </c>
      <c r="B72" s="65">
        <f t="shared" si="4"/>
        <v>0.012827968391885882</v>
      </c>
      <c r="C72" s="65">
        <f t="shared" si="4"/>
        <v>0.40942599117435774</v>
      </c>
      <c r="D72" s="65">
        <f t="shared" si="4"/>
        <v>2.5591796941812337</v>
      </c>
      <c r="E72" s="65"/>
      <c r="F72" s="65">
        <f t="shared" si="5"/>
        <v>0.014911932450882612</v>
      </c>
      <c r="G72" s="65">
        <f t="shared" si="5"/>
        <v>0.3411346624964899</v>
      </c>
      <c r="H72" s="65">
        <f t="shared" si="5"/>
        <v>2.77081134468835</v>
      </c>
      <c r="I72" s="73"/>
      <c r="J72" s="41">
        <f t="shared" si="3"/>
        <v>86.02485582696303</v>
      </c>
      <c r="K72" s="41">
        <f t="shared" si="3"/>
        <v>120.01887705520706</v>
      </c>
      <c r="L72" s="41">
        <f t="shared" si="3"/>
        <v>92.36210538430144</v>
      </c>
      <c r="M72" s="24"/>
    </row>
    <row r="73" spans="1:13" ht="13.5" customHeight="1">
      <c r="A73" s="31">
        <v>2005</v>
      </c>
      <c r="B73" s="65">
        <f t="shared" si="4"/>
        <v>0.01184076538707462</v>
      </c>
      <c r="C73" s="65">
        <f t="shared" si="4"/>
        <v>0.3961274238584964</v>
      </c>
      <c r="D73" s="65">
        <f t="shared" si="4"/>
        <v>2.331554348036694</v>
      </c>
      <c r="E73" s="65"/>
      <c r="F73" s="65">
        <f t="shared" si="5"/>
        <v>0.012636695018226002</v>
      </c>
      <c r="G73" s="65">
        <f t="shared" si="5"/>
        <v>0.30260024301336574</v>
      </c>
      <c r="H73" s="65">
        <f t="shared" si="5"/>
        <v>2.5246172539489673</v>
      </c>
      <c r="I73" s="73"/>
      <c r="J73" s="41">
        <f t="shared" si="3"/>
        <v>93.70144147656167</v>
      </c>
      <c r="K73" s="41">
        <f t="shared" si="3"/>
        <v>130.9078340168417</v>
      </c>
      <c r="L73" s="41">
        <f t="shared" si="3"/>
        <v>92.35278513563641</v>
      </c>
      <c r="M73" s="24"/>
    </row>
    <row r="74" spans="10:13" ht="13.5" customHeight="1">
      <c r="J74" s="66"/>
      <c r="K74" s="66"/>
      <c r="L74" s="66"/>
      <c r="M74" s="24"/>
    </row>
    <row r="75" spans="1:13" s="27" customFormat="1" ht="13.5" customHeight="1">
      <c r="A75" s="25" t="s">
        <v>13</v>
      </c>
      <c r="B75" s="67">
        <f>(B35/$C96)*1000</f>
        <v>0.015634002095378824</v>
      </c>
      <c r="C75" s="67">
        <f>(C35/$C96)*1000</f>
        <v>0.47599198271470927</v>
      </c>
      <c r="D75" s="67">
        <f>(D35/$C96)*1000</f>
        <v>2.684822954433433</v>
      </c>
      <c r="E75" s="74"/>
      <c r="F75" s="67">
        <f>(F35/$G96)*1000</f>
        <v>0.015445031143788328</v>
      </c>
      <c r="G75" s="67">
        <f>(G35/$G96)*1000</f>
        <v>0.36257306900760955</v>
      </c>
      <c r="H75" s="67">
        <f>(H35/$G96)*1000</f>
        <v>2.916029583204665</v>
      </c>
      <c r="I75" s="23"/>
      <c r="J75" s="66">
        <f>B75/F75*100</f>
        <v>101.22350644573802</v>
      </c>
      <c r="K75" s="66">
        <f>C75/G75*100</f>
        <v>131.28167075881726</v>
      </c>
      <c r="L75" s="66">
        <f>D75/H75*100</f>
        <v>92.07118370462004</v>
      </c>
      <c r="M75" s="23"/>
    </row>
    <row r="76" spans="1:13" ht="7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3.5" customHeight="1">
      <c r="A77" s="40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3.5" customHeight="1">
      <c r="A78" s="31" t="s">
        <v>15</v>
      </c>
      <c r="B78" s="75">
        <f>(B73-B72)/B72*100</f>
        <v>-7.695708117239362</v>
      </c>
      <c r="C78" s="75">
        <f>(C73-C72)/C72*100</f>
        <v>-3.248100414367198</v>
      </c>
      <c r="D78" s="75">
        <f>(D73-D72)/D72*100</f>
        <v>-8.894465154677807</v>
      </c>
      <c r="E78" s="75"/>
      <c r="F78" s="75">
        <f>(F73-F72)/F72*100</f>
        <v>-15.257830869009483</v>
      </c>
      <c r="G78" s="75">
        <f>(G73-G72)/G72*100</f>
        <v>-11.295955445020379</v>
      </c>
      <c r="H78" s="75">
        <f>(H73-H72)/H72*100</f>
        <v>-8.885270778587548</v>
      </c>
      <c r="I78" s="47"/>
      <c r="J78" s="47"/>
      <c r="K78" s="47"/>
      <c r="L78" s="47"/>
      <c r="M78" s="24"/>
    </row>
    <row r="79" spans="1:13" ht="13.5" customHeight="1">
      <c r="A79" s="43" t="s">
        <v>16</v>
      </c>
      <c r="B79" s="76">
        <f>(B73-B68)/B68*100</f>
        <v>-60.32841141798774</v>
      </c>
      <c r="C79" s="76">
        <f>(C73-C68)/C68*100</f>
        <v>-52.10502505992752</v>
      </c>
      <c r="D79" s="76">
        <f>(D73-D68)/D68*100</f>
        <v>-38.34365669977501</v>
      </c>
      <c r="E79" s="76"/>
      <c r="F79" s="76">
        <f>(F73-F68)/F68*100</f>
        <v>-41.85453126948069</v>
      </c>
      <c r="G79" s="76">
        <f>(G73-G68)/G68*100</f>
        <v>-46.785829490548196</v>
      </c>
      <c r="H79" s="76">
        <f>(H73-H68)/H68*100</f>
        <v>-34.03586992550006</v>
      </c>
      <c r="I79" s="77"/>
      <c r="J79" s="77"/>
      <c r="K79" s="77"/>
      <c r="L79" s="77"/>
      <c r="M79" s="77"/>
    </row>
    <row r="80" spans="1:13" ht="13.5" customHeight="1" thickBot="1">
      <c r="A80" s="44" t="s">
        <v>17</v>
      </c>
      <c r="B80" s="78">
        <f>(B75-B68)/B68*100</f>
        <v>-47.6194588151181</v>
      </c>
      <c r="C80" s="78">
        <f>(C75-C68)/C68*100</f>
        <v>-42.44876090189575</v>
      </c>
      <c r="D80" s="78">
        <f>(D75-D68)/D68*100</f>
        <v>-29.001712562152605</v>
      </c>
      <c r="E80" s="78"/>
      <c r="F80" s="78">
        <f>(F75-F68)/F68*100</f>
        <v>-28.932480041833376</v>
      </c>
      <c r="G80" s="78">
        <f>(G75-G68)/G68*100</f>
        <v>-36.23922795245752</v>
      </c>
      <c r="H80" s="78">
        <f>(H75-H68)/H68*100</f>
        <v>-23.80890432926962</v>
      </c>
      <c r="I80" s="79"/>
      <c r="J80" s="79"/>
      <c r="K80" s="79"/>
      <c r="L80" s="79"/>
      <c r="M80" s="77"/>
    </row>
    <row r="81" spans="1:13" ht="17.25" customHeight="1">
      <c r="A81" s="80" t="s">
        <v>47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7.25" customHeight="1">
      <c r="A82" s="80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3.5" customHeight="1">
      <c r="A83" s="23" t="s">
        <v>24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3.5" customHeight="1">
      <c r="A84" s="9"/>
      <c r="B84" s="24"/>
      <c r="C84" s="29" t="s">
        <v>25</v>
      </c>
      <c r="D84" s="9"/>
      <c r="E84" s="24"/>
      <c r="F84" s="24"/>
      <c r="G84" s="29" t="s">
        <v>26</v>
      </c>
      <c r="H84" s="24"/>
      <c r="I84" s="24"/>
      <c r="J84" s="24"/>
      <c r="K84" s="24"/>
      <c r="L84" s="24"/>
      <c r="M84" s="24"/>
    </row>
    <row r="85" spans="1:13" ht="13.5" customHeight="1">
      <c r="A85" s="24"/>
      <c r="B85" s="24"/>
      <c r="C85" s="81" t="s">
        <v>27</v>
      </c>
      <c r="D85" s="81" t="s">
        <v>28</v>
      </c>
      <c r="E85" s="24"/>
      <c r="F85" s="24"/>
      <c r="G85" s="81" t="s">
        <v>27</v>
      </c>
      <c r="H85" s="81" t="s">
        <v>28</v>
      </c>
      <c r="I85" s="24"/>
      <c r="J85" s="24"/>
      <c r="K85" s="24"/>
      <c r="L85" s="24"/>
      <c r="M85" s="24"/>
    </row>
    <row r="86" spans="1:13" ht="13.5" customHeight="1">
      <c r="A86" s="31" t="s">
        <v>29</v>
      </c>
      <c r="B86" s="24"/>
      <c r="C86" s="82">
        <v>1018529</v>
      </c>
      <c r="D86" s="82">
        <v>5091700</v>
      </c>
      <c r="G86" s="83">
        <v>10583034.4</v>
      </c>
      <c r="H86" s="83">
        <v>51415678.2</v>
      </c>
      <c r="I86" s="24"/>
      <c r="K86" s="24"/>
      <c r="L86" s="24"/>
      <c r="M86" s="24"/>
    </row>
    <row r="87" spans="1:13" ht="13.5" customHeight="1">
      <c r="A87" s="31">
        <v>1997</v>
      </c>
      <c r="B87" s="24"/>
      <c r="C87" s="82">
        <v>1010015</v>
      </c>
      <c r="D87" s="82">
        <v>5083340</v>
      </c>
      <c r="G87" s="83">
        <v>10593770</v>
      </c>
      <c r="H87" s="83">
        <v>51559648</v>
      </c>
      <c r="I87" s="24"/>
      <c r="J87" s="24"/>
      <c r="K87" s="24"/>
      <c r="L87" s="24"/>
      <c r="M87" s="24"/>
    </row>
    <row r="88" spans="1:13" ht="13.5" customHeight="1">
      <c r="A88" s="31">
        <v>1998</v>
      </c>
      <c r="B88" s="24"/>
      <c r="C88" s="82">
        <v>1002589</v>
      </c>
      <c r="D88" s="82">
        <v>5077070</v>
      </c>
      <c r="G88" s="83">
        <v>10598694</v>
      </c>
      <c r="H88" s="83">
        <v>51720104</v>
      </c>
      <c r="I88" s="24"/>
      <c r="J88" s="77"/>
      <c r="K88" s="24"/>
      <c r="L88" s="24"/>
      <c r="M88" s="24"/>
    </row>
    <row r="89" spans="1:13" ht="13.5" customHeight="1">
      <c r="A89" s="31">
        <v>1999</v>
      </c>
      <c r="B89" s="24"/>
      <c r="C89" s="84">
        <v>995396</v>
      </c>
      <c r="D89" s="83">
        <v>5071950</v>
      </c>
      <c r="G89" s="83">
        <v>10608365</v>
      </c>
      <c r="H89" s="83">
        <v>51933471</v>
      </c>
      <c r="I89" s="24"/>
      <c r="J89" s="77"/>
      <c r="K89" s="24"/>
      <c r="L89" s="24"/>
      <c r="M89" s="24"/>
    </row>
    <row r="90" spans="1:13" ht="13.5" customHeight="1">
      <c r="A90" s="31">
        <v>2000</v>
      </c>
      <c r="B90" s="24"/>
      <c r="C90" s="84">
        <v>984763</v>
      </c>
      <c r="D90" s="83">
        <v>5062940</v>
      </c>
      <c r="G90" s="83">
        <v>10571500</v>
      </c>
      <c r="H90" s="83">
        <v>52140181</v>
      </c>
      <c r="I90" s="24"/>
      <c r="J90" s="85"/>
      <c r="K90" s="86"/>
      <c r="L90" s="24"/>
      <c r="M90" s="24"/>
    </row>
    <row r="91" spans="1:13" ht="13.5" customHeight="1">
      <c r="A91" s="31">
        <v>2001</v>
      </c>
      <c r="B91" s="24"/>
      <c r="C91" s="84">
        <v>970374</v>
      </c>
      <c r="D91" s="83">
        <v>5064200</v>
      </c>
      <c r="G91" s="83">
        <v>10495226</v>
      </c>
      <c r="H91" s="83">
        <v>52359978</v>
      </c>
      <c r="I91" s="24"/>
      <c r="J91" s="77"/>
      <c r="K91" s="24"/>
      <c r="L91" s="24"/>
      <c r="M91" s="24"/>
    </row>
    <row r="92" spans="1:13" ht="13.5" customHeight="1">
      <c r="A92" s="31">
        <v>2002</v>
      </c>
      <c r="B92" s="24"/>
      <c r="C92" s="84">
        <v>955209</v>
      </c>
      <c r="D92" s="87">
        <v>5054800</v>
      </c>
      <c r="G92" s="83">
        <v>10435219</v>
      </c>
      <c r="H92" s="83">
        <v>52570245</v>
      </c>
      <c r="I92" s="24"/>
      <c r="J92" s="77"/>
      <c r="K92" s="24"/>
      <c r="L92" s="24"/>
      <c r="M92" s="24"/>
    </row>
    <row r="93" spans="1:13" ht="13.5" customHeight="1">
      <c r="A93" s="31">
        <v>2003</v>
      </c>
      <c r="B93" s="24"/>
      <c r="C93" s="84">
        <v>943240</v>
      </c>
      <c r="D93" s="88">
        <v>5057400</v>
      </c>
      <c r="G93" s="83">
        <v>10380840</v>
      </c>
      <c r="H93" s="83">
        <v>52793731</v>
      </c>
      <c r="I93" s="24"/>
      <c r="J93" s="77"/>
      <c r="K93" s="24"/>
      <c r="L93" s="24"/>
      <c r="M93" s="24"/>
    </row>
    <row r="94" spans="1:13" ht="13.5" customHeight="1">
      <c r="A94" s="31">
        <v>2004</v>
      </c>
      <c r="B94" s="24"/>
      <c r="C94" s="84">
        <v>935456</v>
      </c>
      <c r="D94" s="84">
        <v>5078400</v>
      </c>
      <c r="G94" s="83">
        <v>10327300</v>
      </c>
      <c r="H94" s="89">
        <v>53046200</v>
      </c>
      <c r="I94" s="24"/>
      <c r="J94" s="77"/>
      <c r="K94" s="24"/>
      <c r="L94" s="24"/>
      <c r="M94" s="24"/>
    </row>
    <row r="95" spans="1:13" ht="13.5" customHeight="1">
      <c r="A95" s="31">
        <v>2005</v>
      </c>
      <c r="B95" s="24"/>
      <c r="C95" s="84">
        <v>928994</v>
      </c>
      <c r="D95" s="84">
        <v>5094800</v>
      </c>
      <c r="G95" s="83">
        <v>10287500</v>
      </c>
      <c r="H95" s="89">
        <v>53390200</v>
      </c>
      <c r="I95" s="24"/>
      <c r="J95" s="77"/>
      <c r="K95" s="24"/>
      <c r="L95" s="24"/>
      <c r="M95" s="24"/>
    </row>
    <row r="96" spans="1:13" ht="13.5" customHeight="1">
      <c r="A96" s="31" t="s">
        <v>30</v>
      </c>
      <c r="B96" s="24"/>
      <c r="C96" s="90">
        <f>SUM(C91:C95)/5</f>
        <v>946654.6</v>
      </c>
      <c r="D96" s="90">
        <f>SUM(D91:D95)/5</f>
        <v>5069920</v>
      </c>
      <c r="E96" s="82"/>
      <c r="F96" s="82"/>
      <c r="G96" s="90">
        <f>SUM(G91:G95)/5</f>
        <v>10385217</v>
      </c>
      <c r="H96" s="90">
        <f>SUM(H91:H95)/5</f>
        <v>52832070.8</v>
      </c>
      <c r="I96" s="24"/>
      <c r="J96" s="24"/>
      <c r="K96" s="24"/>
      <c r="L96" s="24"/>
      <c r="M96" s="24"/>
    </row>
    <row r="97" spans="1:13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3.5" customHeight="1">
      <c r="A98" s="31" t="s">
        <v>31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3.5" customHeight="1">
      <c r="A99" s="31" t="s">
        <v>15</v>
      </c>
      <c r="C99" s="91">
        <f>(C95-C94)/C94*100</f>
        <v>-0.6907860979030548</v>
      </c>
      <c r="D99" s="91">
        <f>(D95-D94)/D94*100</f>
        <v>0.3229363579080025</v>
      </c>
      <c r="E99" s="91"/>
      <c r="F99" s="91"/>
      <c r="G99" s="91">
        <f>(G95-G94)/G94*100</f>
        <v>-0.3853863061981351</v>
      </c>
      <c r="H99" s="91">
        <f>(H95-H94)/H94*100</f>
        <v>0.6484913151177653</v>
      </c>
      <c r="I99" s="24"/>
      <c r="J99" s="24"/>
      <c r="K99" s="24"/>
      <c r="L99" s="24"/>
      <c r="M99" s="24"/>
    </row>
    <row r="100" spans="1:13" ht="13.5" customHeight="1">
      <c r="A100" s="43" t="s">
        <v>16</v>
      </c>
      <c r="C100" s="91">
        <f>(C95-C86)/C86*100</f>
        <v>-8.790618627451943</v>
      </c>
      <c r="D100" s="91">
        <f>(D95-D86)/D86*100</f>
        <v>0.06088339847202309</v>
      </c>
      <c r="E100" s="91"/>
      <c r="F100" s="91"/>
      <c r="G100" s="91">
        <f>(G95-G86)/G86*100</f>
        <v>-2.7925299004981063</v>
      </c>
      <c r="H100" s="91">
        <f>(H95-H86)/H86*100</f>
        <v>3.8403107167416435</v>
      </c>
      <c r="I100" s="24"/>
      <c r="J100" s="24"/>
      <c r="K100" s="24"/>
      <c r="L100" s="24"/>
      <c r="M100" s="24"/>
    </row>
    <row r="101" spans="1:13" ht="13.5" customHeight="1" thickBot="1">
      <c r="A101" s="44" t="s">
        <v>17</v>
      </c>
      <c r="B101" s="8"/>
      <c r="C101" s="92">
        <f>+(C96-C86)/C86*100</f>
        <v>-7.056686653006445</v>
      </c>
      <c r="D101" s="92">
        <f>+(D96-D86)/D86*100</f>
        <v>-0.427754973780859</v>
      </c>
      <c r="E101" s="92"/>
      <c r="F101" s="46"/>
      <c r="G101" s="92">
        <f>+(G96-G86)/G86*100</f>
        <v>-1.8691935840253944</v>
      </c>
      <c r="H101" s="92">
        <f>+(H96-H86)/H86*100</f>
        <v>2.75478735200267</v>
      </c>
      <c r="I101" s="24"/>
      <c r="J101" s="24"/>
      <c r="K101" s="24"/>
      <c r="L101" s="24"/>
      <c r="M101" s="24"/>
    </row>
    <row r="102" spans="1:13" ht="13.5" customHeight="1">
      <c r="A102" s="31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ht="13.5" customHeight="1"/>
    <row r="106" ht="12.75" customHeight="1"/>
  </sheetData>
  <mergeCells count="2">
    <mergeCell ref="B5:D5"/>
    <mergeCell ref="F5:H5"/>
  </mergeCells>
  <printOptions horizontalCentered="1" vertic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71" r:id="rId1"/>
  <headerFooter alignWithMargins="0">
    <oddFooter>&amp;C&amp;"Times New Roman,Regular"&amp;13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9.710937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93" customFormat="1" ht="20.25">
      <c r="A1" s="1" t="s">
        <v>32</v>
      </c>
      <c r="L1" s="1" t="s">
        <v>33</v>
      </c>
      <c r="N1" s="94"/>
      <c r="O1" s="95"/>
      <c r="P1" s="95"/>
      <c r="Q1" s="95"/>
    </row>
    <row r="2" spans="1:17" s="93" customFormat="1" ht="20.25">
      <c r="A2" s="1" t="s">
        <v>34</v>
      </c>
      <c r="N2" s="94"/>
      <c r="O2" s="94"/>
      <c r="P2" s="95"/>
      <c r="Q2" s="95"/>
    </row>
    <row r="3" spans="1:17" s="93" customFormat="1" ht="8.25" customHeight="1">
      <c r="A3" s="1"/>
      <c r="N3" s="94"/>
      <c r="O3" s="94"/>
      <c r="P3" s="95"/>
      <c r="Q3" s="95"/>
    </row>
    <row r="4" spans="1:17" s="93" customFormat="1" ht="21">
      <c r="A4" s="1" t="s">
        <v>2</v>
      </c>
      <c r="N4" s="96"/>
      <c r="O4" s="94"/>
      <c r="P4" s="95"/>
      <c r="Q4" s="95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  <c r="P5" s="5"/>
    </row>
    <row r="6" spans="2:16" s="24" customFormat="1" ht="15.75">
      <c r="B6" s="276" t="s">
        <v>3</v>
      </c>
      <c r="C6" s="276"/>
      <c r="D6" s="276"/>
      <c r="E6" s="276"/>
      <c r="F6" s="276"/>
      <c r="H6" s="276" t="s">
        <v>4</v>
      </c>
      <c r="I6" s="276"/>
      <c r="J6" s="276"/>
      <c r="K6" s="276"/>
      <c r="L6" s="276"/>
      <c r="N6" s="29"/>
      <c r="O6" s="10"/>
      <c r="P6" s="29"/>
    </row>
    <row r="7" spans="2:16" s="24" customFormat="1" ht="15.75">
      <c r="B7" s="97"/>
      <c r="C7" s="98"/>
      <c r="D7" s="97" t="s">
        <v>5</v>
      </c>
      <c r="E7" s="98"/>
      <c r="F7" s="99" t="s">
        <v>6</v>
      </c>
      <c r="G7" s="98"/>
      <c r="H7" s="97"/>
      <c r="I7" s="98"/>
      <c r="J7" s="97" t="s">
        <v>5</v>
      </c>
      <c r="K7" s="98"/>
      <c r="L7" s="99" t="s">
        <v>6</v>
      </c>
      <c r="N7" s="29"/>
      <c r="O7" s="29"/>
      <c r="P7" s="10"/>
    </row>
    <row r="8" spans="1:16" s="24" customFormat="1" ht="16.5" thickBot="1">
      <c r="A8" s="17"/>
      <c r="B8" s="100" t="s">
        <v>7</v>
      </c>
      <c r="C8" s="101"/>
      <c r="D8" s="100" t="s">
        <v>8</v>
      </c>
      <c r="E8" s="101"/>
      <c r="F8" s="100" t="s">
        <v>9</v>
      </c>
      <c r="G8" s="101"/>
      <c r="H8" s="100" t="s">
        <v>7</v>
      </c>
      <c r="I8" s="101"/>
      <c r="J8" s="100" t="s">
        <v>8</v>
      </c>
      <c r="K8" s="101"/>
      <c r="L8" s="100" t="s">
        <v>9</v>
      </c>
      <c r="N8" s="29"/>
      <c r="O8" s="29"/>
      <c r="P8" s="29"/>
    </row>
    <row r="9" spans="1:16" ht="12.75">
      <c r="A9" s="5"/>
      <c r="B9" s="21"/>
      <c r="D9" s="21"/>
      <c r="F9" s="21"/>
      <c r="H9" s="21"/>
      <c r="I9" s="21"/>
      <c r="J9" s="21"/>
      <c r="L9" s="21"/>
      <c r="N9" s="21"/>
      <c r="O9" s="21"/>
      <c r="P9" s="21"/>
    </row>
    <row r="10" spans="1:16" ht="20.25">
      <c r="A10" s="1" t="s">
        <v>35</v>
      </c>
      <c r="B10" s="21"/>
      <c r="D10" s="21"/>
      <c r="F10" s="21"/>
      <c r="H10" s="21"/>
      <c r="I10" s="21"/>
      <c r="J10" s="21"/>
      <c r="L10" s="21"/>
      <c r="N10" s="21"/>
      <c r="O10" s="21"/>
      <c r="P10" s="21"/>
    </row>
    <row r="11" spans="1:16" ht="12.75">
      <c r="A11" s="27"/>
      <c r="B11" s="21"/>
      <c r="D11" s="21"/>
      <c r="F11" s="21"/>
      <c r="H11" s="21"/>
      <c r="I11" s="21"/>
      <c r="J11" s="21"/>
      <c r="L11" s="21"/>
      <c r="N11" s="21"/>
      <c r="O11" s="21"/>
      <c r="P11" s="21"/>
    </row>
    <row r="12" spans="1:16" s="24" customFormat="1" ht="15.75">
      <c r="A12" s="24" t="s">
        <v>36</v>
      </c>
      <c r="B12" s="102">
        <v>66</v>
      </c>
      <c r="C12" s="48"/>
      <c r="D12" s="48">
        <v>736</v>
      </c>
      <c r="E12" s="48"/>
      <c r="F12" s="48">
        <v>3033</v>
      </c>
      <c r="G12" s="48"/>
      <c r="H12" s="49">
        <v>605</v>
      </c>
      <c r="I12" s="49"/>
      <c r="J12" s="49">
        <v>6405</v>
      </c>
      <c r="K12" s="49"/>
      <c r="L12" s="49">
        <v>30233</v>
      </c>
      <c r="N12" s="103"/>
      <c r="O12" s="103"/>
      <c r="P12" s="103"/>
    </row>
    <row r="13" spans="1:16" s="24" customFormat="1" ht="15.75">
      <c r="A13" s="24" t="s">
        <v>37</v>
      </c>
      <c r="B13" s="102">
        <v>16</v>
      </c>
      <c r="C13" s="48"/>
      <c r="D13" s="48">
        <v>132</v>
      </c>
      <c r="E13" s="48"/>
      <c r="F13" s="48">
        <v>780</v>
      </c>
      <c r="G13" s="48"/>
      <c r="H13" s="49">
        <v>132</v>
      </c>
      <c r="I13" s="49"/>
      <c r="J13" s="49">
        <v>2229</v>
      </c>
      <c r="K13" s="49"/>
      <c r="L13" s="49">
        <v>15782</v>
      </c>
      <c r="N13" s="103"/>
      <c r="O13" s="103"/>
      <c r="P13" s="103"/>
    </row>
    <row r="14" spans="1:16" s="24" customFormat="1" ht="15.75">
      <c r="A14" s="24" t="s">
        <v>38</v>
      </c>
      <c r="B14" s="102">
        <v>153</v>
      </c>
      <c r="C14" s="48"/>
      <c r="D14" s="48">
        <v>1452</v>
      </c>
      <c r="E14" s="48"/>
      <c r="F14" s="48">
        <v>10955</v>
      </c>
      <c r="G14" s="48"/>
      <c r="H14" s="49">
        <v>1521</v>
      </c>
      <c r="I14" s="49"/>
      <c r="J14" s="49">
        <v>13164</v>
      </c>
      <c r="K14" s="49"/>
      <c r="L14" s="49">
        <v>167028</v>
      </c>
      <c r="N14" s="103"/>
      <c r="O14" s="103"/>
      <c r="P14" s="103"/>
    </row>
    <row r="15" spans="1:16" s="24" customFormat="1" ht="15.75">
      <c r="A15" s="24" t="s">
        <v>39</v>
      </c>
      <c r="B15" s="102">
        <v>0</v>
      </c>
      <c r="C15" s="48"/>
      <c r="D15" s="48">
        <v>62</v>
      </c>
      <c r="E15" s="48"/>
      <c r="F15" s="48">
        <v>845</v>
      </c>
      <c r="G15" s="48"/>
      <c r="H15" s="49">
        <v>9</v>
      </c>
      <c r="I15" s="49"/>
      <c r="J15" s="49">
        <v>305</v>
      </c>
      <c r="K15" s="49"/>
      <c r="L15" s="49">
        <v>7081</v>
      </c>
      <c r="N15" s="103"/>
      <c r="O15" s="103"/>
      <c r="P15" s="103"/>
    </row>
    <row r="16" spans="1:19" s="24" customFormat="1" ht="15.75">
      <c r="A16" s="24" t="s">
        <v>40</v>
      </c>
      <c r="B16" s="102">
        <v>51</v>
      </c>
      <c r="C16" s="48"/>
      <c r="D16" s="48">
        <v>556</v>
      </c>
      <c r="E16" s="48"/>
      <c r="F16" s="48">
        <v>2208</v>
      </c>
      <c r="G16" s="48"/>
      <c r="H16" s="49">
        <v>648</v>
      </c>
      <c r="I16" s="49"/>
      <c r="J16" s="49">
        <v>7169</v>
      </c>
      <c r="K16" s="49"/>
      <c r="L16" s="49">
        <v>33098</v>
      </c>
      <c r="N16" s="103"/>
      <c r="O16" s="103"/>
      <c r="P16" s="103"/>
      <c r="S16" s="23"/>
    </row>
    <row r="17" spans="1:21" s="77" customFormat="1" ht="15.75">
      <c r="A17" s="77" t="s">
        <v>28</v>
      </c>
      <c r="B17" s="104">
        <v>286</v>
      </c>
      <c r="C17" s="34"/>
      <c r="D17" s="34">
        <v>2938</v>
      </c>
      <c r="E17" s="34"/>
      <c r="F17" s="34">
        <v>17821</v>
      </c>
      <c r="H17" s="36">
        <v>2915</v>
      </c>
      <c r="I17" s="36"/>
      <c r="J17" s="36">
        <v>29272</v>
      </c>
      <c r="K17" s="36"/>
      <c r="L17" s="36">
        <v>253222</v>
      </c>
      <c r="N17" s="105"/>
      <c r="O17" s="105"/>
      <c r="P17" s="105"/>
      <c r="S17" s="106"/>
      <c r="T17" s="107"/>
      <c r="U17" s="106"/>
    </row>
    <row r="18" spans="6:21" ht="12.75">
      <c r="F18" s="108"/>
      <c r="G18" s="108"/>
      <c r="H18" s="109"/>
      <c r="I18" s="109"/>
      <c r="J18" s="109"/>
      <c r="K18" s="109"/>
      <c r="L18" s="109"/>
      <c r="N18" s="110"/>
      <c r="O18" s="110"/>
      <c r="P18" s="110"/>
      <c r="S18" s="5"/>
      <c r="T18" s="21"/>
      <c r="U18" s="5"/>
    </row>
    <row r="19" spans="1:21" ht="24">
      <c r="A19" s="1" t="s">
        <v>46</v>
      </c>
      <c r="H19" s="111"/>
      <c r="I19" s="111"/>
      <c r="J19" s="111"/>
      <c r="K19" s="111"/>
      <c r="L19" s="111"/>
      <c r="N19" s="110"/>
      <c r="O19" s="110"/>
      <c r="P19" s="110"/>
      <c r="S19" s="5"/>
      <c r="T19" s="21"/>
      <c r="U19" s="5"/>
    </row>
    <row r="20" spans="1:21" ht="12.75">
      <c r="A20" s="27"/>
      <c r="H20" s="111"/>
      <c r="I20" s="111"/>
      <c r="J20" s="111"/>
      <c r="K20" s="111"/>
      <c r="L20" s="111"/>
      <c r="N20" s="110"/>
      <c r="O20" s="110"/>
      <c r="P20" s="110"/>
      <c r="S20" s="5"/>
      <c r="T20" s="21"/>
      <c r="U20" s="5"/>
    </row>
    <row r="21" spans="1:21" s="24" customFormat="1" ht="15.75">
      <c r="A21" s="24" t="s">
        <v>36</v>
      </c>
      <c r="B21" s="102">
        <v>5</v>
      </c>
      <c r="C21" s="48"/>
      <c r="D21" s="48">
        <v>243</v>
      </c>
      <c r="E21" s="48"/>
      <c r="F21" s="48">
        <v>1094</v>
      </c>
      <c r="G21" s="48"/>
      <c r="H21" s="49">
        <v>58</v>
      </c>
      <c r="I21" s="49"/>
      <c r="J21" s="49">
        <v>1893</v>
      </c>
      <c r="K21" s="49"/>
      <c r="L21" s="49">
        <v>10155</v>
      </c>
      <c r="N21" s="103"/>
      <c r="O21" s="103"/>
      <c r="P21" s="103"/>
      <c r="S21" s="9"/>
      <c r="T21" s="29"/>
      <c r="U21" s="9"/>
    </row>
    <row r="22" spans="1:21" s="24" customFormat="1" ht="15.75">
      <c r="A22" s="24" t="s">
        <v>37</v>
      </c>
      <c r="B22" s="102">
        <v>4</v>
      </c>
      <c r="C22" s="48"/>
      <c r="D22" s="48">
        <v>30</v>
      </c>
      <c r="E22" s="48"/>
      <c r="F22" s="48">
        <v>218</v>
      </c>
      <c r="G22" s="48"/>
      <c r="H22" s="49">
        <v>16</v>
      </c>
      <c r="I22" s="49"/>
      <c r="J22" s="49">
        <v>499</v>
      </c>
      <c r="K22" s="49"/>
      <c r="L22" s="49">
        <v>4068</v>
      </c>
      <c r="N22" s="103"/>
      <c r="O22" s="103"/>
      <c r="P22" s="103"/>
      <c r="S22" s="9"/>
      <c r="T22" s="29"/>
      <c r="U22" s="9"/>
    </row>
    <row r="23" spans="1:21" s="24" customFormat="1" ht="15.75">
      <c r="A23" s="24" t="s">
        <v>38</v>
      </c>
      <c r="B23" s="102">
        <v>1</v>
      </c>
      <c r="C23" s="48"/>
      <c r="D23" s="48">
        <v>69</v>
      </c>
      <c r="E23" s="48"/>
      <c r="F23" s="48">
        <v>683</v>
      </c>
      <c r="G23" s="48"/>
      <c r="H23" s="49">
        <v>49</v>
      </c>
      <c r="I23" s="49"/>
      <c r="J23" s="49">
        <v>527</v>
      </c>
      <c r="K23" s="49"/>
      <c r="L23" s="49">
        <v>10088</v>
      </c>
      <c r="N23" s="103"/>
      <c r="O23" s="103"/>
      <c r="P23" s="103"/>
      <c r="S23" s="9"/>
      <c r="T23" s="29"/>
      <c r="U23" s="9"/>
    </row>
    <row r="24" spans="1:21" s="24" customFormat="1" ht="15.75">
      <c r="A24" s="24" t="s">
        <v>39</v>
      </c>
      <c r="B24" s="102">
        <v>0</v>
      </c>
      <c r="C24" s="48"/>
      <c r="D24" s="48">
        <v>6</v>
      </c>
      <c r="E24" s="48"/>
      <c r="F24" s="48">
        <v>99</v>
      </c>
      <c r="G24" s="48"/>
      <c r="H24" s="49">
        <v>1</v>
      </c>
      <c r="I24" s="49"/>
      <c r="J24" s="49">
        <v>27</v>
      </c>
      <c r="K24" s="49"/>
      <c r="L24" s="49">
        <v>990</v>
      </c>
      <c r="N24" s="103"/>
      <c r="O24" s="103"/>
      <c r="P24" s="103"/>
      <c r="S24" s="9"/>
      <c r="T24" s="29"/>
      <c r="U24" s="9"/>
    </row>
    <row r="25" spans="1:21" s="24" customFormat="1" ht="15.75">
      <c r="A25" s="24" t="s">
        <v>40</v>
      </c>
      <c r="B25" s="102">
        <v>1</v>
      </c>
      <c r="C25" s="48"/>
      <c r="D25" s="48">
        <v>20</v>
      </c>
      <c r="E25" s="48"/>
      <c r="F25" s="48">
        <v>72</v>
      </c>
      <c r="G25" s="48"/>
      <c r="H25" s="49">
        <v>6</v>
      </c>
      <c r="I25" s="49"/>
      <c r="J25" s="49">
        <v>167</v>
      </c>
      <c r="K25" s="49"/>
      <c r="L25" s="49">
        <v>671</v>
      </c>
      <c r="N25" s="103"/>
      <c r="O25" s="103"/>
      <c r="P25" s="103"/>
      <c r="S25" s="9"/>
      <c r="T25" s="29"/>
      <c r="U25" s="9"/>
    </row>
    <row r="26" spans="1:21" s="77" customFormat="1" ht="15.75">
      <c r="A26" s="77" t="s">
        <v>28</v>
      </c>
      <c r="B26" s="104">
        <v>11</v>
      </c>
      <c r="C26" s="34"/>
      <c r="D26" s="34">
        <v>368</v>
      </c>
      <c r="E26" s="34"/>
      <c r="F26" s="34">
        <v>2166</v>
      </c>
      <c r="G26" s="34"/>
      <c r="H26" s="36">
        <v>130</v>
      </c>
      <c r="I26" s="36"/>
      <c r="J26" s="36">
        <v>3113</v>
      </c>
      <c r="K26" s="36"/>
      <c r="L26" s="36">
        <v>25972</v>
      </c>
      <c r="N26" s="105"/>
      <c r="O26" s="105"/>
      <c r="P26" s="105"/>
      <c r="S26" s="106"/>
      <c r="T26" s="107"/>
      <c r="U26" s="106"/>
    </row>
    <row r="27" spans="1:21" ht="13.5" thickBot="1">
      <c r="A27" s="112"/>
      <c r="B27" s="8"/>
      <c r="C27" s="8"/>
      <c r="D27" s="8"/>
      <c r="E27" s="8"/>
      <c r="F27" s="113"/>
      <c r="G27" s="113"/>
      <c r="H27" s="113"/>
      <c r="I27" s="8"/>
      <c r="J27" s="8"/>
      <c r="K27" s="8"/>
      <c r="L27" s="8"/>
      <c r="N27" s="5"/>
      <c r="O27" s="5"/>
      <c r="P27" s="5"/>
      <c r="S27" s="5"/>
      <c r="T27" s="21"/>
      <c r="U27" s="5"/>
    </row>
    <row r="28" spans="1:21" ht="12.75">
      <c r="A28" s="114"/>
      <c r="B28" s="5"/>
      <c r="C28" s="5"/>
      <c r="D28" s="5"/>
      <c r="E28" s="5"/>
      <c r="F28" s="5"/>
      <c r="G28" s="5"/>
      <c r="H28" s="5"/>
      <c r="I28" s="5"/>
      <c r="N28" s="5"/>
      <c r="O28" s="5"/>
      <c r="P28" s="5"/>
      <c r="S28" s="5"/>
      <c r="T28" s="21"/>
      <c r="U28" s="5"/>
    </row>
    <row r="29" spans="1:21" ht="12.75">
      <c r="A29" s="114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  <c r="S29" s="5"/>
      <c r="T29" s="21"/>
      <c r="U29" s="5"/>
    </row>
    <row r="30" spans="1:21" ht="12.75">
      <c r="A30" s="1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S30" s="5"/>
      <c r="T30" s="21"/>
      <c r="U30" s="5"/>
    </row>
    <row r="31" spans="1:21" s="93" customFormat="1" ht="20.25">
      <c r="A31" s="1" t="s">
        <v>32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1" t="s">
        <v>41</v>
      </c>
      <c r="M31" s="95"/>
      <c r="S31" s="95"/>
      <c r="T31" s="94"/>
      <c r="U31" s="95"/>
    </row>
    <row r="32" spans="1:21" s="93" customFormat="1" ht="19.5" customHeight="1">
      <c r="A32" s="1" t="s">
        <v>34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S32" s="95"/>
      <c r="T32" s="94"/>
      <c r="U32" s="95"/>
    </row>
    <row r="33" spans="1:21" s="93" customFormat="1" ht="6.75" customHeight="1">
      <c r="A33" s="1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S33" s="95"/>
      <c r="T33" s="94"/>
      <c r="U33" s="95"/>
    </row>
    <row r="34" spans="1:21" s="93" customFormat="1" ht="20.25">
      <c r="A34" s="1" t="s">
        <v>42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S34" s="95"/>
      <c r="T34" s="94"/>
      <c r="U34" s="95"/>
    </row>
    <row r="35" spans="1:2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  <c r="S35" s="5"/>
      <c r="T35" s="21"/>
      <c r="U35" s="5"/>
    </row>
    <row r="36" spans="2:21" s="24" customFormat="1" ht="15.75">
      <c r="B36" s="55"/>
      <c r="C36" s="55" t="s">
        <v>3</v>
      </c>
      <c r="D36" s="55"/>
      <c r="E36" s="23"/>
      <c r="F36" s="55" t="s">
        <v>4</v>
      </c>
      <c r="G36" s="55"/>
      <c r="H36" s="55"/>
      <c r="I36" s="23"/>
      <c r="J36" s="116"/>
      <c r="K36" s="55"/>
      <c r="L36" s="58" t="s">
        <v>21</v>
      </c>
      <c r="M36" s="9"/>
      <c r="N36" s="29"/>
      <c r="O36" s="10"/>
      <c r="P36" s="29"/>
      <c r="U36" s="9"/>
    </row>
    <row r="37" spans="2:21" s="24" customFormat="1" ht="15.75">
      <c r="B37" s="117" t="s">
        <v>7</v>
      </c>
      <c r="C37" s="118" t="s">
        <v>5</v>
      </c>
      <c r="D37" s="119" t="s">
        <v>6</v>
      </c>
      <c r="E37" s="118"/>
      <c r="F37" s="117" t="s">
        <v>7</v>
      </c>
      <c r="G37" s="118" t="s">
        <v>5</v>
      </c>
      <c r="H37" s="119" t="s">
        <v>6</v>
      </c>
      <c r="I37" s="118"/>
      <c r="J37" s="117" t="s">
        <v>7</v>
      </c>
      <c r="K37" s="120" t="s">
        <v>5</v>
      </c>
      <c r="L37" s="121" t="s">
        <v>6</v>
      </c>
      <c r="M37" s="20"/>
      <c r="N37" s="6"/>
      <c r="O37" s="6"/>
      <c r="P37" s="6"/>
      <c r="U37" s="9"/>
    </row>
    <row r="38" spans="1:21" s="24" customFormat="1" ht="16.5" thickBot="1">
      <c r="A38" s="17"/>
      <c r="B38" s="101"/>
      <c r="C38" s="122" t="s">
        <v>8</v>
      </c>
      <c r="D38" s="122" t="s">
        <v>9</v>
      </c>
      <c r="E38" s="122"/>
      <c r="F38" s="101"/>
      <c r="G38" s="122" t="s">
        <v>8</v>
      </c>
      <c r="H38" s="122" t="s">
        <v>9</v>
      </c>
      <c r="I38" s="122"/>
      <c r="J38" s="101"/>
      <c r="K38" s="122" t="s">
        <v>8</v>
      </c>
      <c r="L38" s="122" t="s">
        <v>9</v>
      </c>
      <c r="M38" s="20"/>
      <c r="N38" s="20"/>
      <c r="O38" s="6"/>
      <c r="P38" s="6"/>
      <c r="U38" s="9"/>
    </row>
    <row r="39" spans="1:21" ht="12.75">
      <c r="A39" s="5"/>
      <c r="B39" s="5"/>
      <c r="C39" s="123"/>
      <c r="D39" s="123"/>
      <c r="E39" s="123"/>
      <c r="F39" s="5"/>
      <c r="G39" s="123"/>
      <c r="H39" s="123"/>
      <c r="I39" s="123"/>
      <c r="M39" s="114"/>
      <c r="N39" s="114"/>
      <c r="O39" s="124"/>
      <c r="P39" s="124"/>
      <c r="U39" s="5"/>
    </row>
    <row r="40" spans="1:21" ht="20.25">
      <c r="A40" s="1" t="s">
        <v>35</v>
      </c>
      <c r="B40" s="21"/>
      <c r="C40" s="21"/>
      <c r="D40" s="21"/>
      <c r="E40" s="21"/>
      <c r="F40" s="21"/>
      <c r="G40" s="21"/>
      <c r="H40" s="21"/>
      <c r="I40" s="21"/>
      <c r="L40" s="61" t="s">
        <v>22</v>
      </c>
      <c r="M40" s="5"/>
      <c r="N40" s="21"/>
      <c r="O40" s="21"/>
      <c r="P40" s="21"/>
      <c r="U40" s="5"/>
    </row>
    <row r="41" spans="2:21" ht="12.75">
      <c r="B41" s="108"/>
      <c r="C41" s="108"/>
      <c r="D41" s="108"/>
      <c r="E41" s="108"/>
      <c r="F41" s="108"/>
      <c r="G41" s="108"/>
      <c r="H41" s="108"/>
      <c r="I41" s="108"/>
      <c r="M41" s="5"/>
      <c r="N41" s="110"/>
      <c r="O41" s="110"/>
      <c r="P41" s="110"/>
      <c r="U41" s="5"/>
    </row>
    <row r="42" spans="1:16" s="24" customFormat="1" ht="15.75">
      <c r="A42" s="24" t="s">
        <v>36</v>
      </c>
      <c r="B42" s="65">
        <f aca="true" t="shared" si="0" ref="B42:B47">IF(ISERR((B12/$C$64)*1000),"n/a",IF(((B12/$C$64)*1000)=0,"-",((B12/$C$64)*1000)))</f>
        <v>0.012954384862997565</v>
      </c>
      <c r="C42" s="65">
        <f aca="true" t="shared" si="1" ref="C42:C47">IF(ISERR((D12/$C$64)*1000),"n/a",IF(((D12/$C$64)*1000)=0,"-",((D12/$C$64)*1000)))</f>
        <v>0.14446101907827588</v>
      </c>
      <c r="D42" s="65">
        <f aca="true" t="shared" si="2" ref="D42:D47">IF(ISERR((F12/$C$64)*1000),"n/a",IF(((F12/$C$64)*1000)=0,"-",((F12/$C$64)*1000)))</f>
        <v>0.5953128680222972</v>
      </c>
      <c r="E42" s="65"/>
      <c r="F42" s="65">
        <f aca="true" t="shared" si="3" ref="F42:F47">IF(ISERR((H12/$G$64)*1000),"n/a",IF(((H12/$G$64)*1000)=0,"-",((H12/$G$64)*1000)))</f>
        <v>0.011331667609411466</v>
      </c>
      <c r="G42" s="65">
        <f aca="true" t="shared" si="4" ref="G42:G47">IF(ISERR((J12/$G$64)*1000),"n/a",IF(((J12/$G$64)*1000)=0,"-",((J12/$G$64)*1000)))</f>
        <v>0.1199658364269098</v>
      </c>
      <c r="H42" s="65">
        <f aca="true" t="shared" si="5" ref="H42:H47">IF(ISERR((L12/$G$64)*1000),"n/a",IF(((L12/$G$64)*1000)=0,"-",((L12/$G$64)*1000)))</f>
        <v>0.5662649699757634</v>
      </c>
      <c r="I42" s="73"/>
      <c r="J42" s="125">
        <f aca="true" t="shared" si="6" ref="J42:L47">IF(ISERR((B42/F42)*100),"n/a",IF(((B42/F42)*100)=0,"-",((B42/F42)*100)))</f>
        <v>114.32019813428307</v>
      </c>
      <c r="K42" s="125">
        <f t="shared" si="6"/>
        <v>120.41846527389485</v>
      </c>
      <c r="L42" s="125">
        <f t="shared" si="6"/>
        <v>105.1297360046441</v>
      </c>
      <c r="M42" s="9"/>
      <c r="N42" s="16"/>
      <c r="O42" s="16"/>
      <c r="P42" s="16"/>
    </row>
    <row r="43" spans="1:16" s="24" customFormat="1" ht="15.75">
      <c r="A43" s="24" t="s">
        <v>37</v>
      </c>
      <c r="B43" s="65">
        <f t="shared" si="0"/>
        <v>0.0031404569364842584</v>
      </c>
      <c r="C43" s="65">
        <f t="shared" si="1"/>
        <v>0.02590876972599513</v>
      </c>
      <c r="D43" s="65">
        <f t="shared" si="2"/>
        <v>0.1530972756536076</v>
      </c>
      <c r="E43" s="126"/>
      <c r="F43" s="65">
        <f t="shared" si="3"/>
        <v>0.0024723638420534105</v>
      </c>
      <c r="G43" s="65">
        <f t="shared" si="4"/>
        <v>0.041749234878311</v>
      </c>
      <c r="H43" s="65">
        <f t="shared" si="5"/>
        <v>0.2955973193582343</v>
      </c>
      <c r="I43" s="73"/>
      <c r="J43" s="125">
        <f t="shared" si="6"/>
        <v>127.02244237142565</v>
      </c>
      <c r="K43" s="125">
        <f t="shared" si="6"/>
        <v>62.0580707682739</v>
      </c>
      <c r="L43" s="125">
        <f t="shared" si="6"/>
        <v>51.792511510589534</v>
      </c>
      <c r="M43" s="9"/>
      <c r="N43" s="16"/>
      <c r="O43" s="16"/>
      <c r="P43" s="16"/>
    </row>
    <row r="44" spans="1:16" s="24" customFormat="1" ht="15.75">
      <c r="A44" s="24" t="s">
        <v>38</v>
      </c>
      <c r="B44" s="65">
        <f t="shared" si="0"/>
        <v>0.03003061945513072</v>
      </c>
      <c r="C44" s="65">
        <f t="shared" si="1"/>
        <v>0.2849964669859465</v>
      </c>
      <c r="D44" s="65">
        <f t="shared" si="2"/>
        <v>2.150231608699066</v>
      </c>
      <c r="E44" s="126"/>
      <c r="F44" s="65">
        <f t="shared" si="3"/>
        <v>0.028488374270933616</v>
      </c>
      <c r="G44" s="65">
        <f t="shared" si="4"/>
        <v>0.2465621031575083</v>
      </c>
      <c r="H44" s="65">
        <f t="shared" si="5"/>
        <v>3.1284393015946748</v>
      </c>
      <c r="I44" s="73"/>
      <c r="J44" s="125">
        <f t="shared" si="6"/>
        <v>105.41359492658253</v>
      </c>
      <c r="K44" s="125">
        <f t="shared" si="6"/>
        <v>115.58810674318659</v>
      </c>
      <c r="L44" s="125">
        <f t="shared" si="6"/>
        <v>68.7317669101976</v>
      </c>
      <c r="M44" s="9"/>
      <c r="N44" s="16"/>
      <c r="O44" s="16"/>
      <c r="P44" s="16"/>
    </row>
    <row r="45" spans="1:16" s="24" customFormat="1" ht="15.75">
      <c r="A45" s="24" t="s">
        <v>39</v>
      </c>
      <c r="B45" s="127" t="str">
        <f t="shared" si="0"/>
        <v>-</v>
      </c>
      <c r="C45" s="65">
        <f t="shared" si="1"/>
        <v>0.012169270628876502</v>
      </c>
      <c r="D45" s="65">
        <f t="shared" si="2"/>
        <v>0.1658553819580749</v>
      </c>
      <c r="E45" s="126"/>
      <c r="F45" s="65">
        <f t="shared" si="3"/>
        <v>0.0001685702619581871</v>
      </c>
      <c r="G45" s="65">
        <f t="shared" si="4"/>
        <v>0.005712658877471896</v>
      </c>
      <c r="H45" s="65">
        <f t="shared" si="5"/>
        <v>0.1326273361028803</v>
      </c>
      <c r="I45" s="73"/>
      <c r="J45" s="128" t="str">
        <f t="shared" si="6"/>
        <v>n/a</v>
      </c>
      <c r="K45" s="125">
        <f t="shared" si="6"/>
        <v>213.02288286224336</v>
      </c>
      <c r="L45" s="125">
        <f t="shared" si="6"/>
        <v>125.05369317635942</v>
      </c>
      <c r="M45" s="9"/>
      <c r="N45" s="16"/>
      <c r="O45" s="16"/>
      <c r="P45" s="16"/>
    </row>
    <row r="46" spans="1:16" s="24" customFormat="1" ht="15.75">
      <c r="A46" s="24" t="s">
        <v>40</v>
      </c>
      <c r="B46" s="65">
        <f t="shared" si="0"/>
        <v>0.010010206485043574</v>
      </c>
      <c r="C46" s="65">
        <f t="shared" si="1"/>
        <v>0.10913087854282799</v>
      </c>
      <c r="D46" s="65">
        <f t="shared" si="2"/>
        <v>0.4333830572348277</v>
      </c>
      <c r="E46" s="126"/>
      <c r="F46" s="65">
        <f t="shared" si="3"/>
        <v>0.01213705886098947</v>
      </c>
      <c r="G46" s="65">
        <f t="shared" si="4"/>
        <v>0.13427557866424925</v>
      </c>
      <c r="H46" s="65">
        <f t="shared" si="5"/>
        <v>0.6199265033657863</v>
      </c>
      <c r="I46" s="73"/>
      <c r="J46" s="125">
        <f t="shared" si="6"/>
        <v>82.47637751200207</v>
      </c>
      <c r="K46" s="125">
        <f t="shared" si="6"/>
        <v>81.27380989785597</v>
      </c>
      <c r="L46" s="125">
        <f t="shared" si="6"/>
        <v>69.90878029602663</v>
      </c>
      <c r="M46" s="9"/>
      <c r="N46" s="16"/>
      <c r="O46" s="16"/>
      <c r="P46" s="16"/>
    </row>
    <row r="47" spans="1:16" s="24" customFormat="1" ht="15.75">
      <c r="A47" s="24" t="s">
        <v>28</v>
      </c>
      <c r="B47" s="65">
        <f t="shared" si="0"/>
        <v>0.05613566773965612</v>
      </c>
      <c r="C47" s="65">
        <f t="shared" si="1"/>
        <v>0.5766664049619219</v>
      </c>
      <c r="D47" s="65">
        <f t="shared" si="2"/>
        <v>3.497880191567873</v>
      </c>
      <c r="E47" s="126"/>
      <c r="F47" s="65">
        <f t="shared" si="3"/>
        <v>0.054598034845346144</v>
      </c>
      <c r="G47" s="65">
        <f t="shared" si="4"/>
        <v>0.5482654120044502</v>
      </c>
      <c r="H47" s="65">
        <f t="shared" si="5"/>
        <v>4.742855430397339</v>
      </c>
      <c r="I47" s="73"/>
      <c r="J47" s="125">
        <f t="shared" si="6"/>
        <v>102.81627882517286</v>
      </c>
      <c r="K47" s="125">
        <f t="shared" si="6"/>
        <v>105.18015405232988</v>
      </c>
      <c r="L47" s="125">
        <f t="shared" si="6"/>
        <v>73.75051259521173</v>
      </c>
      <c r="M47" s="9"/>
      <c r="N47" s="16"/>
      <c r="O47" s="16"/>
      <c r="P47" s="16"/>
    </row>
    <row r="48" spans="1:16" ht="15.75">
      <c r="A48" s="129"/>
      <c r="B48" s="130"/>
      <c r="C48" s="130"/>
      <c r="D48" s="130"/>
      <c r="E48" s="130"/>
      <c r="F48" s="130"/>
      <c r="G48" s="130"/>
      <c r="H48" s="130"/>
      <c r="J48" s="108"/>
      <c r="K48" s="108"/>
      <c r="L48" s="108"/>
      <c r="M48" s="5"/>
      <c r="N48" s="5"/>
      <c r="O48" s="5"/>
      <c r="P48" s="5"/>
    </row>
    <row r="49" spans="1:16" ht="24">
      <c r="A49" s="1" t="s">
        <v>46</v>
      </c>
      <c r="B49" s="130"/>
      <c r="C49" s="130"/>
      <c r="D49" s="130"/>
      <c r="E49" s="130"/>
      <c r="F49" s="130"/>
      <c r="G49" s="130"/>
      <c r="H49" s="130"/>
      <c r="J49" s="108"/>
      <c r="K49" s="108"/>
      <c r="L49" s="108"/>
      <c r="M49" s="5"/>
      <c r="N49" s="5"/>
      <c r="O49" s="5"/>
      <c r="P49" s="5"/>
    </row>
    <row r="50" spans="2:16" ht="15.75">
      <c r="B50" s="130"/>
      <c r="C50" s="130"/>
      <c r="D50" s="130"/>
      <c r="E50" s="130"/>
      <c r="F50" s="130"/>
      <c r="G50" s="130"/>
      <c r="H50" s="130"/>
      <c r="J50" s="108"/>
      <c r="K50" s="108"/>
      <c r="L50" s="108"/>
      <c r="M50" s="5"/>
      <c r="N50" s="5"/>
      <c r="O50" s="5"/>
      <c r="P50" s="5"/>
    </row>
    <row r="51" spans="1:16" s="24" customFormat="1" ht="15.75">
      <c r="A51" s="24" t="s">
        <v>36</v>
      </c>
      <c r="B51" s="65">
        <f aca="true" t="shared" si="7" ref="B51:B56">IF(ISERR((B21/$B$64)*1000),"n/a",IF(((B21/$B$64)*1000)=0,"-",((B21/$B$64)*1000)))</f>
        <v>0.005382166085033918</v>
      </c>
      <c r="C51" s="65">
        <f aca="true" t="shared" si="8" ref="C51:C56">IF(ISERR((D21/$B$64)*1000),"n/a",IF(((D21/$B$64)*1000)=0,"-",((D21/$B$64)*1000)))</f>
        <v>0.26157327173264844</v>
      </c>
      <c r="D51" s="65">
        <f aca="true" t="shared" si="9" ref="D51:D56">IF(ISERR((F21/$B$64)*1000),"n/a",IF(((F21/$B$64)*1000)=0,"-",((F21/$B$64)*1000)))</f>
        <v>1.1776179394054214</v>
      </c>
      <c r="E51" s="126"/>
      <c r="F51" s="65">
        <f aca="true" t="shared" si="10" ref="F51:F56">IF(ISERR((H21/$F$64)*1000),"n/a",IF(((H21/$F$64)*1000)=0,"-",((H21/$F$64)*1000)))</f>
        <v>0.005637910085054678</v>
      </c>
      <c r="G51" s="65">
        <f aca="true" t="shared" si="11" ref="G51:G56">IF(ISERR((J21/$F$64)*1000),"n/a",IF(((J21/$F$64)*1000)=0,"-",((J21/$F$64)*1000)))</f>
        <v>0.1840097205346294</v>
      </c>
      <c r="H51" s="65">
        <f aca="true" t="shared" si="12" ref="H51:H56">IF(ISERR((L21/$F$64)*1000),"n/a",IF(((L21/$F$64)*1000)=0,"-",((L21/$F$64)*1000)))</f>
        <v>0.9871202916160388</v>
      </c>
      <c r="I51" s="73"/>
      <c r="J51" s="125">
        <f aca="true" t="shared" si="13" ref="J51:L56">IF(ISERR((B51/F51)*100),"n/a",IF(((B51/F51)*100)=0,"-",((B51/F51)*100)))</f>
        <v>95.46385103411454</v>
      </c>
      <c r="K51" s="125">
        <f t="shared" si="13"/>
        <v>142.15187707076706</v>
      </c>
      <c r="L51" s="125">
        <f t="shared" si="13"/>
        <v>119.29832153257777</v>
      </c>
      <c r="M51" s="9"/>
      <c r="N51" s="16"/>
      <c r="O51" s="16"/>
      <c r="P51" s="16"/>
    </row>
    <row r="52" spans="1:16" s="24" customFormat="1" ht="15.75">
      <c r="A52" s="24" t="s">
        <v>37</v>
      </c>
      <c r="B52" s="127">
        <f t="shared" si="7"/>
        <v>0.004305732868027135</v>
      </c>
      <c r="C52" s="65">
        <f t="shared" si="8"/>
        <v>0.032292996510203516</v>
      </c>
      <c r="D52" s="65">
        <f t="shared" si="9"/>
        <v>0.23466244130747885</v>
      </c>
      <c r="E52" s="126"/>
      <c r="F52" s="65">
        <f t="shared" si="10"/>
        <v>0.0015552855407047388</v>
      </c>
      <c r="G52" s="65">
        <f t="shared" si="11"/>
        <v>0.04850546780072904</v>
      </c>
      <c r="H52" s="65">
        <f t="shared" si="12"/>
        <v>0.3954313487241798</v>
      </c>
      <c r="I52" s="73"/>
      <c r="J52" s="128">
        <f t="shared" si="13"/>
        <v>276.8451679989322</v>
      </c>
      <c r="K52" s="125">
        <f t="shared" si="13"/>
        <v>66.57599230435244</v>
      </c>
      <c r="L52" s="125">
        <f t="shared" si="13"/>
        <v>59.34340867627063</v>
      </c>
      <c r="M52" s="9"/>
      <c r="N52" s="16"/>
      <c r="O52" s="16"/>
      <c r="P52" s="16"/>
    </row>
    <row r="53" spans="1:16" s="24" customFormat="1" ht="15.75">
      <c r="A53" s="24" t="s">
        <v>38</v>
      </c>
      <c r="B53" s="65">
        <f t="shared" si="7"/>
        <v>0.0010764332170067838</v>
      </c>
      <c r="C53" s="65">
        <f t="shared" si="8"/>
        <v>0.07427389197346808</v>
      </c>
      <c r="D53" s="65">
        <f t="shared" si="9"/>
        <v>0.7352038872156332</v>
      </c>
      <c r="E53" s="126"/>
      <c r="F53" s="65">
        <f t="shared" si="10"/>
        <v>0.004763061968408262</v>
      </c>
      <c r="G53" s="65">
        <f t="shared" si="11"/>
        <v>0.05122721749696233</v>
      </c>
      <c r="H53" s="65">
        <f t="shared" si="12"/>
        <v>0.9806075334143377</v>
      </c>
      <c r="I53" s="73"/>
      <c r="J53" s="125">
        <f t="shared" si="13"/>
        <v>22.59960555093324</v>
      </c>
      <c r="K53" s="125">
        <f t="shared" si="13"/>
        <v>144.98912024232501</v>
      </c>
      <c r="L53" s="125">
        <f t="shared" si="13"/>
        <v>74.97432583000425</v>
      </c>
      <c r="M53" s="9"/>
      <c r="N53" s="16"/>
      <c r="O53" s="16"/>
      <c r="P53" s="16"/>
    </row>
    <row r="54" spans="1:16" s="24" customFormat="1" ht="15.75">
      <c r="A54" s="24" t="s">
        <v>39</v>
      </c>
      <c r="B54" s="127" t="str">
        <f t="shared" si="7"/>
        <v>-</v>
      </c>
      <c r="C54" s="65">
        <f t="shared" si="8"/>
        <v>0.006458599302040702</v>
      </c>
      <c r="D54" s="65">
        <f t="shared" si="9"/>
        <v>0.10656688848367159</v>
      </c>
      <c r="E54" s="126"/>
      <c r="F54" s="65">
        <f t="shared" si="10"/>
        <v>9.720534629404617E-05</v>
      </c>
      <c r="G54" s="65">
        <f t="shared" si="11"/>
        <v>0.0026245443499392468</v>
      </c>
      <c r="H54" s="65">
        <f t="shared" si="12"/>
        <v>0.09623329283110571</v>
      </c>
      <c r="I54" s="73"/>
      <c r="J54" s="128" t="str">
        <f t="shared" si="13"/>
        <v>n/a</v>
      </c>
      <c r="K54" s="125">
        <f t="shared" si="13"/>
        <v>246.0845937768286</v>
      </c>
      <c r="L54" s="125">
        <f t="shared" si="13"/>
        <v>110.73806719957287</v>
      </c>
      <c r="M54" s="9"/>
      <c r="N54" s="16"/>
      <c r="O54" s="16"/>
      <c r="P54" s="16"/>
    </row>
    <row r="55" spans="1:16" s="24" customFormat="1" ht="15.75">
      <c r="A55" s="24" t="s">
        <v>40</v>
      </c>
      <c r="B55" s="127">
        <f t="shared" si="7"/>
        <v>0.0010764332170067838</v>
      </c>
      <c r="C55" s="65">
        <f t="shared" si="8"/>
        <v>0.021528664340135673</v>
      </c>
      <c r="D55" s="65">
        <f t="shared" si="9"/>
        <v>0.07750319162448842</v>
      </c>
      <c r="E55" s="126"/>
      <c r="F55" s="65">
        <f t="shared" si="10"/>
        <v>0.000583232077764277</v>
      </c>
      <c r="G55" s="65">
        <f t="shared" si="11"/>
        <v>0.01623329283110571</v>
      </c>
      <c r="H55" s="65">
        <f t="shared" si="12"/>
        <v>0.06522478736330498</v>
      </c>
      <c r="I55" s="73"/>
      <c r="J55" s="128">
        <f t="shared" si="13"/>
        <v>184.56344533262146</v>
      </c>
      <c r="K55" s="125">
        <f t="shared" si="13"/>
        <v>132.62043975996752</v>
      </c>
      <c r="L55" s="125">
        <f t="shared" si="13"/>
        <v>118.82475168955658</v>
      </c>
      <c r="M55" s="9"/>
      <c r="N55" s="16"/>
      <c r="O55" s="16"/>
      <c r="P55" s="16"/>
    </row>
    <row r="56" spans="1:16" s="24" customFormat="1" ht="15.75">
      <c r="A56" s="9" t="s">
        <v>28</v>
      </c>
      <c r="B56" s="65">
        <f t="shared" si="7"/>
        <v>0.01184076538707462</v>
      </c>
      <c r="C56" s="65">
        <f t="shared" si="8"/>
        <v>0.3961274238584964</v>
      </c>
      <c r="D56" s="65">
        <f t="shared" si="9"/>
        <v>2.331554348036694</v>
      </c>
      <c r="E56" s="126"/>
      <c r="F56" s="65">
        <f t="shared" si="10"/>
        <v>0.012636695018226002</v>
      </c>
      <c r="G56" s="65">
        <f t="shared" si="11"/>
        <v>0.30260024301336574</v>
      </c>
      <c r="H56" s="65">
        <f t="shared" si="12"/>
        <v>2.5246172539489673</v>
      </c>
      <c r="I56" s="131"/>
      <c r="J56" s="125">
        <f t="shared" si="13"/>
        <v>93.70144147656167</v>
      </c>
      <c r="K56" s="125">
        <f t="shared" si="13"/>
        <v>130.9078340168417</v>
      </c>
      <c r="L56" s="125">
        <f t="shared" si="13"/>
        <v>92.35278513563641</v>
      </c>
      <c r="M56" s="9"/>
      <c r="N56" s="16"/>
      <c r="O56" s="16"/>
      <c r="P56" s="16"/>
    </row>
    <row r="57" spans="1:16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</row>
    <row r="58" ht="15.75">
      <c r="A58" s="80" t="s">
        <v>47</v>
      </c>
    </row>
    <row r="59" ht="15.75">
      <c r="A59" s="80"/>
    </row>
    <row r="61" ht="12.75">
      <c r="A61" s="3" t="s">
        <v>43</v>
      </c>
    </row>
    <row r="62" spans="2:10" ht="12.75">
      <c r="B62" s="132" t="s">
        <v>3</v>
      </c>
      <c r="C62" s="132"/>
      <c r="D62" s="132"/>
      <c r="E62" s="132"/>
      <c r="F62" s="132" t="s">
        <v>44</v>
      </c>
      <c r="G62" s="132"/>
      <c r="H62" s="132"/>
      <c r="I62" s="132"/>
      <c r="J62" s="132" t="s">
        <v>45</v>
      </c>
    </row>
    <row r="63" spans="2:11" ht="12.75">
      <c r="B63" s="132" t="s">
        <v>27</v>
      </c>
      <c r="C63" s="132" t="s">
        <v>28</v>
      </c>
      <c r="D63" s="132"/>
      <c r="F63" s="132" t="s">
        <v>27</v>
      </c>
      <c r="G63" s="132" t="s">
        <v>28</v>
      </c>
      <c r="H63" s="132"/>
      <c r="J63" s="132" t="s">
        <v>27</v>
      </c>
      <c r="K63" s="132" t="s">
        <v>28</v>
      </c>
    </row>
    <row r="64" spans="2:11" ht="12.75">
      <c r="B64" s="84">
        <v>928994</v>
      </c>
      <c r="C64" s="84">
        <v>5094800</v>
      </c>
      <c r="F64" s="83">
        <v>10287500</v>
      </c>
      <c r="G64" s="89">
        <v>53390200</v>
      </c>
      <c r="J64" s="133">
        <f>SUM(B64,F64)</f>
        <v>11216494</v>
      </c>
      <c r="K64" s="133">
        <f>SUM(C64,G64)</f>
        <v>58485000</v>
      </c>
    </row>
    <row r="66" spans="2:7" ht="12.75">
      <c r="B66" s="84"/>
      <c r="C66" s="87"/>
      <c r="F66" s="83"/>
      <c r="G66" s="89"/>
    </row>
    <row r="67" ht="12.75">
      <c r="B67" s="134"/>
    </row>
    <row r="68" spans="2:7" ht="12.75">
      <c r="B68" s="134"/>
      <c r="C68" s="134"/>
      <c r="D68" s="134"/>
      <c r="E68" s="134"/>
      <c r="F68" s="134"/>
      <c r="G68" s="134"/>
    </row>
    <row r="69" ht="12.75">
      <c r="B69" s="134"/>
    </row>
    <row r="70" ht="12.75">
      <c r="B70" s="134"/>
    </row>
    <row r="71" ht="12.75">
      <c r="B71" s="134"/>
    </row>
    <row r="72" ht="12.75">
      <c r="B72" s="134"/>
    </row>
    <row r="73" ht="12.75">
      <c r="B73" s="134"/>
    </row>
    <row r="74" ht="12.75">
      <c r="B74" s="134"/>
    </row>
    <row r="75" ht="12.75">
      <c r="B75" s="134"/>
    </row>
    <row r="76" ht="12.75">
      <c r="B76" s="134"/>
    </row>
    <row r="77" ht="12.75">
      <c r="B77" s="134"/>
    </row>
    <row r="78" ht="12.75">
      <c r="B78" s="134"/>
    </row>
    <row r="79" ht="12.75">
      <c r="B79" s="134"/>
    </row>
    <row r="80" ht="12.75">
      <c r="B80" s="134"/>
    </row>
    <row r="81" ht="12.75">
      <c r="B81" s="134"/>
    </row>
    <row r="82" ht="12.75">
      <c r="B82" s="134"/>
    </row>
    <row r="83" ht="12.75">
      <c r="B83" s="133"/>
    </row>
  </sheetData>
  <mergeCells count="2">
    <mergeCell ref="H6:L6"/>
    <mergeCell ref="B6:F6"/>
  </mergeCells>
  <printOptions/>
  <pageMargins left="0.6299212598425197" right="0.35433070866141736" top="0.5905511811023623" bottom="0.9448818897637796" header="0.31496062992125984" footer="0.6692913385826772"/>
  <pageSetup fitToHeight="1" fitToWidth="1" horizontalDpi="300" verticalDpi="300" orientation="portrait" paperSize="9" scale="70" r:id="rId1"/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49"/>
  <sheetViews>
    <sheetView zoomScale="75" zoomScaleNormal="75" workbookViewId="0" topLeftCell="A1">
      <selection activeCell="A1" sqref="A1"/>
    </sheetView>
  </sheetViews>
  <sheetFormatPr defaultColWidth="16.28125" defaultRowHeight="12.75"/>
  <cols>
    <col min="1" max="1" width="20.28125" style="137" customWidth="1"/>
    <col min="2" max="2" width="9.140625" style="136" customWidth="1"/>
    <col min="3" max="3" width="12.8515625" style="137" customWidth="1"/>
    <col min="4" max="4" width="11.57421875" style="137" customWidth="1"/>
    <col min="5" max="5" width="3.00390625" style="137" customWidth="1"/>
    <col min="6" max="6" width="13.421875" style="137" customWidth="1"/>
    <col min="7" max="7" width="7.00390625" style="137" customWidth="1"/>
    <col min="8" max="8" width="23.421875" style="137" customWidth="1"/>
    <col min="9" max="9" width="9.00390625" style="136" customWidth="1"/>
    <col min="10" max="10" width="11.00390625" style="137" customWidth="1"/>
    <col min="11" max="11" width="12.28125" style="137" customWidth="1"/>
    <col min="12" max="12" width="3.00390625" style="137" customWidth="1"/>
    <col min="13" max="13" width="12.28125" style="137" customWidth="1"/>
    <col min="14" max="14" width="3.00390625" style="136" customWidth="1"/>
    <col min="15" max="15" width="7.00390625" style="137" customWidth="1"/>
    <col min="16" max="16" width="16.8515625" style="138" customWidth="1"/>
    <col min="17" max="17" width="15.57421875" style="137" customWidth="1"/>
    <col min="18" max="18" width="4.57421875" style="137" customWidth="1"/>
    <col min="19" max="16384" width="16.28125" style="137" customWidth="1"/>
  </cols>
  <sheetData>
    <row r="1" ht="20.25">
      <c r="A1" s="135" t="s">
        <v>48</v>
      </c>
    </row>
    <row r="2" spans="1:15" s="143" customFormat="1" ht="20.25" customHeight="1">
      <c r="A2" s="139" t="s">
        <v>49</v>
      </c>
      <c r="B2" s="140"/>
      <c r="C2" s="141"/>
      <c r="D2" s="141"/>
      <c r="E2" s="141"/>
      <c r="F2" s="141"/>
      <c r="G2" s="141"/>
      <c r="H2" s="141"/>
      <c r="I2" s="140"/>
      <c r="J2" s="141"/>
      <c r="K2" s="141"/>
      <c r="L2" s="141"/>
      <c r="M2" s="142" t="s">
        <v>50</v>
      </c>
      <c r="N2" s="140"/>
      <c r="O2" s="141"/>
    </row>
    <row r="3" spans="1:15" s="143" customFormat="1" ht="20.25" customHeight="1">
      <c r="A3" s="139"/>
      <c r="B3" s="140"/>
      <c r="C3" s="141"/>
      <c r="D3" s="141"/>
      <c r="E3" s="141"/>
      <c r="F3" s="141"/>
      <c r="G3" s="141"/>
      <c r="H3" s="141"/>
      <c r="I3" s="140"/>
      <c r="J3" s="141"/>
      <c r="K3" s="141"/>
      <c r="L3" s="141"/>
      <c r="M3" s="142"/>
      <c r="N3" s="140"/>
      <c r="O3" s="141"/>
    </row>
    <row r="4" spans="1:16" s="143" customFormat="1" ht="3.75" customHeight="1">
      <c r="A4" s="144"/>
      <c r="B4" s="145"/>
      <c r="C4" s="146"/>
      <c r="D4" s="146"/>
      <c r="E4" s="146"/>
      <c r="F4" s="146"/>
      <c r="G4" s="146"/>
      <c r="H4" s="147"/>
      <c r="I4" s="145"/>
      <c r="J4" s="146"/>
      <c r="K4" s="146"/>
      <c r="L4" s="146"/>
      <c r="M4" s="146"/>
      <c r="N4" s="145"/>
      <c r="O4" s="146"/>
      <c r="P4" s="148"/>
    </row>
    <row r="5" spans="1:16" s="143" customFormat="1" ht="16.5" customHeight="1">
      <c r="A5" s="144" t="s">
        <v>51</v>
      </c>
      <c r="B5" s="145"/>
      <c r="C5" s="146"/>
      <c r="D5" s="146"/>
      <c r="E5" s="146"/>
      <c r="F5" s="146"/>
      <c r="G5" s="146"/>
      <c r="H5" s="147"/>
      <c r="I5" s="145"/>
      <c r="J5" s="146"/>
      <c r="K5" s="146"/>
      <c r="L5" s="146"/>
      <c r="M5" s="146"/>
      <c r="N5" s="145"/>
      <c r="O5" s="146"/>
      <c r="P5" s="148"/>
    </row>
    <row r="6" spans="1:16" s="143" customFormat="1" ht="22.5" customHeight="1">
      <c r="A6" s="144" t="s">
        <v>105</v>
      </c>
      <c r="B6" s="145"/>
      <c r="C6" s="146"/>
      <c r="D6" s="146"/>
      <c r="E6" s="146"/>
      <c r="F6" s="146"/>
      <c r="G6" s="146"/>
      <c r="H6" s="147"/>
      <c r="I6" s="145"/>
      <c r="J6" s="146"/>
      <c r="K6" s="146"/>
      <c r="L6" s="146"/>
      <c r="M6" s="146"/>
      <c r="N6" s="145"/>
      <c r="O6" s="146"/>
      <c r="P6" s="148"/>
    </row>
    <row r="7" spans="1:16" s="143" customFormat="1" ht="22.5" customHeight="1">
      <c r="A7" s="144"/>
      <c r="B7" s="145"/>
      <c r="C7" s="146"/>
      <c r="D7" s="146"/>
      <c r="E7" s="146"/>
      <c r="F7" s="146"/>
      <c r="G7" s="146"/>
      <c r="H7" s="147"/>
      <c r="I7" s="145"/>
      <c r="J7" s="146"/>
      <c r="K7" s="146"/>
      <c r="L7" s="146"/>
      <c r="M7" s="146"/>
      <c r="N7" s="145"/>
      <c r="O7" s="146"/>
      <c r="P7" s="148"/>
    </row>
    <row r="8" spans="1:10" ht="4.5" customHeight="1">
      <c r="A8" s="149"/>
      <c r="H8" s="150"/>
      <c r="J8" s="151"/>
    </row>
    <row r="9" spans="1:16" s="143" customFormat="1" ht="29.25" customHeight="1" thickBot="1">
      <c r="A9" s="144" t="s">
        <v>52</v>
      </c>
      <c r="B9" s="152"/>
      <c r="C9" s="150"/>
      <c r="D9" s="153"/>
      <c r="E9" s="154"/>
      <c r="F9" s="154"/>
      <c r="H9" s="144" t="s">
        <v>53</v>
      </c>
      <c r="I9" s="152"/>
      <c r="J9" s="150"/>
      <c r="K9" s="153"/>
      <c r="L9" s="154"/>
      <c r="M9" s="154"/>
      <c r="N9" s="155"/>
      <c r="P9" s="156"/>
    </row>
    <row r="10" spans="1:14" ht="12.75" customHeight="1">
      <c r="A10" s="157"/>
      <c r="B10" s="158"/>
      <c r="C10" s="159"/>
      <c r="D10" s="278" t="s">
        <v>54</v>
      </c>
      <c r="E10" s="279"/>
      <c r="F10" s="279"/>
      <c r="G10" s="161"/>
      <c r="H10" s="157"/>
      <c r="I10" s="162"/>
      <c r="J10" s="159"/>
      <c r="K10" s="278" t="s">
        <v>54</v>
      </c>
      <c r="L10" s="279"/>
      <c r="M10" s="279"/>
      <c r="N10" s="161"/>
    </row>
    <row r="11" spans="1:17" ht="36" customHeight="1" thickBot="1">
      <c r="A11" s="163"/>
      <c r="B11" s="164"/>
      <c r="C11" s="165" t="s">
        <v>106</v>
      </c>
      <c r="D11" s="166" t="s">
        <v>55</v>
      </c>
      <c r="E11" s="167"/>
      <c r="F11" s="166" t="s">
        <v>56</v>
      </c>
      <c r="H11" s="163"/>
      <c r="I11" s="168"/>
      <c r="J11" s="165" t="s">
        <v>106</v>
      </c>
      <c r="K11" s="166" t="s">
        <v>55</v>
      </c>
      <c r="L11" s="167"/>
      <c r="M11" s="166" t="s">
        <v>56</v>
      </c>
      <c r="P11" s="169"/>
      <c r="Q11" s="170"/>
    </row>
    <row r="12" spans="2:16" s="171" customFormat="1" ht="12.75" customHeight="1">
      <c r="B12" s="172"/>
      <c r="I12" s="172"/>
      <c r="N12" s="172"/>
      <c r="P12" s="173"/>
    </row>
    <row r="13" spans="1:17" s="171" customFormat="1" ht="28.5" customHeight="1">
      <c r="A13" s="174" t="s">
        <v>57</v>
      </c>
      <c r="B13" s="174"/>
      <c r="C13" s="175">
        <v>804</v>
      </c>
      <c r="D13" s="176">
        <v>49.45257719276664</v>
      </c>
      <c r="E13" s="177"/>
      <c r="F13" s="178">
        <v>82.07188497246602</v>
      </c>
      <c r="G13" s="179"/>
      <c r="H13" s="174" t="s">
        <v>57</v>
      </c>
      <c r="I13" s="177"/>
      <c r="J13" s="179">
        <v>68</v>
      </c>
      <c r="K13" s="176">
        <v>4.182556279985238</v>
      </c>
      <c r="L13" s="177"/>
      <c r="M13" s="178">
        <v>28.32092508303604</v>
      </c>
      <c r="N13" s="180"/>
      <c r="O13" s="179"/>
      <c r="P13" s="179"/>
      <c r="Q13" s="179"/>
    </row>
    <row r="14" spans="1:17" s="171" customFormat="1" ht="28.5" customHeight="1">
      <c r="A14" s="174" t="s">
        <v>58</v>
      </c>
      <c r="B14" s="174"/>
      <c r="C14" s="175">
        <v>480</v>
      </c>
      <c r="D14" s="176">
        <v>53.475935828877006</v>
      </c>
      <c r="E14" s="181"/>
      <c r="F14" s="178">
        <v>88.7490825207088</v>
      </c>
      <c r="G14" s="182"/>
      <c r="H14" s="174" t="s">
        <v>59</v>
      </c>
      <c r="I14" s="177"/>
      <c r="J14" s="179">
        <v>22</v>
      </c>
      <c r="K14" s="176">
        <v>4.804542476523259</v>
      </c>
      <c r="L14" s="177"/>
      <c r="M14" s="178">
        <v>32.53251801703429</v>
      </c>
      <c r="N14" s="180"/>
      <c r="O14" s="179"/>
      <c r="P14" s="182"/>
      <c r="Q14" s="179"/>
    </row>
    <row r="15" spans="1:17" s="171" customFormat="1" ht="28.5" customHeight="1">
      <c r="A15" s="174" t="s">
        <v>60</v>
      </c>
      <c r="B15" s="174"/>
      <c r="C15" s="175">
        <v>2714</v>
      </c>
      <c r="D15" s="176">
        <v>54.179086034352416</v>
      </c>
      <c r="E15" s="177"/>
      <c r="F15" s="178">
        <v>89.91603611661937</v>
      </c>
      <c r="G15" s="179"/>
      <c r="H15" s="174" t="s">
        <v>58</v>
      </c>
      <c r="I15" s="177"/>
      <c r="J15" s="179">
        <v>67</v>
      </c>
      <c r="K15" s="176">
        <v>7.4643493761140824</v>
      </c>
      <c r="L15" s="177"/>
      <c r="M15" s="178">
        <v>50.542602495543676</v>
      </c>
      <c r="N15" s="180"/>
      <c r="O15" s="179"/>
      <c r="P15" s="179"/>
      <c r="Q15" s="179"/>
    </row>
    <row r="16" spans="1:17" s="171" customFormat="1" ht="28.5" customHeight="1">
      <c r="A16" s="174" t="s">
        <v>61</v>
      </c>
      <c r="B16" s="174"/>
      <c r="C16" s="175">
        <v>3221</v>
      </c>
      <c r="D16" s="176">
        <v>55.41610249828384</v>
      </c>
      <c r="E16" s="177"/>
      <c r="F16" s="178">
        <v>91.96899834224988</v>
      </c>
      <c r="G16" s="182"/>
      <c r="H16" s="174" t="s">
        <v>62</v>
      </c>
      <c r="I16" s="177"/>
      <c r="J16" s="179">
        <v>43</v>
      </c>
      <c r="K16" s="176">
        <v>7.964437858862753</v>
      </c>
      <c r="L16" s="177"/>
      <c r="M16" s="178">
        <v>53.92880162993148</v>
      </c>
      <c r="N16" s="180"/>
      <c r="O16" s="179"/>
      <c r="P16" s="182"/>
      <c r="Q16" s="179"/>
    </row>
    <row r="17" spans="1:17" s="171" customFormat="1" ht="28.5" customHeight="1">
      <c r="A17" s="174" t="s">
        <v>63</v>
      </c>
      <c r="B17" s="174"/>
      <c r="C17" s="175">
        <v>3368</v>
      </c>
      <c r="D17" s="176">
        <v>56.28877102192565</v>
      </c>
      <c r="E17" s="177"/>
      <c r="F17" s="178">
        <v>93.41728586854484</v>
      </c>
      <c r="G17" s="179"/>
      <c r="H17" s="174" t="s">
        <v>64</v>
      </c>
      <c r="I17" s="177"/>
      <c r="J17" s="179">
        <v>38</v>
      </c>
      <c r="K17" s="176">
        <v>9.357301157350408</v>
      </c>
      <c r="L17" s="177"/>
      <c r="M17" s="178">
        <v>63.36015759665108</v>
      </c>
      <c r="N17" s="180"/>
      <c r="O17" s="179"/>
      <c r="P17" s="179"/>
      <c r="Q17" s="179"/>
    </row>
    <row r="18" spans="1:17" s="171" customFormat="1" ht="28.5" customHeight="1">
      <c r="A18" s="174" t="s">
        <v>59</v>
      </c>
      <c r="B18" s="174"/>
      <c r="C18" s="175">
        <v>258</v>
      </c>
      <c r="D18" s="176">
        <v>56.34417995195457</v>
      </c>
      <c r="E18" s="177"/>
      <c r="F18" s="178">
        <v>93.50924296340067</v>
      </c>
      <c r="G18" s="179"/>
      <c r="H18" s="174" t="s">
        <v>65</v>
      </c>
      <c r="I18" s="177"/>
      <c r="J18" s="179">
        <v>49</v>
      </c>
      <c r="K18" s="176">
        <v>9.386973180076629</v>
      </c>
      <c r="L18" s="177"/>
      <c r="M18" s="178">
        <v>63.56107279693487</v>
      </c>
      <c r="N18" s="180"/>
      <c r="O18" s="179"/>
      <c r="P18" s="179"/>
      <c r="Q18" s="179"/>
    </row>
    <row r="19" spans="1:17" s="171" customFormat="1" ht="28.5" customHeight="1" thickBot="1">
      <c r="A19" s="183" t="s">
        <v>3</v>
      </c>
      <c r="B19" s="183"/>
      <c r="C19" s="184">
        <v>306</v>
      </c>
      <c r="D19" s="185">
        <v>60.25519848771267</v>
      </c>
      <c r="E19" s="186"/>
      <c r="F19" s="187">
        <v>100</v>
      </c>
      <c r="G19" s="179"/>
      <c r="H19" s="174" t="s">
        <v>66</v>
      </c>
      <c r="I19" s="177"/>
      <c r="J19" s="179">
        <v>101</v>
      </c>
      <c r="K19" s="176">
        <v>9.715275105809928</v>
      </c>
      <c r="L19" s="177"/>
      <c r="M19" s="178">
        <v>65.78407079646018</v>
      </c>
      <c r="N19" s="180"/>
      <c r="O19" s="179"/>
      <c r="P19" s="179"/>
      <c r="Q19" s="179"/>
    </row>
    <row r="20" spans="1:17" s="171" customFormat="1" ht="28.5" customHeight="1" thickTop="1">
      <c r="A20" s="174" t="s">
        <v>67</v>
      </c>
      <c r="B20" s="174"/>
      <c r="C20" s="175">
        <v>8492</v>
      </c>
      <c r="D20" s="176">
        <v>66.50637887960403</v>
      </c>
      <c r="E20" s="177"/>
      <c r="F20" s="178">
        <v>110.37450800724872</v>
      </c>
      <c r="G20" s="179"/>
      <c r="H20" s="174" t="s">
        <v>68</v>
      </c>
      <c r="I20" s="177"/>
      <c r="J20" s="179">
        <v>588</v>
      </c>
      <c r="K20" s="176">
        <v>9.81636060100167</v>
      </c>
      <c r="L20" s="188"/>
      <c r="M20" s="178">
        <v>66.46854090150252</v>
      </c>
      <c r="N20" s="180"/>
      <c r="O20" s="182"/>
      <c r="P20" s="179"/>
      <c r="Q20" s="179"/>
    </row>
    <row r="21" spans="1:17" s="171" customFormat="1" ht="28.5" customHeight="1">
      <c r="A21" s="174" t="s">
        <v>69</v>
      </c>
      <c r="B21" s="174"/>
      <c r="C21" s="175">
        <v>201</v>
      </c>
      <c r="D21" s="176">
        <v>68.07877628907671</v>
      </c>
      <c r="E21" s="177"/>
      <c r="F21" s="178">
        <v>112.98407108053827</v>
      </c>
      <c r="G21" s="179"/>
      <c r="H21" s="174" t="s">
        <v>70</v>
      </c>
      <c r="I21" s="177"/>
      <c r="J21" s="179">
        <v>838</v>
      </c>
      <c r="K21" s="176">
        <v>10.1536373770174</v>
      </c>
      <c r="L21" s="177"/>
      <c r="M21" s="178">
        <v>68.75230940726021</v>
      </c>
      <c r="N21" s="180"/>
      <c r="O21" s="179"/>
      <c r="P21" s="179"/>
      <c r="Q21" s="182"/>
    </row>
    <row r="22" spans="1:17" s="171" customFormat="1" ht="28.5" customHeight="1">
      <c r="A22" s="174" t="s">
        <v>62</v>
      </c>
      <c r="B22" s="174"/>
      <c r="C22" s="175">
        <v>369</v>
      </c>
      <c r="D22" s="176">
        <v>68.34598999814781</v>
      </c>
      <c r="E22" s="177"/>
      <c r="F22" s="178">
        <v>113.42754104790646</v>
      </c>
      <c r="G22" s="179"/>
      <c r="H22" s="177" t="s">
        <v>71</v>
      </c>
      <c r="I22" s="177"/>
      <c r="J22" s="179">
        <v>3</v>
      </c>
      <c r="K22" s="176">
        <v>10.204081632653061</v>
      </c>
      <c r="L22" s="177"/>
      <c r="M22" s="178">
        <v>69.09387755102041</v>
      </c>
      <c r="N22" s="180"/>
      <c r="O22" s="179"/>
      <c r="P22" s="179"/>
      <c r="Q22" s="179"/>
    </row>
    <row r="23" spans="1:17" s="171" customFormat="1" ht="28.5" customHeight="1">
      <c r="A23" s="174" t="s">
        <v>72</v>
      </c>
      <c r="B23" s="174"/>
      <c r="C23" s="175">
        <v>510</v>
      </c>
      <c r="D23" s="176">
        <v>69.2558392178164</v>
      </c>
      <c r="E23" s="177"/>
      <c r="F23" s="178">
        <v>114.93753394894077</v>
      </c>
      <c r="G23" s="179"/>
      <c r="H23" s="174" t="s">
        <v>73</v>
      </c>
      <c r="I23" s="177"/>
      <c r="J23" s="179">
        <v>220</v>
      </c>
      <c r="K23" s="176">
        <v>10.939286957386505</v>
      </c>
      <c r="L23" s="177"/>
      <c r="M23" s="178">
        <v>74.0720998458555</v>
      </c>
      <c r="N23" s="180"/>
      <c r="O23" s="179"/>
      <c r="P23" s="179"/>
      <c r="Q23" s="179"/>
    </row>
    <row r="24" spans="1:17" s="171" customFormat="1" ht="28.5" customHeight="1">
      <c r="A24" s="177" t="s">
        <v>70</v>
      </c>
      <c r="B24" s="174"/>
      <c r="C24" s="175">
        <v>5842</v>
      </c>
      <c r="D24" s="176">
        <v>70.78466534192798</v>
      </c>
      <c r="E24" s="177"/>
      <c r="F24" s="178">
        <v>117.47478577530948</v>
      </c>
      <c r="G24" s="179"/>
      <c r="H24" s="174" t="s">
        <v>69</v>
      </c>
      <c r="I24" s="177"/>
      <c r="J24" s="179">
        <v>33</v>
      </c>
      <c r="K24" s="176">
        <v>11.177112525072296</v>
      </c>
      <c r="L24" s="177"/>
      <c r="M24" s="178">
        <v>75.68246432976954</v>
      </c>
      <c r="N24" s="180"/>
      <c r="O24" s="179"/>
      <c r="P24" s="179"/>
      <c r="Q24" s="179"/>
    </row>
    <row r="25" spans="1:17" s="171" customFormat="1" ht="28.5" customHeight="1">
      <c r="A25" s="174" t="s">
        <v>65</v>
      </c>
      <c r="B25" s="174"/>
      <c r="C25" s="175">
        <v>375</v>
      </c>
      <c r="D25" s="176">
        <v>71.83908045977012</v>
      </c>
      <c r="E25" s="177"/>
      <c r="F25" s="178">
        <v>119.22470137480278</v>
      </c>
      <c r="G25" s="179"/>
      <c r="H25" s="174" t="s">
        <v>60</v>
      </c>
      <c r="I25" s="177"/>
      <c r="J25" s="179">
        <v>563</v>
      </c>
      <c r="K25" s="176">
        <v>11.239066115453358</v>
      </c>
      <c r="L25" s="177"/>
      <c r="M25" s="178">
        <v>76.10196448095779</v>
      </c>
      <c r="N25" s="180"/>
      <c r="O25" s="179"/>
      <c r="P25" s="179"/>
      <c r="Q25" s="179"/>
    </row>
    <row r="26" spans="1:17" s="171" customFormat="1" ht="28.5" customHeight="1">
      <c r="A26" s="174" t="s">
        <v>71</v>
      </c>
      <c r="B26" s="174"/>
      <c r="C26" s="175">
        <v>23</v>
      </c>
      <c r="D26" s="176">
        <v>78.2312925170068</v>
      </c>
      <c r="E26" s="177"/>
      <c r="F26" s="178">
        <v>129.83326663998932</v>
      </c>
      <c r="G26" s="179"/>
      <c r="H26" s="174" t="s">
        <v>74</v>
      </c>
      <c r="I26" s="177"/>
      <c r="J26" s="179">
        <v>367</v>
      </c>
      <c r="K26" s="176">
        <v>11.488136229887937</v>
      </c>
      <c r="L26" s="177"/>
      <c r="M26" s="178">
        <v>77.78846803981719</v>
      </c>
      <c r="N26" s="180"/>
      <c r="O26" s="179"/>
      <c r="P26" s="179"/>
      <c r="Q26" s="179"/>
    </row>
    <row r="27" spans="1:17" s="171" customFormat="1" ht="28.5" customHeight="1">
      <c r="A27" s="174" t="s">
        <v>73</v>
      </c>
      <c r="B27" s="174"/>
      <c r="C27" s="175">
        <v>1583</v>
      </c>
      <c r="D27" s="176">
        <v>78.71314206155836</v>
      </c>
      <c r="E27" s="177"/>
      <c r="F27" s="178">
        <v>130.63294792333917</v>
      </c>
      <c r="G27" s="179"/>
      <c r="H27" s="174" t="s">
        <v>61</v>
      </c>
      <c r="I27" s="174"/>
      <c r="J27" s="175">
        <v>671</v>
      </c>
      <c r="K27" s="176">
        <v>11.544304494364624</v>
      </c>
      <c r="L27" s="177"/>
      <c r="M27" s="178">
        <v>78.16879459224174</v>
      </c>
      <c r="N27" s="180"/>
      <c r="O27" s="179"/>
      <c r="P27" s="179"/>
      <c r="Q27" s="179"/>
    </row>
    <row r="28" spans="1:17" s="171" customFormat="1" ht="28.5" customHeight="1">
      <c r="A28" s="174" t="s">
        <v>75</v>
      </c>
      <c r="B28" s="174"/>
      <c r="C28" s="175">
        <v>337</v>
      </c>
      <c r="D28" s="176">
        <v>84.69464689620509</v>
      </c>
      <c r="E28" s="177"/>
      <c r="F28" s="178">
        <v>140.5599002606823</v>
      </c>
      <c r="G28" s="179"/>
      <c r="H28" s="174" t="s">
        <v>63</v>
      </c>
      <c r="I28" s="177"/>
      <c r="J28" s="179">
        <v>694</v>
      </c>
      <c r="K28" s="176">
        <v>11.598695691572566</v>
      </c>
      <c r="L28" s="177"/>
      <c r="M28" s="178">
        <v>78.53708826677615</v>
      </c>
      <c r="N28" s="180"/>
      <c r="O28" s="179"/>
      <c r="P28" s="179"/>
      <c r="Q28" s="179"/>
    </row>
    <row r="29" spans="1:17" s="171" customFormat="1" ht="28.5" customHeight="1">
      <c r="A29" s="174" t="s">
        <v>74</v>
      </c>
      <c r="B29" s="174"/>
      <c r="C29" s="175">
        <v>2725</v>
      </c>
      <c r="D29" s="176">
        <v>85.3001940775058</v>
      </c>
      <c r="E29" s="177"/>
      <c r="F29" s="178">
        <v>141.5648711121586</v>
      </c>
      <c r="G29" s="179"/>
      <c r="H29" s="174" t="s">
        <v>76</v>
      </c>
      <c r="I29" s="177"/>
      <c r="J29" s="179">
        <v>710</v>
      </c>
      <c r="K29" s="176">
        <v>12.26506357103372</v>
      </c>
      <c r="L29" s="177"/>
      <c r="M29" s="178">
        <v>83.04919845218353</v>
      </c>
      <c r="N29" s="180"/>
      <c r="O29" s="179"/>
      <c r="P29" s="179"/>
      <c r="Q29" s="182"/>
    </row>
    <row r="30" spans="1:17" s="171" customFormat="1" ht="28.5" customHeight="1">
      <c r="A30" s="174" t="s">
        <v>77</v>
      </c>
      <c r="B30" s="174"/>
      <c r="C30" s="175">
        <v>147</v>
      </c>
      <c r="D30" s="176">
        <v>85.96491228070175</v>
      </c>
      <c r="E30" s="177"/>
      <c r="F30" s="178">
        <v>142.66804265565875</v>
      </c>
      <c r="G30" s="179"/>
      <c r="H30" s="174" t="s">
        <v>72</v>
      </c>
      <c r="I30" s="177"/>
      <c r="J30" s="179">
        <v>95</v>
      </c>
      <c r="K30" s="176">
        <v>12.900597501357959</v>
      </c>
      <c r="L30" s="177"/>
      <c r="M30" s="178">
        <v>87.352525801195</v>
      </c>
      <c r="N30" s="180"/>
      <c r="O30" s="179"/>
      <c r="P30" s="179"/>
      <c r="Q30" s="179"/>
    </row>
    <row r="31" spans="1:17" s="171" customFormat="1" ht="28.5" customHeight="1">
      <c r="A31" s="174" t="s">
        <v>68</v>
      </c>
      <c r="B31" s="174"/>
      <c r="C31" s="175">
        <v>5593</v>
      </c>
      <c r="D31" s="176">
        <v>93.37228714524207</v>
      </c>
      <c r="E31" s="177"/>
      <c r="F31" s="178">
        <v>154.9613800779076</v>
      </c>
      <c r="G31" s="179"/>
      <c r="H31" s="174" t="s">
        <v>77</v>
      </c>
      <c r="I31" s="174"/>
      <c r="J31" s="175">
        <v>23</v>
      </c>
      <c r="K31" s="176">
        <v>13.450292397660819</v>
      </c>
      <c r="L31" s="177"/>
      <c r="M31" s="178">
        <v>91.07461988304094</v>
      </c>
      <c r="N31" s="180"/>
      <c r="O31" s="179"/>
      <c r="P31" s="179"/>
      <c r="Q31" s="179"/>
    </row>
    <row r="32" spans="1:17" s="171" customFormat="1" ht="28.5" customHeight="1" thickBot="1">
      <c r="A32" s="174" t="s">
        <v>76</v>
      </c>
      <c r="B32" s="174"/>
      <c r="C32" s="175">
        <v>5625</v>
      </c>
      <c r="D32" s="176">
        <v>97.17039800995025</v>
      </c>
      <c r="E32" s="177"/>
      <c r="F32" s="178">
        <v>161.2647546580821</v>
      </c>
      <c r="G32" s="189"/>
      <c r="H32" s="183" t="s">
        <v>3</v>
      </c>
      <c r="I32" s="186"/>
      <c r="J32" s="190">
        <v>75</v>
      </c>
      <c r="K32" s="185">
        <v>14.76843100189036</v>
      </c>
      <c r="L32" s="186"/>
      <c r="M32" s="187">
        <v>100</v>
      </c>
      <c r="N32" s="180"/>
      <c r="O32" s="179"/>
      <c r="P32" s="189"/>
      <c r="Q32" s="179"/>
    </row>
    <row r="33" spans="1:17" s="171" customFormat="1" ht="28.5" customHeight="1" thickTop="1">
      <c r="A33" s="174" t="s">
        <v>64</v>
      </c>
      <c r="B33" s="174"/>
      <c r="C33" s="175">
        <v>436</v>
      </c>
      <c r="D33" s="176">
        <v>107.36271854223098</v>
      </c>
      <c r="E33" s="177"/>
      <c r="F33" s="178">
        <v>178.18000975322408</v>
      </c>
      <c r="G33" s="179"/>
      <c r="H33" s="174" t="s">
        <v>78</v>
      </c>
      <c r="I33" s="177"/>
      <c r="J33" s="179">
        <v>4641</v>
      </c>
      <c r="K33" s="176">
        <v>15.804260101139091</v>
      </c>
      <c r="L33" s="177"/>
      <c r="M33" s="178">
        <v>107.01380599683301</v>
      </c>
      <c r="N33" s="180"/>
      <c r="O33" s="179"/>
      <c r="P33" s="179"/>
      <c r="Q33" s="179"/>
    </row>
    <row r="34" spans="1:17" s="171" customFormat="1" ht="28.5" customHeight="1">
      <c r="A34" s="174" t="s">
        <v>79</v>
      </c>
      <c r="B34" s="174"/>
      <c r="C34" s="175">
        <v>878</v>
      </c>
      <c r="D34" s="176">
        <v>107.4006116207951</v>
      </c>
      <c r="E34" s="177"/>
      <c r="F34" s="178">
        <v>178.2428974036097</v>
      </c>
      <c r="G34" s="179"/>
      <c r="H34" s="174" t="s">
        <v>80</v>
      </c>
      <c r="I34" s="177"/>
      <c r="J34" s="179">
        <v>683</v>
      </c>
      <c r="K34" s="176">
        <v>15.869696547237323</v>
      </c>
      <c r="L34" s="177"/>
      <c r="M34" s="178">
        <v>107.45688926065338</v>
      </c>
      <c r="N34" s="180"/>
      <c r="O34" s="182"/>
      <c r="P34" s="179"/>
      <c r="Q34" s="179"/>
    </row>
    <row r="35" spans="1:17" s="171" customFormat="1" ht="28.5" customHeight="1">
      <c r="A35" s="174" t="s">
        <v>80</v>
      </c>
      <c r="B35" s="174"/>
      <c r="C35" s="175">
        <v>4741</v>
      </c>
      <c r="D35" s="176">
        <v>110.15846461266787</v>
      </c>
      <c r="E35" s="177"/>
      <c r="F35" s="178">
        <v>182.8198518591413</v>
      </c>
      <c r="G35" s="179"/>
      <c r="H35" s="177" t="s">
        <v>75</v>
      </c>
      <c r="I35" s="177"/>
      <c r="J35" s="179">
        <v>64</v>
      </c>
      <c r="K35" s="176">
        <v>16.084443327469213</v>
      </c>
      <c r="L35" s="177"/>
      <c r="M35" s="178">
        <v>108.91098265895953</v>
      </c>
      <c r="N35" s="180"/>
      <c r="O35" s="179"/>
      <c r="P35" s="179"/>
      <c r="Q35" s="179"/>
    </row>
    <row r="36" spans="1:17" s="171" customFormat="1" ht="28.5" customHeight="1">
      <c r="A36" s="177" t="s">
        <v>81</v>
      </c>
      <c r="B36" s="174"/>
      <c r="C36" s="175">
        <v>50</v>
      </c>
      <c r="D36" s="176">
        <v>110.86474501108648</v>
      </c>
      <c r="E36" s="177"/>
      <c r="F36" s="178">
        <v>183.99200034781094</v>
      </c>
      <c r="G36" s="179"/>
      <c r="H36" s="174" t="s">
        <v>79</v>
      </c>
      <c r="I36" s="177"/>
      <c r="J36" s="179">
        <v>132</v>
      </c>
      <c r="K36" s="176">
        <v>16.146788990825687</v>
      </c>
      <c r="L36" s="177"/>
      <c r="M36" s="178">
        <v>109.33313761467889</v>
      </c>
      <c r="N36" s="180"/>
      <c r="O36" s="179"/>
      <c r="P36" s="179"/>
      <c r="Q36" s="179"/>
    </row>
    <row r="37" spans="1:17" s="171" customFormat="1" ht="28.5" customHeight="1">
      <c r="A37" s="174" t="s">
        <v>66</v>
      </c>
      <c r="B37" s="174"/>
      <c r="C37" s="175">
        <v>1162</v>
      </c>
      <c r="D37" s="176">
        <v>111.77375913813005</v>
      </c>
      <c r="E37" s="177"/>
      <c r="F37" s="178">
        <v>185.500607322575</v>
      </c>
      <c r="G37" s="179"/>
      <c r="H37" s="174" t="s">
        <v>82</v>
      </c>
      <c r="I37" s="177"/>
      <c r="J37" s="179">
        <v>35</v>
      </c>
      <c r="K37" s="176">
        <v>17.51751751751752</v>
      </c>
      <c r="L37" s="177"/>
      <c r="M37" s="178">
        <v>118.61461461461462</v>
      </c>
      <c r="N37" s="180"/>
      <c r="O37" s="179"/>
      <c r="P37" s="179"/>
      <c r="Q37" s="179"/>
    </row>
    <row r="38" spans="1:17" s="171" customFormat="1" ht="28.5" customHeight="1">
      <c r="A38" s="174" t="s">
        <v>83</v>
      </c>
      <c r="B38" s="174"/>
      <c r="C38" s="175">
        <v>1294</v>
      </c>
      <c r="D38" s="176">
        <v>122.89866084148541</v>
      </c>
      <c r="E38" s="177"/>
      <c r="F38" s="178">
        <v>203.96358144359462</v>
      </c>
      <c r="G38" s="179"/>
      <c r="H38" s="174" t="s">
        <v>67</v>
      </c>
      <c r="I38" s="177"/>
      <c r="J38" s="179">
        <v>2609</v>
      </c>
      <c r="K38" s="176">
        <v>20.43277702506911</v>
      </c>
      <c r="L38" s="177"/>
      <c r="M38" s="178">
        <v>138.35441979214798</v>
      </c>
      <c r="N38" s="180"/>
      <c r="O38" s="179"/>
      <c r="P38" s="179"/>
      <c r="Q38" s="179"/>
    </row>
    <row r="39" spans="1:17" s="171" customFormat="1" ht="28.5" customHeight="1">
      <c r="A39" s="174" t="s">
        <v>84</v>
      </c>
      <c r="B39" s="174"/>
      <c r="C39" s="175">
        <v>1296</v>
      </c>
      <c r="D39" s="176">
        <v>128.10121577542748</v>
      </c>
      <c r="E39" s="177"/>
      <c r="F39" s="178">
        <v>212.59778241631724</v>
      </c>
      <c r="G39" s="179"/>
      <c r="H39" s="174" t="s">
        <v>83</v>
      </c>
      <c r="I39" s="177"/>
      <c r="J39" s="179">
        <v>233</v>
      </c>
      <c r="K39" s="176">
        <v>22.12935701396144</v>
      </c>
      <c r="L39" s="177"/>
      <c r="M39" s="178">
        <v>149.8423022129357</v>
      </c>
      <c r="N39" s="180"/>
      <c r="O39" s="179"/>
      <c r="P39" s="179"/>
      <c r="Q39" s="179"/>
    </row>
    <row r="40" spans="1:18" s="171" customFormat="1" ht="28.5" customHeight="1">
      <c r="A40" s="174" t="s">
        <v>85</v>
      </c>
      <c r="B40" s="174"/>
      <c r="C40" s="175">
        <v>1382</v>
      </c>
      <c r="D40" s="176">
        <v>135.34423660758006</v>
      </c>
      <c r="E40" s="177"/>
      <c r="F40" s="178">
        <v>224.61835659736417</v>
      </c>
      <c r="G40" s="179"/>
      <c r="H40" s="174" t="s">
        <v>86</v>
      </c>
      <c r="I40" s="177"/>
      <c r="J40" s="179">
        <v>293</v>
      </c>
      <c r="K40" s="176">
        <v>26.579579988207012</v>
      </c>
      <c r="L40" s="177"/>
      <c r="M40" s="178">
        <v>179.97565201614734</v>
      </c>
      <c r="N40" s="180"/>
      <c r="O40" s="179"/>
      <c r="P40" s="179"/>
      <c r="Q40" s="179"/>
      <c r="R40" s="191"/>
    </row>
    <row r="41" spans="1:18" s="171" customFormat="1" ht="28.5" customHeight="1">
      <c r="A41" s="174" t="s">
        <v>87</v>
      </c>
      <c r="B41" s="174"/>
      <c r="C41" s="175">
        <v>6563</v>
      </c>
      <c r="D41" s="176">
        <v>136.4959860238759</v>
      </c>
      <c r="E41" s="177"/>
      <c r="F41" s="178">
        <v>226.52980896197752</v>
      </c>
      <c r="G41" s="179"/>
      <c r="H41" s="174" t="s">
        <v>81</v>
      </c>
      <c r="I41" s="177"/>
      <c r="J41" s="179">
        <v>12</v>
      </c>
      <c r="K41" s="176">
        <v>26.607538802660756</v>
      </c>
      <c r="L41" s="177"/>
      <c r="M41" s="178">
        <v>180.1649667405765</v>
      </c>
      <c r="N41" s="180"/>
      <c r="O41" s="179"/>
      <c r="P41" s="179"/>
      <c r="Q41" s="179"/>
      <c r="R41" s="191"/>
    </row>
    <row r="42" spans="1:18" s="171" customFormat="1" ht="28.5" customHeight="1">
      <c r="A42" s="174" t="s">
        <v>82</v>
      </c>
      <c r="B42" s="174"/>
      <c r="C42" s="175">
        <v>274</v>
      </c>
      <c r="D42" s="176">
        <v>137.13713713713713</v>
      </c>
      <c r="E42" s="177"/>
      <c r="F42" s="178">
        <v>227.59386837818204</v>
      </c>
      <c r="G42" s="179"/>
      <c r="H42" s="174" t="s">
        <v>85</v>
      </c>
      <c r="I42" s="177"/>
      <c r="J42" s="179">
        <v>281</v>
      </c>
      <c r="K42" s="176">
        <v>27.519341886201158</v>
      </c>
      <c r="L42" s="177"/>
      <c r="M42" s="178">
        <v>186.3389677798453</v>
      </c>
      <c r="N42" s="155"/>
      <c r="O42" s="179"/>
      <c r="P42" s="179"/>
      <c r="Q42" s="179"/>
      <c r="R42" s="191"/>
    </row>
    <row r="43" spans="1:17" s="171" customFormat="1" ht="28.5" customHeight="1">
      <c r="A43" s="174" t="s">
        <v>88</v>
      </c>
      <c r="B43" s="174"/>
      <c r="C43" s="175">
        <v>42636</v>
      </c>
      <c r="D43" s="176">
        <v>145.1907851049701</v>
      </c>
      <c r="E43" s="177"/>
      <c r="F43" s="178">
        <v>240.9597657114641</v>
      </c>
      <c r="G43" s="179"/>
      <c r="H43" s="174" t="s">
        <v>84</v>
      </c>
      <c r="I43" s="177"/>
      <c r="J43" s="179">
        <v>326</v>
      </c>
      <c r="K43" s="176">
        <v>32.222991005238704</v>
      </c>
      <c r="L43" s="177"/>
      <c r="M43" s="178">
        <v>218.18831669467232</v>
      </c>
      <c r="N43" s="180"/>
      <c r="O43" s="179"/>
      <c r="P43" s="179"/>
      <c r="Q43" s="179"/>
    </row>
    <row r="44" spans="1:17" s="171" customFormat="1" ht="28.5" customHeight="1">
      <c r="A44" s="174" t="s">
        <v>89</v>
      </c>
      <c r="B44" s="174"/>
      <c r="C44" s="175">
        <v>5712</v>
      </c>
      <c r="D44" s="176">
        <v>149.63063865458165</v>
      </c>
      <c r="E44" s="177"/>
      <c r="F44" s="178">
        <v>248.3281814847802</v>
      </c>
      <c r="G44" s="179"/>
      <c r="H44" s="174" t="s">
        <v>89</v>
      </c>
      <c r="I44" s="177"/>
      <c r="J44" s="179">
        <v>1986</v>
      </c>
      <c r="K44" s="176">
        <v>52.02493843977577</v>
      </c>
      <c r="L44" s="177"/>
      <c r="M44" s="178">
        <v>352.2712631634096</v>
      </c>
      <c r="N44" s="181"/>
      <c r="O44" s="179"/>
      <c r="P44" s="179"/>
      <c r="Q44" s="179"/>
    </row>
    <row r="45" spans="1:21" s="171" customFormat="1" ht="21" customHeight="1" thickBot="1">
      <c r="A45" s="154" t="s">
        <v>86</v>
      </c>
      <c r="B45" s="154"/>
      <c r="C45" s="192">
        <v>1670</v>
      </c>
      <c r="D45" s="193">
        <v>151.49453440377374</v>
      </c>
      <c r="E45" s="154"/>
      <c r="F45" s="194">
        <v>251.42151748892957</v>
      </c>
      <c r="G45" s="195"/>
      <c r="H45" s="154" t="s">
        <v>87</v>
      </c>
      <c r="I45" s="154"/>
      <c r="J45" s="196">
        <v>2581</v>
      </c>
      <c r="K45" s="193">
        <v>53.679131483715324</v>
      </c>
      <c r="L45" s="154"/>
      <c r="M45" s="194">
        <v>363.47213510253323</v>
      </c>
      <c r="N45" s="197"/>
      <c r="O45" s="198"/>
      <c r="P45" s="199"/>
      <c r="Q45" s="191"/>
      <c r="R45" s="191"/>
      <c r="S45" s="191"/>
      <c r="T45" s="191"/>
      <c r="U45" s="191"/>
    </row>
    <row r="46" spans="1:16" s="171" customFormat="1" ht="5.25" customHeight="1">
      <c r="A46" s="143"/>
      <c r="B46" s="143"/>
      <c r="C46" s="143"/>
      <c r="D46" s="143"/>
      <c r="E46" s="143"/>
      <c r="F46" s="143"/>
      <c r="G46" s="200"/>
      <c r="H46" s="143"/>
      <c r="I46" s="143"/>
      <c r="J46" s="143"/>
      <c r="K46" s="143"/>
      <c r="L46" s="143"/>
      <c r="M46" s="143"/>
      <c r="N46" s="155"/>
      <c r="O46" s="198"/>
      <c r="P46" s="173"/>
    </row>
    <row r="47" ht="18" customHeight="1">
      <c r="A47" s="201" t="s">
        <v>90</v>
      </c>
    </row>
    <row r="48" ht="17.25" customHeight="1">
      <c r="A48" s="201" t="s">
        <v>91</v>
      </c>
    </row>
    <row r="49" ht="12.75" customHeight="1">
      <c r="A49" s="202"/>
    </row>
  </sheetData>
  <mergeCells count="2">
    <mergeCell ref="D10:F10"/>
    <mergeCell ref="K10:M10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61" r:id="rId1"/>
  <headerFooter alignWithMargins="0">
    <oddFooter xml:space="preserve">&amp;C&amp;"Times New Roman,Regular"&amp;13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="75" zoomScaleNormal="75" workbookViewId="0" topLeftCell="A1">
      <selection activeCell="A1" sqref="A1"/>
    </sheetView>
  </sheetViews>
  <sheetFormatPr defaultColWidth="16.28125" defaultRowHeight="12.75"/>
  <cols>
    <col min="1" max="1" width="21.8515625" style="137" customWidth="1"/>
    <col min="2" max="2" width="2.140625" style="136" customWidth="1"/>
    <col min="3" max="3" width="12.7109375" style="137" customWidth="1"/>
    <col min="4" max="4" width="5.28125" style="137" customWidth="1"/>
    <col min="5" max="5" width="3.00390625" style="137" customWidth="1"/>
    <col min="6" max="6" width="7.28125" style="137" customWidth="1"/>
    <col min="7" max="7" width="3.28125" style="137" customWidth="1"/>
    <col min="8" max="8" width="14.8515625" style="137" customWidth="1"/>
    <col min="9" max="9" width="7.8515625" style="136" customWidth="1"/>
    <col min="10" max="10" width="12.57421875" style="137" customWidth="1"/>
    <col min="11" max="11" width="6.421875" style="137" customWidth="1"/>
    <col min="12" max="12" width="3.00390625" style="137" customWidth="1"/>
    <col min="13" max="13" width="6.421875" style="137" customWidth="1"/>
    <col min="14" max="14" width="9.421875" style="137" customWidth="1"/>
    <col min="15" max="15" width="13.00390625" style="137" customWidth="1"/>
    <col min="16" max="16" width="15.28125" style="138" customWidth="1"/>
    <col min="17" max="17" width="15.140625" style="137" customWidth="1"/>
    <col min="18" max="18" width="4.57421875" style="137" customWidth="1"/>
    <col min="19" max="16384" width="16.28125" style="137" customWidth="1"/>
  </cols>
  <sheetData>
    <row r="1" ht="19.5">
      <c r="A1" s="203" t="s">
        <v>48</v>
      </c>
    </row>
    <row r="2" spans="1:15" s="143" customFormat="1" ht="20.25" customHeight="1">
      <c r="A2" s="139" t="s">
        <v>92</v>
      </c>
      <c r="B2" s="140"/>
      <c r="C2" s="141"/>
      <c r="D2" s="141"/>
      <c r="E2" s="141"/>
      <c r="F2" s="141"/>
      <c r="G2" s="141"/>
      <c r="H2" s="141"/>
      <c r="I2" s="140"/>
      <c r="J2" s="141"/>
      <c r="K2" s="141"/>
      <c r="L2" s="141"/>
      <c r="O2" s="142" t="s">
        <v>93</v>
      </c>
    </row>
    <row r="3" spans="1:16" s="143" customFormat="1" ht="20.25" customHeight="1">
      <c r="A3" s="139"/>
      <c r="B3" s="140"/>
      <c r="C3" s="141"/>
      <c r="D3" s="141"/>
      <c r="E3" s="141"/>
      <c r="F3" s="141"/>
      <c r="G3" s="141"/>
      <c r="H3" s="141"/>
      <c r="I3" s="140"/>
      <c r="J3" s="141"/>
      <c r="K3" s="141"/>
      <c r="L3" s="141"/>
      <c r="P3" s="142"/>
    </row>
    <row r="4" spans="1:16" s="143" customFormat="1" ht="3.75" customHeight="1">
      <c r="A4" s="144"/>
      <c r="B4" s="145"/>
      <c r="C4" s="146"/>
      <c r="D4" s="146"/>
      <c r="E4" s="146"/>
      <c r="F4" s="146"/>
      <c r="G4" s="146"/>
      <c r="H4" s="147"/>
      <c r="I4" s="145"/>
      <c r="J4" s="146"/>
      <c r="K4" s="146"/>
      <c r="L4" s="146"/>
      <c r="M4" s="146"/>
      <c r="N4" s="146"/>
      <c r="O4" s="146"/>
      <c r="P4" s="148"/>
    </row>
    <row r="5" spans="1:16" s="143" customFormat="1" ht="16.5" customHeight="1">
      <c r="A5" s="144" t="s">
        <v>51</v>
      </c>
      <c r="B5" s="145"/>
      <c r="C5" s="146"/>
      <c r="D5" s="146"/>
      <c r="E5" s="146"/>
      <c r="F5" s="146"/>
      <c r="G5" s="146"/>
      <c r="H5" s="147"/>
      <c r="I5" s="145"/>
      <c r="J5" s="146"/>
      <c r="K5" s="146"/>
      <c r="L5" s="146"/>
      <c r="M5" s="146"/>
      <c r="N5" s="146"/>
      <c r="O5" s="146"/>
      <c r="P5" s="148"/>
    </row>
    <row r="6" spans="1:16" s="143" customFormat="1" ht="22.5" customHeight="1">
      <c r="A6" s="144" t="s">
        <v>105</v>
      </c>
      <c r="B6" s="145"/>
      <c r="C6" s="146"/>
      <c r="D6" s="146"/>
      <c r="E6" s="146"/>
      <c r="F6" s="146"/>
      <c r="G6" s="146"/>
      <c r="H6" s="147"/>
      <c r="I6" s="145"/>
      <c r="J6" s="146"/>
      <c r="K6" s="146"/>
      <c r="L6" s="146"/>
      <c r="M6" s="146"/>
      <c r="N6" s="146"/>
      <c r="O6" s="146"/>
      <c r="P6" s="148"/>
    </row>
    <row r="7" spans="1:16" s="143" customFormat="1" ht="22.5" customHeight="1">
      <c r="A7" s="144"/>
      <c r="B7" s="145"/>
      <c r="C7" s="146"/>
      <c r="D7" s="146"/>
      <c r="E7" s="146"/>
      <c r="F7" s="146"/>
      <c r="G7" s="146"/>
      <c r="H7" s="147"/>
      <c r="I7" s="145"/>
      <c r="J7" s="146"/>
      <c r="K7" s="146"/>
      <c r="L7" s="146"/>
      <c r="M7" s="146"/>
      <c r="N7" s="146"/>
      <c r="O7" s="146"/>
      <c r="P7" s="148"/>
    </row>
    <row r="8" spans="1:10" ht="4.5" customHeight="1">
      <c r="A8" s="149"/>
      <c r="H8" s="150"/>
      <c r="J8" s="151"/>
    </row>
    <row r="9" spans="1:25" ht="24.75" customHeight="1" thickBot="1">
      <c r="A9" s="204" t="s">
        <v>94</v>
      </c>
      <c r="B9" s="205"/>
      <c r="C9" s="206"/>
      <c r="D9" s="207"/>
      <c r="E9" s="207"/>
      <c r="F9" s="207"/>
      <c r="H9" s="204" t="s">
        <v>95</v>
      </c>
      <c r="I9" s="205"/>
      <c r="J9" s="208"/>
      <c r="K9" s="207"/>
      <c r="L9" s="207"/>
      <c r="M9" s="207"/>
      <c r="N9" s="209"/>
      <c r="O9" s="209"/>
      <c r="P9" s="210"/>
      <c r="Q9" s="211"/>
      <c r="R9" s="170"/>
      <c r="U9" s="212"/>
      <c r="V9" s="170"/>
      <c r="W9" s="213"/>
      <c r="X9" s="170"/>
      <c r="Y9" s="214"/>
    </row>
    <row r="10" spans="2:25" ht="17.25" customHeight="1">
      <c r="B10" s="162"/>
      <c r="C10" s="159"/>
      <c r="D10" s="278" t="s">
        <v>96</v>
      </c>
      <c r="E10" s="279"/>
      <c r="F10" s="279"/>
      <c r="G10" s="160"/>
      <c r="H10" s="215"/>
      <c r="I10" s="162"/>
      <c r="K10" s="198" t="s">
        <v>97</v>
      </c>
      <c r="L10" s="201"/>
      <c r="M10" s="216"/>
      <c r="N10" s="215" t="s">
        <v>98</v>
      </c>
      <c r="O10" s="215"/>
      <c r="P10" s="217"/>
      <c r="U10" s="212"/>
      <c r="V10" s="170"/>
      <c r="W10" s="213"/>
      <c r="X10" s="170"/>
      <c r="Y10" s="214"/>
    </row>
    <row r="11" spans="2:25" s="218" customFormat="1" ht="18.75" customHeight="1">
      <c r="B11" s="219"/>
      <c r="C11" s="220"/>
      <c r="D11" s="215" t="s">
        <v>99</v>
      </c>
      <c r="E11" s="221"/>
      <c r="F11" s="221"/>
      <c r="G11" s="221"/>
      <c r="H11" s="215"/>
      <c r="I11" s="219"/>
      <c r="J11" s="280" t="s">
        <v>100</v>
      </c>
      <c r="K11" s="281"/>
      <c r="L11" s="281"/>
      <c r="M11" s="281"/>
      <c r="N11" s="215" t="s">
        <v>101</v>
      </c>
      <c r="O11" s="215"/>
      <c r="P11" s="222"/>
      <c r="U11" s="223"/>
      <c r="V11" s="220"/>
      <c r="W11" s="224"/>
      <c r="X11" s="220"/>
      <c r="Y11" s="225"/>
    </row>
    <row r="12" spans="1:25" ht="33.75" customHeight="1" thickBot="1">
      <c r="A12" s="207"/>
      <c r="B12" s="168"/>
      <c r="C12" s="165" t="s">
        <v>107</v>
      </c>
      <c r="D12" s="167" t="s">
        <v>55</v>
      </c>
      <c r="E12" s="166"/>
      <c r="F12" s="207" t="s">
        <v>56</v>
      </c>
      <c r="H12" s="207"/>
      <c r="I12" s="168"/>
      <c r="J12" s="165" t="s">
        <v>107</v>
      </c>
      <c r="K12" s="167" t="s">
        <v>55</v>
      </c>
      <c r="L12" s="166"/>
      <c r="M12" s="207" t="s">
        <v>56</v>
      </c>
      <c r="N12" s="226" t="s">
        <v>102</v>
      </c>
      <c r="O12" s="226"/>
      <c r="P12" s="226"/>
      <c r="Q12" s="166"/>
      <c r="S12" s="226"/>
      <c r="U12" s="212"/>
      <c r="V12" s="170"/>
      <c r="W12" s="213"/>
      <c r="X12" s="170"/>
      <c r="Y12" s="214"/>
    </row>
    <row r="13" spans="2:19" s="171" customFormat="1" ht="12.75" customHeight="1">
      <c r="B13" s="172"/>
      <c r="D13" s="227"/>
      <c r="E13" s="191"/>
      <c r="I13" s="172"/>
      <c r="N13" s="191"/>
      <c r="O13" s="191"/>
      <c r="P13" s="228"/>
      <c r="S13" s="229"/>
    </row>
    <row r="14" spans="1:19" s="143" customFormat="1" ht="24.75" customHeight="1">
      <c r="A14" s="174" t="s">
        <v>67</v>
      </c>
      <c r="B14" s="174"/>
      <c r="C14" s="179">
        <v>2135</v>
      </c>
      <c r="D14" s="176">
        <v>16.72057452990516</v>
      </c>
      <c r="E14" s="181"/>
      <c r="F14" s="230">
        <v>50.846566283036154</v>
      </c>
      <c r="G14" s="179"/>
      <c r="H14" s="174" t="s">
        <v>67</v>
      </c>
      <c r="I14" s="231"/>
      <c r="J14" s="179">
        <v>2135</v>
      </c>
      <c r="K14" s="176">
        <v>26.28662890913568</v>
      </c>
      <c r="L14" s="232"/>
      <c r="M14" s="230">
        <v>38.5327350715953</v>
      </c>
      <c r="N14" s="179">
        <v>636.0866807114271</v>
      </c>
      <c r="O14" s="230"/>
      <c r="P14" s="179"/>
      <c r="Q14" s="175"/>
      <c r="S14" s="179"/>
    </row>
    <row r="15" spans="1:19" s="143" customFormat="1" ht="24.75" customHeight="1">
      <c r="A15" s="174" t="s">
        <v>57</v>
      </c>
      <c r="B15" s="174"/>
      <c r="C15" s="179">
        <v>396</v>
      </c>
      <c r="D15" s="176">
        <v>24.35723951285521</v>
      </c>
      <c r="E15" s="233"/>
      <c r="F15" s="230">
        <v>74.06934439645742</v>
      </c>
      <c r="G15" s="179"/>
      <c r="H15" s="174" t="s">
        <v>57</v>
      </c>
      <c r="I15" s="177"/>
      <c r="J15" s="179">
        <v>396</v>
      </c>
      <c r="K15" s="176">
        <v>46.62114433717918</v>
      </c>
      <c r="L15" s="234"/>
      <c r="M15" s="230">
        <v>68.34045589066746</v>
      </c>
      <c r="N15" s="179">
        <v>522.4504859146266</v>
      </c>
      <c r="O15" s="230"/>
      <c r="P15" s="189"/>
      <c r="Q15" s="189"/>
      <c r="S15" s="179"/>
    </row>
    <row r="16" spans="1:19" s="143" customFormat="1" ht="24.75" customHeight="1">
      <c r="A16" s="174" t="s">
        <v>60</v>
      </c>
      <c r="B16" s="174"/>
      <c r="C16" s="179">
        <v>1393</v>
      </c>
      <c r="D16" s="176">
        <v>27.808204438413014</v>
      </c>
      <c r="E16" s="181"/>
      <c r="F16" s="230">
        <v>84.5635840838543</v>
      </c>
      <c r="G16" s="182"/>
      <c r="H16" s="174" t="s">
        <v>72</v>
      </c>
      <c r="I16" s="231"/>
      <c r="J16" s="179">
        <v>232</v>
      </c>
      <c r="K16" s="176">
        <v>46.689474743409136</v>
      </c>
      <c r="L16" s="235"/>
      <c r="M16" s="230">
        <v>68.44061926459017</v>
      </c>
      <c r="N16" s="179">
        <v>674.7691472026073</v>
      </c>
      <c r="O16" s="230"/>
      <c r="P16" s="179"/>
      <c r="Q16" s="189"/>
      <c r="S16" s="182"/>
    </row>
    <row r="17" spans="1:19" s="143" customFormat="1" ht="24.75" customHeight="1">
      <c r="A17" s="174" t="s">
        <v>61</v>
      </c>
      <c r="B17" s="174"/>
      <c r="C17" s="179">
        <v>1671</v>
      </c>
      <c r="D17" s="176">
        <v>28.748931162568237</v>
      </c>
      <c r="E17" s="181"/>
      <c r="F17" s="230">
        <v>87.42429462035123</v>
      </c>
      <c r="G17" s="182"/>
      <c r="H17" s="174" t="s">
        <v>60</v>
      </c>
      <c r="I17" s="177"/>
      <c r="J17" s="179">
        <v>1393</v>
      </c>
      <c r="K17" s="176">
        <v>51.03872787894332</v>
      </c>
      <c r="L17" s="232"/>
      <c r="M17" s="230">
        <v>74.8160514057804</v>
      </c>
      <c r="N17" s="179">
        <v>544.8451713837807</v>
      </c>
      <c r="O17" s="230"/>
      <c r="P17" s="182"/>
      <c r="Q17" s="236"/>
      <c r="S17" s="182"/>
    </row>
    <row r="18" spans="1:19" s="143" customFormat="1" ht="24.75" customHeight="1">
      <c r="A18" s="174" t="s">
        <v>63</v>
      </c>
      <c r="B18" s="174"/>
      <c r="C18" s="179">
        <v>1770</v>
      </c>
      <c r="D18" s="176">
        <v>29.581687858909856</v>
      </c>
      <c r="E18" s="181"/>
      <c r="F18" s="230">
        <v>89.95667282795678</v>
      </c>
      <c r="G18" s="179"/>
      <c r="H18" s="174" t="s">
        <v>61</v>
      </c>
      <c r="I18" s="231"/>
      <c r="J18" s="179">
        <v>1671</v>
      </c>
      <c r="K18" s="176">
        <v>51.9751166407465</v>
      </c>
      <c r="L18" s="232"/>
      <c r="M18" s="230">
        <v>76.1886739739805</v>
      </c>
      <c r="N18" s="179">
        <v>553.1287473827462</v>
      </c>
      <c r="O18" s="230"/>
      <c r="P18" s="179"/>
      <c r="Q18" s="189"/>
      <c r="S18" s="179"/>
    </row>
    <row r="19" spans="1:19" s="143" customFormat="1" ht="24.75" customHeight="1">
      <c r="A19" s="174" t="s">
        <v>87</v>
      </c>
      <c r="B19" s="174"/>
      <c r="C19" s="179">
        <v>1426</v>
      </c>
      <c r="D19" s="176">
        <v>29.65766815024333</v>
      </c>
      <c r="E19" s="181"/>
      <c r="F19" s="230">
        <v>90.18772570909925</v>
      </c>
      <c r="G19" s="179"/>
      <c r="H19" s="174" t="s">
        <v>63</v>
      </c>
      <c r="I19" s="231"/>
      <c r="J19" s="179">
        <v>1770</v>
      </c>
      <c r="K19" s="176">
        <v>53.582780855508126</v>
      </c>
      <c r="L19" s="232"/>
      <c r="M19" s="230">
        <v>78.5452979247209</v>
      </c>
      <c r="N19" s="179">
        <v>552.0745169736549</v>
      </c>
      <c r="O19" s="230"/>
      <c r="P19" s="179"/>
      <c r="Q19" s="189"/>
      <c r="S19" s="179"/>
    </row>
    <row r="20" spans="1:19" s="143" customFormat="1" ht="24.75" customHeight="1">
      <c r="A20" s="174" t="s">
        <v>72</v>
      </c>
      <c r="B20" s="174"/>
      <c r="C20" s="179">
        <v>232</v>
      </c>
      <c r="D20" s="176">
        <v>31.504617055947858</v>
      </c>
      <c r="E20" s="181"/>
      <c r="F20" s="230">
        <v>95.80421991432672</v>
      </c>
      <c r="G20" s="179"/>
      <c r="H20" s="174" t="s">
        <v>59</v>
      </c>
      <c r="J20" s="179">
        <v>156</v>
      </c>
      <c r="K20" s="176">
        <v>54.50733752620545</v>
      </c>
      <c r="L20" s="234"/>
      <c r="M20" s="230">
        <v>79.90057620607841</v>
      </c>
      <c r="N20" s="179">
        <v>625.0272985367984</v>
      </c>
      <c r="O20" s="230"/>
      <c r="P20" s="179"/>
      <c r="Q20" s="189"/>
      <c r="S20" s="179"/>
    </row>
    <row r="21" spans="1:19" s="143" customFormat="1" ht="24.75" customHeight="1">
      <c r="A21" s="174" t="s">
        <v>58</v>
      </c>
      <c r="B21" s="174"/>
      <c r="C21" s="179">
        <v>284</v>
      </c>
      <c r="D21" s="176">
        <v>31.63992869875223</v>
      </c>
      <c r="E21" s="181"/>
      <c r="F21" s="230">
        <v>96.2156969483493</v>
      </c>
      <c r="G21" s="179"/>
      <c r="H21" s="174" t="s">
        <v>58</v>
      </c>
      <c r="I21" s="231"/>
      <c r="J21" s="179">
        <v>284</v>
      </c>
      <c r="K21" s="176">
        <v>56.181998021760634</v>
      </c>
      <c r="L21" s="232"/>
      <c r="M21" s="230">
        <v>82.35540787860482</v>
      </c>
      <c r="N21" s="179">
        <v>563.1684491978609</v>
      </c>
      <c r="O21" s="230"/>
      <c r="P21" s="179"/>
      <c r="Q21" s="175"/>
      <c r="S21" s="179"/>
    </row>
    <row r="22" spans="1:19" s="143" customFormat="1" ht="24.75" customHeight="1" thickBot="1">
      <c r="A22" s="183" t="s">
        <v>3</v>
      </c>
      <c r="B22" s="183"/>
      <c r="C22" s="190">
        <v>167</v>
      </c>
      <c r="D22" s="185">
        <v>32.884373030875864</v>
      </c>
      <c r="E22" s="237"/>
      <c r="F22" s="238">
        <v>100</v>
      </c>
      <c r="G22" s="179"/>
      <c r="H22" s="174" t="s">
        <v>70</v>
      </c>
      <c r="I22" s="177"/>
      <c r="J22" s="179">
        <v>3238</v>
      </c>
      <c r="K22" s="176">
        <v>59.87204615213934</v>
      </c>
      <c r="L22" s="232"/>
      <c r="M22" s="230">
        <v>87.76453232361504</v>
      </c>
      <c r="N22" s="179">
        <v>655.2852227014976</v>
      </c>
      <c r="O22" s="230"/>
      <c r="P22" s="182"/>
      <c r="Q22" s="236"/>
      <c r="S22" s="179"/>
    </row>
    <row r="23" spans="1:19" s="143" customFormat="1" ht="24.75" customHeight="1" thickTop="1">
      <c r="A23" s="239" t="s">
        <v>59</v>
      </c>
      <c r="B23" s="239"/>
      <c r="C23" s="179">
        <v>156</v>
      </c>
      <c r="D23" s="176">
        <v>34.06857392443765</v>
      </c>
      <c r="E23" s="233"/>
      <c r="F23" s="230">
        <v>103.60110528015821</v>
      </c>
      <c r="G23" s="179"/>
      <c r="H23" s="174" t="s">
        <v>76</v>
      </c>
      <c r="I23" s="231"/>
      <c r="J23" s="179">
        <v>2808</v>
      </c>
      <c r="K23" s="176">
        <v>65.08889455506363</v>
      </c>
      <c r="L23" s="232"/>
      <c r="M23" s="230">
        <v>95.41174483281185</v>
      </c>
      <c r="N23" s="179">
        <v>745.2494472084024</v>
      </c>
      <c r="O23" s="230"/>
      <c r="P23" s="179"/>
      <c r="Q23" s="189"/>
      <c r="S23" s="179"/>
    </row>
    <row r="24" spans="1:19" s="143" customFormat="1" ht="24.75" customHeight="1" thickBot="1">
      <c r="A24" s="174" t="s">
        <v>62</v>
      </c>
      <c r="B24" s="174"/>
      <c r="C24" s="179">
        <v>191</v>
      </c>
      <c r="D24" s="176">
        <v>35.376921652157804</v>
      </c>
      <c r="E24" s="181"/>
      <c r="F24" s="230">
        <v>107.57973587923246</v>
      </c>
      <c r="G24" s="179"/>
      <c r="H24" s="183" t="s">
        <v>3</v>
      </c>
      <c r="I24" s="240"/>
      <c r="J24" s="190">
        <v>167</v>
      </c>
      <c r="K24" s="185">
        <v>68.218954248366</v>
      </c>
      <c r="L24" s="241"/>
      <c r="M24" s="238">
        <v>100</v>
      </c>
      <c r="N24" s="190">
        <v>482.04158790170135</v>
      </c>
      <c r="O24" s="230"/>
      <c r="P24" s="179"/>
      <c r="Q24" s="189"/>
      <c r="S24" s="179"/>
    </row>
    <row r="25" spans="1:19" s="143" customFormat="1" ht="24.75" customHeight="1" thickTop="1">
      <c r="A25" s="174" t="s">
        <v>69</v>
      </c>
      <c r="B25" s="174"/>
      <c r="C25" s="179">
        <v>111</v>
      </c>
      <c r="D25" s="176">
        <v>37.59574212978863</v>
      </c>
      <c r="E25" s="181"/>
      <c r="F25" s="230">
        <v>114.32707594725666</v>
      </c>
      <c r="G25" s="179"/>
      <c r="H25" s="174" t="s">
        <v>69</v>
      </c>
      <c r="I25" s="231"/>
      <c r="J25" s="179">
        <v>111</v>
      </c>
      <c r="K25" s="176">
        <v>68.6456400742115</v>
      </c>
      <c r="L25" s="232"/>
      <c r="M25" s="230">
        <v>100.62546521058071</v>
      </c>
      <c r="N25" s="179">
        <v>547.6785137285425</v>
      </c>
      <c r="O25" s="230"/>
      <c r="P25" s="179"/>
      <c r="Q25" s="189"/>
      <c r="S25" s="179"/>
    </row>
    <row r="26" spans="1:19" s="143" customFormat="1" ht="24.75" customHeight="1">
      <c r="A26" s="174" t="s">
        <v>70</v>
      </c>
      <c r="B26" s="174"/>
      <c r="C26" s="179">
        <v>3238</v>
      </c>
      <c r="D26" s="176">
        <v>39.233267096398976</v>
      </c>
      <c r="E26" s="181"/>
      <c r="F26" s="230">
        <v>119.30672073194766</v>
      </c>
      <c r="G26" s="179"/>
      <c r="H26" s="174" t="s">
        <v>74</v>
      </c>
      <c r="I26" s="231"/>
      <c r="J26" s="179">
        <v>1359</v>
      </c>
      <c r="K26" s="176">
        <v>71.222682249358</v>
      </c>
      <c r="L26" s="235"/>
      <c r="M26" s="230">
        <v>104.40306954875953</v>
      </c>
      <c r="N26" s="179">
        <v>597.2891754836286</v>
      </c>
      <c r="O26" s="230"/>
      <c r="P26" s="179"/>
      <c r="Q26" s="189"/>
      <c r="S26" s="179"/>
    </row>
    <row r="27" spans="1:19" s="143" customFormat="1" ht="24.75" customHeight="1">
      <c r="A27" s="174" t="s">
        <v>65</v>
      </c>
      <c r="B27" s="174"/>
      <c r="C27" s="179">
        <v>221</v>
      </c>
      <c r="D27" s="176">
        <v>42.337164750957854</v>
      </c>
      <c r="E27" s="181"/>
      <c r="F27" s="230">
        <v>128.74554339596668</v>
      </c>
      <c r="G27" s="179"/>
      <c r="H27" s="174" t="s">
        <v>71</v>
      </c>
      <c r="I27" s="231"/>
      <c r="J27" s="179">
        <v>16</v>
      </c>
      <c r="K27" s="176">
        <v>73.39449541284404</v>
      </c>
      <c r="L27" s="235"/>
      <c r="M27" s="230">
        <v>107.58666153930672</v>
      </c>
      <c r="N27" s="179">
        <v>741.4965986394558</v>
      </c>
      <c r="O27" s="230"/>
      <c r="P27" s="179"/>
      <c r="Q27" s="189"/>
      <c r="S27" s="179"/>
    </row>
    <row r="28" spans="1:19" s="143" customFormat="1" ht="24.75" customHeight="1">
      <c r="A28" s="174" t="s">
        <v>74</v>
      </c>
      <c r="B28" s="174"/>
      <c r="C28" s="179">
        <v>1359</v>
      </c>
      <c r="D28" s="176">
        <v>42.540537156451514</v>
      </c>
      <c r="E28" s="181"/>
      <c r="F28" s="230">
        <v>129.36399035648108</v>
      </c>
      <c r="G28" s="179"/>
      <c r="H28" s="174" t="s">
        <v>81</v>
      </c>
      <c r="I28" s="231"/>
      <c r="J28" s="179">
        <v>27</v>
      </c>
      <c r="K28" s="176">
        <v>75.41899441340783</v>
      </c>
      <c r="L28" s="232"/>
      <c r="M28" s="230">
        <v>110.5543103736661</v>
      </c>
      <c r="N28" s="179">
        <v>793.7915742793792</v>
      </c>
      <c r="O28" s="230"/>
      <c r="P28" s="179"/>
      <c r="Q28" s="189"/>
      <c r="S28" s="179"/>
    </row>
    <row r="29" spans="1:19" s="143" customFormat="1" ht="24.75" customHeight="1">
      <c r="A29" s="174" t="s">
        <v>103</v>
      </c>
      <c r="B29" s="174"/>
      <c r="C29" s="179">
        <v>172</v>
      </c>
      <c r="D29" s="176">
        <v>43.22694144257351</v>
      </c>
      <c r="E29" s="181"/>
      <c r="F29" s="230">
        <v>131.45131701914093</v>
      </c>
      <c r="G29" s="179"/>
      <c r="H29" s="174" t="s">
        <v>62</v>
      </c>
      <c r="I29" s="177"/>
      <c r="J29" s="179">
        <v>191</v>
      </c>
      <c r="K29" s="176">
        <v>75.76358587861961</v>
      </c>
      <c r="L29" s="234"/>
      <c r="M29" s="230">
        <v>111.05943606638374</v>
      </c>
      <c r="N29" s="179">
        <v>466.93832191146504</v>
      </c>
      <c r="O29" s="230"/>
      <c r="P29" s="189"/>
      <c r="Q29" s="189"/>
      <c r="S29" s="179"/>
    </row>
    <row r="30" spans="1:19" s="143" customFormat="1" ht="24.75" customHeight="1">
      <c r="A30" s="174" t="s">
        <v>76</v>
      </c>
      <c r="B30" s="174"/>
      <c r="C30" s="179">
        <v>2808</v>
      </c>
      <c r="D30" s="176">
        <v>48.507462686567166</v>
      </c>
      <c r="E30" s="181"/>
      <c r="F30" s="230">
        <v>147.5091607829118</v>
      </c>
      <c r="G30" s="179"/>
      <c r="H30" s="174" t="s">
        <v>87</v>
      </c>
      <c r="I30" s="231"/>
      <c r="J30" s="179">
        <v>1426</v>
      </c>
      <c r="K30" s="176">
        <v>78.9502823607574</v>
      </c>
      <c r="L30" s="235"/>
      <c r="M30" s="230">
        <v>115.73071330487075</v>
      </c>
      <c r="N30" s="179">
        <v>375.64993136724763</v>
      </c>
      <c r="O30" s="230"/>
      <c r="P30" s="189"/>
      <c r="Q30" s="189"/>
      <c r="S30" s="179"/>
    </row>
    <row r="31" spans="1:19" s="143" customFormat="1" ht="24.75" customHeight="1">
      <c r="A31" s="174" t="s">
        <v>83</v>
      </c>
      <c r="B31" s="174"/>
      <c r="C31" s="179">
        <v>537</v>
      </c>
      <c r="D31" s="176">
        <v>51.00199449140469</v>
      </c>
      <c r="E31" s="181"/>
      <c r="F31" s="230">
        <v>155.09492744020935</v>
      </c>
      <c r="G31" s="179"/>
      <c r="H31" s="174" t="s">
        <v>65</v>
      </c>
      <c r="I31" s="174"/>
      <c r="J31" s="179">
        <v>221</v>
      </c>
      <c r="K31" s="176">
        <v>80.15959376133479</v>
      </c>
      <c r="L31" s="181"/>
      <c r="M31" s="230">
        <v>117.50340450763328</v>
      </c>
      <c r="N31" s="179">
        <v>528.1609195402299</v>
      </c>
      <c r="O31" s="230"/>
      <c r="P31" s="179"/>
      <c r="Q31" s="175"/>
      <c r="S31" s="179"/>
    </row>
    <row r="32" spans="1:19" s="143" customFormat="1" ht="24.75" customHeight="1">
      <c r="A32" s="174" t="s">
        <v>71</v>
      </c>
      <c r="B32" s="174"/>
      <c r="C32" s="179">
        <v>16</v>
      </c>
      <c r="D32" s="176">
        <v>54.42176870748299</v>
      </c>
      <c r="E32" s="181"/>
      <c r="F32" s="230">
        <v>165.49431748747404</v>
      </c>
      <c r="G32" s="179"/>
      <c r="H32" s="174" t="s">
        <v>88</v>
      </c>
      <c r="I32" s="231"/>
      <c r="J32" s="179">
        <v>19091</v>
      </c>
      <c r="K32" s="176">
        <v>82.72093869698598</v>
      </c>
      <c r="L32" s="232"/>
      <c r="M32" s="230">
        <v>121.25799876061181</v>
      </c>
      <c r="N32" s="179">
        <v>785.9154449949771</v>
      </c>
      <c r="O32" s="230"/>
      <c r="P32" s="179"/>
      <c r="Q32" s="189"/>
      <c r="S32" s="179"/>
    </row>
    <row r="33" spans="1:19" s="143" customFormat="1" ht="24.75" customHeight="1">
      <c r="A33" s="174" t="s">
        <v>68</v>
      </c>
      <c r="B33" s="174"/>
      <c r="C33" s="179">
        <v>3406</v>
      </c>
      <c r="D33" s="176">
        <v>56.86143572621035</v>
      </c>
      <c r="E33" s="181"/>
      <c r="F33" s="230">
        <v>172.91324262993214</v>
      </c>
      <c r="G33" s="179"/>
      <c r="H33" s="174" t="s">
        <v>103</v>
      </c>
      <c r="I33" s="231"/>
      <c r="J33" s="179">
        <v>172</v>
      </c>
      <c r="K33" s="176">
        <v>88.79710893133712</v>
      </c>
      <c r="L33" s="232"/>
      <c r="M33" s="230">
        <v>130.16486387060678</v>
      </c>
      <c r="N33" s="179">
        <v>486.80573008293544</v>
      </c>
      <c r="O33" s="230"/>
      <c r="P33" s="179"/>
      <c r="Q33" s="189"/>
      <c r="S33" s="179"/>
    </row>
    <row r="34" spans="1:19" s="143" customFormat="1" ht="24.75" customHeight="1">
      <c r="A34" s="177" t="s">
        <v>77</v>
      </c>
      <c r="B34" s="174"/>
      <c r="C34" s="179">
        <v>99</v>
      </c>
      <c r="D34" s="176">
        <v>57.89473684210526</v>
      </c>
      <c r="E34" s="233"/>
      <c r="F34" s="230">
        <v>176.05546801134574</v>
      </c>
      <c r="G34" s="179"/>
      <c r="H34" s="174" t="s">
        <v>79</v>
      </c>
      <c r="I34" s="231"/>
      <c r="J34" s="179">
        <v>480</v>
      </c>
      <c r="K34" s="176">
        <v>92.21902017291066</v>
      </c>
      <c r="L34" s="232"/>
      <c r="M34" s="230">
        <v>135.1809349600511</v>
      </c>
      <c r="N34" s="179">
        <v>636.697247706422</v>
      </c>
      <c r="O34" s="230"/>
      <c r="P34" s="179"/>
      <c r="Q34" s="189"/>
      <c r="S34" s="179"/>
    </row>
    <row r="35" spans="1:19" s="143" customFormat="1" ht="24.75" customHeight="1">
      <c r="A35" s="174" t="s">
        <v>79</v>
      </c>
      <c r="B35" s="174"/>
      <c r="C35" s="179">
        <v>480</v>
      </c>
      <c r="D35" s="176">
        <v>58.71559633027523</v>
      </c>
      <c r="E35" s="181"/>
      <c r="F35" s="230">
        <v>178.55166730758668</v>
      </c>
      <c r="G35" s="179"/>
      <c r="H35" s="174" t="s">
        <v>68</v>
      </c>
      <c r="I35" s="231"/>
      <c r="J35" s="179">
        <v>3406</v>
      </c>
      <c r="K35" s="176">
        <v>92.75851738881778</v>
      </c>
      <c r="L35" s="232"/>
      <c r="M35" s="230">
        <v>135.9717668070814</v>
      </c>
      <c r="N35" s="179">
        <v>613.0050083472454</v>
      </c>
      <c r="O35" s="230"/>
      <c r="P35" s="189"/>
      <c r="Q35" s="189"/>
      <c r="S35" s="179"/>
    </row>
    <row r="36" spans="1:19" s="143" customFormat="1" ht="24.75" customHeight="1">
      <c r="A36" s="174" t="s">
        <v>81</v>
      </c>
      <c r="B36" s="174"/>
      <c r="C36" s="179">
        <v>27</v>
      </c>
      <c r="D36" s="176">
        <v>59.866962305986696</v>
      </c>
      <c r="E36" s="233"/>
      <c r="F36" s="230">
        <v>182.05292297887596</v>
      </c>
      <c r="G36" s="179"/>
      <c r="H36" s="174" t="s">
        <v>83</v>
      </c>
      <c r="I36" s="231"/>
      <c r="J36" s="179">
        <v>537</v>
      </c>
      <c r="K36" s="176">
        <v>100.07454342154305</v>
      </c>
      <c r="L36" s="232"/>
      <c r="M36" s="230">
        <v>146.69609718319606</v>
      </c>
      <c r="N36" s="179">
        <v>509.64004178934374</v>
      </c>
      <c r="O36" s="230"/>
      <c r="P36" s="179"/>
      <c r="Q36" s="189"/>
      <c r="S36" s="179"/>
    </row>
    <row r="37" spans="1:19" s="143" customFormat="1" ht="24.75" customHeight="1">
      <c r="A37" s="174" t="s">
        <v>84</v>
      </c>
      <c r="B37" s="174"/>
      <c r="C37" s="179">
        <v>606</v>
      </c>
      <c r="D37" s="176">
        <v>59.89917959869526</v>
      </c>
      <c r="E37" s="181"/>
      <c r="F37" s="230">
        <v>182.15089441557728</v>
      </c>
      <c r="G37" s="179"/>
      <c r="H37" s="174" t="s">
        <v>80</v>
      </c>
      <c r="I37" s="231"/>
      <c r="J37" s="179">
        <v>2692</v>
      </c>
      <c r="K37" s="176">
        <v>101.84239397722544</v>
      </c>
      <c r="L37" s="232"/>
      <c r="M37" s="230">
        <v>149.28753320733406</v>
      </c>
      <c r="N37" s="179">
        <v>614.1781681304893</v>
      </c>
      <c r="O37" s="230"/>
      <c r="P37" s="179"/>
      <c r="Q37" s="175"/>
      <c r="S37" s="179"/>
    </row>
    <row r="38" spans="1:19" s="143" customFormat="1" ht="24.75" customHeight="1">
      <c r="A38" s="174" t="s">
        <v>104</v>
      </c>
      <c r="B38" s="174"/>
      <c r="C38" s="179">
        <v>623</v>
      </c>
      <c r="D38" s="176">
        <v>59.92689495959984</v>
      </c>
      <c r="E38" s="181"/>
      <c r="F38" s="230">
        <v>182.2351756663664</v>
      </c>
      <c r="G38" s="179"/>
      <c r="H38" s="177" t="s">
        <v>104</v>
      </c>
      <c r="I38" s="231"/>
      <c r="J38" s="179">
        <v>623</v>
      </c>
      <c r="K38" s="176">
        <v>102.77136258660508</v>
      </c>
      <c r="L38" s="232"/>
      <c r="M38" s="230">
        <v>150.64927880958638</v>
      </c>
      <c r="N38" s="179">
        <v>583.1088880338592</v>
      </c>
      <c r="O38" s="230"/>
      <c r="P38" s="179"/>
      <c r="Q38" s="189"/>
      <c r="S38" s="179"/>
    </row>
    <row r="39" spans="1:19" s="143" customFormat="1" ht="24.75" customHeight="1">
      <c r="A39" s="174" t="s">
        <v>80</v>
      </c>
      <c r="B39" s="174"/>
      <c r="C39" s="179">
        <v>2692</v>
      </c>
      <c r="D39" s="176">
        <v>62.5493749709559</v>
      </c>
      <c r="E39" s="181"/>
      <c r="F39" s="230">
        <v>190.2100274565883</v>
      </c>
      <c r="G39" s="179"/>
      <c r="H39" s="174" t="s">
        <v>77</v>
      </c>
      <c r="I39" s="231"/>
      <c r="J39" s="179">
        <v>99</v>
      </c>
      <c r="K39" s="176">
        <v>112.11778029445074</v>
      </c>
      <c r="L39" s="232"/>
      <c r="M39" s="230">
        <v>164.3498959046799</v>
      </c>
      <c r="N39" s="179">
        <v>516.374269005848</v>
      </c>
      <c r="O39" s="230"/>
      <c r="P39" s="179"/>
      <c r="Q39" s="189"/>
      <c r="S39" s="179"/>
    </row>
    <row r="40" spans="1:19" s="143" customFormat="1" ht="24.75" customHeight="1">
      <c r="A40" s="174" t="s">
        <v>89</v>
      </c>
      <c r="B40" s="174"/>
      <c r="C40" s="179">
        <v>2460</v>
      </c>
      <c r="D40" s="176">
        <v>64.44176664745638</v>
      </c>
      <c r="E40" s="233"/>
      <c r="F40" s="230">
        <v>195.96471122301946</v>
      </c>
      <c r="G40" s="179"/>
      <c r="H40" s="174" t="s">
        <v>64</v>
      </c>
      <c r="I40" s="177"/>
      <c r="J40" s="179">
        <v>335</v>
      </c>
      <c r="K40" s="176">
        <v>114.68675111263266</v>
      </c>
      <c r="L40" s="234"/>
      <c r="M40" s="230">
        <v>168.1156686968412</v>
      </c>
      <c r="N40" s="179">
        <v>719.2809652794879</v>
      </c>
      <c r="O40" s="230"/>
      <c r="P40" s="179"/>
      <c r="Q40" s="189"/>
      <c r="S40" s="179"/>
    </row>
    <row r="41" spans="1:19" s="143" customFormat="1" ht="24.75" customHeight="1">
      <c r="A41" s="174" t="s">
        <v>88</v>
      </c>
      <c r="B41" s="174"/>
      <c r="C41" s="179">
        <v>19091</v>
      </c>
      <c r="D41" s="176">
        <v>65.01166334644395</v>
      </c>
      <c r="E41" s="233"/>
      <c r="F41" s="230">
        <v>197.69774319675508</v>
      </c>
      <c r="G41" s="179"/>
      <c r="H41" s="174" t="s">
        <v>86</v>
      </c>
      <c r="I41" s="231"/>
      <c r="J41" s="179">
        <v>770</v>
      </c>
      <c r="K41" s="176">
        <v>122.18343383052999</v>
      </c>
      <c r="L41" s="232"/>
      <c r="M41" s="230">
        <v>179.10481797433383</v>
      </c>
      <c r="N41" s="179">
        <v>571.6877579716061</v>
      </c>
      <c r="O41" s="230"/>
      <c r="P41" s="179"/>
      <c r="Q41" s="189"/>
      <c r="S41" s="179"/>
    </row>
    <row r="42" spans="1:19" s="143" customFormat="1" ht="24.75" customHeight="1">
      <c r="A42" s="174" t="s">
        <v>86</v>
      </c>
      <c r="B42" s="174"/>
      <c r="C42" s="179">
        <v>770</v>
      </c>
      <c r="D42" s="176">
        <v>69.85077334784778</v>
      </c>
      <c r="E42" s="181"/>
      <c r="F42" s="230">
        <v>212.41327387407796</v>
      </c>
      <c r="G42" s="179"/>
      <c r="H42" s="174" t="s">
        <v>89</v>
      </c>
      <c r="I42" s="231"/>
      <c r="J42" s="179">
        <v>2460</v>
      </c>
      <c r="K42" s="176">
        <v>147.2965690677205</v>
      </c>
      <c r="L42" s="232"/>
      <c r="M42" s="230">
        <v>215.9173659148382</v>
      </c>
      <c r="N42" s="179">
        <v>437.4967255199874</v>
      </c>
      <c r="O42" s="230"/>
      <c r="P42" s="179"/>
      <c r="Q42" s="189"/>
      <c r="S42" s="179"/>
    </row>
    <row r="43" spans="1:19" s="143" customFormat="1" ht="24.75" customHeight="1">
      <c r="A43" s="174" t="s">
        <v>85</v>
      </c>
      <c r="B43" s="174"/>
      <c r="C43" s="179">
        <v>779</v>
      </c>
      <c r="D43" s="176">
        <v>76.29027519341886</v>
      </c>
      <c r="E43" s="181"/>
      <c r="F43" s="230">
        <v>231.99552906722062</v>
      </c>
      <c r="G43" s="179"/>
      <c r="H43" s="174" t="s">
        <v>82</v>
      </c>
      <c r="I43" s="231"/>
      <c r="J43" s="179">
        <v>171</v>
      </c>
      <c r="K43" s="176">
        <v>156.3071297989031</v>
      </c>
      <c r="L43" s="235"/>
      <c r="M43" s="230">
        <v>229.12566092677537</v>
      </c>
      <c r="N43" s="179">
        <v>547.5475475475475</v>
      </c>
      <c r="O43" s="230"/>
      <c r="P43" s="179"/>
      <c r="Q43" s="189"/>
      <c r="S43" s="179"/>
    </row>
    <row r="44" spans="1:19" s="143" customFormat="1" ht="24.75" customHeight="1">
      <c r="A44" s="174" t="s">
        <v>64</v>
      </c>
      <c r="B44" s="174"/>
      <c r="C44" s="179">
        <v>335</v>
      </c>
      <c r="D44" s="176">
        <v>82.4919970450628</v>
      </c>
      <c r="E44" s="181"/>
      <c r="F44" s="230">
        <v>250.85470526565686</v>
      </c>
      <c r="G44" s="179"/>
      <c r="H44" s="174" t="s">
        <v>85</v>
      </c>
      <c r="I44" s="231"/>
      <c r="J44" s="179">
        <v>779</v>
      </c>
      <c r="K44" s="176">
        <v>170.34769298053794</v>
      </c>
      <c r="L44" s="232"/>
      <c r="M44" s="230">
        <v>249.7072768960221</v>
      </c>
      <c r="N44" s="179">
        <v>447.8503574576437</v>
      </c>
      <c r="O44" s="230"/>
      <c r="P44" s="179"/>
      <c r="Q44" s="189"/>
      <c r="S44" s="179"/>
    </row>
    <row r="45" spans="1:19" s="143" customFormat="1" ht="24.75" customHeight="1" thickBot="1">
      <c r="A45" s="242" t="s">
        <v>82</v>
      </c>
      <c r="B45" s="242"/>
      <c r="C45" s="196">
        <v>171</v>
      </c>
      <c r="D45" s="193">
        <v>85.58558558558559</v>
      </c>
      <c r="E45" s="197"/>
      <c r="F45" s="243">
        <v>260.2621783460107</v>
      </c>
      <c r="G45" s="196"/>
      <c r="H45" s="242" t="s">
        <v>84</v>
      </c>
      <c r="I45" s="244"/>
      <c r="J45" s="245">
        <v>606</v>
      </c>
      <c r="K45" s="193">
        <v>183.35854765506807</v>
      </c>
      <c r="L45" s="246"/>
      <c r="M45" s="243">
        <v>268.7794758440758</v>
      </c>
      <c r="N45" s="196">
        <v>326.6778689334783</v>
      </c>
      <c r="O45" s="230"/>
      <c r="P45" s="189"/>
      <c r="Q45" s="189"/>
      <c r="R45" s="177"/>
      <c r="S45" s="179"/>
    </row>
    <row r="46" spans="1:16" s="171" customFormat="1" ht="10.5" customHeight="1">
      <c r="A46" s="247"/>
      <c r="B46" s="172"/>
      <c r="I46" s="172"/>
      <c r="P46" s="173"/>
    </row>
    <row r="47" spans="1:16" s="171" customFormat="1" ht="15.75" customHeight="1">
      <c r="A47" s="201" t="s">
        <v>90</v>
      </c>
      <c r="B47" s="172"/>
      <c r="I47" s="172"/>
      <c r="P47" s="173"/>
    </row>
    <row r="48" ht="18" customHeight="1">
      <c r="A48" s="201" t="s">
        <v>91</v>
      </c>
    </row>
  </sheetData>
  <mergeCells count="2">
    <mergeCell ref="J11:M11"/>
    <mergeCell ref="D10:F10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0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24" customWidth="1"/>
    <col min="2" max="2" width="7.00390625" style="24" customWidth="1"/>
    <col min="3" max="3" width="9.7109375" style="24" customWidth="1"/>
    <col min="4" max="4" width="13.140625" style="24" customWidth="1"/>
    <col min="5" max="5" width="26.7109375" style="24" customWidth="1"/>
    <col min="6" max="6" width="8.140625" style="24" customWidth="1"/>
    <col min="7" max="7" width="10.28125" style="24" customWidth="1"/>
    <col min="8" max="8" width="8.57421875" style="24" customWidth="1"/>
    <col min="9" max="10" width="9.140625" style="24" customWidth="1"/>
    <col min="11" max="11" width="10.140625" style="24" bestFit="1" customWidth="1"/>
    <col min="12" max="12" width="9.140625" style="24" customWidth="1"/>
    <col min="13" max="13" width="10.140625" style="24" bestFit="1" customWidth="1"/>
    <col min="14" max="16384" width="9.140625" style="24" customWidth="1"/>
  </cols>
  <sheetData>
    <row r="1" ht="18.75">
      <c r="A1" s="248" t="s">
        <v>48</v>
      </c>
    </row>
    <row r="2" spans="1:7" s="93" customFormat="1" ht="23.25" customHeight="1">
      <c r="A2" s="1" t="s">
        <v>118</v>
      </c>
      <c r="B2" s="2"/>
      <c r="C2" s="2"/>
      <c r="D2" s="2"/>
      <c r="E2" s="2"/>
      <c r="F2" s="2"/>
      <c r="G2" s="249" t="s">
        <v>108</v>
      </c>
    </row>
    <row r="3" spans="1:7" s="93" customFormat="1" ht="4.5" customHeight="1">
      <c r="A3" s="2"/>
      <c r="B3" s="2"/>
      <c r="C3" s="2"/>
      <c r="D3" s="2"/>
      <c r="E3" s="2"/>
      <c r="F3" s="2"/>
      <c r="G3" s="2"/>
    </row>
    <row r="4" spans="1:7" s="93" customFormat="1" ht="15.75" customHeight="1">
      <c r="A4" s="1" t="s">
        <v>109</v>
      </c>
      <c r="B4" s="1"/>
      <c r="C4" s="1"/>
      <c r="D4" s="1"/>
      <c r="E4" s="2"/>
      <c r="F4" s="2"/>
      <c r="G4" s="2"/>
    </row>
    <row r="5" spans="1:7" ht="4.5" customHeight="1">
      <c r="A5" s="1" t="s">
        <v>110</v>
      </c>
      <c r="B5" s="1"/>
      <c r="C5" s="1"/>
      <c r="D5" s="1"/>
      <c r="E5" s="2"/>
      <c r="F5" s="2"/>
      <c r="G5" s="2"/>
    </row>
    <row r="6" spans="1:7" ht="15.75">
      <c r="A6" s="29"/>
      <c r="B6" s="9"/>
      <c r="C6" s="9"/>
      <c r="D6" s="9"/>
      <c r="E6" s="29"/>
      <c r="F6" s="9"/>
      <c r="G6" s="9"/>
    </row>
    <row r="7" spans="2:7" ht="15.75">
      <c r="B7" s="250" t="s">
        <v>111</v>
      </c>
      <c r="C7" s="250"/>
      <c r="D7" s="9"/>
      <c r="F7" s="250" t="s">
        <v>111</v>
      </c>
      <c r="G7" s="250"/>
    </row>
    <row r="8" spans="1:7" ht="16.5" thickBot="1">
      <c r="A8" s="251" t="s">
        <v>112</v>
      </c>
      <c r="B8" s="252" t="s">
        <v>113</v>
      </c>
      <c r="C8" s="25" t="s">
        <v>56</v>
      </c>
      <c r="E8" s="251" t="s">
        <v>114</v>
      </c>
      <c r="F8" s="252" t="s">
        <v>113</v>
      </c>
      <c r="G8" s="25" t="s">
        <v>56</v>
      </c>
    </row>
    <row r="9" spans="1:13" ht="16.5" thickTop="1">
      <c r="A9" s="253" t="s">
        <v>81</v>
      </c>
      <c r="B9" s="254">
        <v>0</v>
      </c>
      <c r="C9" s="255">
        <v>0</v>
      </c>
      <c r="D9" s="255"/>
      <c r="E9" s="253" t="s">
        <v>67</v>
      </c>
      <c r="F9" s="254">
        <v>76.21151456578767</v>
      </c>
      <c r="G9" s="255">
        <v>72.16567720557781</v>
      </c>
      <c r="I9" s="256"/>
      <c r="J9" s="257"/>
      <c r="M9" s="258"/>
    </row>
    <row r="10" spans="1:13" ht="15.75">
      <c r="A10" s="253" t="s">
        <v>58</v>
      </c>
      <c r="B10" s="254">
        <v>8.744534665833854</v>
      </c>
      <c r="C10" s="255">
        <v>69.31291806257452</v>
      </c>
      <c r="D10" s="255"/>
      <c r="E10" s="253" t="s">
        <v>58</v>
      </c>
      <c r="F10" s="254">
        <v>90.40074557315937</v>
      </c>
      <c r="G10" s="255">
        <v>85.60164512338426</v>
      </c>
      <c r="I10" s="256"/>
      <c r="J10" s="257"/>
      <c r="M10" s="47"/>
    </row>
    <row r="11" spans="1:13" ht="15.75">
      <c r="A11" s="253" t="s">
        <v>57</v>
      </c>
      <c r="B11" s="254">
        <v>11.608623548922056</v>
      </c>
      <c r="C11" s="255">
        <v>92.01491029699984</v>
      </c>
      <c r="D11" s="255"/>
      <c r="E11" s="253" t="s">
        <v>87</v>
      </c>
      <c r="F11" s="254">
        <v>91.06263194933145</v>
      </c>
      <c r="G11" s="255">
        <v>86.22839396628216</v>
      </c>
      <c r="I11" s="256"/>
      <c r="J11" s="257"/>
      <c r="M11" s="47"/>
    </row>
    <row r="12" spans="1:13" ht="15.75">
      <c r="A12" s="253" t="s">
        <v>59</v>
      </c>
      <c r="B12" s="254">
        <v>12.074643249176729</v>
      </c>
      <c r="C12" s="255">
        <v>95.70878155872667</v>
      </c>
      <c r="D12" s="255"/>
      <c r="E12" s="253" t="s">
        <v>57</v>
      </c>
      <c r="F12" s="254">
        <v>99.4332818134982</v>
      </c>
      <c r="G12" s="255">
        <v>94.1546715050512</v>
      </c>
      <c r="I12"/>
      <c r="J12"/>
      <c r="M12" s="47"/>
    </row>
    <row r="13" spans="1:13" ht="16.5" thickBot="1">
      <c r="A13" s="253" t="s">
        <v>70</v>
      </c>
      <c r="B13" s="254">
        <v>12.580167735569807</v>
      </c>
      <c r="C13" s="255">
        <v>99.71578463470422</v>
      </c>
      <c r="D13" s="255"/>
      <c r="E13" s="259" t="s">
        <v>3</v>
      </c>
      <c r="F13" s="260">
        <v>105.60631801276459</v>
      </c>
      <c r="G13" s="260">
        <v>100</v>
      </c>
      <c r="M13" s="47"/>
    </row>
    <row r="14" spans="1:13" ht="17.25" thickBot="1" thickTop="1">
      <c r="A14" s="259" t="s">
        <v>3</v>
      </c>
      <c r="B14" s="260">
        <v>12.616024415447978</v>
      </c>
      <c r="C14" s="260">
        <v>100</v>
      </c>
      <c r="D14" s="255"/>
      <c r="E14" s="253" t="s">
        <v>60</v>
      </c>
      <c r="F14" s="254">
        <v>115.97440106062166</v>
      </c>
      <c r="G14" s="255">
        <v>109.8176730738817</v>
      </c>
      <c r="I14" s="261"/>
      <c r="J14" s="261"/>
      <c r="M14" s="47"/>
    </row>
    <row r="15" spans="1:13" ht="16.5" thickTop="1">
      <c r="A15" s="253" t="s">
        <v>60</v>
      </c>
      <c r="B15" s="254">
        <v>12.960222441350052</v>
      </c>
      <c r="C15" s="255">
        <v>102.72826061972908</v>
      </c>
      <c r="D15" s="255"/>
      <c r="E15" s="253" t="s">
        <v>71</v>
      </c>
      <c r="F15" s="254">
        <v>116.27906976744185</v>
      </c>
      <c r="G15" s="255">
        <v>110.1061678463094</v>
      </c>
      <c r="I15"/>
      <c r="J15"/>
      <c r="M15" s="47"/>
    </row>
    <row r="16" spans="1:13" ht="15.75">
      <c r="A16" s="253" t="s">
        <v>61</v>
      </c>
      <c r="B16" s="254">
        <v>13.03644495194595</v>
      </c>
      <c r="C16" s="255">
        <v>103.33243280651216</v>
      </c>
      <c r="D16" s="255"/>
      <c r="E16" s="253" t="s">
        <v>84</v>
      </c>
      <c r="F16" s="254">
        <v>116.69128508124076</v>
      </c>
      <c r="G16" s="255">
        <v>110.49649990366707</v>
      </c>
      <c r="I16" s="256"/>
      <c r="J16" s="257"/>
      <c r="M16" s="47"/>
    </row>
    <row r="17" spans="1:13" ht="15.75">
      <c r="A17" s="253" t="s">
        <v>67</v>
      </c>
      <c r="B17" s="254">
        <v>13.476936957257246</v>
      </c>
      <c r="C17" s="255">
        <v>106.82396065082995</v>
      </c>
      <c r="D17" s="255"/>
      <c r="E17" s="253" t="s">
        <v>61</v>
      </c>
      <c r="F17" s="254">
        <v>116.98567795475839</v>
      </c>
      <c r="G17" s="254">
        <v>110.77526435550796</v>
      </c>
      <c r="I17" s="256"/>
      <c r="M17" s="47"/>
    </row>
    <row r="18" spans="1:13" ht="15.75">
      <c r="A18" s="253" t="s">
        <v>63</v>
      </c>
      <c r="B18" s="254">
        <v>13.5284373274434</v>
      </c>
      <c r="C18" s="255">
        <v>107.23217458962904</v>
      </c>
      <c r="D18" s="254"/>
      <c r="E18" s="253" t="s">
        <v>63</v>
      </c>
      <c r="F18" s="254">
        <v>120.06216811293874</v>
      </c>
      <c r="G18" s="255">
        <v>113.68843301442142</v>
      </c>
      <c r="M18" s="47"/>
    </row>
    <row r="19" spans="1:13" ht="15.75">
      <c r="A19" s="253" t="s">
        <v>76</v>
      </c>
      <c r="B19" s="254">
        <v>13.795629349285802</v>
      </c>
      <c r="C19" s="255">
        <v>109.35005271861577</v>
      </c>
      <c r="D19" s="254"/>
      <c r="E19" s="253" t="s">
        <v>62</v>
      </c>
      <c r="F19" s="254">
        <v>129.84822934232716</v>
      </c>
      <c r="G19" s="255">
        <v>122.95498203680621</v>
      </c>
      <c r="M19" s="47"/>
    </row>
    <row r="20" spans="1:13" ht="15.75">
      <c r="A20" s="253" t="s">
        <v>65</v>
      </c>
      <c r="B20" s="254">
        <v>14.130434782608695</v>
      </c>
      <c r="C20" s="255">
        <v>112.00386363636363</v>
      </c>
      <c r="D20" s="254"/>
      <c r="E20" s="253" t="s">
        <v>59</v>
      </c>
      <c r="F20" s="254">
        <v>133.33333333333334</v>
      </c>
      <c r="G20" s="255">
        <v>126.25507246376813</v>
      </c>
      <c r="I20" s="261"/>
      <c r="J20" s="40"/>
      <c r="M20" s="47"/>
    </row>
    <row r="21" spans="1:13" ht="15.75">
      <c r="A21" s="253" t="s">
        <v>69</v>
      </c>
      <c r="B21" s="254">
        <v>15.019412590773575</v>
      </c>
      <c r="C21" s="255">
        <v>119.05028157985105</v>
      </c>
      <c r="D21" s="255"/>
      <c r="E21" s="253" t="s">
        <v>65</v>
      </c>
      <c r="F21" s="254">
        <v>145.92933947772656</v>
      </c>
      <c r="G21" s="255">
        <v>138.1823949776264</v>
      </c>
      <c r="M21" s="47"/>
    </row>
    <row r="22" spans="1:13" ht="15.75">
      <c r="A22" s="253" t="s">
        <v>74</v>
      </c>
      <c r="B22" s="254">
        <v>16.58519553072626</v>
      </c>
      <c r="C22" s="255">
        <v>131.4613461782631</v>
      </c>
      <c r="D22" s="255"/>
      <c r="E22" s="253" t="s">
        <v>72</v>
      </c>
      <c r="F22" s="254">
        <v>151.270207852194</v>
      </c>
      <c r="G22" s="255">
        <v>143.23973290491014</v>
      </c>
      <c r="I22" s="256"/>
      <c r="J22" s="257"/>
      <c r="M22" s="47"/>
    </row>
    <row r="23" spans="1:13" ht="15.75">
      <c r="A23" s="253" t="s">
        <v>79</v>
      </c>
      <c r="B23" s="254">
        <v>16.60377358490566</v>
      </c>
      <c r="C23" s="255">
        <v>131.6086037735849</v>
      </c>
      <c r="D23" s="255"/>
      <c r="E23" s="253" t="s">
        <v>69</v>
      </c>
      <c r="F23" s="254">
        <v>153.31604413423207</v>
      </c>
      <c r="G23" s="255">
        <v>145.17696196519304</v>
      </c>
      <c r="M23" s="47"/>
    </row>
    <row r="24" spans="1:13" ht="15.75">
      <c r="A24" s="253" t="s">
        <v>68</v>
      </c>
      <c r="B24" s="254">
        <v>17.258426966292134</v>
      </c>
      <c r="C24" s="255">
        <v>136.7976661899898</v>
      </c>
      <c r="D24" s="255"/>
      <c r="E24" s="253" t="s">
        <v>73</v>
      </c>
      <c r="F24" s="254">
        <v>153.3500537441777</v>
      </c>
      <c r="G24" s="255">
        <v>145.20916610845418</v>
      </c>
      <c r="M24" s="47"/>
    </row>
    <row r="25" spans="1:13" ht="15.75">
      <c r="A25" s="253" t="s">
        <v>85</v>
      </c>
      <c r="B25" s="254">
        <v>17.374517374517374</v>
      </c>
      <c r="C25" s="255">
        <v>137.71784836784838</v>
      </c>
      <c r="D25" s="255"/>
      <c r="E25" s="253" t="s">
        <v>70</v>
      </c>
      <c r="F25" s="254">
        <v>159.3223861982956</v>
      </c>
      <c r="G25" s="255">
        <v>150.86444560924696</v>
      </c>
      <c r="I25" s="261"/>
      <c r="J25" s="261"/>
      <c r="M25" s="47"/>
    </row>
    <row r="26" spans="1:13" ht="15.75">
      <c r="A26" s="253" t="s">
        <v>72</v>
      </c>
      <c r="B26" s="254">
        <v>18.945634266886326</v>
      </c>
      <c r="C26" s="255">
        <v>150.17119215216414</v>
      </c>
      <c r="D26" s="255"/>
      <c r="E26" s="253" t="s">
        <v>89</v>
      </c>
      <c r="F26" s="254">
        <v>159.69460792110704</v>
      </c>
      <c r="G26" s="255">
        <v>151.21690721364305</v>
      </c>
      <c r="I26" s="256"/>
      <c r="J26" s="257"/>
      <c r="M26" s="47"/>
    </row>
    <row r="27" spans="1:13" ht="15.75">
      <c r="A27" s="253" t="s">
        <v>73</v>
      </c>
      <c r="B27" s="254">
        <v>19.593067068575735</v>
      </c>
      <c r="C27" s="255">
        <v>155.30302116873332</v>
      </c>
      <c r="E27" s="253" t="s">
        <v>74</v>
      </c>
      <c r="F27" s="254">
        <v>160.49666590020695</v>
      </c>
      <c r="G27" s="255">
        <v>151.97638637567857</v>
      </c>
      <c r="I27" s="261"/>
      <c r="J27" s="262"/>
      <c r="M27" s="47"/>
    </row>
    <row r="28" spans="1:13" ht="15.75">
      <c r="A28" s="253" t="s">
        <v>62</v>
      </c>
      <c r="B28" s="254">
        <v>19.646365422396855</v>
      </c>
      <c r="C28" s="255">
        <v>155.7254866940525</v>
      </c>
      <c r="D28" s="255"/>
      <c r="E28" s="253" t="s">
        <v>76</v>
      </c>
      <c r="F28" s="254">
        <v>175.827760561083</v>
      </c>
      <c r="G28" s="255">
        <v>166.49359988086204</v>
      </c>
      <c r="M28" s="47"/>
    </row>
    <row r="29" spans="1:13" ht="15.75">
      <c r="A29" s="253" t="s">
        <v>80</v>
      </c>
      <c r="B29" s="254">
        <v>19.868610799551355</v>
      </c>
      <c r="C29" s="255">
        <v>157.4870985127675</v>
      </c>
      <c r="D29" s="255"/>
      <c r="E29" s="253" t="s">
        <v>85</v>
      </c>
      <c r="F29" s="254">
        <v>175.92592592592592</v>
      </c>
      <c r="G29" s="255">
        <v>166.5865539452496</v>
      </c>
      <c r="I29" s="9"/>
      <c r="M29" s="47"/>
    </row>
    <row r="30" spans="1:13" ht="15.75">
      <c r="A30" s="253" t="s">
        <v>84</v>
      </c>
      <c r="B30" s="254">
        <v>24.283935242839352</v>
      </c>
      <c r="C30" s="255">
        <v>192.4848465979848</v>
      </c>
      <c r="D30" s="255"/>
      <c r="E30" s="253" t="s">
        <v>80</v>
      </c>
      <c r="F30" s="254">
        <v>183.15988647114474</v>
      </c>
      <c r="G30" s="255">
        <v>173.4364855415244</v>
      </c>
      <c r="M30" s="47"/>
    </row>
    <row r="31" spans="1:13" ht="15.75">
      <c r="A31" s="253" t="s">
        <v>77</v>
      </c>
      <c r="B31" s="254">
        <v>28.011204481792717</v>
      </c>
      <c r="C31" s="255">
        <v>222.0287751464222</v>
      </c>
      <c r="D31" s="255"/>
      <c r="E31" s="253" t="s">
        <v>83</v>
      </c>
      <c r="F31" s="254">
        <v>190.65561416729466</v>
      </c>
      <c r="G31" s="255">
        <v>180.53428786737</v>
      </c>
      <c r="I31" s="256"/>
      <c r="J31" s="257"/>
      <c r="M31" s="47"/>
    </row>
    <row r="32" spans="1:13" ht="15.75">
      <c r="A32" s="253" t="s">
        <v>64</v>
      </c>
      <c r="B32" s="254">
        <v>28.216704288939052</v>
      </c>
      <c r="C32" s="255">
        <v>223.6576544223271</v>
      </c>
      <c r="D32" s="255"/>
      <c r="E32" s="253" t="s">
        <v>81</v>
      </c>
      <c r="F32" s="254">
        <v>192.30769230769232</v>
      </c>
      <c r="G32" s="255">
        <v>182.09866220735788</v>
      </c>
      <c r="M32" s="47"/>
    </row>
    <row r="33" spans="1:13" ht="15.75">
      <c r="A33" s="253" t="s">
        <v>83</v>
      </c>
      <c r="B33" s="254">
        <v>29.16160388821385</v>
      </c>
      <c r="C33" s="255">
        <v>231.14733237600797</v>
      </c>
      <c r="D33" s="255"/>
      <c r="E33" s="253" t="s">
        <v>68</v>
      </c>
      <c r="F33" s="254">
        <v>197.97279958942775</v>
      </c>
      <c r="G33" s="255">
        <v>187.4630261851368</v>
      </c>
      <c r="M33" s="47"/>
    </row>
    <row r="34" spans="1:13" ht="15.75">
      <c r="A34" s="253" t="s">
        <v>87</v>
      </c>
      <c r="B34" s="254">
        <v>31.432515663162366</v>
      </c>
      <c r="C34" s="255">
        <v>249.14754940291735</v>
      </c>
      <c r="D34" s="255"/>
      <c r="E34" s="253" t="s">
        <v>82</v>
      </c>
      <c r="F34" s="254">
        <v>205.22388059701493</v>
      </c>
      <c r="G34" s="255">
        <v>194.3291693705386</v>
      </c>
      <c r="M34" s="47"/>
    </row>
    <row r="35" spans="1:13" ht="15.75">
      <c r="A35" s="253" t="s">
        <v>82</v>
      </c>
      <c r="B35" s="254">
        <v>31.46853146853147</v>
      </c>
      <c r="C35" s="255">
        <v>249.43302606484426</v>
      </c>
      <c r="D35" s="255"/>
      <c r="E35" s="253" t="s">
        <v>79</v>
      </c>
      <c r="F35" s="254">
        <v>205.5888223552894</v>
      </c>
      <c r="G35" s="255">
        <v>194.67473748155862</v>
      </c>
      <c r="I35" s="256"/>
      <c r="J35" s="257"/>
      <c r="M35" s="47"/>
    </row>
    <row r="36" spans="1:13" ht="16.5" customHeight="1">
      <c r="A36" s="253" t="s">
        <v>88</v>
      </c>
      <c r="B36" s="254">
        <v>35.46414126467397</v>
      </c>
      <c r="C36" s="255">
        <v>281.1039365241644</v>
      </c>
      <c r="D36" s="254"/>
      <c r="E36" s="253" t="s">
        <v>77</v>
      </c>
      <c r="F36" s="254">
        <v>212.85140562248998</v>
      </c>
      <c r="G36" s="255">
        <v>201.5517723066178</v>
      </c>
      <c r="I36" s="256"/>
      <c r="J36" s="257"/>
      <c r="M36" s="47"/>
    </row>
    <row r="37" spans="1:13" ht="18.75" customHeight="1">
      <c r="A37" s="253" t="s">
        <v>89</v>
      </c>
      <c r="B37" s="254">
        <v>35.74788334901223</v>
      </c>
      <c r="C37" s="254">
        <v>283.3529975198837</v>
      </c>
      <c r="D37" s="254"/>
      <c r="E37" s="253" t="s">
        <v>64</v>
      </c>
      <c r="F37" s="254">
        <v>233.78839590443687</v>
      </c>
      <c r="G37" s="254">
        <v>221.3772814957709</v>
      </c>
      <c r="M37" s="47"/>
    </row>
    <row r="38" spans="1:7" ht="15.75" customHeight="1" thickBot="1">
      <c r="A38" s="259" t="s">
        <v>71</v>
      </c>
      <c r="B38" s="260">
        <v>46.15384615384615</v>
      </c>
      <c r="C38" s="260">
        <v>365.8351048951049</v>
      </c>
      <c r="D38" s="253"/>
      <c r="E38" s="259" t="s">
        <v>88</v>
      </c>
      <c r="F38" s="260">
        <v>259.2024172082204</v>
      </c>
      <c r="G38" s="260">
        <v>245.44214975555795</v>
      </c>
    </row>
    <row r="39" spans="1:7" ht="12" customHeight="1" thickTop="1">
      <c r="A39" s="250"/>
      <c r="B39" s="263"/>
      <c r="C39" s="254"/>
      <c r="D39" s="253"/>
      <c r="E39" s="250"/>
      <c r="F39" s="263"/>
      <c r="G39" s="254"/>
    </row>
    <row r="40" spans="1:7" ht="16.5" thickBot="1">
      <c r="A40" s="264" t="s">
        <v>115</v>
      </c>
      <c r="B40" s="265"/>
      <c r="C40" s="266"/>
      <c r="D40" s="253"/>
      <c r="E40" s="264" t="s">
        <v>116</v>
      </c>
      <c r="F40" s="265"/>
      <c r="G40" s="266"/>
    </row>
    <row r="41" spans="1:7" ht="16.5" thickTop="1">
      <c r="A41" s="253" t="s">
        <v>57</v>
      </c>
      <c r="B41" s="254">
        <v>41.54696132596685</v>
      </c>
      <c r="C41" s="255">
        <v>72.15328458317204</v>
      </c>
      <c r="D41" s="253"/>
      <c r="E41" s="253" t="s">
        <v>60</v>
      </c>
      <c r="F41" s="254">
        <v>60.23310461415573</v>
      </c>
      <c r="G41" s="255">
        <v>72.15349790036069</v>
      </c>
    </row>
    <row r="42" spans="1:7" ht="15.75">
      <c r="A42" s="253" t="s">
        <v>58</v>
      </c>
      <c r="B42" s="254">
        <v>48.29903401931961</v>
      </c>
      <c r="C42" s="255">
        <v>83.87939419555558</v>
      </c>
      <c r="D42" s="253"/>
      <c r="E42" s="253" t="s">
        <v>61</v>
      </c>
      <c r="F42" s="254">
        <v>60.6611747084626</v>
      </c>
      <c r="G42" s="254">
        <v>72.66628492750522</v>
      </c>
    </row>
    <row r="43" spans="1:7" ht="15.75">
      <c r="A43" s="253" t="s">
        <v>59</v>
      </c>
      <c r="B43" s="254">
        <v>48.38048380483804</v>
      </c>
      <c r="C43" s="255">
        <v>84.02084544412321</v>
      </c>
      <c r="D43" s="253"/>
      <c r="E43" s="253" t="s">
        <v>63</v>
      </c>
      <c r="F43" s="254">
        <v>61.48225469728602</v>
      </c>
      <c r="G43" s="255">
        <v>73.64986021602978</v>
      </c>
    </row>
    <row r="44" spans="1:7" ht="15.75">
      <c r="A44" s="253" t="s">
        <v>67</v>
      </c>
      <c r="B44" s="254">
        <v>50.332195322349875</v>
      </c>
      <c r="C44" s="255">
        <v>87.41032068016827</v>
      </c>
      <c r="D44" s="253"/>
      <c r="E44" s="253" t="s">
        <v>69</v>
      </c>
      <c r="F44" s="254">
        <v>65.67421340642487</v>
      </c>
      <c r="G44" s="255">
        <v>78.67142577961465</v>
      </c>
    </row>
    <row r="45" spans="1:7" ht="15.75">
      <c r="A45" s="253" t="s">
        <v>60</v>
      </c>
      <c r="B45" s="254">
        <v>51.518341169669704</v>
      </c>
      <c r="C45" s="255">
        <v>89.47026239786315</v>
      </c>
      <c r="D45" s="253"/>
      <c r="E45" s="253" t="s">
        <v>70</v>
      </c>
      <c r="F45" s="254">
        <v>80.82099596231494</v>
      </c>
      <c r="G45" s="255">
        <v>96.81582245889169</v>
      </c>
    </row>
    <row r="46" spans="1:7" ht="15.75">
      <c r="A46" s="253" t="s">
        <v>61</v>
      </c>
      <c r="B46" s="254">
        <v>52.76316643937918</v>
      </c>
      <c r="C46" s="255">
        <v>91.63211079965072</v>
      </c>
      <c r="D46" s="253"/>
      <c r="E46" s="253" t="s">
        <v>59</v>
      </c>
      <c r="F46" s="254">
        <v>81.60237388724036</v>
      </c>
      <c r="G46" s="255">
        <v>97.75183847245518</v>
      </c>
    </row>
    <row r="47" spans="1:7" ht="16.5" thickBot="1">
      <c r="A47" s="253" t="s">
        <v>63</v>
      </c>
      <c r="B47" s="254">
        <v>53.26975907038429</v>
      </c>
      <c r="C47" s="254">
        <v>92.51189408839402</v>
      </c>
      <c r="D47" s="253"/>
      <c r="E47" s="259" t="s">
        <v>3</v>
      </c>
      <c r="F47" s="260">
        <v>83.47911933158632</v>
      </c>
      <c r="G47" s="260">
        <v>100</v>
      </c>
    </row>
    <row r="48" spans="1:7" ht="16.5" thickTop="1">
      <c r="A48" s="253" t="s">
        <v>72</v>
      </c>
      <c r="B48" s="254">
        <v>56.67231775248244</v>
      </c>
      <c r="C48" s="255">
        <v>98.42100938985241</v>
      </c>
      <c r="D48" s="253"/>
      <c r="E48" s="253" t="s">
        <v>57</v>
      </c>
      <c r="F48" s="254">
        <v>88.40515326521546</v>
      </c>
      <c r="G48" s="255">
        <v>105.90091746663319</v>
      </c>
    </row>
    <row r="49" spans="1:7" ht="16.5" thickBot="1">
      <c r="A49" s="259" t="s">
        <v>3</v>
      </c>
      <c r="B49" s="260">
        <v>57.58152461940263</v>
      </c>
      <c r="C49" s="260">
        <v>100</v>
      </c>
      <c r="D49" s="253"/>
      <c r="E49" s="253" t="s">
        <v>58</v>
      </c>
      <c r="F49" s="254">
        <v>90.20116807268008</v>
      </c>
      <c r="G49" s="255">
        <v>108.05237141325507</v>
      </c>
    </row>
    <row r="50" spans="1:7" ht="16.5" thickTop="1">
      <c r="A50" s="253" t="s">
        <v>65</v>
      </c>
      <c r="B50" s="254">
        <v>59.943582510578274</v>
      </c>
      <c r="C50" s="255">
        <v>104.10211071483113</v>
      </c>
      <c r="D50" s="253"/>
      <c r="E50" s="253" t="s">
        <v>77</v>
      </c>
      <c r="F50" s="254">
        <v>94.4206008583691</v>
      </c>
      <c r="G50" s="255">
        <v>113.1068482925919</v>
      </c>
    </row>
    <row r="51" spans="1:7" ht="15.75">
      <c r="A51" s="253" t="s">
        <v>70</v>
      </c>
      <c r="B51" s="254">
        <v>64.28695955369595</v>
      </c>
      <c r="C51" s="255">
        <v>111.64511530150396</v>
      </c>
      <c r="D51" s="253"/>
      <c r="E51" s="253" t="s">
        <v>73</v>
      </c>
      <c r="F51" s="254">
        <v>97.88867562380038</v>
      </c>
      <c r="G51" s="255">
        <v>117.26127013268797</v>
      </c>
    </row>
    <row r="52" spans="1:7" ht="15.75">
      <c r="A52" s="253" t="s">
        <v>62</v>
      </c>
      <c r="B52" s="254">
        <v>64.36473348977539</v>
      </c>
      <c r="C52" s="255">
        <v>111.78018281941617</v>
      </c>
      <c r="D52" s="253"/>
      <c r="E52" s="253" t="s">
        <v>68</v>
      </c>
      <c r="F52" s="254">
        <v>97.89924535998368</v>
      </c>
      <c r="G52" s="255">
        <v>117.27393166561733</v>
      </c>
    </row>
    <row r="53" spans="1:7" ht="15.75">
      <c r="A53" s="253" t="s">
        <v>69</v>
      </c>
      <c r="B53" s="254">
        <v>65.9071960772037</v>
      </c>
      <c r="C53" s="255">
        <v>114.45892847199057</v>
      </c>
      <c r="D53" s="253"/>
      <c r="E53" s="253" t="s">
        <v>62</v>
      </c>
      <c r="F53" s="254">
        <v>99.37888198757763</v>
      </c>
      <c r="G53" s="255">
        <v>119.04639481501485</v>
      </c>
    </row>
    <row r="54" spans="1:7" ht="15.75">
      <c r="A54" s="253" t="s">
        <v>77</v>
      </c>
      <c r="B54" s="254">
        <v>71.1825487944891</v>
      </c>
      <c r="C54" s="255">
        <v>123.6204655312365</v>
      </c>
      <c r="D54" s="253"/>
      <c r="E54" s="253" t="s">
        <v>80</v>
      </c>
      <c r="F54" s="254">
        <v>102.10293303818484</v>
      </c>
      <c r="G54" s="255">
        <v>122.30954741223745</v>
      </c>
    </row>
    <row r="55" spans="1:7" ht="15.75">
      <c r="A55" s="253" t="s">
        <v>71</v>
      </c>
      <c r="B55" s="254">
        <v>72.8476821192053</v>
      </c>
      <c r="C55" s="255">
        <v>126.51224954654742</v>
      </c>
      <c r="D55" s="253"/>
      <c r="E55" s="253" t="s">
        <v>76</v>
      </c>
      <c r="F55" s="254">
        <v>104.69086987778577</v>
      </c>
      <c r="G55" s="255">
        <v>125.4096482042947</v>
      </c>
    </row>
    <row r="56" spans="1:7" ht="15.75">
      <c r="A56" s="253" t="s">
        <v>73</v>
      </c>
      <c r="B56" s="254">
        <v>76.47880763856544</v>
      </c>
      <c r="C56" s="255">
        <v>132.81830959508008</v>
      </c>
      <c r="D56" s="253"/>
      <c r="E56" s="253" t="s">
        <v>72</v>
      </c>
      <c r="F56" s="254">
        <v>105.62770562770562</v>
      </c>
      <c r="G56" s="255">
        <v>126.5318878223226</v>
      </c>
    </row>
    <row r="57" spans="1:7" ht="15.75">
      <c r="A57" s="253" t="s">
        <v>74</v>
      </c>
      <c r="B57" s="254">
        <v>80.26850180505416</v>
      </c>
      <c r="C57" s="255">
        <v>139.39975076312402</v>
      </c>
      <c r="D57" s="253"/>
      <c r="E57" s="253" t="s">
        <v>71</v>
      </c>
      <c r="F57" s="254">
        <v>114.28571428571428</v>
      </c>
      <c r="G57" s="255">
        <v>136.90335403726706</v>
      </c>
    </row>
    <row r="58" spans="1:7" ht="15.75">
      <c r="A58" s="253" t="s">
        <v>68</v>
      </c>
      <c r="B58" s="254">
        <v>92.542101042502</v>
      </c>
      <c r="C58" s="255">
        <v>160.71491967984306</v>
      </c>
      <c r="D58" s="253"/>
      <c r="E58" s="253" t="s">
        <v>74</v>
      </c>
      <c r="F58" s="254">
        <v>118.08741849794735</v>
      </c>
      <c r="G58" s="255">
        <v>141.45743204224982</v>
      </c>
    </row>
    <row r="59" spans="1:7" ht="15.75">
      <c r="A59" s="253" t="s">
        <v>76</v>
      </c>
      <c r="B59" s="254">
        <v>93.31648067081817</v>
      </c>
      <c r="C59" s="255">
        <v>162.05976011856816</v>
      </c>
      <c r="D59" s="253"/>
      <c r="E59" s="253" t="s">
        <v>65</v>
      </c>
      <c r="F59" s="254">
        <v>119.31119311193112</v>
      </c>
      <c r="G59" s="255">
        <v>142.92339697310018</v>
      </c>
    </row>
    <row r="60" spans="1:7" ht="15.75">
      <c r="A60" s="253" t="s">
        <v>64</v>
      </c>
      <c r="B60" s="254">
        <v>96.00760456273764</v>
      </c>
      <c r="C60" s="255">
        <v>166.73334927708217</v>
      </c>
      <c r="D60" s="253"/>
      <c r="E60" s="253" t="s">
        <v>64</v>
      </c>
      <c r="F60" s="254">
        <v>127.57201646090535</v>
      </c>
      <c r="G60" s="255">
        <v>152.81907317945965</v>
      </c>
    </row>
    <row r="61" spans="1:7" ht="15.75">
      <c r="A61" s="253" t="s">
        <v>79</v>
      </c>
      <c r="B61" s="254">
        <v>103.28947368421053</v>
      </c>
      <c r="C61" s="255">
        <v>179.37953947368422</v>
      </c>
      <c r="D61" s="253"/>
      <c r="E61" s="253" t="s">
        <v>83</v>
      </c>
      <c r="F61" s="254">
        <v>128.41987716359577</v>
      </c>
      <c r="G61" s="255">
        <v>153.8347292015634</v>
      </c>
    </row>
    <row r="62" spans="1:7" ht="15.75">
      <c r="A62" s="253" t="s">
        <v>81</v>
      </c>
      <c r="B62" s="254">
        <v>103.58565737051794</v>
      </c>
      <c r="C62" s="255">
        <v>179.8939122490928</v>
      </c>
      <c r="D62" s="253"/>
      <c r="E62" s="253" t="s">
        <v>84</v>
      </c>
      <c r="F62" s="254">
        <v>136.56668793873644</v>
      </c>
      <c r="G62" s="255">
        <v>163.5938292500208</v>
      </c>
    </row>
    <row r="63" spans="1:7" ht="15.75">
      <c r="A63" s="253" t="s">
        <v>80</v>
      </c>
      <c r="B63" s="254">
        <v>114.93164223356943</v>
      </c>
      <c r="C63" s="255">
        <v>199.59812282365678</v>
      </c>
      <c r="D63" s="253"/>
      <c r="E63" s="253" t="s">
        <v>79</v>
      </c>
      <c r="F63" s="254">
        <v>139.0831390831391</v>
      </c>
      <c r="G63" s="255">
        <v>166.60829701699268</v>
      </c>
    </row>
    <row r="64" spans="1:7" ht="15.75">
      <c r="A64" s="253" t="s">
        <v>83</v>
      </c>
      <c r="B64" s="254">
        <v>129.5975017349063</v>
      </c>
      <c r="C64" s="255">
        <v>225.0678539540393</v>
      </c>
      <c r="D64" s="253"/>
      <c r="E64" s="253" t="s">
        <v>67</v>
      </c>
      <c r="F64" s="254">
        <v>144.55700273355845</v>
      </c>
      <c r="G64" s="255">
        <v>173.1654620832372</v>
      </c>
    </row>
    <row r="65" spans="1:7" ht="15.75">
      <c r="A65" s="253" t="s">
        <v>87</v>
      </c>
      <c r="B65" s="254">
        <v>140.73343560523045</v>
      </c>
      <c r="C65" s="255">
        <v>244.4072756590558</v>
      </c>
      <c r="D65" s="253"/>
      <c r="E65" s="253" t="s">
        <v>82</v>
      </c>
      <c r="F65" s="254">
        <v>160.13071895424835</v>
      </c>
      <c r="G65" s="255">
        <v>191.8212844558113</v>
      </c>
    </row>
    <row r="66" spans="1:7" ht="15.75">
      <c r="A66" s="253" t="s">
        <v>82</v>
      </c>
      <c r="B66" s="254">
        <v>141.72535211267606</v>
      </c>
      <c r="C66" s="255">
        <v>246.12990546783888</v>
      </c>
      <c r="D66" s="253"/>
      <c r="E66" s="253" t="s">
        <v>85</v>
      </c>
      <c r="F66" s="254">
        <v>173.5769501054111</v>
      </c>
      <c r="G66" s="255">
        <v>207.92858321366373</v>
      </c>
    </row>
    <row r="67" spans="1:7" ht="15.75">
      <c r="A67" s="253" t="s">
        <v>85</v>
      </c>
      <c r="B67" s="254">
        <v>147.51286449399655</v>
      </c>
      <c r="C67" s="255">
        <v>256.18089390479724</v>
      </c>
      <c r="D67" s="253"/>
      <c r="E67" s="253" t="s">
        <v>78</v>
      </c>
      <c r="F67" s="254">
        <v>179.25827960544444</v>
      </c>
      <c r="G67" s="255">
        <v>214.73427252318626</v>
      </c>
    </row>
    <row r="68" spans="1:7" ht="15.75">
      <c r="A68" s="253" t="s">
        <v>78</v>
      </c>
      <c r="B68" s="254">
        <v>148.7748485513892</v>
      </c>
      <c r="C68" s="255">
        <v>258.372541426696</v>
      </c>
      <c r="D68" s="253"/>
      <c r="E68" s="253" t="s">
        <v>89</v>
      </c>
      <c r="F68" s="254">
        <v>192.30769230769232</v>
      </c>
      <c r="G68" s="255">
        <v>230.366220735786</v>
      </c>
    </row>
    <row r="69" spans="1:7" ht="17.25" customHeight="1">
      <c r="A69" s="253" t="s">
        <v>84</v>
      </c>
      <c r="B69" s="254">
        <v>155.30506351762392</v>
      </c>
      <c r="C69" s="254">
        <v>269.7133577899263</v>
      </c>
      <c r="D69" s="253"/>
      <c r="E69" s="253" t="s">
        <v>81</v>
      </c>
      <c r="F69" s="254">
        <v>218.75</v>
      </c>
      <c r="G69" s="254">
        <v>262.0415760869565</v>
      </c>
    </row>
    <row r="70" spans="1:7" ht="17.25" customHeight="1" thickBot="1">
      <c r="A70" s="259" t="s">
        <v>89</v>
      </c>
      <c r="B70" s="260">
        <v>163.6816163193597</v>
      </c>
      <c r="C70" s="260">
        <v>284.2606502715034</v>
      </c>
      <c r="D70" s="259"/>
      <c r="E70" s="259" t="s">
        <v>87</v>
      </c>
      <c r="F70" s="260">
        <v>413.6776661884266</v>
      </c>
      <c r="G70" s="260">
        <v>495.5462749256649</v>
      </c>
    </row>
    <row r="71" spans="1:4" s="268" customFormat="1" ht="15" customHeight="1" thickTop="1">
      <c r="A71" s="267" t="s">
        <v>117</v>
      </c>
      <c r="D71" s="269"/>
    </row>
    <row r="72" spans="1:4" s="268" customFormat="1" ht="12">
      <c r="A72" s="267"/>
      <c r="D72" s="269"/>
    </row>
    <row r="73" spans="1:4" s="268" customFormat="1" ht="12">
      <c r="A73" s="267"/>
      <c r="D73" s="269"/>
    </row>
    <row r="74" spans="1:4" s="268" customFormat="1" ht="12">
      <c r="A74" s="267"/>
      <c r="D74" s="269"/>
    </row>
    <row r="75" spans="1:4" s="268" customFormat="1" ht="12">
      <c r="A75" s="267"/>
      <c r="D75" s="269"/>
    </row>
    <row r="78" spans="1:94" s="272" customFormat="1" ht="12.75">
      <c r="A78" s="270"/>
      <c r="B78" s="271"/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CO78" s="273"/>
      <c r="CP78" s="274"/>
    </row>
    <row r="79" ht="12.75">
      <c r="A79" s="270"/>
    </row>
    <row r="80" ht="12.75">
      <c r="A80" s="275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2006-11-24T10:54:37Z</cp:lastPrinted>
  <dcterms:created xsi:type="dcterms:W3CDTF">2006-11-21T13:58:46Z</dcterms:created>
  <dcterms:modified xsi:type="dcterms:W3CDTF">2006-11-24T10:55:40Z</dcterms:modified>
  <cp:category/>
  <cp:version/>
  <cp:contentType/>
  <cp:contentStatus/>
</cp:coreProperties>
</file>