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Targets charts" sheetId="1" r:id="rId1"/>
    <sheet name="rastarg1" sheetId="2" r:id="rId2"/>
  </sheets>
  <definedNames>
    <definedName name="_xlnm.Print_Area" localSheetId="1">'rastarg1'!$1:$80</definedName>
    <definedName name="_xlnm.Print_Area" localSheetId="0">'Targets charts'!$B$36:$Q$140</definedName>
  </definedNames>
  <calcPr fullCalcOnLoad="1"/>
</workbook>
</file>

<file path=xl/sharedStrings.xml><?xml version="1.0" encoding="utf-8"?>
<sst xmlns="http://schemas.openxmlformats.org/spreadsheetml/2006/main" count="149" uniqueCount="68">
  <si>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</si>
  <si>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</si>
  <si>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</si>
  <si>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</si>
  <si>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</si>
  <si>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</si>
  <si>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</si>
  <si>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</si>
  <si>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</si>
  <si>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</si>
  <si>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</si>
  <si>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</si>
  <si>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</si>
  <si>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</si>
  <si>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</si>
  <si>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</si>
  <si>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</si>
  <si>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numbers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</si>
  <si>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</si>
  <si>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</si>
  <si>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</si>
  <si>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</si>
  <si>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</si>
  <si>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</si>
  <si>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</si>
  <si>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</si>
  <si>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</si>
  <si>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</si>
  <si>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</si>
  <si>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</si>
  <si>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</si>
  <si>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</si>
  <si>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</si>
  <si>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</si>
  <si>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9  Progress towards the 2010 casualty reduction targets</t>
  </si>
  <si>
    <t>Killed and seriously injured casualties by mode of transport</t>
  </si>
  <si>
    <t>Pedestrian</t>
  </si>
  <si>
    <t>Pedal</t>
  </si>
  <si>
    <t>Motor</t>
  </si>
  <si>
    <t>Car</t>
  </si>
  <si>
    <t>Bus/</t>
  </si>
  <si>
    <t xml:space="preserve">All </t>
  </si>
  <si>
    <t xml:space="preserve"> cycle</t>
  </si>
  <si>
    <t>cycle</t>
  </si>
  <si>
    <t>coach</t>
  </si>
  <si>
    <t>road users</t>
  </si>
  <si>
    <t>1994-98 average</t>
  </si>
  <si>
    <t>2001-05 average</t>
  </si>
  <si>
    <t>Numbers in 2010 implied by target</t>
  </si>
  <si>
    <t>Percent changes:</t>
  </si>
  <si>
    <t>2005 on 2004</t>
  </si>
  <si>
    <t>2005 on 1994-98 average</t>
  </si>
  <si>
    <t>Child killed and seriously injured casualties by mode of transport</t>
  </si>
  <si>
    <t>Slight casualties by mode of transport</t>
  </si>
  <si>
    <t>Traffic</t>
  </si>
  <si>
    <t>Slight</t>
  </si>
  <si>
    <t>casualty rate</t>
  </si>
  <si>
    <t>mill veh-km</t>
  </si>
  <si>
    <t>per 100 mill veh-km</t>
  </si>
  <si>
    <t>Rate in 2010 implied by target</t>
  </si>
  <si>
    <t>1. Light goods vehicles and heavy goods vehicles.</t>
  </si>
  <si>
    <t>2. Taxis, minibuses and other modes of transport</t>
  </si>
  <si>
    <t>3. A percentage change is not shown if the baseline figure is small.</t>
  </si>
  <si>
    <r>
      <t>Goods</t>
    </r>
    <r>
      <rPr>
        <b/>
        <vertAlign val="superscript"/>
        <sz val="12"/>
        <rFont val="Times New Roman"/>
        <family val="1"/>
      </rPr>
      <t>(1)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</si>
  <si>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</si>
  <si>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r>
      <t>Percent changes:</t>
    </r>
    <r>
      <rPr>
        <b/>
        <strike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(3)</t>
    </r>
  </si>
  <si>
    <t xml:space="preserve"> </t>
  </si>
  <si>
    <t xml:space="preserve">Table G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</si>
</sst>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000"/>
    <numFmt numFmtId="168" formatCode="0.00000"/>
    <numFmt numFmtId="169" formatCode="0.000000"/>
    <numFmt numFmtId="170" formatCode="0.0%"/>
    <numFmt numFmtId="171" formatCode="0.000%"/>
    <numFmt numFmtId="172" formatCode="0.0000%"/>
    <numFmt numFmtId="173" formatCode="0.0"/>
    <numFmt numFmtId="174" formatCode="0.000000%"/>
    <numFmt numFmtId="175" formatCode="0.00000%"/>
    <numFmt numFmtId="176" formatCode="0.0000000"/>
    <numFmt numFmtId="177" formatCode="#,##0_ ;\-#,##0\ "/>
    <numFmt numFmtId="178" formatCode="0_)"/>
    <numFmt numFmtId="179" formatCode="General_)"/>
    <numFmt numFmtId="180" formatCode="0.0000_)"/>
    <numFmt numFmtId="181" formatCode="0.00_)"/>
    <numFmt numFmtId="182" formatCode="0.0_)"/>
    <numFmt numFmtId="183" formatCode="#,##0.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"/>
      <name val="Arial"/>
      <family val="0"/>
    </font>
    <font>
      <sz val="27.25"/>
      <name val="Arial"/>
      <family val="0"/>
    </font>
    <font>
      <sz val="11.5"/>
      <name val="Times New Roman"/>
      <family val="1"/>
    </font>
    <font>
      <sz val="25.75"/>
      <name val="Arial"/>
      <family val="0"/>
    </font>
    <font>
      <sz val="11.2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color indexed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2"/>
      <color indexed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9" fontId="3" fillId="0" borderId="0" xfId="21" applyFont="1" applyAlignment="1">
      <alignment/>
    </xf>
    <xf numFmtId="9" fontId="3" fillId="0" borderId="0" xfId="0" applyNumberFormat="1" applyFont="1" applyAlignment="1">
      <alignment/>
    </xf>
    <xf numFmtId="9" fontId="0" fillId="0" borderId="0" xfId="21" applyAlignment="1">
      <alignment/>
    </xf>
    <xf numFmtId="168" fontId="4" fillId="0" borderId="0" xfId="21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21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lef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1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21" applyNumberFormat="1" applyFont="1" applyAlignment="1">
      <alignment/>
    </xf>
    <xf numFmtId="172" fontId="0" fillId="0" borderId="0" xfId="21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0" xfId="0" applyFont="1" applyAlignment="1">
      <alignment horizontal="right"/>
    </xf>
    <xf numFmtId="165" fontId="16" fillId="0" borderId="0" xfId="15" applyNumberFormat="1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165" fontId="15" fillId="0" borderId="0" xfId="15" applyNumberFormat="1" applyFont="1" applyAlignment="1">
      <alignment/>
    </xf>
    <xf numFmtId="0" fontId="20" fillId="0" borderId="0" xfId="0" applyFont="1" applyAlignment="1">
      <alignment horizontal="right"/>
    </xf>
    <xf numFmtId="165" fontId="21" fillId="0" borderId="0" xfId="15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1" fontId="24" fillId="0" borderId="0" xfId="15" applyNumberFormat="1" applyFont="1" applyAlignment="1">
      <alignment/>
    </xf>
    <xf numFmtId="0" fontId="15" fillId="0" borderId="2" xfId="0" applyFont="1" applyBorder="1" applyAlignment="1">
      <alignment horizontal="right"/>
    </xf>
    <xf numFmtId="1" fontId="24" fillId="0" borderId="2" xfId="15" applyNumberFormat="1" applyFont="1" applyBorder="1" applyAlignment="1">
      <alignment/>
    </xf>
    <xf numFmtId="0" fontId="14" fillId="0" borderId="0" xfId="0" applyFont="1" applyBorder="1" applyAlignment="1">
      <alignment/>
    </xf>
    <xf numFmtId="165" fontId="14" fillId="0" borderId="0" xfId="15" applyNumberFormat="1" applyFont="1" applyBorder="1" applyAlignment="1">
      <alignment/>
    </xf>
    <xf numFmtId="1" fontId="16" fillId="0" borderId="0" xfId="15" applyNumberFormat="1" applyFont="1" applyAlignment="1">
      <alignment/>
    </xf>
    <xf numFmtId="1" fontId="15" fillId="0" borderId="0" xfId="15" applyNumberFormat="1" applyFont="1" applyAlignment="1">
      <alignment/>
    </xf>
    <xf numFmtId="1" fontId="21" fillId="0" borderId="0" xfId="15" applyNumberFormat="1" applyFont="1" applyAlignment="1">
      <alignment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5" fontId="26" fillId="0" borderId="0" xfId="15" applyNumberFormat="1" applyFont="1" applyAlignment="1">
      <alignment horizontal="right"/>
    </xf>
    <xf numFmtId="2" fontId="26" fillId="0" borderId="0" xfId="15" applyNumberFormat="1" applyFont="1" applyAlignment="1">
      <alignment/>
    </xf>
    <xf numFmtId="165" fontId="15" fillId="0" borderId="0" xfId="15" applyNumberFormat="1" applyFont="1" applyAlignment="1">
      <alignment horizontal="right"/>
    </xf>
    <xf numFmtId="2" fontId="24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6" fillId="0" borderId="0" xfId="15" applyNumberFormat="1" applyFont="1" applyAlignment="1">
      <alignment/>
    </xf>
    <xf numFmtId="1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" fontId="20" fillId="0" borderId="0" xfId="15" applyNumberFormat="1" applyFont="1" applyAlignment="1">
      <alignment/>
    </xf>
    <xf numFmtId="1" fontId="28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1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1" fontId="24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0.999"/>
          <c:h val="0.9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55678274"/>
        <c:axId val="52728923"/>
      </c:lineChart>
      <c:catAx>
        <c:axId val="55678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2728923"/>
        <c:crosses val="autoZero"/>
        <c:auto val="1"/>
        <c:lblOffset val="100"/>
        <c:noMultiLvlLbl val="0"/>
      </c:catAx>
      <c:valAx>
        <c:axId val="527289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56782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0.98525"/>
          <c:h val="0.930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14387360"/>
        <c:axId val="52817953"/>
      </c:lineChart>
      <c:catAx>
        <c:axId val="1438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2817953"/>
        <c:crosses val="autoZero"/>
        <c:auto val="1"/>
        <c:lblOffset val="100"/>
        <c:noMultiLvlLbl val="0"/>
      </c:catAx>
      <c:valAx>
        <c:axId val="528179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43873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725"/>
          <c:w val="0.974"/>
          <c:h val="0.931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15544750"/>
        <c:axId val="755159"/>
      </c:lineChart>
      <c:catAx>
        <c:axId val="15544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755159"/>
        <c:crosses val="autoZero"/>
        <c:auto val="1"/>
        <c:lblOffset val="100"/>
        <c:noMultiLvlLbl val="0"/>
      </c:catAx>
      <c:valAx>
        <c:axId val="7551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554475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0.0835</cdr:y>
    </cdr:from>
    <cdr:to>
      <cdr:x>0.85275</cdr:x>
      <cdr:y>0.208</cdr:y>
    </cdr:to>
    <cdr:grpSp>
      <cdr:nvGrpSpPr>
        <cdr:cNvPr id="1" name="Group 1"/>
        <cdr:cNvGrpSpPr>
          <a:grpSpLocks/>
        </cdr:cNvGrpSpPr>
      </cdr:nvGrpSpPr>
      <cdr:grpSpPr>
        <a:xfrm>
          <a:off x="6286500" y="409575"/>
          <a:ext cx="19431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0.55075</cdr:x>
      <cdr:y>0.5075</cdr:y>
    </cdr:from>
    <cdr:to>
      <cdr:x>0.85275</cdr:x>
      <cdr:y>0.71</cdr:y>
    </cdr:to>
    <cdr:grpSp>
      <cdr:nvGrpSpPr>
        <cdr:cNvPr id="4" name="Group 4"/>
        <cdr:cNvGrpSpPr>
          <a:grpSpLocks/>
        </cdr:cNvGrpSpPr>
      </cdr:nvGrpSpPr>
      <cdr:grpSpPr>
        <a:xfrm>
          <a:off x="5314950" y="2514600"/>
          <a:ext cx="2914650" cy="10096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0.50825</cdr:y>
    </cdr:from>
    <cdr:to>
      <cdr:x>0.41575</cdr:x>
      <cdr:y>0.68475</cdr:y>
    </cdr:to>
    <cdr:grpSp>
      <cdr:nvGrpSpPr>
        <cdr:cNvPr id="1" name="Group 1"/>
        <cdr:cNvGrpSpPr>
          <a:grpSpLocks/>
        </cdr:cNvGrpSpPr>
      </cdr:nvGrpSpPr>
      <cdr:grpSpPr>
        <a:xfrm>
          <a:off x="2257425" y="2533650"/>
          <a:ext cx="1752600" cy="88582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0.5685</cdr:x>
      <cdr:y>0.6365</cdr:y>
    </cdr:from>
    <cdr:to>
      <cdr:x>0.876</cdr:x>
      <cdr:y>0.864</cdr:y>
    </cdr:to>
    <cdr:grpSp>
      <cdr:nvGrpSpPr>
        <cdr:cNvPr id="4" name="Group 4"/>
        <cdr:cNvGrpSpPr>
          <a:grpSpLocks/>
        </cdr:cNvGrpSpPr>
      </cdr:nvGrpSpPr>
      <cdr:grpSpPr>
        <a:xfrm>
          <a:off x="5486400" y="3181350"/>
          <a:ext cx="2971800" cy="11334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0.5575</cdr:x>
      <cdr:y>0.11</cdr:y>
    </cdr:from>
    <cdr:to>
      <cdr:x>0.79175</cdr:x>
      <cdr:y>0.3045</cdr:y>
    </cdr:to>
    <cdr:grpSp>
      <cdr:nvGrpSpPr>
        <cdr:cNvPr id="7" name="Group 7"/>
        <cdr:cNvGrpSpPr>
          <a:grpSpLocks/>
        </cdr:cNvGrpSpPr>
      </cdr:nvGrpSpPr>
      <cdr:grpSpPr>
        <a:xfrm>
          <a:off x="5381625" y="542925"/>
          <a:ext cx="2266950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0.1705</cdr:y>
    </cdr:from>
    <cdr:to>
      <cdr:x>0.95625</cdr:x>
      <cdr:y>0.39375</cdr:y>
    </cdr:to>
    <cdr:grpSp>
      <cdr:nvGrpSpPr>
        <cdr:cNvPr id="1" name="Group 1"/>
        <cdr:cNvGrpSpPr>
          <a:grpSpLocks/>
        </cdr:cNvGrpSpPr>
      </cdr:nvGrpSpPr>
      <cdr:grpSpPr>
        <a:xfrm>
          <a:off x="7772400" y="847725"/>
          <a:ext cx="1476375" cy="111442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0.43225</cdr:x>
      <cdr:y>0.2445</cdr:y>
    </cdr:from>
    <cdr:to>
      <cdr:x>0.7395</cdr:x>
      <cdr:y>0.57025</cdr:y>
    </cdr:to>
    <cdr:grpSp>
      <cdr:nvGrpSpPr>
        <cdr:cNvPr id="4" name="Group 4"/>
        <cdr:cNvGrpSpPr>
          <a:grpSpLocks/>
        </cdr:cNvGrpSpPr>
      </cdr:nvGrpSpPr>
      <cdr:grpSpPr>
        <a:xfrm>
          <a:off x="4181475" y="1219200"/>
          <a:ext cx="2971800" cy="16287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0.14175</cdr:x>
      <cdr:y>0.21875</cdr:y>
    </cdr:from>
    <cdr:to>
      <cdr:x>0.34825</cdr:x>
      <cdr:y>0.36125</cdr:y>
    </cdr:to>
    <cdr:grpSp>
      <cdr:nvGrpSpPr>
        <cdr:cNvPr id="7" name="Group 7"/>
        <cdr:cNvGrpSpPr>
          <a:grpSpLocks/>
        </cdr:cNvGrpSpPr>
      </cdr:nvGrpSpPr>
      <cdr:grpSpPr>
        <a:xfrm>
          <a:off x="1371600" y="1085850"/>
          <a:ext cx="20002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152900" y="8010525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52900" y="8296275"/>
          <a:ext cx="1285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0</v>
      </c>
      <c r="I1" s="1"/>
    </row>
    <row r="2" ht="12.75">
      <c r="I2" s="1"/>
    </row>
    <row r="3" spans="2:16" ht="12.75">
      <c r="B3" t="s">
        <v>1</v>
      </c>
      <c r="I3" s="1" t="s">
        <v>2</v>
      </c>
      <c r="P3" t="s">
        <v>3</v>
      </c>
    </row>
    <row r="4" ht="12.75">
      <c r="I4" s="1"/>
    </row>
    <row r="5" spans="2:18" ht="12.75">
      <c r="B5" t="s">
        <v>4</v>
      </c>
      <c r="D5" s="2">
        <v>0.4</v>
      </c>
      <c r="I5" s="1" t="s">
        <v>4</v>
      </c>
      <c r="K5" s="2">
        <v>0.5</v>
      </c>
      <c r="P5" t="s">
        <v>4</v>
      </c>
      <c r="R5" s="3">
        <v>0.1</v>
      </c>
    </row>
    <row r="6" spans="4:9" ht="12.75">
      <c r="D6" s="4"/>
      <c r="I6" s="1"/>
    </row>
    <row r="7" spans="2:20" ht="12.75">
      <c r="B7" t="s">
        <v>5</v>
      </c>
      <c r="D7" s="4"/>
      <c r="F7" s="5">
        <f>1-D5</f>
        <v>0.6</v>
      </c>
      <c r="I7" s="1" t="s">
        <v>5</v>
      </c>
      <c r="M7" s="6">
        <f>1-K5</f>
        <v>0.5</v>
      </c>
      <c r="P7" t="s">
        <v>5</v>
      </c>
      <c r="Q7" s="7"/>
      <c r="T7" s="8">
        <f>1-R5</f>
        <v>0.9</v>
      </c>
    </row>
    <row r="8" ht="12.75">
      <c r="I8" s="1"/>
    </row>
    <row r="9" spans="2:22" ht="12.75">
      <c r="B9" s="98" t="s">
        <v>6</v>
      </c>
      <c r="C9" s="98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10" t="s">
        <v>6</v>
      </c>
      <c r="J9" s="9"/>
      <c r="K9" s="9" t="s">
        <v>7</v>
      </c>
      <c r="L9" s="9" t="s">
        <v>8</v>
      </c>
      <c r="M9" s="9" t="s">
        <v>9</v>
      </c>
      <c r="N9" s="9" t="s">
        <v>10</v>
      </c>
      <c r="O9" s="9" t="s">
        <v>11</v>
      </c>
      <c r="P9" s="11" t="s">
        <v>12</v>
      </c>
      <c r="R9" s="9" t="s">
        <v>7</v>
      </c>
      <c r="S9" s="9" t="s">
        <v>8</v>
      </c>
      <c r="T9" s="9" t="s">
        <v>9</v>
      </c>
      <c r="U9" s="9" t="s">
        <v>10</v>
      </c>
      <c r="V9" s="9" t="s">
        <v>11</v>
      </c>
    </row>
    <row r="10" spans="2:22" ht="12.75">
      <c r="B10" s="12" t="s">
        <v>13</v>
      </c>
      <c r="C10" s="9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s="13" t="s">
        <v>19</v>
      </c>
      <c r="J10" s="14" t="s">
        <v>19</v>
      </c>
      <c r="K10" t="s">
        <v>14</v>
      </c>
      <c r="L10" t="s">
        <v>15</v>
      </c>
      <c r="M10" t="s">
        <v>16</v>
      </c>
      <c r="N10" t="s">
        <v>17</v>
      </c>
      <c r="O10" t="s">
        <v>18</v>
      </c>
      <c r="P10" s="11" t="s">
        <v>13</v>
      </c>
      <c r="R10" t="s">
        <v>14</v>
      </c>
      <c r="S10" t="s">
        <v>15</v>
      </c>
      <c r="T10" t="s">
        <v>16</v>
      </c>
      <c r="U10" t="s">
        <v>20</v>
      </c>
      <c r="V10" t="s">
        <v>18</v>
      </c>
    </row>
    <row r="11" spans="1:22" ht="13.5" thickBot="1">
      <c r="A11" s="15" t="s">
        <v>21</v>
      </c>
      <c r="B11" s="15"/>
      <c r="C11" s="16" t="s">
        <v>22</v>
      </c>
      <c r="D11" s="16" t="s">
        <v>23</v>
      </c>
      <c r="E11" s="16" t="s">
        <v>24</v>
      </c>
      <c r="F11" s="16" t="s">
        <v>25</v>
      </c>
      <c r="G11" s="16" t="s">
        <v>26</v>
      </c>
      <c r="H11" s="16" t="s">
        <v>27</v>
      </c>
      <c r="I11" s="17"/>
      <c r="J11" s="15" t="s">
        <v>22</v>
      </c>
      <c r="K11" s="16" t="s">
        <v>23</v>
      </c>
      <c r="L11" s="16" t="s">
        <v>24</v>
      </c>
      <c r="M11" s="16" t="s">
        <v>25</v>
      </c>
      <c r="N11" s="16" t="s">
        <v>26</v>
      </c>
      <c r="O11" s="16" t="s">
        <v>27</v>
      </c>
      <c r="P11" s="18" t="s">
        <v>28</v>
      </c>
      <c r="Q11" s="15"/>
      <c r="R11" s="16" t="s">
        <v>23</v>
      </c>
      <c r="S11" s="16" t="s">
        <v>24</v>
      </c>
      <c r="T11" s="16" t="s">
        <v>25</v>
      </c>
      <c r="U11" s="16" t="s">
        <v>26</v>
      </c>
      <c r="V11" s="16" t="s">
        <v>27</v>
      </c>
    </row>
    <row r="12" spans="1:23" ht="12.75">
      <c r="A12" t="s">
        <v>29</v>
      </c>
      <c r="B12" s="19">
        <v>4837.8</v>
      </c>
      <c r="C12" s="20">
        <f>B12</f>
        <v>4837.8</v>
      </c>
      <c r="D12" s="21"/>
      <c r="E12" s="21"/>
      <c r="F12" s="21"/>
      <c r="G12" s="21"/>
      <c r="H12" s="21"/>
      <c r="I12" s="22">
        <v>842.4</v>
      </c>
      <c r="J12" s="20">
        <f>I12</f>
        <v>842.4</v>
      </c>
      <c r="K12" s="21"/>
      <c r="L12" s="21"/>
      <c r="M12" s="21"/>
      <c r="N12" s="21"/>
      <c r="O12" s="21"/>
      <c r="P12" s="23">
        <v>46.41885862405983</v>
      </c>
      <c r="Q12" s="24">
        <f>P12</f>
        <v>46.41885862405983</v>
      </c>
      <c r="R12" s="21"/>
      <c r="S12" s="21"/>
      <c r="T12" s="21"/>
      <c r="U12" s="21"/>
      <c r="V12" s="21"/>
      <c r="W12" s="25"/>
    </row>
    <row r="13" spans="1:23" ht="12.75">
      <c r="A13">
        <v>1994</v>
      </c>
      <c r="B13" s="26">
        <v>5571</v>
      </c>
      <c r="C13" s="20">
        <f aca="true" t="shared" si="0" ref="C13:C29">C12</f>
        <v>4837.8</v>
      </c>
      <c r="D13" s="21"/>
      <c r="E13" s="21"/>
      <c r="F13" s="21"/>
      <c r="G13" s="21"/>
      <c r="H13" s="21"/>
      <c r="I13" s="1">
        <v>1029</v>
      </c>
      <c r="J13" s="20">
        <f aca="true" t="shared" si="1" ref="J13:J29">J12</f>
        <v>842.4</v>
      </c>
      <c r="K13" s="21"/>
      <c r="L13" s="21"/>
      <c r="M13" s="21"/>
      <c r="N13" s="21"/>
      <c r="O13" s="21"/>
      <c r="P13" s="27">
        <v>47.22777777777778</v>
      </c>
      <c r="Q13" s="24">
        <f aca="true" t="shared" si="2" ref="Q13:Q29">Q12</f>
        <v>46.41885862405983</v>
      </c>
      <c r="R13" s="21"/>
      <c r="S13" s="21"/>
      <c r="T13" s="21"/>
      <c r="U13" s="21"/>
      <c r="V13" s="21"/>
      <c r="W13" s="25"/>
    </row>
    <row r="14" spans="1:23" ht="12.75">
      <c r="A14">
        <v>1995</v>
      </c>
      <c r="B14" s="26">
        <v>5339</v>
      </c>
      <c r="C14" s="20">
        <f t="shared" si="0"/>
        <v>4837.8</v>
      </c>
      <c r="D14" s="21"/>
      <c r="E14" s="21"/>
      <c r="F14" s="21"/>
      <c r="G14" s="21"/>
      <c r="H14" s="21"/>
      <c r="I14" s="1">
        <v>950</v>
      </c>
      <c r="J14" s="20">
        <f t="shared" si="1"/>
        <v>842.4</v>
      </c>
      <c r="K14" s="21"/>
      <c r="L14" s="21"/>
      <c r="M14" s="21"/>
      <c r="N14" s="21"/>
      <c r="O14" s="21"/>
      <c r="P14" s="27">
        <v>45.881424216027874</v>
      </c>
      <c r="Q14" s="24">
        <f t="shared" si="2"/>
        <v>46.41885862405983</v>
      </c>
      <c r="R14" s="21"/>
      <c r="S14" s="21"/>
      <c r="T14" s="21"/>
      <c r="U14" s="21"/>
      <c r="V14" s="21"/>
      <c r="W14" s="25"/>
    </row>
    <row r="15" spans="1:21" ht="12.75">
      <c r="A15">
        <v>1996</v>
      </c>
      <c r="B15" s="26">
        <v>4398</v>
      </c>
      <c r="C15" s="20">
        <f t="shared" si="0"/>
        <v>4837.8</v>
      </c>
      <c r="D15" s="20">
        <f>C15</f>
        <v>4837.8</v>
      </c>
      <c r="E15" s="28">
        <v>1</v>
      </c>
      <c r="F15" s="29">
        <f>1</f>
        <v>1</v>
      </c>
      <c r="G15" s="30">
        <f>D15</f>
        <v>4837.8</v>
      </c>
      <c r="I15" s="1">
        <v>790</v>
      </c>
      <c r="J15" s="20">
        <f t="shared" si="1"/>
        <v>842.4</v>
      </c>
      <c r="K15" s="19">
        <v>842.4</v>
      </c>
      <c r="L15" s="29">
        <v>1</v>
      </c>
      <c r="M15" s="29">
        <f>1</f>
        <v>1</v>
      </c>
      <c r="N15" s="31">
        <f>K15</f>
        <v>842.4</v>
      </c>
      <c r="P15" s="27">
        <v>45.84270852635201</v>
      </c>
      <c r="Q15" s="24">
        <f t="shared" si="2"/>
        <v>46.41885862405983</v>
      </c>
      <c r="R15" s="32">
        <v>46.42</v>
      </c>
      <c r="S15" s="29">
        <v>1</v>
      </c>
      <c r="T15" s="29">
        <f>1</f>
        <v>1</v>
      </c>
      <c r="U15" s="33">
        <f>R15</f>
        <v>46.42</v>
      </c>
    </row>
    <row r="16" spans="1:22" ht="12.75">
      <c r="A16">
        <v>1997</v>
      </c>
      <c r="B16" s="26">
        <v>4424</v>
      </c>
      <c r="C16" s="20">
        <f t="shared" si="0"/>
        <v>4837.8</v>
      </c>
      <c r="F16" s="6">
        <f aca="true" t="shared" si="3" ref="F16:F29">F15*E$32</f>
        <v>0.9641701029894991</v>
      </c>
      <c r="G16" s="30">
        <f aca="true" t="shared" si="4" ref="G16:G29">G15*E$32</f>
        <v>4664.462124242599</v>
      </c>
      <c r="H16" s="34">
        <f aca="true" t="shared" si="5" ref="H16:H29">(G16-G15)/G15</f>
        <v>-0.03582989701050084</v>
      </c>
      <c r="I16" s="1">
        <v>745</v>
      </c>
      <c r="J16" s="20">
        <f t="shared" si="1"/>
        <v>842.4</v>
      </c>
      <c r="M16" s="6">
        <f aca="true" t="shared" si="6" ref="M16:M29">M15*L$32</f>
        <v>0.9516951530106196</v>
      </c>
      <c r="N16" s="31">
        <f aca="true" t="shared" si="7" ref="N16:N29">N15*L$32</f>
        <v>801.7079968961459</v>
      </c>
      <c r="O16" s="35">
        <f aca="true" t="shared" si="8" ref="O16:O29">(N16-N15)/N15</f>
        <v>-0.048304846989380416</v>
      </c>
      <c r="P16" s="27">
        <v>47.18521590378933</v>
      </c>
      <c r="Q16" s="24">
        <f t="shared" si="2"/>
        <v>46.41885862405983</v>
      </c>
      <c r="R16" s="29"/>
      <c r="T16" s="6">
        <f aca="true" t="shared" si="9" ref="T16:T29">T15*S$32</f>
        <v>0.9925024964407473</v>
      </c>
      <c r="U16" s="33">
        <f aca="true" t="shared" si="10" ref="U16:U29">U15*S$32</f>
        <v>46.07196588477949</v>
      </c>
      <c r="V16" s="36">
        <f aca="true" t="shared" si="11" ref="V16:V29">(U16-U15)/U15</f>
        <v>-0.007497503559252783</v>
      </c>
    </row>
    <row r="17" spans="1:22" ht="12.75">
      <c r="A17">
        <v>1998</v>
      </c>
      <c r="B17" s="26">
        <v>4457</v>
      </c>
      <c r="C17" s="20">
        <f t="shared" si="0"/>
        <v>4837.8</v>
      </c>
      <c r="F17" s="6">
        <f t="shared" si="3"/>
        <v>0.9296239874987814</v>
      </c>
      <c r="G17" s="30">
        <f t="shared" si="4"/>
        <v>4497.3349267216045</v>
      </c>
      <c r="H17" s="34">
        <f t="shared" si="5"/>
        <v>-0.03582989701050093</v>
      </c>
      <c r="I17" s="1">
        <v>698</v>
      </c>
      <c r="J17" s="20">
        <f t="shared" si="1"/>
        <v>842.4</v>
      </c>
      <c r="M17" s="6">
        <f t="shared" si="6"/>
        <v>0.9057236642639066</v>
      </c>
      <c r="N17" s="31">
        <f t="shared" si="7"/>
        <v>762.9816147759149</v>
      </c>
      <c r="O17" s="35">
        <f t="shared" si="8"/>
        <v>-0.04830484698938048</v>
      </c>
      <c r="P17" s="27">
        <v>45.980239475095104</v>
      </c>
      <c r="Q17" s="24">
        <f t="shared" si="2"/>
        <v>46.41885862405983</v>
      </c>
      <c r="R17" s="29"/>
      <c r="T17" s="6">
        <f t="shared" si="9"/>
        <v>0.9850612054411155</v>
      </c>
      <c r="U17" s="33">
        <f t="shared" si="10"/>
        <v>45.72654115657658</v>
      </c>
      <c r="V17" s="36">
        <f t="shared" si="11"/>
        <v>-0.007497503559252789</v>
      </c>
    </row>
    <row r="18" spans="1:22" ht="12.75">
      <c r="A18">
        <v>1999</v>
      </c>
      <c r="B18" s="26">
        <v>4075</v>
      </c>
      <c r="C18" s="20">
        <f t="shared" si="0"/>
        <v>4837.8</v>
      </c>
      <c r="F18" s="6">
        <f t="shared" si="3"/>
        <v>0.8963156557682089</v>
      </c>
      <c r="G18" s="30">
        <f t="shared" si="4"/>
        <v>4336.195879475441</v>
      </c>
      <c r="H18" s="34">
        <f t="shared" si="5"/>
        <v>-0.03582989701050086</v>
      </c>
      <c r="I18" s="1">
        <v>625</v>
      </c>
      <c r="J18" s="20">
        <f t="shared" si="1"/>
        <v>842.4</v>
      </c>
      <c r="M18" s="6">
        <f t="shared" si="6"/>
        <v>0.8619728212469776</v>
      </c>
      <c r="N18" s="31">
        <f t="shared" si="7"/>
        <v>726.1259046184539</v>
      </c>
      <c r="O18" s="35">
        <f t="shared" si="8"/>
        <v>-0.04830484698938044</v>
      </c>
      <c r="P18" s="27">
        <v>42.564747296957506</v>
      </c>
      <c r="Q18" s="24">
        <f t="shared" si="2"/>
        <v>46.41885862405983</v>
      </c>
      <c r="R18" s="29"/>
      <c r="T18" s="6">
        <f t="shared" si="9"/>
        <v>0.977675705547239</v>
      </c>
      <c r="U18" s="33">
        <f t="shared" si="10"/>
        <v>45.38370625150283</v>
      </c>
      <c r="V18" s="36">
        <f t="shared" si="11"/>
        <v>-0.007497503559252764</v>
      </c>
    </row>
    <row r="19" spans="1:22" ht="12.75">
      <c r="A19">
        <v>2000</v>
      </c>
      <c r="B19" s="26">
        <v>3893</v>
      </c>
      <c r="C19" s="20">
        <f t="shared" si="0"/>
        <v>4837.8</v>
      </c>
      <c r="F19" s="6">
        <f t="shared" si="3"/>
        <v>0.8642007581331345</v>
      </c>
      <c r="G19" s="30">
        <f t="shared" si="4"/>
        <v>4180.830427696477</v>
      </c>
      <c r="H19" s="34">
        <f t="shared" si="5"/>
        <v>-0.03582989701050096</v>
      </c>
      <c r="I19" s="1">
        <v>561</v>
      </c>
      <c r="J19" s="20">
        <f t="shared" si="1"/>
        <v>842.4</v>
      </c>
      <c r="M19" s="6">
        <f t="shared" si="6"/>
        <v>0.8203353560076377</v>
      </c>
      <c r="N19" s="31">
        <f t="shared" si="7"/>
        <v>691.050503900834</v>
      </c>
      <c r="O19" s="35">
        <f t="shared" si="8"/>
        <v>-0.0483048469893805</v>
      </c>
      <c r="P19" s="27">
        <v>42.00601602588408</v>
      </c>
      <c r="Q19" s="24">
        <f t="shared" si="2"/>
        <v>46.41885862405983</v>
      </c>
      <c r="R19" s="29"/>
      <c r="T19" s="6">
        <f t="shared" si="9"/>
        <v>0.9703455784651037</v>
      </c>
      <c r="U19" s="33">
        <f t="shared" si="10"/>
        <v>45.043441752350105</v>
      </c>
      <c r="V19" s="36">
        <f t="shared" si="11"/>
        <v>-0.007497503559252754</v>
      </c>
    </row>
    <row r="20" spans="1:22" ht="12.75">
      <c r="A20">
        <v>2001</v>
      </c>
      <c r="B20" s="26">
        <v>3758</v>
      </c>
      <c r="C20" s="20">
        <f t="shared" si="0"/>
        <v>4837.8</v>
      </c>
      <c r="F20" s="6">
        <f t="shared" si="3"/>
        <v>0.8332365339728275</v>
      </c>
      <c r="G20" s="30">
        <f t="shared" si="4"/>
        <v>4031.0317040537443</v>
      </c>
      <c r="H20" s="34">
        <f t="shared" si="5"/>
        <v>-0.03582989701050084</v>
      </c>
      <c r="I20" s="1">
        <v>544</v>
      </c>
      <c r="J20" s="20">
        <f t="shared" si="1"/>
        <v>842.4</v>
      </c>
      <c r="M20" s="6">
        <f t="shared" si="6"/>
        <v>0.7807091821557098</v>
      </c>
      <c r="N20" s="31">
        <f t="shared" si="7"/>
        <v>657.66941504797</v>
      </c>
      <c r="O20" s="35">
        <f t="shared" si="8"/>
        <v>-0.04830484698938034</v>
      </c>
      <c r="P20" s="27">
        <v>40.321976787719954</v>
      </c>
      <c r="Q20" s="24">
        <f t="shared" si="2"/>
        <v>46.41885862405983</v>
      </c>
      <c r="R20" s="29"/>
      <c r="T20" s="6">
        <f t="shared" si="9"/>
        <v>0.9630704090368565</v>
      </c>
      <c r="U20" s="33">
        <f t="shared" si="10"/>
        <v>44.705728387490865</v>
      </c>
      <c r="V20" s="36">
        <f t="shared" si="11"/>
        <v>-0.007497503559252787</v>
      </c>
    </row>
    <row r="21" spans="1:22" ht="12.75">
      <c r="A21">
        <v>2002</v>
      </c>
      <c r="B21" s="26">
        <v>3524</v>
      </c>
      <c r="C21" s="20">
        <f t="shared" si="0"/>
        <v>4837.8</v>
      </c>
      <c r="F21" s="6">
        <f t="shared" si="3"/>
        <v>0.8033817547751944</v>
      </c>
      <c r="G21" s="30">
        <f t="shared" si="4"/>
        <v>3886.600253251435</v>
      </c>
      <c r="H21" s="34">
        <f t="shared" si="5"/>
        <v>-0.03582989701050086</v>
      </c>
      <c r="I21" s="1">
        <v>527</v>
      </c>
      <c r="J21" s="20">
        <f t="shared" si="1"/>
        <v>842.4</v>
      </c>
      <c r="M21" s="6">
        <f t="shared" si="6"/>
        <v>0.742997144568474</v>
      </c>
      <c r="N21" s="31">
        <f t="shared" si="7"/>
        <v>625.9007945844825</v>
      </c>
      <c r="O21" s="35">
        <f t="shared" si="8"/>
        <v>-0.04830484698938045</v>
      </c>
      <c r="P21" s="27">
        <v>37.91741904417961</v>
      </c>
      <c r="Q21" s="24">
        <f t="shared" si="2"/>
        <v>46.41885862405983</v>
      </c>
      <c r="R21" s="29"/>
      <c r="T21" s="6">
        <f t="shared" si="9"/>
        <v>0.9558497852172917</v>
      </c>
      <c r="U21" s="33">
        <f t="shared" si="10"/>
        <v>44.370547029786664</v>
      </c>
      <c r="V21" s="36">
        <f t="shared" si="11"/>
        <v>-0.007497503559252781</v>
      </c>
    </row>
    <row r="22" spans="1:22" ht="12.75">
      <c r="A22">
        <v>2003</v>
      </c>
      <c r="B22" s="26">
        <v>3285</v>
      </c>
      <c r="C22" s="20">
        <f t="shared" si="0"/>
        <v>4837.8</v>
      </c>
      <c r="F22" s="6">
        <f t="shared" si="3"/>
        <v>0.7745966692414836</v>
      </c>
      <c r="G22" s="30">
        <f t="shared" si="4"/>
        <v>3747.3437664564494</v>
      </c>
      <c r="H22" s="34">
        <f t="shared" si="5"/>
        <v>-0.03582989701050086</v>
      </c>
      <c r="I22" s="1">
        <v>431</v>
      </c>
      <c r="J22" s="20">
        <f t="shared" si="1"/>
        <v>842.4</v>
      </c>
      <c r="M22" s="6">
        <f t="shared" si="6"/>
        <v>0.7071067811865472</v>
      </c>
      <c r="N22" s="31">
        <f t="shared" si="7"/>
        <v>595.6667524715474</v>
      </c>
      <c r="O22" s="35">
        <f t="shared" si="8"/>
        <v>-0.04830484698938045</v>
      </c>
      <c r="P22" s="37">
        <v>36.76673485893715</v>
      </c>
      <c r="Q22" s="24">
        <f t="shared" si="2"/>
        <v>46.41885862405983</v>
      </c>
      <c r="R22" s="29"/>
      <c r="T22" s="6">
        <f t="shared" si="9"/>
        <v>0.9486832980505141</v>
      </c>
      <c r="U22" s="33">
        <f t="shared" si="10"/>
        <v>44.03787869550485</v>
      </c>
      <c r="V22" s="36">
        <f t="shared" si="11"/>
        <v>-0.0074975035592526555</v>
      </c>
    </row>
    <row r="23" spans="1:22" ht="12.75">
      <c r="A23">
        <v>2004</v>
      </c>
      <c r="B23" s="26">
        <v>3059</v>
      </c>
      <c r="C23" s="20">
        <f t="shared" si="0"/>
        <v>4837.8</v>
      </c>
      <c r="F23" s="6">
        <f t="shared" si="3"/>
        <v>0.7468429503578843</v>
      </c>
      <c r="G23" s="30">
        <f t="shared" si="4"/>
        <v>3613.0768252413723</v>
      </c>
      <c r="H23" s="34">
        <f t="shared" si="5"/>
        <v>-0.03582989701050091</v>
      </c>
      <c r="I23" s="1">
        <v>383</v>
      </c>
      <c r="J23" s="20">
        <f t="shared" si="1"/>
        <v>842.4</v>
      </c>
      <c r="M23" s="6">
        <f t="shared" si="6"/>
        <v>0.6729500963161777</v>
      </c>
      <c r="N23" s="31">
        <f t="shared" si="7"/>
        <v>566.8931611367482</v>
      </c>
      <c r="O23" s="35">
        <f t="shared" si="8"/>
        <v>-0.04830484698938039</v>
      </c>
      <c r="P23" s="37">
        <v>36.04495960660344</v>
      </c>
      <c r="Q23" s="24">
        <f t="shared" si="2"/>
        <v>46.41885862405983</v>
      </c>
      <c r="R23" s="29"/>
      <c r="T23" s="6">
        <f t="shared" si="9"/>
        <v>0.9415705416467768</v>
      </c>
      <c r="U23" s="33">
        <f t="shared" si="10"/>
        <v>43.707704543243366</v>
      </c>
      <c r="V23" s="36">
        <f t="shared" si="11"/>
        <v>-0.007497503559252665</v>
      </c>
    </row>
    <row r="24" spans="1:22" ht="12.75">
      <c r="A24">
        <v>2005</v>
      </c>
      <c r="B24" s="26">
        <v>2938</v>
      </c>
      <c r="C24" s="20">
        <f t="shared" si="0"/>
        <v>4837.8</v>
      </c>
      <c r="F24" s="6">
        <f t="shared" si="3"/>
        <v>0.7200836443635427</v>
      </c>
      <c r="G24" s="30">
        <f t="shared" si="4"/>
        <v>3483.6206547019465</v>
      </c>
      <c r="H24" s="34">
        <f t="shared" si="5"/>
        <v>-0.035829897010500864</v>
      </c>
      <c r="I24" s="1">
        <v>368</v>
      </c>
      <c r="J24" s="20">
        <f t="shared" si="1"/>
        <v>842.4</v>
      </c>
      <c r="M24" s="6">
        <f t="shared" si="6"/>
        <v>0.640443344882136</v>
      </c>
      <c r="N24" s="31">
        <f t="shared" si="7"/>
        <v>539.5094737287113</v>
      </c>
      <c r="O24" s="35">
        <f t="shared" si="8"/>
        <v>-0.04830484698938051</v>
      </c>
      <c r="P24" s="27">
        <v>34.84011423755794</v>
      </c>
      <c r="Q24" s="24">
        <f t="shared" si="2"/>
        <v>46.41885862405983</v>
      </c>
      <c r="R24" s="29"/>
      <c r="T24" s="6">
        <f t="shared" si="9"/>
        <v>0.9345111131594925</v>
      </c>
      <c r="U24" s="33">
        <f t="shared" si="10"/>
        <v>43.380005872863634</v>
      </c>
      <c r="V24" s="36">
        <f t="shared" si="11"/>
        <v>-0.0074975035592526875</v>
      </c>
    </row>
    <row r="25" spans="1:22" ht="12.75">
      <c r="A25">
        <v>2006</v>
      </c>
      <c r="B25" s="26"/>
      <c r="C25" s="20">
        <f t="shared" si="0"/>
        <v>4837.8</v>
      </c>
      <c r="F25" s="6">
        <f t="shared" si="3"/>
        <v>0.6942831215470507</v>
      </c>
      <c r="G25" s="30">
        <f t="shared" si="4"/>
        <v>3358.802885420322</v>
      </c>
      <c r="H25" s="34">
        <f t="shared" si="5"/>
        <v>-0.03582989701050087</v>
      </c>
      <c r="I25" s="1"/>
      <c r="J25" s="20">
        <f t="shared" si="1"/>
        <v>842.4</v>
      </c>
      <c r="M25" s="6">
        <f t="shared" si="6"/>
        <v>0.6095068271022374</v>
      </c>
      <c r="N25" s="31">
        <f t="shared" si="7"/>
        <v>513.4485511509248</v>
      </c>
      <c r="O25" s="35">
        <f t="shared" si="8"/>
        <v>-0.04830484698938037</v>
      </c>
      <c r="P25" s="1"/>
      <c r="Q25" s="24">
        <f t="shared" si="2"/>
        <v>46.41885862405983</v>
      </c>
      <c r="R25" s="29"/>
      <c r="T25" s="6">
        <f t="shared" si="9"/>
        <v>0.927504612762418</v>
      </c>
      <c r="U25" s="33">
        <f t="shared" si="10"/>
        <v>43.054764124431436</v>
      </c>
      <c r="V25" s="36">
        <f t="shared" si="11"/>
        <v>-0.0074975035592527</v>
      </c>
    </row>
    <row r="26" spans="1:22" ht="12.75">
      <c r="A26">
        <v>2007</v>
      </c>
      <c r="B26" s="26"/>
      <c r="C26" s="20">
        <f t="shared" si="0"/>
        <v>4837.8</v>
      </c>
      <c r="F26" s="6">
        <f t="shared" si="3"/>
        <v>0.6694070288058909</v>
      </c>
      <c r="G26" s="30">
        <f t="shared" si="4"/>
        <v>3238.4573239571387</v>
      </c>
      <c r="H26" s="34">
        <f t="shared" si="5"/>
        <v>-0.03582989701050092</v>
      </c>
      <c r="I26" s="1"/>
      <c r="J26" s="20">
        <f t="shared" si="1"/>
        <v>842.4</v>
      </c>
      <c r="M26" s="6">
        <f t="shared" si="6"/>
        <v>0.580064693080081</v>
      </c>
      <c r="N26" s="31">
        <f t="shared" si="7"/>
        <v>488.6464974506603</v>
      </c>
      <c r="O26" s="35">
        <f t="shared" si="8"/>
        <v>-0.0483048469893804</v>
      </c>
      <c r="P26" s="1"/>
      <c r="Q26" s="24">
        <f t="shared" si="2"/>
        <v>46.41885862405983</v>
      </c>
      <c r="R26" s="29"/>
      <c r="T26" s="6">
        <f t="shared" si="9"/>
        <v>0.9205506436270084</v>
      </c>
      <c r="U26" s="33">
        <f t="shared" si="10"/>
        <v>42.731960877165726</v>
      </c>
      <c r="V26" s="36">
        <f t="shared" si="11"/>
        <v>-0.007497503559252708</v>
      </c>
    </row>
    <row r="27" spans="1:22" ht="12.75">
      <c r="A27">
        <v>2008</v>
      </c>
      <c r="B27" s="26"/>
      <c r="C27" s="20">
        <f t="shared" si="0"/>
        <v>4837.8</v>
      </c>
      <c r="F27" s="6">
        <f t="shared" si="3"/>
        <v>0.6454222439056704</v>
      </c>
      <c r="G27" s="30">
        <f t="shared" si="4"/>
        <v>3122.423731566852</v>
      </c>
      <c r="H27" s="34">
        <f t="shared" si="5"/>
        <v>-0.03582989701050092</v>
      </c>
      <c r="I27" s="1"/>
      <c r="J27" s="20">
        <f t="shared" si="1"/>
        <v>842.4</v>
      </c>
      <c r="M27" s="6">
        <f t="shared" si="6"/>
        <v>0.5520447568369058</v>
      </c>
      <c r="N27" s="31">
        <f t="shared" si="7"/>
        <v>465.0425031594095</v>
      </c>
      <c r="O27" s="35">
        <f t="shared" si="8"/>
        <v>-0.04830484698938047</v>
      </c>
      <c r="P27" s="1"/>
      <c r="Q27" s="24">
        <f t="shared" si="2"/>
        <v>46.41885862405983</v>
      </c>
      <c r="R27" s="29"/>
      <c r="T27" s="6">
        <f t="shared" si="9"/>
        <v>0.9136488118999426</v>
      </c>
      <c r="U27" s="33">
        <f t="shared" si="10"/>
        <v>42.411577848395325</v>
      </c>
      <c r="V27" s="36">
        <f t="shared" si="11"/>
        <v>-0.0074975035592527856</v>
      </c>
    </row>
    <row r="28" spans="1:22" ht="12.75">
      <c r="A28">
        <v>2009</v>
      </c>
      <c r="B28" s="26"/>
      <c r="C28" s="20">
        <f t="shared" si="0"/>
        <v>4837.8</v>
      </c>
      <c r="F28" s="6">
        <f t="shared" si="3"/>
        <v>0.6222968313782439</v>
      </c>
      <c r="G28" s="30">
        <f t="shared" si="4"/>
        <v>3010.547610841668</v>
      </c>
      <c r="H28" s="34">
        <f t="shared" si="5"/>
        <v>-0.03582989701050088</v>
      </c>
      <c r="I28" s="1"/>
      <c r="J28" s="20">
        <f t="shared" si="1"/>
        <v>842.4</v>
      </c>
      <c r="M28" s="6">
        <f t="shared" si="6"/>
        <v>0.5253783193266094</v>
      </c>
      <c r="N28" s="31">
        <f t="shared" si="7"/>
        <v>442.57869620073575</v>
      </c>
      <c r="O28" s="35">
        <f t="shared" si="8"/>
        <v>-0.0483048469893804</v>
      </c>
      <c r="P28" s="1"/>
      <c r="Q28" s="24">
        <f t="shared" si="2"/>
        <v>46.41885862405983</v>
      </c>
      <c r="R28" s="29"/>
      <c r="T28" s="6">
        <f t="shared" si="9"/>
        <v>0.9067987266808157</v>
      </c>
      <c r="U28" s="33">
        <f t="shared" si="10"/>
        <v>42.09359689252346</v>
      </c>
      <c r="V28" s="36">
        <f t="shared" si="11"/>
        <v>-0.007497503559252711</v>
      </c>
    </row>
    <row r="29" spans="1:22" ht="12.75">
      <c r="A29">
        <v>2010</v>
      </c>
      <c r="B29" s="26"/>
      <c r="C29" s="20">
        <f t="shared" si="0"/>
        <v>4837.8</v>
      </c>
      <c r="D29" s="20">
        <f>B12*F7</f>
        <v>2902.68</v>
      </c>
      <c r="E29" s="8">
        <f>F7</f>
        <v>0.6</v>
      </c>
      <c r="F29" s="6">
        <f t="shared" si="3"/>
        <v>0.6000000000000004</v>
      </c>
      <c r="G29" s="30">
        <f t="shared" si="4"/>
        <v>2902.680000000001</v>
      </c>
      <c r="H29" s="34">
        <f t="shared" si="5"/>
        <v>-0.03582989701050095</v>
      </c>
      <c r="I29" s="1"/>
      <c r="J29" s="20">
        <f t="shared" si="1"/>
        <v>842.4</v>
      </c>
      <c r="K29" s="20">
        <f>K15*M7</f>
        <v>421.2</v>
      </c>
      <c r="L29" s="6">
        <f>M7</f>
        <v>0.5</v>
      </c>
      <c r="M29" s="6">
        <f t="shared" si="6"/>
        <v>0.49999999999999967</v>
      </c>
      <c r="N29" s="31">
        <f t="shared" si="7"/>
        <v>421.1999999999997</v>
      </c>
      <c r="O29" s="35">
        <f t="shared" si="8"/>
        <v>-0.04830484698938047</v>
      </c>
      <c r="P29" s="1"/>
      <c r="Q29" s="24">
        <f t="shared" si="2"/>
        <v>46.41885862405983</v>
      </c>
      <c r="R29" s="6">
        <f>R15*T7</f>
        <v>41.778000000000006</v>
      </c>
      <c r="S29" s="8">
        <f>T7</f>
        <v>0.9</v>
      </c>
      <c r="T29" s="6">
        <f t="shared" si="9"/>
        <v>0.9000000000000005</v>
      </c>
      <c r="U29" s="33">
        <f t="shared" si="10"/>
        <v>41.77800000000001</v>
      </c>
      <c r="V29" s="36">
        <f t="shared" si="11"/>
        <v>-0.00749750355925274</v>
      </c>
    </row>
    <row r="30" spans="4:19" ht="12.75">
      <c r="D30" s="38" t="s">
        <v>30</v>
      </c>
      <c r="E30" s="39">
        <v>14</v>
      </c>
      <c r="H30" s="40"/>
      <c r="K30" s="38" t="s">
        <v>30</v>
      </c>
      <c r="L30" s="39">
        <v>14</v>
      </c>
      <c r="R30" s="38" t="s">
        <v>30</v>
      </c>
      <c r="S30" s="39">
        <v>14</v>
      </c>
    </row>
    <row r="31" spans="4:19" ht="12.75">
      <c r="D31" s="38" t="s">
        <v>31</v>
      </c>
      <c r="E31" s="41">
        <f>1/E30</f>
        <v>0.07142857142857142</v>
      </c>
      <c r="K31" s="38" t="s">
        <v>31</v>
      </c>
      <c r="L31" s="41">
        <f>1/L30</f>
        <v>0.07142857142857142</v>
      </c>
      <c r="R31" s="38" t="s">
        <v>31</v>
      </c>
      <c r="S31" s="41">
        <f>1/S30</f>
        <v>0.07142857142857142</v>
      </c>
    </row>
    <row r="32" spans="4:19" ht="12.75">
      <c r="D32" s="38" t="s">
        <v>32</v>
      </c>
      <c r="E32" s="41">
        <f>POWER(E29,E31)</f>
        <v>0.9641701029894991</v>
      </c>
      <c r="K32" s="38" t="s">
        <v>32</v>
      </c>
      <c r="L32" s="41">
        <f>POWER(L29,L31)</f>
        <v>0.9516951530106196</v>
      </c>
      <c r="R32" s="38" t="s">
        <v>32</v>
      </c>
      <c r="S32" s="41">
        <f>POWER(S29,S31)</f>
        <v>0.9925024964407473</v>
      </c>
    </row>
    <row r="33" spans="4:19" ht="12.75">
      <c r="D33" s="38" t="s">
        <v>33</v>
      </c>
      <c r="E33" s="42">
        <f>1-E32</f>
        <v>0.03582989701050088</v>
      </c>
      <c r="F33" s="43"/>
      <c r="K33" s="38" t="s">
        <v>33</v>
      </c>
      <c r="L33" s="44">
        <f>1-L32</f>
        <v>0.04830484698938042</v>
      </c>
      <c r="R33" s="38" t="s">
        <v>33</v>
      </c>
      <c r="S33" s="36">
        <f>1-S32</f>
        <v>0.007497503559252716</v>
      </c>
    </row>
    <row r="34" spans="4:19" ht="12.75">
      <c r="D34" s="38"/>
      <c r="E34" s="43"/>
      <c r="F34" s="43"/>
      <c r="K34" s="38"/>
      <c r="L34" s="45"/>
      <c r="R34" s="38"/>
      <c r="S34" s="46"/>
    </row>
    <row r="35" spans="4:19" ht="12.75">
      <c r="D35" s="38"/>
      <c r="E35" s="43"/>
      <c r="F35" s="43"/>
      <c r="K35" s="38"/>
      <c r="L35" s="45"/>
      <c r="R35" s="38"/>
      <c r="S35" s="46"/>
    </row>
    <row r="36" spans="2:19" ht="23.25">
      <c r="B36" s="47" t="s">
        <v>34</v>
      </c>
      <c r="D36" s="38"/>
      <c r="E36" s="43"/>
      <c r="F36" s="43"/>
      <c r="K36" s="38"/>
      <c r="L36" s="45"/>
      <c r="R36" s="38"/>
      <c r="S36" s="4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1.00390625" style="50" customWidth="1"/>
    <col min="2" max="2" width="10.8515625" style="50" customWidth="1"/>
    <col min="3" max="3" width="9.28125" style="50" customWidth="1"/>
    <col min="4" max="4" width="9.7109375" style="50" customWidth="1"/>
    <col min="5" max="5" width="9.57421875" style="50" customWidth="1"/>
    <col min="6" max="6" width="8.7109375" style="50" customWidth="1"/>
    <col min="7" max="7" width="8.140625" style="50" customWidth="1"/>
    <col min="8" max="8" width="8.421875" style="50" customWidth="1"/>
    <col min="9" max="9" width="11.140625" style="50" customWidth="1"/>
    <col min="10" max="10" width="12.421875" style="50" customWidth="1"/>
    <col min="11" max="11" width="16.8515625" style="50" customWidth="1"/>
    <col min="12" max="16384" width="9.140625" style="50" customWidth="1"/>
  </cols>
  <sheetData>
    <row r="1" spans="1:11" ht="18.75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>
      <c r="A2" s="51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9.5" thickBot="1">
      <c r="A3" s="52" t="s">
        <v>35</v>
      </c>
      <c r="B3" s="53"/>
      <c r="C3" s="53"/>
      <c r="D3" s="53"/>
      <c r="E3" s="53"/>
      <c r="F3" s="53"/>
      <c r="G3" s="53"/>
      <c r="H3" s="53"/>
      <c r="I3" s="53"/>
      <c r="J3" s="49"/>
      <c r="K3" s="49"/>
    </row>
    <row r="4" spans="1:11" ht="18.75">
      <c r="A4" s="54"/>
      <c r="B4" s="55" t="s">
        <v>36</v>
      </c>
      <c r="C4" s="55" t="s">
        <v>37</v>
      </c>
      <c r="D4" s="55" t="s">
        <v>38</v>
      </c>
      <c r="E4" s="56" t="s">
        <v>39</v>
      </c>
      <c r="F4" s="55" t="s">
        <v>40</v>
      </c>
      <c r="G4" s="56" t="s">
        <v>63</v>
      </c>
      <c r="H4" s="56" t="s">
        <v>64</v>
      </c>
      <c r="I4" s="55" t="s">
        <v>41</v>
      </c>
      <c r="J4" s="49"/>
      <c r="K4" s="49"/>
    </row>
    <row r="5" spans="1:11" ht="16.5" thickBot="1">
      <c r="A5" s="57"/>
      <c r="B5" s="58"/>
      <c r="C5" s="58" t="s">
        <v>42</v>
      </c>
      <c r="D5" s="58" t="s">
        <v>43</v>
      </c>
      <c r="E5" s="59"/>
      <c r="F5" s="58" t="s">
        <v>44</v>
      </c>
      <c r="G5" s="59"/>
      <c r="H5" s="59"/>
      <c r="I5" s="58" t="s">
        <v>45</v>
      </c>
      <c r="J5" s="49"/>
      <c r="K5" s="49"/>
    </row>
    <row r="6" spans="1:11" s="63" customFormat="1" ht="18.75" customHeight="1">
      <c r="A6" s="60" t="s">
        <v>46</v>
      </c>
      <c r="B6" s="61">
        <v>1376</v>
      </c>
      <c r="C6" s="61">
        <v>248.8</v>
      </c>
      <c r="D6" s="61">
        <v>355.4</v>
      </c>
      <c r="E6" s="61">
        <v>2501</v>
      </c>
      <c r="F6" s="61">
        <v>96.4</v>
      </c>
      <c r="G6" s="61">
        <v>171.6</v>
      </c>
      <c r="H6" s="61">
        <v>88.6</v>
      </c>
      <c r="I6" s="61">
        <v>4837.8</v>
      </c>
      <c r="J6" s="62"/>
      <c r="K6" s="62"/>
    </row>
    <row r="7" spans="1:11" ht="16.5" customHeight="1">
      <c r="A7" s="54">
        <v>1994</v>
      </c>
      <c r="B7" s="64">
        <v>1647</v>
      </c>
      <c r="C7" s="64">
        <v>316</v>
      </c>
      <c r="D7" s="64">
        <v>353</v>
      </c>
      <c r="E7" s="64">
        <v>2804</v>
      </c>
      <c r="F7" s="64">
        <v>150</v>
      </c>
      <c r="G7" s="64">
        <v>211</v>
      </c>
      <c r="H7" s="64">
        <v>90</v>
      </c>
      <c r="I7" s="64">
        <v>5571</v>
      </c>
      <c r="J7" s="49"/>
      <c r="K7" s="49"/>
    </row>
    <row r="8" spans="1:11" ht="15.75">
      <c r="A8" s="54">
        <v>1995</v>
      </c>
      <c r="B8" s="64">
        <v>1587</v>
      </c>
      <c r="C8" s="64">
        <v>292</v>
      </c>
      <c r="D8" s="64">
        <v>395</v>
      </c>
      <c r="E8" s="64">
        <v>2653</v>
      </c>
      <c r="F8" s="64">
        <v>105</v>
      </c>
      <c r="G8" s="64">
        <v>211</v>
      </c>
      <c r="H8" s="64">
        <v>96</v>
      </c>
      <c r="I8" s="64">
        <v>5339</v>
      </c>
      <c r="J8" s="49"/>
      <c r="K8" s="49"/>
    </row>
    <row r="9" spans="1:11" ht="15.75">
      <c r="A9" s="54">
        <v>1996</v>
      </c>
      <c r="B9" s="64">
        <v>1279</v>
      </c>
      <c r="C9" s="64">
        <v>216</v>
      </c>
      <c r="D9" s="64">
        <v>300</v>
      </c>
      <c r="E9" s="64">
        <v>2293</v>
      </c>
      <c r="F9" s="64">
        <v>96</v>
      </c>
      <c r="G9" s="64">
        <v>137</v>
      </c>
      <c r="H9" s="64">
        <v>77</v>
      </c>
      <c r="I9" s="64">
        <v>4398</v>
      </c>
      <c r="J9" s="49"/>
      <c r="K9" s="49"/>
    </row>
    <row r="10" spans="1:11" ht="15.75">
      <c r="A10" s="54">
        <v>1997</v>
      </c>
      <c r="B10" s="64">
        <v>1211</v>
      </c>
      <c r="C10" s="64">
        <v>210</v>
      </c>
      <c r="D10" s="64">
        <v>358</v>
      </c>
      <c r="E10" s="64">
        <v>2365</v>
      </c>
      <c r="F10" s="64">
        <v>55</v>
      </c>
      <c r="G10" s="64">
        <v>136</v>
      </c>
      <c r="H10" s="64">
        <v>89</v>
      </c>
      <c r="I10" s="64">
        <v>4424</v>
      </c>
      <c r="J10" s="49"/>
      <c r="K10" s="49"/>
    </row>
    <row r="11" spans="1:11" ht="15.75">
      <c r="A11" s="54">
        <v>1998</v>
      </c>
      <c r="B11" s="64">
        <v>1156</v>
      </c>
      <c r="C11" s="64">
        <v>210</v>
      </c>
      <c r="D11" s="64">
        <v>371</v>
      </c>
      <c r="E11" s="64">
        <v>2390</v>
      </c>
      <c r="F11" s="64">
        <v>76</v>
      </c>
      <c r="G11" s="64">
        <v>163</v>
      </c>
      <c r="H11" s="64">
        <v>91</v>
      </c>
      <c r="I11" s="64">
        <v>4457</v>
      </c>
      <c r="J11" s="49"/>
      <c r="K11" s="49"/>
    </row>
    <row r="12" spans="1:11" ht="15.75">
      <c r="A12" s="54">
        <v>1999</v>
      </c>
      <c r="B12" s="64">
        <v>1143</v>
      </c>
      <c r="C12" s="64">
        <v>189</v>
      </c>
      <c r="D12" s="64">
        <v>431</v>
      </c>
      <c r="E12" s="64">
        <v>2004</v>
      </c>
      <c r="F12" s="64">
        <v>83</v>
      </c>
      <c r="G12" s="64">
        <v>144</v>
      </c>
      <c r="H12" s="64">
        <v>81</v>
      </c>
      <c r="I12" s="64">
        <v>4075</v>
      </c>
      <c r="J12" s="49"/>
      <c r="K12" s="49"/>
    </row>
    <row r="13" spans="1:11" ht="15.75">
      <c r="A13" s="54">
        <v>2000</v>
      </c>
      <c r="B13" s="64">
        <v>996</v>
      </c>
      <c r="C13" s="64">
        <v>176</v>
      </c>
      <c r="D13" s="64">
        <v>475</v>
      </c>
      <c r="E13" s="64">
        <v>1978</v>
      </c>
      <c r="F13" s="64">
        <v>80</v>
      </c>
      <c r="G13" s="64">
        <v>121</v>
      </c>
      <c r="H13" s="64">
        <v>67</v>
      </c>
      <c r="I13" s="64">
        <v>3893</v>
      </c>
      <c r="J13" s="49"/>
      <c r="K13" s="49"/>
    </row>
    <row r="14" spans="1:11" ht="15.75">
      <c r="A14" s="54">
        <v>2001</v>
      </c>
      <c r="B14" s="64">
        <v>918</v>
      </c>
      <c r="C14" s="64">
        <v>171</v>
      </c>
      <c r="D14" s="64">
        <v>454</v>
      </c>
      <c r="E14" s="64">
        <v>1952</v>
      </c>
      <c r="F14" s="64">
        <v>62</v>
      </c>
      <c r="G14" s="64">
        <v>129</v>
      </c>
      <c r="H14" s="64">
        <v>72</v>
      </c>
      <c r="I14" s="64">
        <v>3758</v>
      </c>
      <c r="J14" s="49"/>
      <c r="K14" s="49"/>
    </row>
    <row r="15" spans="1:11" ht="15.75">
      <c r="A15" s="54">
        <v>2002</v>
      </c>
      <c r="B15" s="64">
        <v>891</v>
      </c>
      <c r="C15" s="64">
        <v>151</v>
      </c>
      <c r="D15" s="64">
        <v>455</v>
      </c>
      <c r="E15" s="64">
        <v>1777</v>
      </c>
      <c r="F15" s="64">
        <v>59</v>
      </c>
      <c r="G15" s="64">
        <v>141</v>
      </c>
      <c r="H15" s="64">
        <v>50</v>
      </c>
      <c r="I15" s="64">
        <v>3524</v>
      </c>
      <c r="J15" s="49"/>
      <c r="K15" s="49"/>
    </row>
    <row r="16" spans="1:11" ht="15.75">
      <c r="A16" s="54">
        <v>2003</v>
      </c>
      <c r="B16" s="64">
        <v>774</v>
      </c>
      <c r="C16" s="64">
        <v>139</v>
      </c>
      <c r="D16" s="64">
        <v>417</v>
      </c>
      <c r="E16" s="64">
        <v>1693</v>
      </c>
      <c r="F16" s="64">
        <v>70</v>
      </c>
      <c r="G16" s="64">
        <v>128</v>
      </c>
      <c r="H16" s="64">
        <v>64</v>
      </c>
      <c r="I16" s="64">
        <v>3285</v>
      </c>
      <c r="J16" s="49"/>
      <c r="K16" s="49"/>
    </row>
    <row r="17" spans="1:11" ht="15.75">
      <c r="A17" s="54">
        <v>2004</v>
      </c>
      <c r="B17" s="64">
        <v>747</v>
      </c>
      <c r="C17" s="64">
        <v>128</v>
      </c>
      <c r="D17" s="64">
        <v>390</v>
      </c>
      <c r="E17" s="64">
        <v>1575</v>
      </c>
      <c r="F17" s="64">
        <v>65</v>
      </c>
      <c r="G17" s="64">
        <v>95</v>
      </c>
      <c r="H17" s="64">
        <v>59</v>
      </c>
      <c r="I17" s="64">
        <v>3059</v>
      </c>
      <c r="J17" s="49"/>
      <c r="K17" s="49"/>
    </row>
    <row r="18" spans="1:11" ht="15.75">
      <c r="A18" s="54">
        <v>2005</v>
      </c>
      <c r="B18" s="64">
        <v>736</v>
      </c>
      <c r="C18" s="64">
        <v>132</v>
      </c>
      <c r="D18" s="64">
        <v>403</v>
      </c>
      <c r="E18" s="64">
        <v>1452</v>
      </c>
      <c r="F18" s="64">
        <v>62</v>
      </c>
      <c r="G18" s="64">
        <v>98</v>
      </c>
      <c r="H18" s="64">
        <v>54</v>
      </c>
      <c r="I18" s="64">
        <v>2938</v>
      </c>
      <c r="J18" s="49"/>
      <c r="K18" s="49"/>
    </row>
    <row r="19" spans="1:11" s="63" customFormat="1" ht="15.75">
      <c r="A19" s="60" t="s">
        <v>47</v>
      </c>
      <c r="B19" s="61">
        <v>813.2</v>
      </c>
      <c r="C19" s="61">
        <v>144.2</v>
      </c>
      <c r="D19" s="61">
        <v>423.8</v>
      </c>
      <c r="E19" s="61">
        <v>1689.8</v>
      </c>
      <c r="F19" s="61">
        <v>63.6</v>
      </c>
      <c r="G19" s="61">
        <v>118.2</v>
      </c>
      <c r="H19" s="61">
        <v>59.8</v>
      </c>
      <c r="I19" s="61">
        <v>3312.8</v>
      </c>
      <c r="J19" s="62"/>
      <c r="K19" s="62"/>
    </row>
    <row r="20" spans="1:11" s="68" customFormat="1" ht="15.75">
      <c r="A20" s="65" t="s">
        <v>48</v>
      </c>
      <c r="B20" s="66">
        <f aca="true" t="shared" si="0" ref="B20:I20">(B6/100*60)</f>
        <v>825.6</v>
      </c>
      <c r="C20" s="66">
        <f t="shared" si="0"/>
        <v>149.28</v>
      </c>
      <c r="D20" s="66">
        <f t="shared" si="0"/>
        <v>213.23999999999998</v>
      </c>
      <c r="E20" s="66">
        <f t="shared" si="0"/>
        <v>1500.6000000000001</v>
      </c>
      <c r="F20" s="66">
        <f t="shared" si="0"/>
        <v>57.84</v>
      </c>
      <c r="G20" s="66">
        <f t="shared" si="0"/>
        <v>102.96</v>
      </c>
      <c r="H20" s="66">
        <f t="shared" si="0"/>
        <v>53.16</v>
      </c>
      <c r="I20" s="66">
        <f t="shared" si="0"/>
        <v>2902.68</v>
      </c>
      <c r="J20" s="67"/>
      <c r="K20" s="67"/>
    </row>
    <row r="21" spans="1:11" ht="8.25" customHeight="1">
      <c r="A21" s="54"/>
      <c r="C21" s="64"/>
      <c r="D21" s="64"/>
      <c r="E21" s="64"/>
      <c r="F21" s="64"/>
      <c r="G21" s="64"/>
      <c r="H21" s="64"/>
      <c r="I21" s="64"/>
      <c r="J21" s="49"/>
      <c r="K21" s="49"/>
    </row>
    <row r="22" spans="1:11" ht="15.75">
      <c r="A22" s="69" t="s">
        <v>49</v>
      </c>
      <c r="B22" s="64"/>
      <c r="C22" s="64"/>
      <c r="D22" s="64"/>
      <c r="E22" s="64"/>
      <c r="F22" s="64"/>
      <c r="G22" s="64"/>
      <c r="H22" s="64"/>
      <c r="I22" s="64"/>
      <c r="J22" s="49"/>
      <c r="K22" s="49"/>
    </row>
    <row r="23" spans="1:11" ht="15.75">
      <c r="A23" s="70" t="s">
        <v>50</v>
      </c>
      <c r="B23" s="71">
        <f aca="true" t="shared" si="1" ref="B23:I23">(B18-B17)/B17*100</f>
        <v>-1.4725568942436411</v>
      </c>
      <c r="C23" s="71">
        <f t="shared" si="1"/>
        <v>3.125</v>
      </c>
      <c r="D23" s="71">
        <f t="shared" si="1"/>
        <v>3.3333333333333335</v>
      </c>
      <c r="E23" s="71">
        <f t="shared" si="1"/>
        <v>-7.809523809523809</v>
      </c>
      <c r="F23" s="71">
        <f t="shared" si="1"/>
        <v>-4.615384615384616</v>
      </c>
      <c r="G23" s="71">
        <f t="shared" si="1"/>
        <v>3.1578947368421053</v>
      </c>
      <c r="H23" s="71">
        <f t="shared" si="1"/>
        <v>-8.47457627118644</v>
      </c>
      <c r="I23" s="71">
        <f t="shared" si="1"/>
        <v>-3.9555410264792417</v>
      </c>
      <c r="J23" s="49"/>
      <c r="K23" s="49"/>
    </row>
    <row r="24" spans="1:11" ht="16.5" thickBot="1">
      <c r="A24" s="72" t="s">
        <v>51</v>
      </c>
      <c r="B24" s="73">
        <f aca="true" t="shared" si="2" ref="B24:I24">(B18-B6)/B6*100</f>
        <v>-46.51162790697674</v>
      </c>
      <c r="C24" s="73">
        <f t="shared" si="2"/>
        <v>-46.94533762057878</v>
      </c>
      <c r="D24" s="73">
        <f t="shared" si="2"/>
        <v>13.393359594822742</v>
      </c>
      <c r="E24" s="73">
        <f t="shared" si="2"/>
        <v>-41.943222710915634</v>
      </c>
      <c r="F24" s="73">
        <f t="shared" si="2"/>
        <v>-35.68464730290457</v>
      </c>
      <c r="G24" s="73">
        <f t="shared" si="2"/>
        <v>-42.890442890442884</v>
      </c>
      <c r="H24" s="73">
        <f t="shared" si="2"/>
        <v>-39.05191873589165</v>
      </c>
      <c r="I24" s="73">
        <f t="shared" si="2"/>
        <v>-39.26991607755592</v>
      </c>
      <c r="J24" s="49"/>
      <c r="K24" s="49"/>
    </row>
    <row r="25" spans="1:11" ht="12.75">
      <c r="A25" s="74"/>
      <c r="B25" s="75"/>
      <c r="C25" s="75"/>
      <c r="D25" s="75"/>
      <c r="E25" s="75"/>
      <c r="F25" s="75"/>
      <c r="G25" s="75"/>
      <c r="H25" s="75"/>
      <c r="I25" s="75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9.5" thickBot="1">
      <c r="A27" s="52" t="s">
        <v>52</v>
      </c>
      <c r="B27" s="53"/>
      <c r="C27" s="53"/>
      <c r="D27" s="53"/>
      <c r="E27" s="53"/>
      <c r="F27" s="53"/>
      <c r="G27" s="53"/>
      <c r="H27" s="53"/>
      <c r="I27" s="53"/>
      <c r="J27" s="49"/>
      <c r="K27" s="49"/>
    </row>
    <row r="28" spans="1:11" ht="18.75">
      <c r="A28" s="54"/>
      <c r="B28" s="55" t="s">
        <v>36</v>
      </c>
      <c r="C28" s="55" t="s">
        <v>37</v>
      </c>
      <c r="D28" s="55" t="s">
        <v>38</v>
      </c>
      <c r="E28" s="56" t="s">
        <v>39</v>
      </c>
      <c r="F28" s="55" t="s">
        <v>40</v>
      </c>
      <c r="G28" s="56" t="s">
        <v>63</v>
      </c>
      <c r="H28" s="56" t="s">
        <v>64</v>
      </c>
      <c r="I28" s="55" t="s">
        <v>41</v>
      </c>
      <c r="J28" s="49"/>
      <c r="K28" s="49"/>
    </row>
    <row r="29" spans="1:11" ht="16.5" thickBot="1">
      <c r="A29" s="57"/>
      <c r="B29" s="58"/>
      <c r="C29" s="58" t="s">
        <v>42</v>
      </c>
      <c r="D29" s="58" t="s">
        <v>43</v>
      </c>
      <c r="E29" s="59"/>
      <c r="F29" s="58" t="s">
        <v>44</v>
      </c>
      <c r="G29" s="59"/>
      <c r="H29" s="59"/>
      <c r="I29" s="58" t="s">
        <v>45</v>
      </c>
      <c r="J29" s="49"/>
      <c r="K29" s="49"/>
    </row>
    <row r="30" spans="1:11" s="63" customFormat="1" ht="20.25" customHeight="1">
      <c r="A30" s="60" t="s">
        <v>46</v>
      </c>
      <c r="B30" s="76">
        <v>562.4</v>
      </c>
      <c r="C30" s="76">
        <v>99.8</v>
      </c>
      <c r="D30" s="76">
        <v>5.8</v>
      </c>
      <c r="E30" s="76">
        <v>144.6</v>
      </c>
      <c r="F30" s="76">
        <v>11.4</v>
      </c>
      <c r="G30" s="76">
        <v>8.2</v>
      </c>
      <c r="H30" s="76">
        <v>10.2</v>
      </c>
      <c r="I30" s="76">
        <v>842.4</v>
      </c>
      <c r="J30" s="62"/>
      <c r="K30" s="62"/>
    </row>
    <row r="31" spans="1:11" ht="15.75">
      <c r="A31" s="54">
        <v>1994</v>
      </c>
      <c r="B31" s="77">
        <v>674</v>
      </c>
      <c r="C31" s="77">
        <v>144</v>
      </c>
      <c r="D31" s="77">
        <v>6</v>
      </c>
      <c r="E31" s="77">
        <v>161</v>
      </c>
      <c r="F31" s="77">
        <v>24</v>
      </c>
      <c r="G31" s="77">
        <v>12</v>
      </c>
      <c r="H31" s="77">
        <v>8</v>
      </c>
      <c r="I31" s="77">
        <v>1029</v>
      </c>
      <c r="J31" s="49"/>
      <c r="K31" s="49"/>
    </row>
    <row r="32" spans="1:11" ht="15.75">
      <c r="A32" s="54">
        <v>1995</v>
      </c>
      <c r="B32" s="77">
        <v>638</v>
      </c>
      <c r="C32" s="77">
        <v>113</v>
      </c>
      <c r="D32" s="77">
        <v>7</v>
      </c>
      <c r="E32" s="77">
        <v>153</v>
      </c>
      <c r="F32" s="77">
        <v>9</v>
      </c>
      <c r="G32" s="77">
        <v>13</v>
      </c>
      <c r="H32" s="77">
        <v>17</v>
      </c>
      <c r="I32" s="77">
        <v>950</v>
      </c>
      <c r="J32" s="49"/>
      <c r="K32" s="49"/>
    </row>
    <row r="33" spans="1:11" ht="15.75">
      <c r="A33" s="54">
        <v>1996</v>
      </c>
      <c r="B33" s="77">
        <v>540</v>
      </c>
      <c r="C33" s="77">
        <v>100</v>
      </c>
      <c r="D33" s="77">
        <v>4</v>
      </c>
      <c r="E33" s="77">
        <v>118</v>
      </c>
      <c r="F33" s="77">
        <v>15</v>
      </c>
      <c r="G33" s="77">
        <v>3</v>
      </c>
      <c r="H33" s="77">
        <v>10</v>
      </c>
      <c r="I33" s="77">
        <v>790</v>
      </c>
      <c r="J33" s="49"/>
      <c r="K33" s="49"/>
    </row>
    <row r="34" spans="1:11" ht="15.75">
      <c r="A34" s="54">
        <v>1997</v>
      </c>
      <c r="B34" s="77">
        <v>505</v>
      </c>
      <c r="C34" s="77">
        <v>78</v>
      </c>
      <c r="D34" s="77">
        <v>4</v>
      </c>
      <c r="E34" s="77">
        <v>138</v>
      </c>
      <c r="F34" s="77">
        <v>3</v>
      </c>
      <c r="G34" s="77">
        <v>7</v>
      </c>
      <c r="H34" s="77">
        <v>10</v>
      </c>
      <c r="I34" s="77">
        <v>745</v>
      </c>
      <c r="J34" s="49"/>
      <c r="K34" s="49"/>
    </row>
    <row r="35" spans="1:11" ht="15.75">
      <c r="A35" s="54">
        <v>1998</v>
      </c>
      <c r="B35" s="77">
        <v>455</v>
      </c>
      <c r="C35" s="77">
        <v>64</v>
      </c>
      <c r="D35" s="77">
        <v>8</v>
      </c>
      <c r="E35" s="77">
        <v>153</v>
      </c>
      <c r="F35" s="77">
        <v>6</v>
      </c>
      <c r="G35" s="77">
        <v>6</v>
      </c>
      <c r="H35" s="77">
        <v>6</v>
      </c>
      <c r="I35" s="77">
        <v>698</v>
      </c>
      <c r="J35" s="49"/>
      <c r="K35" s="49"/>
    </row>
    <row r="36" spans="1:11" ht="15.75">
      <c r="A36" s="54">
        <v>1999</v>
      </c>
      <c r="B36" s="77">
        <v>430</v>
      </c>
      <c r="C36" s="77">
        <v>69</v>
      </c>
      <c r="D36" s="77">
        <v>5</v>
      </c>
      <c r="E36" s="77">
        <v>108</v>
      </c>
      <c r="F36" s="77">
        <v>2</v>
      </c>
      <c r="G36" s="77">
        <v>2</v>
      </c>
      <c r="H36" s="77">
        <v>9</v>
      </c>
      <c r="I36" s="77">
        <v>625</v>
      </c>
      <c r="J36" s="49"/>
      <c r="K36" s="49"/>
    </row>
    <row r="37" spans="1:11" ht="15.75">
      <c r="A37" s="54">
        <v>2000</v>
      </c>
      <c r="B37" s="77">
        <v>378</v>
      </c>
      <c r="C37" s="77">
        <v>65</v>
      </c>
      <c r="D37" s="77">
        <v>7</v>
      </c>
      <c r="E37" s="77">
        <v>94</v>
      </c>
      <c r="F37" s="77">
        <v>7</v>
      </c>
      <c r="G37" s="77">
        <v>5</v>
      </c>
      <c r="H37" s="77">
        <v>5</v>
      </c>
      <c r="I37" s="77">
        <v>561</v>
      </c>
      <c r="J37" s="49"/>
      <c r="K37" s="49"/>
    </row>
    <row r="38" spans="1:11" ht="15.75">
      <c r="A38" s="54">
        <v>2001</v>
      </c>
      <c r="B38" s="77">
        <v>353</v>
      </c>
      <c r="C38" s="77">
        <v>56</v>
      </c>
      <c r="D38" s="77">
        <v>7</v>
      </c>
      <c r="E38" s="77">
        <v>110</v>
      </c>
      <c r="F38" s="77">
        <v>5</v>
      </c>
      <c r="G38" s="77">
        <v>6</v>
      </c>
      <c r="H38" s="77">
        <v>7</v>
      </c>
      <c r="I38" s="77">
        <v>544</v>
      </c>
      <c r="J38" s="49"/>
      <c r="K38" s="49"/>
    </row>
    <row r="39" spans="1:11" ht="15.75">
      <c r="A39" s="54">
        <v>2002</v>
      </c>
      <c r="B39" s="77">
        <v>340</v>
      </c>
      <c r="C39" s="77">
        <v>46</v>
      </c>
      <c r="D39" s="77">
        <v>7</v>
      </c>
      <c r="E39" s="77">
        <v>111</v>
      </c>
      <c r="F39" s="77">
        <v>9</v>
      </c>
      <c r="G39" s="77">
        <v>7</v>
      </c>
      <c r="H39" s="77">
        <v>7</v>
      </c>
      <c r="I39" s="77">
        <v>527</v>
      </c>
      <c r="J39" s="49"/>
      <c r="K39" s="49"/>
    </row>
    <row r="40" spans="1:11" ht="15.75">
      <c r="A40" s="54">
        <v>2003</v>
      </c>
      <c r="B40" s="77">
        <v>272</v>
      </c>
      <c r="C40" s="77">
        <v>48</v>
      </c>
      <c r="D40" s="77">
        <v>5</v>
      </c>
      <c r="E40" s="77">
        <v>93</v>
      </c>
      <c r="F40" s="77">
        <v>5</v>
      </c>
      <c r="G40" s="77">
        <v>2</v>
      </c>
      <c r="H40" s="77">
        <v>6</v>
      </c>
      <c r="I40" s="77">
        <v>431</v>
      </c>
      <c r="J40" s="49"/>
      <c r="K40" s="49"/>
    </row>
    <row r="41" spans="1:11" ht="15.75">
      <c r="A41" s="54">
        <v>2004</v>
      </c>
      <c r="B41" s="77">
        <v>246</v>
      </c>
      <c r="C41" s="77">
        <v>40</v>
      </c>
      <c r="D41" s="77">
        <v>10</v>
      </c>
      <c r="E41" s="77">
        <v>77</v>
      </c>
      <c r="F41" s="77">
        <v>3</v>
      </c>
      <c r="G41" s="77">
        <v>3</v>
      </c>
      <c r="H41" s="77">
        <v>4</v>
      </c>
      <c r="I41" s="77">
        <v>383</v>
      </c>
      <c r="J41" s="49"/>
      <c r="K41" s="49"/>
    </row>
    <row r="42" spans="1:11" ht="15.75">
      <c r="A42" s="54">
        <v>2005</v>
      </c>
      <c r="B42" s="77">
        <v>243</v>
      </c>
      <c r="C42" s="77">
        <v>30</v>
      </c>
      <c r="D42" s="77">
        <v>12</v>
      </c>
      <c r="E42" s="77">
        <v>69</v>
      </c>
      <c r="F42" s="77">
        <v>6</v>
      </c>
      <c r="G42" s="77">
        <v>2</v>
      </c>
      <c r="H42" s="77">
        <v>6</v>
      </c>
      <c r="I42" s="77">
        <v>368</v>
      </c>
      <c r="J42" s="49"/>
      <c r="K42" s="49"/>
    </row>
    <row r="43" spans="1:11" s="63" customFormat="1" ht="15.75">
      <c r="A43" s="60" t="s">
        <v>47</v>
      </c>
      <c r="B43" s="76">
        <v>290.8</v>
      </c>
      <c r="C43" s="76">
        <v>44</v>
      </c>
      <c r="D43" s="76">
        <v>8.2</v>
      </c>
      <c r="E43" s="76">
        <v>92</v>
      </c>
      <c r="F43" s="76">
        <v>5.6</v>
      </c>
      <c r="G43" s="76">
        <v>4</v>
      </c>
      <c r="H43" s="76">
        <v>6</v>
      </c>
      <c r="I43" s="76">
        <v>450.6</v>
      </c>
      <c r="J43" s="62"/>
      <c r="K43" s="62"/>
    </row>
    <row r="44" spans="1:11" s="68" customFormat="1" ht="15.75">
      <c r="A44" s="65" t="s">
        <v>48</v>
      </c>
      <c r="B44" s="78">
        <f aca="true" t="shared" si="3" ref="B44:I44">(B30/2)</f>
        <v>281.2</v>
      </c>
      <c r="C44" s="78">
        <f t="shared" si="3"/>
        <v>49.9</v>
      </c>
      <c r="D44" s="78">
        <f t="shared" si="3"/>
        <v>2.9</v>
      </c>
      <c r="E44" s="78">
        <f t="shared" si="3"/>
        <v>72.3</v>
      </c>
      <c r="F44" s="78">
        <f t="shared" si="3"/>
        <v>5.7</v>
      </c>
      <c r="G44" s="78">
        <f t="shared" si="3"/>
        <v>4.1</v>
      </c>
      <c r="H44" s="78">
        <f t="shared" si="3"/>
        <v>5.1</v>
      </c>
      <c r="I44" s="78">
        <f t="shared" si="3"/>
        <v>421.2</v>
      </c>
      <c r="J44" s="67"/>
      <c r="K44" s="67"/>
    </row>
    <row r="45" spans="1:11" ht="8.25" customHeight="1">
      <c r="A45" s="54"/>
      <c r="B45" s="64"/>
      <c r="C45" s="64"/>
      <c r="D45" s="64"/>
      <c r="E45" s="64"/>
      <c r="F45" s="64"/>
      <c r="G45" s="64"/>
      <c r="H45" s="64"/>
      <c r="I45" s="64"/>
      <c r="J45" s="49"/>
      <c r="K45" s="49"/>
    </row>
    <row r="46" spans="1:11" ht="18.75">
      <c r="A46" s="69" t="s">
        <v>65</v>
      </c>
      <c r="B46" s="64"/>
      <c r="C46" s="64"/>
      <c r="D46" s="64"/>
      <c r="E46" s="64"/>
      <c r="F46" s="64"/>
      <c r="G46" s="64"/>
      <c r="H46" s="64"/>
      <c r="I46" s="64"/>
      <c r="J46" s="49"/>
      <c r="K46" s="49"/>
    </row>
    <row r="47" spans="1:11" ht="15.75">
      <c r="A47" s="70" t="s">
        <v>50</v>
      </c>
      <c r="B47" s="71">
        <f aca="true" t="shared" si="4" ref="B47:I47">(B42-B41)/B41*100</f>
        <v>-1.2195121951219512</v>
      </c>
      <c r="C47" s="71">
        <f t="shared" si="4"/>
        <v>-25</v>
      </c>
      <c r="D47" s="71">
        <f t="shared" si="4"/>
        <v>20</v>
      </c>
      <c r="E47" s="71">
        <f t="shared" si="4"/>
        <v>-10.38961038961039</v>
      </c>
      <c r="F47" s="71">
        <f t="shared" si="4"/>
        <v>100</v>
      </c>
      <c r="G47" s="71">
        <f t="shared" si="4"/>
        <v>-33.33333333333333</v>
      </c>
      <c r="H47" s="71">
        <f t="shared" si="4"/>
        <v>50</v>
      </c>
      <c r="I47" s="71">
        <f t="shared" si="4"/>
        <v>-3.91644908616188</v>
      </c>
      <c r="K47" s="49"/>
    </row>
    <row r="48" spans="1:11" ht="16.5" thickBot="1">
      <c r="A48" s="72" t="s">
        <v>51</v>
      </c>
      <c r="B48" s="73">
        <f aca="true" t="shared" si="5" ref="B48:I48">(B42-B30)/B30*100</f>
        <v>-56.7923186344239</v>
      </c>
      <c r="C48" s="73">
        <f t="shared" si="5"/>
        <v>-69.93987975951904</v>
      </c>
      <c r="D48" s="73">
        <f t="shared" si="5"/>
        <v>106.89655172413795</v>
      </c>
      <c r="E48" s="73">
        <f t="shared" si="5"/>
        <v>-52.282157676348554</v>
      </c>
      <c r="F48" s="73">
        <f t="shared" si="5"/>
        <v>-47.36842105263158</v>
      </c>
      <c r="G48" s="73">
        <f t="shared" si="5"/>
        <v>-75.60975609756098</v>
      </c>
      <c r="H48" s="73">
        <f t="shared" si="5"/>
        <v>-41.17647058823529</v>
      </c>
      <c r="I48" s="73">
        <f t="shared" si="5"/>
        <v>-56.31528964862298</v>
      </c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K49" s="49"/>
    </row>
    <row r="50" spans="2:11" ht="12.75"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9.5" thickBot="1">
      <c r="A51" s="52" t="s">
        <v>53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8.75">
      <c r="A52" s="49"/>
      <c r="B52" s="55" t="s">
        <v>36</v>
      </c>
      <c r="C52" s="55" t="s">
        <v>37</v>
      </c>
      <c r="D52" s="55" t="s">
        <v>38</v>
      </c>
      <c r="E52" s="56" t="s">
        <v>39</v>
      </c>
      <c r="F52" s="55" t="s">
        <v>40</v>
      </c>
      <c r="G52" s="56" t="s">
        <v>63</v>
      </c>
      <c r="H52" s="56" t="s">
        <v>64</v>
      </c>
      <c r="I52" s="55" t="s">
        <v>41</v>
      </c>
      <c r="J52" s="55" t="s">
        <v>54</v>
      </c>
      <c r="K52" s="55" t="s">
        <v>55</v>
      </c>
    </row>
    <row r="53" spans="1:11" ht="16.5" thickBot="1">
      <c r="A53" s="53"/>
      <c r="B53" s="58"/>
      <c r="C53" s="58" t="s">
        <v>42</v>
      </c>
      <c r="D53" s="58" t="s">
        <v>43</v>
      </c>
      <c r="E53" s="59"/>
      <c r="F53" s="58" t="s">
        <v>44</v>
      </c>
      <c r="G53" s="59"/>
      <c r="H53" s="59"/>
      <c r="I53" s="58" t="s">
        <v>45</v>
      </c>
      <c r="J53" s="58"/>
      <c r="K53" s="58" t="s">
        <v>56</v>
      </c>
    </row>
    <row r="54" spans="1:11" ht="15.75">
      <c r="A54" s="74"/>
      <c r="B54" s="79"/>
      <c r="C54" s="79"/>
      <c r="D54" s="79"/>
      <c r="E54" s="79"/>
      <c r="F54" s="79"/>
      <c r="G54" s="79"/>
      <c r="H54" s="79"/>
      <c r="I54" s="80" t="s">
        <v>17</v>
      </c>
      <c r="J54" s="80" t="s">
        <v>57</v>
      </c>
      <c r="K54" s="80" t="s">
        <v>58</v>
      </c>
    </row>
    <row r="55" spans="1:11" ht="15.75">
      <c r="A55" s="60" t="s">
        <v>46</v>
      </c>
      <c r="B55" s="61">
        <v>3008.6</v>
      </c>
      <c r="C55" s="61">
        <v>1034.4</v>
      </c>
      <c r="D55" s="61">
        <v>579.6</v>
      </c>
      <c r="E55" s="61">
        <v>10859.4</v>
      </c>
      <c r="F55" s="61">
        <v>912.2</v>
      </c>
      <c r="G55" s="61">
        <v>583</v>
      </c>
      <c r="H55" s="61">
        <v>500.8</v>
      </c>
      <c r="I55" s="61">
        <v>17478</v>
      </c>
      <c r="J55" s="81">
        <f>SUM(J56:J60)/5</f>
        <v>37652.8</v>
      </c>
      <c r="K55" s="82">
        <f aca="true" t="shared" si="6" ref="K55:K68">I55/J55*100</f>
        <v>46.41885862405983</v>
      </c>
    </row>
    <row r="56" spans="1:11" ht="15.75">
      <c r="A56" s="54">
        <v>1994</v>
      </c>
      <c r="B56" s="64">
        <v>3083</v>
      </c>
      <c r="C56" s="64">
        <v>1068</v>
      </c>
      <c r="D56" s="64">
        <v>577</v>
      </c>
      <c r="E56" s="64">
        <v>10123</v>
      </c>
      <c r="F56" s="64">
        <v>1084</v>
      </c>
      <c r="G56" s="64">
        <v>669</v>
      </c>
      <c r="H56" s="64">
        <v>398</v>
      </c>
      <c r="I56" s="64">
        <v>17002</v>
      </c>
      <c r="J56" s="83">
        <v>36000</v>
      </c>
      <c r="K56" s="84">
        <f t="shared" si="6"/>
        <v>47.22777777777778</v>
      </c>
    </row>
    <row r="57" spans="1:11" ht="15.75">
      <c r="A57" s="54">
        <v>1995</v>
      </c>
      <c r="B57" s="64">
        <v>3048</v>
      </c>
      <c r="C57" s="64">
        <v>1031</v>
      </c>
      <c r="D57" s="64">
        <v>576</v>
      </c>
      <c r="E57" s="64">
        <v>10321</v>
      </c>
      <c r="F57" s="64">
        <v>802</v>
      </c>
      <c r="G57" s="64">
        <v>579</v>
      </c>
      <c r="H57" s="64">
        <v>498</v>
      </c>
      <c r="I57" s="64">
        <v>16855</v>
      </c>
      <c r="J57" s="83">
        <v>36736</v>
      </c>
      <c r="K57" s="84">
        <f t="shared" si="6"/>
        <v>45.881424216027874</v>
      </c>
    </row>
    <row r="58" spans="1:11" ht="15.75">
      <c r="A58" s="54">
        <v>1996</v>
      </c>
      <c r="B58" s="64">
        <v>3047</v>
      </c>
      <c r="C58" s="64">
        <v>1081</v>
      </c>
      <c r="D58" s="64">
        <v>550</v>
      </c>
      <c r="E58" s="64">
        <v>10740</v>
      </c>
      <c r="F58" s="64">
        <v>902</v>
      </c>
      <c r="G58" s="64">
        <v>499</v>
      </c>
      <c r="H58" s="64">
        <v>499</v>
      </c>
      <c r="I58" s="64">
        <v>17318</v>
      </c>
      <c r="J58" s="83">
        <v>37777</v>
      </c>
      <c r="K58" s="84">
        <f t="shared" si="6"/>
        <v>45.84270852635201</v>
      </c>
    </row>
    <row r="59" spans="1:11" ht="15.75">
      <c r="A59" s="54">
        <v>1997</v>
      </c>
      <c r="B59" s="64">
        <v>2944</v>
      </c>
      <c r="C59" s="64">
        <v>1062</v>
      </c>
      <c r="D59" s="64">
        <v>590</v>
      </c>
      <c r="E59" s="64">
        <v>11669</v>
      </c>
      <c r="F59" s="64">
        <v>886</v>
      </c>
      <c r="G59" s="64">
        <v>525</v>
      </c>
      <c r="H59" s="64">
        <v>529</v>
      </c>
      <c r="I59" s="64">
        <v>18205</v>
      </c>
      <c r="J59" s="83">
        <v>38582</v>
      </c>
      <c r="K59" s="84">
        <f t="shared" si="6"/>
        <v>47.18521590378933</v>
      </c>
    </row>
    <row r="60" spans="1:12" ht="15.75">
      <c r="A60" s="54">
        <v>1998</v>
      </c>
      <c r="B60" s="64">
        <v>2921</v>
      </c>
      <c r="C60" s="64">
        <v>930</v>
      </c>
      <c r="D60" s="64">
        <v>605</v>
      </c>
      <c r="E60" s="64">
        <v>11444</v>
      </c>
      <c r="F60" s="64">
        <v>887</v>
      </c>
      <c r="G60" s="64">
        <v>643</v>
      </c>
      <c r="H60" s="64">
        <v>580</v>
      </c>
      <c r="I60" s="64">
        <v>18010</v>
      </c>
      <c r="J60" s="83">
        <v>39169</v>
      </c>
      <c r="K60" s="84">
        <f t="shared" si="6"/>
        <v>45.980239475095104</v>
      </c>
      <c r="L60" s="85"/>
    </row>
    <row r="61" spans="1:12" ht="15.75">
      <c r="A61" s="54">
        <v>1999</v>
      </c>
      <c r="B61" s="64">
        <v>2620</v>
      </c>
      <c r="C61" s="64">
        <v>828</v>
      </c>
      <c r="D61" s="64">
        <v>594</v>
      </c>
      <c r="E61" s="64">
        <v>10902</v>
      </c>
      <c r="F61" s="64">
        <v>841</v>
      </c>
      <c r="G61" s="64">
        <v>609</v>
      </c>
      <c r="H61" s="64">
        <v>534</v>
      </c>
      <c r="I61" s="64">
        <v>16928</v>
      </c>
      <c r="J61" s="83">
        <v>39770</v>
      </c>
      <c r="K61" s="84">
        <f t="shared" si="6"/>
        <v>42.564747296957506</v>
      </c>
      <c r="L61" s="85"/>
    </row>
    <row r="62" spans="1:12" ht="15.75">
      <c r="A62" s="54">
        <v>2000</v>
      </c>
      <c r="B62" s="64">
        <v>2606</v>
      </c>
      <c r="C62" s="64">
        <v>708</v>
      </c>
      <c r="D62" s="64">
        <v>655</v>
      </c>
      <c r="E62" s="64">
        <v>10671</v>
      </c>
      <c r="F62" s="64">
        <v>854</v>
      </c>
      <c r="G62" s="64">
        <v>542</v>
      </c>
      <c r="H62" s="64">
        <v>582</v>
      </c>
      <c r="I62" s="64">
        <v>16618</v>
      </c>
      <c r="J62" s="83">
        <v>39561</v>
      </c>
      <c r="K62" s="84">
        <f t="shared" si="6"/>
        <v>42.00601602588408</v>
      </c>
      <c r="L62" s="85"/>
    </row>
    <row r="63" spans="1:11" ht="15.75">
      <c r="A63" s="54">
        <v>2001</v>
      </c>
      <c r="B63" s="64">
        <v>2488</v>
      </c>
      <c r="C63" s="64">
        <v>745</v>
      </c>
      <c r="D63" s="64">
        <v>724</v>
      </c>
      <c r="E63" s="64">
        <v>10343</v>
      </c>
      <c r="F63" s="64">
        <v>761</v>
      </c>
      <c r="G63" s="64">
        <v>595</v>
      </c>
      <c r="H63" s="64">
        <v>499</v>
      </c>
      <c r="I63" s="64">
        <v>16155</v>
      </c>
      <c r="J63" s="83">
        <v>40065</v>
      </c>
      <c r="K63" s="84">
        <f t="shared" si="6"/>
        <v>40.321976787719954</v>
      </c>
    </row>
    <row r="64" spans="1:11" ht="15.75">
      <c r="A64" s="54">
        <v>2002</v>
      </c>
      <c r="B64" s="64">
        <v>2424</v>
      </c>
      <c r="C64" s="64">
        <v>677</v>
      </c>
      <c r="D64" s="64">
        <v>710</v>
      </c>
      <c r="E64" s="64">
        <v>10056</v>
      </c>
      <c r="F64" s="64">
        <v>801</v>
      </c>
      <c r="G64" s="64">
        <v>621</v>
      </c>
      <c r="H64" s="64">
        <v>460</v>
      </c>
      <c r="I64" s="64">
        <v>15749</v>
      </c>
      <c r="J64" s="83">
        <v>41535</v>
      </c>
      <c r="K64" s="84">
        <f t="shared" si="6"/>
        <v>37.91741904417961</v>
      </c>
    </row>
    <row r="65" spans="1:11" ht="15.75">
      <c r="A65" s="54">
        <v>2003</v>
      </c>
      <c r="B65" s="64">
        <v>2215</v>
      </c>
      <c r="C65" s="64">
        <v>663</v>
      </c>
      <c r="D65" s="64">
        <v>697</v>
      </c>
      <c r="E65" s="64">
        <v>10048</v>
      </c>
      <c r="F65" s="64">
        <v>822</v>
      </c>
      <c r="G65" s="64">
        <v>537</v>
      </c>
      <c r="H65" s="64">
        <v>474</v>
      </c>
      <c r="I65" s="64">
        <v>15456</v>
      </c>
      <c r="J65" s="83">
        <v>42038</v>
      </c>
      <c r="K65" s="84">
        <f t="shared" si="6"/>
        <v>36.76673485893715</v>
      </c>
    </row>
    <row r="66" spans="1:11" ht="15.75">
      <c r="A66" s="54">
        <v>2004</v>
      </c>
      <c r="B66" s="64">
        <v>2324</v>
      </c>
      <c r="C66" s="64">
        <v>647</v>
      </c>
      <c r="D66" s="64">
        <v>598</v>
      </c>
      <c r="E66" s="64">
        <v>10002</v>
      </c>
      <c r="F66" s="64">
        <v>849</v>
      </c>
      <c r="G66" s="64">
        <v>559</v>
      </c>
      <c r="H66" s="64">
        <v>414</v>
      </c>
      <c r="I66" s="64">
        <v>15393</v>
      </c>
      <c r="J66" s="83">
        <v>42705</v>
      </c>
      <c r="K66" s="84">
        <f t="shared" si="6"/>
        <v>36.04495960660344</v>
      </c>
    </row>
    <row r="67" spans="1:11" ht="15.75">
      <c r="A67" s="54">
        <v>2005</v>
      </c>
      <c r="B67" s="64">
        <v>2297</v>
      </c>
      <c r="C67" s="64">
        <v>648</v>
      </c>
      <c r="D67" s="64">
        <v>679</v>
      </c>
      <c r="E67" s="64">
        <v>9503</v>
      </c>
      <c r="F67" s="64">
        <v>783</v>
      </c>
      <c r="G67" s="64">
        <v>494</v>
      </c>
      <c r="H67" s="64">
        <v>478</v>
      </c>
      <c r="I67" s="64">
        <v>14883</v>
      </c>
      <c r="J67" s="83">
        <v>42718</v>
      </c>
      <c r="K67" s="84">
        <f t="shared" si="6"/>
        <v>34.84011423755794</v>
      </c>
    </row>
    <row r="68" spans="1:11" s="63" customFormat="1" ht="15.75">
      <c r="A68" s="60" t="s">
        <v>47</v>
      </c>
      <c r="B68" s="61">
        <v>2349.6</v>
      </c>
      <c r="C68" s="61">
        <v>676</v>
      </c>
      <c r="D68" s="61">
        <v>681.6</v>
      </c>
      <c r="E68" s="61">
        <v>9990.4</v>
      </c>
      <c r="F68" s="61">
        <v>803.2</v>
      </c>
      <c r="G68" s="61">
        <v>561.2</v>
      </c>
      <c r="H68" s="61">
        <v>465</v>
      </c>
      <c r="I68" s="61">
        <v>15527.2</v>
      </c>
      <c r="J68" s="86">
        <f>AVERAGE(J63:J67)</f>
        <v>41812.2</v>
      </c>
      <c r="K68" s="82">
        <f t="shared" si="6"/>
        <v>37.13557287107591</v>
      </c>
    </row>
    <row r="69" spans="1:12" ht="8.25" customHeight="1">
      <c r="A69" s="54"/>
      <c r="B69" s="77"/>
      <c r="C69" s="77"/>
      <c r="D69" s="77"/>
      <c r="E69" s="77"/>
      <c r="F69" s="77"/>
      <c r="G69" s="77"/>
      <c r="H69" s="77"/>
      <c r="I69" s="77"/>
      <c r="J69" s="87"/>
      <c r="K69" s="87"/>
      <c r="L69" s="88"/>
    </row>
    <row r="70" spans="1:12" s="68" customFormat="1" ht="15.75" customHeight="1">
      <c r="A70" s="89" t="s">
        <v>59</v>
      </c>
      <c r="B70" s="90"/>
      <c r="C70" s="90"/>
      <c r="D70" s="90"/>
      <c r="E70" s="90"/>
      <c r="F70" s="90"/>
      <c r="G70" s="90"/>
      <c r="H70" s="90"/>
      <c r="I70" s="90"/>
      <c r="J70" s="91"/>
      <c r="K70" s="92">
        <f>SUM(K55/100*90)</f>
        <v>41.776972761653845</v>
      </c>
      <c r="L70" s="93"/>
    </row>
    <row r="71" spans="1:11" ht="15.75">
      <c r="A71" s="69" t="s">
        <v>49</v>
      </c>
      <c r="B71" s="77"/>
      <c r="C71" s="77"/>
      <c r="D71" s="77"/>
      <c r="E71" s="77"/>
      <c r="F71" s="77"/>
      <c r="G71" s="77"/>
      <c r="H71" s="77"/>
      <c r="I71" s="77"/>
      <c r="J71" s="94"/>
      <c r="K71" s="95"/>
    </row>
    <row r="72" spans="1:11" s="97" customFormat="1" ht="15.75">
      <c r="A72" s="70" t="s">
        <v>50</v>
      </c>
      <c r="B72" s="96">
        <f aca="true" t="shared" si="7" ref="B72:K72">(B67-B66)/B66*100</f>
        <v>-1.161790017211704</v>
      </c>
      <c r="C72" s="96">
        <f t="shared" si="7"/>
        <v>0.1545595054095827</v>
      </c>
      <c r="D72" s="96">
        <f t="shared" si="7"/>
        <v>13.54515050167224</v>
      </c>
      <c r="E72" s="96">
        <f t="shared" si="7"/>
        <v>-4.989002199560088</v>
      </c>
      <c r="F72" s="96">
        <f t="shared" si="7"/>
        <v>-7.773851590106007</v>
      </c>
      <c r="G72" s="96">
        <f t="shared" si="7"/>
        <v>-11.627906976744185</v>
      </c>
      <c r="H72" s="96">
        <f t="shared" si="7"/>
        <v>15.458937198067632</v>
      </c>
      <c r="I72" s="96">
        <f t="shared" si="7"/>
        <v>-3.3131943091015392</v>
      </c>
      <c r="J72" s="96">
        <f t="shared" si="7"/>
        <v>0.030441400304414005</v>
      </c>
      <c r="K72" s="96">
        <f t="shared" si="7"/>
        <v>-3.3426181696282793</v>
      </c>
    </row>
    <row r="73" spans="1:11" ht="16.5" thickBot="1">
      <c r="A73" s="72" t="s">
        <v>51</v>
      </c>
      <c r="B73" s="73">
        <f aca="true" t="shared" si="8" ref="B73:K73">(B67-B55)/B55*100</f>
        <v>-23.652197035165855</v>
      </c>
      <c r="C73" s="73">
        <f t="shared" si="8"/>
        <v>-37.35498839907193</v>
      </c>
      <c r="D73" s="73">
        <f t="shared" si="8"/>
        <v>17.149758454106276</v>
      </c>
      <c r="E73" s="73">
        <f t="shared" si="8"/>
        <v>-12.490561172808807</v>
      </c>
      <c r="F73" s="73">
        <f t="shared" si="8"/>
        <v>-14.16356062267047</v>
      </c>
      <c r="G73" s="73">
        <f t="shared" si="8"/>
        <v>-15.265866209262436</v>
      </c>
      <c r="H73" s="73">
        <f t="shared" si="8"/>
        <v>-4.552715654952079</v>
      </c>
      <c r="I73" s="73">
        <f t="shared" si="8"/>
        <v>-14.847236525918298</v>
      </c>
      <c r="J73" s="73">
        <f t="shared" si="8"/>
        <v>13.452386011133294</v>
      </c>
      <c r="K73" s="73">
        <f t="shared" si="8"/>
        <v>-24.944052330705937</v>
      </c>
    </row>
    <row r="74" spans="1:11" ht="5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 t="s">
        <v>60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 t="s">
        <v>61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 t="s">
        <v>62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ht="12.75">
      <c r="A79" s="49"/>
    </row>
    <row r="80" ht="12.75">
      <c r="A80" s="49"/>
    </row>
    <row r="85" ht="15.75">
      <c r="A85" s="70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2006-11-24T10:24:56Z</cp:lastPrinted>
  <dcterms:created xsi:type="dcterms:W3CDTF">2006-11-21T14:15:55Z</dcterms:created>
  <dcterms:modified xsi:type="dcterms:W3CDTF">2006-11-24T10:25:33Z</dcterms:modified>
  <cp:category/>
  <cp:version/>
  <cp:contentType/>
  <cp:contentStatus/>
</cp:coreProperties>
</file>