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970" windowWidth="3840" windowHeight="2985" tabRatio="690" activeTab="0"/>
  </bookViews>
  <sheets>
    <sheet name="Annex H" sheetId="1" r:id="rId1"/>
    <sheet name="Child KSI rate chart " sheetId="2" r:id="rId2"/>
    <sheet name="All KSI rate chart" sheetId="3" r:id="rId3"/>
    <sheet name="Slight casualty rate chart" sheetId="4" r:id="rId4"/>
  </sheets>
  <externalReferences>
    <externalReference r:id="rId7"/>
    <externalReference r:id="rId8"/>
  </externalReferences>
  <definedNames>
    <definedName name="MACROS">#REF!</definedName>
    <definedName name="_xlnm.Print_Area" localSheetId="0">'Annex H'!$A$1:$P$53</definedName>
    <definedName name="TIME">#REF!</definedName>
    <definedName name="WHOLE">#REF!</definedName>
  </definedNames>
  <calcPr fullCalcOnLoad="1"/>
</workbook>
</file>

<file path=xl/sharedStrings.xml><?xml version="1.0" encoding="utf-8"?>
<sst xmlns="http://schemas.openxmlformats.org/spreadsheetml/2006/main" count="97" uniqueCount="81">
  <si>
    <t>Shetland Islands</t>
  </si>
  <si>
    <t>Orkney Islands</t>
  </si>
  <si>
    <t>Eilean Siar</t>
  </si>
  <si>
    <t>Clackmannanshire</t>
  </si>
  <si>
    <t>East Renfrewshire</t>
  </si>
  <si>
    <t>Moray</t>
  </si>
  <si>
    <t>East Dunbartonshire</t>
  </si>
  <si>
    <t>Inverclyde</t>
  </si>
  <si>
    <t>East Lothian</t>
  </si>
  <si>
    <t>West Dunbartonshire</t>
  </si>
  <si>
    <t>Midlothian</t>
  </si>
  <si>
    <t>Stirling</t>
  </si>
  <si>
    <t>Argyll &amp; Bute</t>
  </si>
  <si>
    <t>Angus</t>
  </si>
  <si>
    <t>East Ayrshire</t>
  </si>
  <si>
    <t>Falkirk</t>
  </si>
  <si>
    <t>South Ayrshire</t>
  </si>
  <si>
    <t>North Ayrshire</t>
  </si>
  <si>
    <t>Aberdeen City</t>
  </si>
  <si>
    <t>Dumfries &amp; Galloway</t>
  </si>
  <si>
    <t>Perth &amp; Kinross</t>
  </si>
  <si>
    <t>Scottish Borders</t>
  </si>
  <si>
    <t>Renfrewshire</t>
  </si>
  <si>
    <t>Aberdeenshire</t>
  </si>
  <si>
    <t>West Lothian</t>
  </si>
  <si>
    <t>Highland</t>
  </si>
  <si>
    <t>Fife</t>
  </si>
  <si>
    <t>South Lanarkshire</t>
  </si>
  <si>
    <t>North Lanarkshire</t>
  </si>
  <si>
    <t>Dundee City</t>
  </si>
  <si>
    <t>Glasgow City</t>
  </si>
  <si>
    <t>Edinburgh, City of</t>
  </si>
  <si>
    <t>-</t>
  </si>
  <si>
    <t>LL</t>
  </si>
  <si>
    <t>UL</t>
  </si>
  <si>
    <t>Child KSI</t>
  </si>
  <si>
    <t>All KSI</t>
  </si>
  <si>
    <t>Slight</t>
  </si>
  <si>
    <t>LL Av</t>
  </si>
  <si>
    <t>UL Av</t>
  </si>
  <si>
    <t>Child Killed and Serious five year average</t>
  </si>
  <si>
    <t>Child Killed and Serious single year</t>
  </si>
  <si>
    <t>All Ages Killed and Serious single year</t>
  </si>
  <si>
    <t>All Ages Killed and Serious five year average</t>
  </si>
  <si>
    <t>All ages Slight Casualties five year average</t>
  </si>
  <si>
    <t>All ages Slight Casualties single year</t>
  </si>
  <si>
    <t>Estimated total volume of traffic (million vehicle kilometres) single year</t>
  </si>
  <si>
    <t>Traffic</t>
  </si>
  <si>
    <t>Rate + (for chart)</t>
  </si>
  <si>
    <t>Rate - (for chart)</t>
  </si>
  <si>
    <t>Northern</t>
  </si>
  <si>
    <t>Grampian</t>
  </si>
  <si>
    <t>Tayside</t>
  </si>
  <si>
    <t>Lothian &amp; Borders</t>
  </si>
  <si>
    <t>Central</t>
  </si>
  <si>
    <t>Strathclyde</t>
  </si>
  <si>
    <t>Child Rate single year</t>
  </si>
  <si>
    <t xml:space="preserve">Local Authority roads: Casualty rates per 100 million vehicle kilometres, by council and </t>
  </si>
  <si>
    <t>Lower</t>
  </si>
  <si>
    <t>Upper</t>
  </si>
  <si>
    <t>Estimated total volume of traffic (million vehicle kilometres) five year average</t>
  </si>
  <si>
    <t>Child Rate five year average</t>
  </si>
  <si>
    <t>LL  rate</t>
  </si>
  <si>
    <t>UL rate</t>
  </si>
  <si>
    <t>All Ages Killed and Serious five year average rate</t>
  </si>
  <si>
    <t>LL rate</t>
  </si>
  <si>
    <t>UL  rate</t>
  </si>
  <si>
    <t>All ages Slight Casualties five year average rate</t>
  </si>
  <si>
    <t>Scotland</t>
  </si>
  <si>
    <t>severity, for child killed and seriously injured (KSI) casualties, all ages KSI casualties, and slight casualties</t>
  </si>
  <si>
    <t xml:space="preserve">WORKING FIGURES - </t>
  </si>
  <si>
    <t>NO NEED TO PRINT THESE PARTS OF THE SPREADSHEET</t>
  </si>
  <si>
    <t>text to appear when value is zero  ==&gt;</t>
  </si>
  <si>
    <t>2003 rates, with the likely range of values around the 2001-2005 annual average casualty numbers</t>
  </si>
  <si>
    <t>Likely range of values</t>
  </si>
  <si>
    <t>Child Killed and Seriously Injured casualty rate         2003</t>
  </si>
  <si>
    <t>All ages Killed and Seriously injured casualty rate        2003</t>
  </si>
  <si>
    <t>Slight casualty rate       2003</t>
  </si>
  <si>
    <t>Annex H</t>
  </si>
  <si>
    <r>
      <t>NB: the figures in this table and the charts  were taken from "</t>
    </r>
    <r>
      <rPr>
        <i/>
        <sz val="12"/>
        <rFont val="Times New Roman"/>
        <family val="1"/>
      </rPr>
      <t>Road Accidents Scotland 2005</t>
    </r>
    <r>
      <rPr>
        <sz val="12"/>
        <rFont val="Times New Roman"/>
        <family val="1"/>
      </rPr>
      <t xml:space="preserve">" and have </t>
    </r>
    <r>
      <rPr>
        <b/>
        <sz val="12"/>
        <rFont val="Times New Roman"/>
        <family val="1"/>
      </rPr>
      <t xml:space="preserve">not </t>
    </r>
    <r>
      <rPr>
        <sz val="12"/>
        <rFont val="Times New Roman"/>
        <family val="1"/>
      </rPr>
      <t>been updated to take</t>
    </r>
  </si>
  <si>
    <t xml:space="preserve">       account of any subsequent revisions to the data.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</si>
</sst>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0.0_)"/>
    <numFmt numFmtId="166" formatCode="0_)"/>
    <numFmt numFmtId="167" formatCode="General_)"/>
    <numFmt numFmtId="168" formatCode="#,##0.0"/>
    <numFmt numFmtId="169" formatCode="#,###.00"/>
    <numFmt numFmtId="170" formatCode="0.000"/>
    <numFmt numFmtId="171" formatCode="0.0"/>
    <numFmt numFmtId="172" formatCode="#,###.000"/>
    <numFmt numFmtId="173" formatCode="#,###.0000"/>
    <numFmt numFmtId="174" formatCode="#,###.00000"/>
    <numFmt numFmtId="175" formatCode="#,###.000000"/>
    <numFmt numFmtId="176" formatCode="#,###.0"/>
    <numFmt numFmtId="177" formatCode="_-* #,##0.0_-;\-* #,##0.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_-;\-* #,##0_-;_-* &quot;-&quot;??_-;_-@_-"/>
    <numFmt numFmtId="182" formatCode="#,##0.00_ ;\-#,##0.00\ "/>
    <numFmt numFmtId="183" formatCode="#,##0.000_ ;\-#,##0.000\ "/>
    <numFmt numFmtId="184" formatCode="#,##0.0000_ ;\-#,##0.0000\ "/>
    <numFmt numFmtId="185" formatCode="#,##0.00000_ ;\-#,##0.00000\ "/>
    <numFmt numFmtId="186" formatCode="#,##0.000000_ ;\-#,##0.000000\ "/>
    <numFmt numFmtId="187" formatCode="0.00_)"/>
    <numFmt numFmtId="188" formatCode="0_ ;\-0\ "/>
    <numFmt numFmtId="189" formatCode="#,##0_ ;\-#,##0\ "/>
    <numFmt numFmtId="190" formatCode="#,##0.0_ ;\-#,##0.0\ "/>
    <numFmt numFmtId="191" formatCode="_-* #,##0.0_-;\-* #,##0.0_-;_-* &quot;-&quot;_-;_-@_-"/>
    <numFmt numFmtId="192" formatCode="_-* #,##0.00_-;\-* #,##0.00_-;_-* &quot;-&quot;_-;_-@_-"/>
    <numFmt numFmtId="193" formatCode="_-* #,##0.000_-;\-* #,##0.000_-;_-* &quot;-&quot;_-;_-@_-"/>
    <numFmt numFmtId="194" formatCode="_-* #,##0.0000_-;\-* #,##0.0000_-;_-* &quot;-&quot;_-;_-@_-"/>
    <numFmt numFmtId="195" formatCode="_-* #,##0.0000_-;\-* #,##0.0000_-;_-* &quot;-&quot;????_-;_-@_-"/>
    <numFmt numFmtId="196" formatCode="0.0000"/>
  </numFmts>
  <fonts count="24">
    <font>
      <sz val="12"/>
      <name val="Arial MT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u val="single"/>
      <sz val="12"/>
      <color indexed="36"/>
      <name val="Arial MT"/>
      <family val="0"/>
    </font>
    <font>
      <u val="single"/>
      <sz val="12"/>
      <color indexed="12"/>
      <name val="Arial MT"/>
      <family val="0"/>
    </font>
    <font>
      <sz val="8"/>
      <name val="Arial MT"/>
      <family val="0"/>
    </font>
    <font>
      <b/>
      <sz val="12"/>
      <name val="Arial MT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5.75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11"/>
      <name val="Arial MT"/>
      <family val="0"/>
    </font>
    <font>
      <sz val="11"/>
      <name val="Arial MT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1"/>
      <name val="Arial"/>
      <family val="2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4">
    <xf numFmtId="167" fontId="0" fillId="0" borderId="0" xfId="0" applyAlignment="1">
      <alignment/>
    </xf>
    <xf numFmtId="167" fontId="9" fillId="0" borderId="0" xfId="0" applyFont="1" applyAlignment="1">
      <alignment/>
    </xf>
    <xf numFmtId="167" fontId="10" fillId="0" borderId="0" xfId="0" applyFont="1" applyAlignment="1">
      <alignment/>
    </xf>
    <xf numFmtId="41" fontId="9" fillId="0" borderId="0" xfId="0" applyNumberFormat="1" applyFont="1" applyFill="1" applyAlignment="1">
      <alignment horizontal="right"/>
    </xf>
    <xf numFmtId="181" fontId="10" fillId="0" borderId="0" xfId="15" applyNumberFormat="1" applyFont="1" applyFill="1" applyAlignment="1">
      <alignment horizontal="right"/>
    </xf>
    <xf numFmtId="1" fontId="9" fillId="0" borderId="0" xfId="0" applyNumberFormat="1" applyFont="1" applyAlignment="1">
      <alignment/>
    </xf>
    <xf numFmtId="41" fontId="9" fillId="0" borderId="0" xfId="0" applyNumberFormat="1" applyFont="1" applyAlignment="1">
      <alignment horizontal="right"/>
    </xf>
    <xf numFmtId="167" fontId="9" fillId="0" borderId="0" xfId="0" applyFont="1" applyBorder="1" applyAlignment="1">
      <alignment/>
    </xf>
    <xf numFmtId="167" fontId="8" fillId="0" borderId="0" xfId="0" applyFont="1" applyBorder="1" applyAlignment="1">
      <alignment horizontal="center" wrapText="1"/>
    </xf>
    <xf numFmtId="167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167" fontId="15" fillId="0" borderId="0" xfId="0" applyFont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67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167" fontId="10" fillId="0" borderId="0" xfId="0" applyFont="1" applyFill="1" applyAlignment="1">
      <alignment/>
    </xf>
    <xf numFmtId="181" fontId="9" fillId="0" borderId="0" xfId="15" applyNumberFormat="1" applyFont="1" applyFill="1" applyAlignment="1">
      <alignment horizontal="right"/>
    </xf>
    <xf numFmtId="43" fontId="10" fillId="0" borderId="0" xfId="0" applyNumberFormat="1" applyFont="1" applyAlignment="1">
      <alignment/>
    </xf>
    <xf numFmtId="167" fontId="10" fillId="0" borderId="0" xfId="0" applyFont="1" applyBorder="1" applyAlignment="1">
      <alignment/>
    </xf>
    <xf numFmtId="1" fontId="9" fillId="0" borderId="0" xfId="0" applyNumberFormat="1" applyFont="1" applyFill="1" applyAlignment="1">
      <alignment horizontal="right"/>
    </xf>
    <xf numFmtId="2" fontId="9" fillId="0" borderId="0" xfId="0" applyNumberFormat="1" applyFont="1" applyFill="1" applyAlignment="1">
      <alignment horizontal="right"/>
    </xf>
    <xf numFmtId="2" fontId="0" fillId="0" borderId="0" xfId="0" applyNumberFormat="1" applyAlignment="1">
      <alignment horizontal="right"/>
    </xf>
    <xf numFmtId="167" fontId="9" fillId="0" borderId="0" xfId="0" applyFont="1" applyAlignment="1" quotePrefix="1">
      <alignment horizontal="center"/>
    </xf>
    <xf numFmtId="191" fontId="9" fillId="0" borderId="0" xfId="0" applyNumberFormat="1" applyFont="1" applyAlignment="1">
      <alignment/>
    </xf>
    <xf numFmtId="191" fontId="10" fillId="0" borderId="0" xfId="0" applyNumberFormat="1" applyFont="1" applyFill="1" applyAlignment="1">
      <alignment horizontal="right"/>
    </xf>
    <xf numFmtId="49" fontId="14" fillId="0" borderId="0" xfId="0" applyNumberFormat="1" applyFont="1" applyBorder="1" applyAlignment="1">
      <alignment wrapText="1"/>
    </xf>
    <xf numFmtId="167" fontId="17" fillId="0" borderId="1" xfId="0" applyFont="1" applyBorder="1" applyAlignment="1">
      <alignment horizontal="center" wrapText="1"/>
    </xf>
    <xf numFmtId="167" fontId="18" fillId="0" borderId="0" xfId="0" applyFont="1" applyAlignment="1">
      <alignment/>
    </xf>
    <xf numFmtId="167" fontId="19" fillId="0" borderId="0" xfId="0" applyFont="1" applyAlignment="1">
      <alignment/>
    </xf>
    <xf numFmtId="49" fontId="20" fillId="0" borderId="1" xfId="0" applyNumberFormat="1" applyFont="1" applyBorder="1" applyAlignment="1">
      <alignment wrapText="1"/>
    </xf>
    <xf numFmtId="167" fontId="9" fillId="0" borderId="2" xfId="0" applyFont="1" applyBorder="1" applyAlignment="1">
      <alignment/>
    </xf>
    <xf numFmtId="167" fontId="8" fillId="0" borderId="2" xfId="0" applyFont="1" applyBorder="1" applyAlignment="1">
      <alignment horizontal="center" wrapText="1"/>
    </xf>
    <xf numFmtId="167" fontId="0" fillId="0" borderId="2" xfId="0" applyBorder="1" applyAlignment="1">
      <alignment/>
    </xf>
    <xf numFmtId="2" fontId="10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167" fontId="17" fillId="0" borderId="3" xfId="0" applyFont="1" applyBorder="1" applyAlignment="1">
      <alignment horizontal="center" wrapText="1"/>
    </xf>
    <xf numFmtId="167" fontId="17" fillId="0" borderId="3" xfId="0" applyFont="1" applyBorder="1" applyAlignment="1">
      <alignment horizontal="right" wrapText="1"/>
    </xf>
    <xf numFmtId="167" fontId="17" fillId="0" borderId="2" xfId="0" applyFont="1" applyBorder="1" applyAlignment="1">
      <alignment horizontal="center" wrapText="1"/>
    </xf>
    <xf numFmtId="167" fontId="17" fillId="0" borderId="2" xfId="0" applyFont="1" applyBorder="1" applyAlignment="1">
      <alignment horizontal="right" wrapText="1"/>
    </xf>
    <xf numFmtId="167" fontId="17" fillId="0" borderId="4" xfId="0" applyFont="1" applyBorder="1" applyAlignment="1">
      <alignment horizontal="right" vertical="center" wrapText="1"/>
    </xf>
    <xf numFmtId="167" fontId="19" fillId="0" borderId="2" xfId="0" applyFont="1" applyBorder="1" applyAlignment="1">
      <alignment/>
    </xf>
    <xf numFmtId="167" fontId="14" fillId="2" borderId="0" xfId="0" applyFont="1" applyFill="1" applyAlignment="1">
      <alignment/>
    </xf>
    <xf numFmtId="49" fontId="14" fillId="2" borderId="0" xfId="0" applyNumberFormat="1" applyFont="1" applyFill="1" applyAlignment="1">
      <alignment/>
    </xf>
    <xf numFmtId="167" fontId="9" fillId="2" borderId="0" xfId="0" applyFont="1" applyFill="1" applyAlignment="1">
      <alignment/>
    </xf>
    <xf numFmtId="167" fontId="9" fillId="0" borderId="0" xfId="0" applyFont="1" applyAlignment="1">
      <alignment horizontal="right"/>
    </xf>
    <xf numFmtId="167" fontId="15" fillId="2" borderId="0" xfId="0" applyFont="1" applyFill="1" applyAlignment="1">
      <alignment/>
    </xf>
    <xf numFmtId="167" fontId="21" fillId="2" borderId="0" xfId="0" applyFont="1" applyFill="1" applyAlignment="1">
      <alignment/>
    </xf>
    <xf numFmtId="49" fontId="21" fillId="2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167" fontId="17" fillId="0" borderId="3" xfId="0" applyFont="1" applyBorder="1" applyAlignment="1">
      <alignment horizontal="right" wrapText="1"/>
    </xf>
    <xf numFmtId="167" fontId="17" fillId="0" borderId="2" xfId="0" applyFont="1" applyBorder="1" applyAlignment="1">
      <alignment horizontal="right" wrapText="1"/>
    </xf>
    <xf numFmtId="167" fontId="17" fillId="0" borderId="5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.036"/>
          <c:w val="0.86475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'Annex H'!$T$2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'Annex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'Annex H'!$C$10:$C$50</c:f>
              <c:numCache>
                <c:ptCount val="41"/>
                <c:pt idx="0">
                  <c:v>0.999000999000999</c:v>
                </c:pt>
                <c:pt idx="1">
                  <c:v>0</c:v>
                </c:pt>
                <c:pt idx="2">
                  <c:v>0</c:v>
                </c:pt>
                <c:pt idx="3">
                  <c:v>2.1505376344086025</c:v>
                </c:pt>
                <c:pt idx="5">
                  <c:v>1.0261194029850746</c:v>
                </c:pt>
                <c:pt idx="6">
                  <c:v>0.5991285403050108</c:v>
                </c:pt>
                <c:pt idx="7">
                  <c:v>2.102803738317757</c:v>
                </c:pt>
                <c:pt idx="9">
                  <c:v>1.6224188790560472</c:v>
                </c:pt>
                <c:pt idx="10">
                  <c:v>1.1594202898550725</c:v>
                </c:pt>
                <c:pt idx="11">
                  <c:v>1.5102481121898599</c:v>
                </c:pt>
                <c:pt idx="13">
                  <c:v>1.154249737670514</c:v>
                </c:pt>
                <c:pt idx="15">
                  <c:v>1.0619469026548671</c:v>
                </c:pt>
                <c:pt idx="16">
                  <c:v>0.5055611729019212</c:v>
                </c:pt>
                <c:pt idx="17">
                  <c:v>1.8907563025210083</c:v>
                </c:pt>
                <c:pt idx="18">
                  <c:v>0.8620689655172413</c:v>
                </c:pt>
                <c:pt idx="19">
                  <c:v>1.8229166666666667</c:v>
                </c:pt>
                <c:pt idx="21">
                  <c:v>2.413793103448276</c:v>
                </c:pt>
                <c:pt idx="22">
                  <c:v>1.1544011544011543</c:v>
                </c:pt>
                <c:pt idx="23">
                  <c:v>1.0146561443066515</c:v>
                </c:pt>
                <c:pt idx="25">
                  <c:v>3.204208512673362</c:v>
                </c:pt>
                <c:pt idx="26">
                  <c:v>1.1385199240986716</c:v>
                </c:pt>
                <c:pt idx="27">
                  <c:v>2.1686746987951806</c:v>
                </c:pt>
                <c:pt idx="28">
                  <c:v>1.6791044776119404</c:v>
                </c:pt>
                <c:pt idx="29">
                  <c:v>1.8018018018018018</c:v>
                </c:pt>
                <c:pt idx="30">
                  <c:v>2.8885832187070153</c:v>
                </c:pt>
                <c:pt idx="31">
                  <c:v>0.8097165991902834</c:v>
                </c:pt>
                <c:pt idx="32">
                  <c:v>1.434878587196468</c:v>
                </c:pt>
                <c:pt idx="33">
                  <c:v>1.9071310116086235</c:v>
                </c:pt>
                <c:pt idx="34">
                  <c:v>3.090507726269316</c:v>
                </c:pt>
                <c:pt idx="35">
                  <c:v>2.2399999999999998</c:v>
                </c:pt>
                <c:pt idx="36">
                  <c:v>1.763668430335097</c:v>
                </c:pt>
                <c:pt idx="38">
                  <c:v>1.7857142857142856</c:v>
                </c:pt>
                <c:pt idx="40">
                  <c:v>1.5242633987669731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'Annex H'!$U$2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'Annex H'!$AB$10:$AB$50</c:f>
                <c:numCache>
                  <c:ptCount val="41"/>
                  <c:pt idx="0">
                    <c:v>0.881445567679993</c:v>
                  </c:pt>
                  <c:pt idx="1">
                    <c:v>2.5896768288211605</c:v>
                  </c:pt>
                  <c:pt idx="2">
                    <c:v>2.508461468149852</c:v>
                  </c:pt>
                  <c:pt idx="3">
                    <c:v>2.8865621518750824</c:v>
                  </c:pt>
                  <c:pt idx="4">
                    <c:v>NaN</c:v>
                  </c:pt>
                  <c:pt idx="5">
                    <c:v>0.6818216147653099</c:v>
                  </c:pt>
                  <c:pt idx="6">
                    <c:v>0.47887645186458994</c:v>
                  </c:pt>
                  <c:pt idx="7">
                    <c:v>1.6485122732271171</c:v>
                  </c:pt>
                  <c:pt idx="8">
                    <c:v>NaN</c:v>
                  </c:pt>
                  <c:pt idx="9">
                    <c:v>1.4218116938179244</c:v>
                  </c:pt>
                  <c:pt idx="10">
                    <c:v>1.2108231099861138</c:v>
                  </c:pt>
                  <c:pt idx="11">
                    <c:v>0.9757342816412868</c:v>
                  </c:pt>
                  <c:pt idx="12">
                    <c:v>NaN</c:v>
                  </c:pt>
                  <c:pt idx="13">
                    <c:v>0.6045695228251</c:v>
                  </c:pt>
                  <c:pt idx="14">
                    <c:v>NaN</c:v>
                  </c:pt>
                  <c:pt idx="15">
                    <c:v>0.5344464905498776</c:v>
                  </c:pt>
                  <c:pt idx="16">
                    <c:v>0.882919929052637</c:v>
                  </c:pt>
                  <c:pt idx="17">
                    <c:v>1.4502045364480265</c:v>
                  </c:pt>
                  <c:pt idx="18">
                    <c:v>1.536383296411864</c:v>
                  </c:pt>
                  <c:pt idx="19">
                    <c:v>0.9688427792571586</c:v>
                  </c:pt>
                  <c:pt idx="20">
                    <c:v>NaN</c:v>
                  </c:pt>
                  <c:pt idx="21">
                    <c:v>2.2151815342998855</c:v>
                  </c:pt>
                  <c:pt idx="22">
                    <c:v>1.1234739685028083</c:v>
                  </c:pt>
                  <c:pt idx="23">
                    <c:v>0.974012393940743</c:v>
                  </c:pt>
                  <c:pt idx="24">
                    <c:v>NaN</c:v>
                  </c:pt>
                  <c:pt idx="25">
                    <c:v>0.8608976520341671</c:v>
                  </c:pt>
                  <c:pt idx="26">
                    <c:v>1.3006772377732743</c:v>
                  </c:pt>
                  <c:pt idx="27">
                    <c:v>2.0266519403326226</c:v>
                  </c:pt>
                  <c:pt idx="28">
                    <c:v>1.4216550981869187</c:v>
                  </c:pt>
                  <c:pt idx="29">
                    <c:v>1.4660246489169586</c:v>
                  </c:pt>
                  <c:pt idx="30">
                    <c:v>1.3254510119409142</c:v>
                  </c:pt>
                  <c:pt idx="31">
                    <c:v>1.1849087951695618</c:v>
                  </c:pt>
                  <c:pt idx="32">
                    <c:v>0.7061590051568523</c:v>
                  </c:pt>
                  <c:pt idx="33">
                    <c:v>0.8957031423351429</c:v>
                  </c:pt>
                  <c:pt idx="34">
                    <c:v>1.9370065481310248</c:v>
                  </c:pt>
                  <c:pt idx="35">
                    <c:v>1.3996116521947495</c:v>
                  </c:pt>
                  <c:pt idx="36">
                    <c:v>1.349764334126285</c:v>
                  </c:pt>
                  <c:pt idx="37">
                    <c:v>NaN</c:v>
                  </c:pt>
                  <c:pt idx="38">
                    <c:v>1.2560387773917747</c:v>
                  </c:pt>
                  <c:pt idx="39">
                    <c:v>NaN</c:v>
                  </c:pt>
                  <c:pt idx="40">
                    <c:v>0.1514851225881333</c:v>
                  </c:pt>
                </c:numCache>
              </c:numRef>
            </c:plus>
            <c:minus>
              <c:numRef>
                <c:f>'Annex H'!$AA$10:$AA$50</c:f>
                <c:numCache>
                  <c:ptCount val="41"/>
                  <c:pt idx="0">
                    <c:v>0.6035640929305199</c:v>
                  </c:pt>
                  <c:pt idx="1">
                    <c:v>0.3149606299212599</c:v>
                  </c:pt>
                  <c:pt idx="2">
                    <c:v>0.7771367445157562</c:v>
                  </c:pt>
                  <c:pt idx="3">
                    <c:v>0.9711549775306332</c:v>
                  </c:pt>
                  <c:pt idx="4">
                    <c:v>NaN</c:v>
                  </c:pt>
                  <c:pt idx="5">
                    <c:v>0.4363493950996859</c:v>
                  </c:pt>
                  <c:pt idx="6">
                    <c:v>0.30385189656380995</c:v>
                  </c:pt>
                  <c:pt idx="7">
                    <c:v>1.076440866215849</c:v>
                  </c:pt>
                  <c:pt idx="8">
                    <c:v>NaN</c:v>
                  </c:pt>
                  <c:pt idx="9">
                    <c:v>1.0763508416362821</c:v>
                  </c:pt>
                  <c:pt idx="10">
                    <c:v>0.8638647492254203</c:v>
                  </c:pt>
                  <c:pt idx="11">
                    <c:v>0.7158076717848659</c:v>
                  </c:pt>
                  <c:pt idx="12">
                    <c:v>NaN</c:v>
                  </c:pt>
                  <c:pt idx="13">
                    <c:v>0.48456688019459526</c:v>
                  </c:pt>
                  <c:pt idx="14">
                    <c:v>NaN</c:v>
                  </c:pt>
                  <c:pt idx="15">
                    <c:v>0.4337562987679112</c:v>
                  </c:pt>
                  <c:pt idx="16">
                    <c:v>0.5825640513780089</c:v>
                  </c:pt>
                  <c:pt idx="17">
                    <c:v>0.8452666455377527</c:v>
                  </c:pt>
                  <c:pt idx="18">
                    <c:v>0.880780905362025</c:v>
                  </c:pt>
                  <c:pt idx="19">
                    <c:v>0.6508115704375541</c:v>
                  </c:pt>
                  <c:pt idx="20">
                    <c:v>NaN</c:v>
                  </c:pt>
                  <c:pt idx="21">
                    <c:v>1.2248350172177935</c:v>
                  </c:pt>
                  <c:pt idx="22">
                    <c:v>0.6579114233466585</c:v>
                  </c:pt>
                  <c:pt idx="23">
                    <c:v>0.7052818070226815</c:v>
                  </c:pt>
                  <c:pt idx="24">
                    <c:v>NaN</c:v>
                  </c:pt>
                  <c:pt idx="25">
                    <c:v>0.7547497623834594</c:v>
                  </c:pt>
                  <c:pt idx="26">
                    <c:v>0.8199436002721816</c:v>
                  </c:pt>
                  <c:pt idx="27">
                    <c:v>1.2571530828742263</c:v>
                  </c:pt>
                  <c:pt idx="28">
                    <c:v>0.8921368299483853</c:v>
                  </c:pt>
                  <c:pt idx="29">
                    <c:v>0.8687787547477348</c:v>
                  </c:pt>
                  <c:pt idx="30">
                    <c:v>1.0034031359098954</c:v>
                  </c:pt>
                  <c:pt idx="31">
                    <c:v>0.6714275197372988</c:v>
                  </c:pt>
                  <c:pt idx="32">
                    <c:v>0.5810960687724158</c:v>
                  </c:pt>
                  <c:pt idx="33">
                    <c:v>0.6738431928202859</c:v>
                  </c:pt>
                  <c:pt idx="34">
                    <c:v>1.4025853130609436</c:v>
                  </c:pt>
                  <c:pt idx="35">
                    <c:v>0.958374933503094</c:v>
                  </c:pt>
                  <c:pt idx="36">
                    <c:v>0.8881257902667815</c:v>
                  </c:pt>
                  <c:pt idx="37">
                    <c:v>NaN</c:v>
                  </c:pt>
                  <c:pt idx="38">
                    <c:v>0.7791337968711523</c:v>
                  </c:pt>
                  <c:pt idx="39">
                    <c:v>NaN</c:v>
                  </c:pt>
                  <c:pt idx="40">
                    <c:v>0.15148512258813351</c:v>
                  </c:pt>
                </c:numCache>
              </c:numRef>
            </c:minus>
            <c:noEndCap val="0"/>
          </c:errBars>
          <c:val>
            <c:numRef>
              <c:f>'Annex H'!$V$10:$V$50</c:f>
              <c:numCache>
                <c:ptCount val="41"/>
                <c:pt idx="0">
                  <c:v>1.2273641851106638</c:v>
                </c:pt>
                <c:pt idx="1">
                  <c:v>0.3149606299212599</c:v>
                </c:pt>
                <c:pt idx="2">
                  <c:v>0.8333333333333334</c:v>
                </c:pt>
                <c:pt idx="3">
                  <c:v>1.1049723756906076</c:v>
                </c:pt>
                <c:pt idx="5">
                  <c:v>0.7289719626168224</c:v>
                </c:pt>
                <c:pt idx="6">
                  <c:v>0.6067291781577496</c:v>
                </c:pt>
                <c:pt idx="7">
                  <c:v>1.7370892018779345</c:v>
                </c:pt>
                <c:pt idx="9">
                  <c:v>2.433234421364985</c:v>
                </c:pt>
                <c:pt idx="10">
                  <c:v>1.6666666666666667</c:v>
                </c:pt>
                <c:pt idx="11">
                  <c:v>1.4806629834254146</c:v>
                </c:pt>
                <c:pt idx="13">
                  <c:v>1.3347346295323173</c:v>
                </c:pt>
                <c:pt idx="15">
                  <c:v>1.2577502214348981</c:v>
                </c:pt>
                <c:pt idx="16">
                  <c:v>1.174089068825911</c:v>
                </c:pt>
                <c:pt idx="17">
                  <c:v>1.3107822410147991</c:v>
                </c:pt>
                <c:pt idx="18">
                  <c:v>1.4193548387096773</c:v>
                </c:pt>
                <c:pt idx="19">
                  <c:v>1.105263157894737</c:v>
                </c:pt>
                <c:pt idx="21">
                  <c:v>1.7808219178082192</c:v>
                </c:pt>
                <c:pt idx="22">
                  <c:v>1.1577424023154848</c:v>
                </c:pt>
                <c:pt idx="23">
                  <c:v>1.410693970420933</c:v>
                </c:pt>
                <c:pt idx="25">
                  <c:v>3.3333333333333335</c:v>
                </c:pt>
                <c:pt idx="26">
                  <c:v>1.25</c:v>
                </c:pt>
                <c:pt idx="27">
                  <c:v>2.4154589371980677</c:v>
                </c:pt>
                <c:pt idx="28">
                  <c:v>1.5413533834586464</c:v>
                </c:pt>
                <c:pt idx="29">
                  <c:v>1.294642857142857</c:v>
                </c:pt>
                <c:pt idx="30">
                  <c:v>2.268326417704011</c:v>
                </c:pt>
                <c:pt idx="31">
                  <c:v>0.8924949290060852</c:v>
                </c:pt>
                <c:pt idx="32">
                  <c:v>1.7910447761194028</c:v>
                </c:pt>
                <c:pt idx="33">
                  <c:v>1.7419884963023828</c:v>
                </c:pt>
                <c:pt idx="34">
                  <c:v>2.805429864253394</c:v>
                </c:pt>
                <c:pt idx="35">
                  <c:v>1.94888178913738</c:v>
                </c:pt>
                <c:pt idx="36">
                  <c:v>1.5575221238938053</c:v>
                </c:pt>
                <c:pt idx="38">
                  <c:v>1.4970059880239521</c:v>
                </c:pt>
                <c:pt idx="40">
                  <c:v>1.571444862584103</c:v>
                </c:pt>
              </c:numCache>
            </c:numRef>
          </c:val>
          <c:smooth val="0"/>
        </c:ser>
        <c:marker val="1"/>
        <c:axId val="64885023"/>
        <c:axId val="47094296"/>
      </c:lineChart>
      <c:catAx>
        <c:axId val="64885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094296"/>
        <c:crosses val="autoZero"/>
        <c:auto val="1"/>
        <c:lblOffset val="100"/>
        <c:noMultiLvlLbl val="0"/>
      </c:catAx>
      <c:valAx>
        <c:axId val="47094296"/>
        <c:scaling>
          <c:orientation val="minMax"/>
          <c:max val="5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4885023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59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235"/>
          <c:w val="0.86775"/>
          <c:h val="0.94875"/>
        </c:manualLayout>
      </c:layout>
      <c:lineChart>
        <c:grouping val="standard"/>
        <c:varyColors val="0"/>
        <c:ser>
          <c:idx val="0"/>
          <c:order val="0"/>
          <c:tx>
            <c:strRef>
              <c:f>'Annex H'!$AC$4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'Annex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'Annex H'!$H$10:$H$50</c:f>
              <c:numCache>
                <c:ptCount val="41"/>
                <c:pt idx="0">
                  <c:v>12.687312687312687</c:v>
                </c:pt>
                <c:pt idx="1">
                  <c:v>7.03125</c:v>
                </c:pt>
                <c:pt idx="2">
                  <c:v>3.608247422680412</c:v>
                </c:pt>
                <c:pt idx="3">
                  <c:v>10.21505376344086</c:v>
                </c:pt>
                <c:pt idx="5">
                  <c:v>6.529850746268656</c:v>
                </c:pt>
                <c:pt idx="6">
                  <c:v>7.734204793028322</c:v>
                </c:pt>
                <c:pt idx="7">
                  <c:v>10.046728971962617</c:v>
                </c:pt>
                <c:pt idx="9">
                  <c:v>8.702064896755163</c:v>
                </c:pt>
                <c:pt idx="10">
                  <c:v>9.710144927536232</c:v>
                </c:pt>
                <c:pt idx="11">
                  <c:v>11.434735706580366</c:v>
                </c:pt>
                <c:pt idx="13">
                  <c:v>9.076600209863589</c:v>
                </c:pt>
                <c:pt idx="15">
                  <c:v>7.477876106194691</c:v>
                </c:pt>
                <c:pt idx="16">
                  <c:v>6.066734074823053</c:v>
                </c:pt>
                <c:pt idx="17">
                  <c:v>7.773109243697479</c:v>
                </c:pt>
                <c:pt idx="18">
                  <c:v>5.603448275862069</c:v>
                </c:pt>
                <c:pt idx="19">
                  <c:v>12.5</c:v>
                </c:pt>
                <c:pt idx="21">
                  <c:v>12.068965517241379</c:v>
                </c:pt>
                <c:pt idx="22">
                  <c:v>12.265512265512266</c:v>
                </c:pt>
                <c:pt idx="23">
                  <c:v>8.568207440811724</c:v>
                </c:pt>
                <c:pt idx="25">
                  <c:v>17.216642754662843</c:v>
                </c:pt>
                <c:pt idx="26">
                  <c:v>15.749525616698293</c:v>
                </c:pt>
                <c:pt idx="27">
                  <c:v>9.397590361445783</c:v>
                </c:pt>
                <c:pt idx="28">
                  <c:v>8.208955223880597</c:v>
                </c:pt>
                <c:pt idx="29">
                  <c:v>7.657657657657657</c:v>
                </c:pt>
                <c:pt idx="30">
                  <c:v>12.929848693259974</c:v>
                </c:pt>
                <c:pt idx="31">
                  <c:v>5.465587044534413</c:v>
                </c:pt>
                <c:pt idx="32">
                  <c:v>8.002207505518765</c:v>
                </c:pt>
                <c:pt idx="33">
                  <c:v>11.194029850746269</c:v>
                </c:pt>
                <c:pt idx="34">
                  <c:v>12.582781456953644</c:v>
                </c:pt>
                <c:pt idx="35">
                  <c:v>10.56</c:v>
                </c:pt>
                <c:pt idx="36">
                  <c:v>11.28747795414462</c:v>
                </c:pt>
                <c:pt idx="38">
                  <c:v>11.160714285714286</c:v>
                </c:pt>
                <c:pt idx="40">
                  <c:v>9.943643859450054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'Annex H'!$AE$3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'Annex H'!$AL$10:$AL$50</c:f>
                <c:numCache>
                  <c:ptCount val="41"/>
                  <c:pt idx="0">
                    <c:v>2.1163910998307855</c:v>
                  </c:pt>
                  <c:pt idx="1">
                    <c:v>6.365976942631356</c:v>
                  </c:pt>
                  <c:pt idx="2">
                    <c:v>4.667483824343298</c:v>
                  </c:pt>
                  <c:pt idx="3">
                    <c:v>5.911992951502041</c:v>
                  </c:pt>
                  <c:pt idx="4">
                    <c:v>NaN</c:v>
                  </c:pt>
                  <c:pt idx="5">
                    <c:v>1.6605736678993033</c:v>
                  </c:pt>
                  <c:pt idx="6">
                    <c:v>1.2882567878716733</c:v>
                  </c:pt>
                  <c:pt idx="7">
                    <c:v>3.551406336699703</c:v>
                  </c:pt>
                  <c:pt idx="8">
                    <c:v>NaN</c:v>
                  </c:pt>
                  <c:pt idx="9">
                    <c:v>2.659941890647998</c:v>
                  </c:pt>
                  <c:pt idx="10">
                    <c:v>2.925328353532203</c:v>
                  </c:pt>
                  <c:pt idx="11">
                    <c:v>2.3245223792616585</c:v>
                  </c:pt>
                  <c:pt idx="12">
                    <c:v>NaN</c:v>
                  </c:pt>
                  <c:pt idx="13">
                    <c:v>1.4174484403541339</c:v>
                  </c:pt>
                  <c:pt idx="14">
                    <c:v>NaN</c:v>
                  </c:pt>
                  <c:pt idx="15">
                    <c:v>1.23247295392828</c:v>
                  </c:pt>
                  <c:pt idx="16">
                    <c:v>1.9470388802701803</c:v>
                  </c:pt>
                  <c:pt idx="17">
                    <c:v>2.8412659754253387</c:v>
                  </c:pt>
                  <c:pt idx="18">
                    <c:v>3.010667025331051</c:v>
                  </c:pt>
                  <c:pt idx="19">
                    <c:v>2.786827766525006</c:v>
                  </c:pt>
                  <c:pt idx="20">
                    <c:v>NaN</c:v>
                  </c:pt>
                  <c:pt idx="21">
                    <c:v>4.374800138112143</c:v>
                  </c:pt>
                  <c:pt idx="22">
                    <c:v>2.6608592234509967</c:v>
                  </c:pt>
                  <c:pt idx="23">
                    <c:v>2.1402869883898124</c:v>
                  </c:pt>
                  <c:pt idx="24">
                    <c:v>NaN</c:v>
                  </c:pt>
                  <c:pt idx="25">
                    <c:v>1.7122142084152756</c:v>
                  </c:pt>
                  <c:pt idx="26">
                    <c:v>3.3840888597842707</c:v>
                  </c:pt>
                  <c:pt idx="27">
                    <c:v>3.4037917747896493</c:v>
                  </c:pt>
                  <c:pt idx="28">
                    <c:v>2.55631610296793</c:v>
                  </c:pt>
                  <c:pt idx="29">
                    <c:v>2.7829914635304114</c:v>
                  </c:pt>
                  <c:pt idx="30">
                    <c:v>2.7170764264340423</c:v>
                  </c:pt>
                  <c:pt idx="31">
                    <c:v>2.565690232800132</c:v>
                  </c:pt>
                  <c:pt idx="32">
                    <c:v>1.2315406782633662</c:v>
                  </c:pt>
                  <c:pt idx="33">
                    <c:v>1.851745170717333</c:v>
                  </c:pt>
                  <c:pt idx="34">
                    <c:v>3.9097691044056013</c:v>
                  </c:pt>
                  <c:pt idx="35">
                    <c:v>2.8632410727398305</c:v>
                  </c:pt>
                  <c:pt idx="36">
                    <c:v>2.8835299473123097</c:v>
                  </c:pt>
                  <c:pt idx="37">
                    <c:v>NaN</c:v>
                  </c:pt>
                  <c:pt idx="38">
                    <c:v>2.752475633839282</c:v>
                  </c:pt>
                  <c:pt idx="39">
                    <c:v>NaN</c:v>
                  </c:pt>
                  <c:pt idx="40">
                    <c:v>0.3824503443906604</c:v>
                  </c:pt>
                </c:numCache>
              </c:numRef>
            </c:plus>
            <c:minus>
              <c:numRef>
                <c:f>'Annex H'!$AK$10:$AK$50</c:f>
                <c:numCache>
                  <c:ptCount val="41"/>
                  <c:pt idx="0">
                    <c:v>2.1163910998307873</c:v>
                  </c:pt>
                  <c:pt idx="1">
                    <c:v>3.8461664688501482</c:v>
                  </c:pt>
                  <c:pt idx="2">
                    <c:v>3.02053493944238</c:v>
                  </c:pt>
                  <c:pt idx="3">
                    <c:v>4.641255058907668</c:v>
                  </c:pt>
                  <c:pt idx="4">
                    <c:v>NaN</c:v>
                  </c:pt>
                  <c:pt idx="5">
                    <c:v>1.416410095751977</c:v>
                  </c:pt>
                  <c:pt idx="6">
                    <c:v>1.2882567878716733</c:v>
                  </c:pt>
                  <c:pt idx="7">
                    <c:v>2.979900596144809</c:v>
                  </c:pt>
                  <c:pt idx="8">
                    <c:v>NaN</c:v>
                  </c:pt>
                  <c:pt idx="9">
                    <c:v>2.2427163907526744</c:v>
                  </c:pt>
                  <c:pt idx="10">
                    <c:v>2.5454786970429097</c:v>
                  </c:pt>
                  <c:pt idx="11">
                    <c:v>2.3245223792616603</c:v>
                  </c:pt>
                  <c:pt idx="12">
                    <c:v>NaN</c:v>
                  </c:pt>
                  <c:pt idx="13">
                    <c:v>1.4174484403541356</c:v>
                  </c:pt>
                  <c:pt idx="14">
                    <c:v>NaN</c:v>
                  </c:pt>
                  <c:pt idx="15">
                    <c:v>1.2324729539282826</c:v>
                  </c:pt>
                  <c:pt idx="16">
                    <c:v>1.642997071830865</c:v>
                  </c:pt>
                  <c:pt idx="17">
                    <c:v>2.364911251441926</c:v>
                  </c:pt>
                  <c:pt idx="18">
                    <c:v>2.3545355657322817</c:v>
                  </c:pt>
                  <c:pt idx="19">
                    <c:v>2.4721496572135617</c:v>
                  </c:pt>
                  <c:pt idx="20">
                    <c:v>NaN</c:v>
                  </c:pt>
                  <c:pt idx="21">
                    <c:v>3.600009549346919</c:v>
                  </c:pt>
                  <c:pt idx="22">
                    <c:v>2.3414853634308592</c:v>
                  </c:pt>
                  <c:pt idx="23">
                    <c:v>1.8438812107667069</c:v>
                  </c:pt>
                  <c:pt idx="24">
                    <c:v>NaN</c:v>
                  </c:pt>
                  <c:pt idx="25">
                    <c:v>1.712214208415272</c:v>
                  </c:pt>
                  <c:pt idx="26">
                    <c:v>2.951604586865386</c:v>
                  </c:pt>
                  <c:pt idx="27">
                    <c:v>2.812938021383818</c:v>
                  </c:pt>
                  <c:pt idx="28">
                    <c:v>2.1331936805742675</c:v>
                  </c:pt>
                  <c:pt idx="29">
                    <c:v>2.096923487986481</c:v>
                  </c:pt>
                  <c:pt idx="30">
                    <c:v>2.385165968714663</c:v>
                  </c:pt>
                  <c:pt idx="31">
                    <c:v>1.9428477481190152</c:v>
                  </c:pt>
                  <c:pt idx="32">
                    <c:v>1.2315406782633636</c:v>
                  </c:pt>
                  <c:pt idx="33">
                    <c:v>1.851745170717333</c:v>
                  </c:pt>
                  <c:pt idx="34">
                    <c:v>3.317867521359835</c:v>
                  </c:pt>
                  <c:pt idx="35">
                    <c:v>2.510206078725819</c:v>
                  </c:pt>
                  <c:pt idx="36">
                    <c:v>2.38346864190133</c:v>
                  </c:pt>
                  <c:pt idx="37">
                    <c:v>NaN</c:v>
                  </c:pt>
                  <c:pt idx="38">
                    <c:v>2.4221053684591674</c:v>
                  </c:pt>
                  <c:pt idx="39">
                    <c:v>NaN</c:v>
                  </c:pt>
                  <c:pt idx="40">
                    <c:v>0.3824503443906586</c:v>
                  </c:pt>
                </c:numCache>
              </c:numRef>
            </c:minus>
            <c:noEndCap val="0"/>
          </c:errBars>
          <c:val>
            <c:numRef>
              <c:f>'Annex H'!$AF$10:$AF$50</c:f>
              <c:numCache>
                <c:ptCount val="41"/>
                <c:pt idx="0">
                  <c:v>11.589537223340042</c:v>
                </c:pt>
                <c:pt idx="1">
                  <c:v>7.086614173228346</c:v>
                </c:pt>
                <c:pt idx="2">
                  <c:v>6.25</c:v>
                </c:pt>
                <c:pt idx="3">
                  <c:v>11.823204419889501</c:v>
                </c:pt>
                <c:pt idx="5">
                  <c:v>6.186915887850467</c:v>
                </c:pt>
                <c:pt idx="6">
                  <c:v>7.832322118036404</c:v>
                </c:pt>
                <c:pt idx="7">
                  <c:v>10.985915492957746</c:v>
                </c:pt>
                <c:pt idx="9">
                  <c:v>9.881305637982194</c:v>
                </c:pt>
                <c:pt idx="10">
                  <c:v>12.60233918128655</c:v>
                </c:pt>
                <c:pt idx="11">
                  <c:v>12.729281767955802</c:v>
                </c:pt>
                <c:pt idx="13">
                  <c:v>9.952706253284289</c:v>
                </c:pt>
                <c:pt idx="15">
                  <c:v>8.928255093002658</c:v>
                </c:pt>
                <c:pt idx="16">
                  <c:v>7.793522267206478</c:v>
                </c:pt>
                <c:pt idx="17">
                  <c:v>7.695560253699789</c:v>
                </c:pt>
                <c:pt idx="18">
                  <c:v>7.956989247311828</c:v>
                </c:pt>
                <c:pt idx="19">
                  <c:v>13</c:v>
                </c:pt>
                <c:pt idx="21">
                  <c:v>11.095890410958903</c:v>
                </c:pt>
                <c:pt idx="22">
                  <c:v>10.622286541244573</c:v>
                </c:pt>
                <c:pt idx="23">
                  <c:v>8.555176336746303</c:v>
                </c:pt>
                <c:pt idx="25">
                  <c:v>15.888568683957732</c:v>
                </c:pt>
                <c:pt idx="26">
                  <c:v>12.578125000000002</c:v>
                </c:pt>
                <c:pt idx="27">
                  <c:v>9.61352657004831</c:v>
                </c:pt>
                <c:pt idx="28">
                  <c:v>7.030075187969924</c:v>
                </c:pt>
                <c:pt idx="29">
                  <c:v>6.25</c:v>
                </c:pt>
                <c:pt idx="30">
                  <c:v>11.590594744121715</c:v>
                </c:pt>
                <c:pt idx="31">
                  <c:v>5.88235294117647</c:v>
                </c:pt>
                <c:pt idx="32">
                  <c:v>7.142067440574902</c:v>
                </c:pt>
                <c:pt idx="33">
                  <c:v>10.86277732128184</c:v>
                </c:pt>
                <c:pt idx="34">
                  <c:v>14.072398190045249</c:v>
                </c:pt>
                <c:pt idx="35">
                  <c:v>11.086261980830672</c:v>
                </c:pt>
                <c:pt idx="36">
                  <c:v>9.486725663716815</c:v>
                </c:pt>
                <c:pt idx="38">
                  <c:v>10.988023952095809</c:v>
                </c:pt>
                <c:pt idx="40">
                  <c:v>10.016345459383434</c:v>
                </c:pt>
              </c:numCache>
            </c:numRef>
          </c:val>
          <c:smooth val="0"/>
        </c:ser>
        <c:marker val="1"/>
        <c:axId val="21195481"/>
        <c:axId val="56541602"/>
      </c:lineChart>
      <c:catAx>
        <c:axId val="21195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6541602"/>
        <c:crosses val="autoZero"/>
        <c:auto val="1"/>
        <c:lblOffset val="100"/>
        <c:noMultiLvlLbl val="0"/>
      </c:catAx>
      <c:valAx>
        <c:axId val="56541602"/>
        <c:scaling>
          <c:orientation val="minMax"/>
          <c:max val="20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1195481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54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04"/>
          <c:w val="0.8745"/>
          <c:h val="0.984"/>
        </c:manualLayout>
      </c:layout>
      <c:lineChart>
        <c:grouping val="standard"/>
        <c:varyColors val="0"/>
        <c:ser>
          <c:idx val="0"/>
          <c:order val="0"/>
          <c:tx>
            <c:strRef>
              <c:f>'Annex H'!$AE$57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'Annex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'Annex H'!$M$10:$M$50</c:f>
              <c:numCache>
                <c:ptCount val="41"/>
                <c:pt idx="0">
                  <c:v>40.75924075924076</c:v>
                </c:pt>
                <c:pt idx="1">
                  <c:v>27.34375</c:v>
                </c:pt>
                <c:pt idx="2">
                  <c:v>21.649484536082475</c:v>
                </c:pt>
                <c:pt idx="3">
                  <c:v>34.946236559139784</c:v>
                </c:pt>
                <c:pt idx="5">
                  <c:v>29.570895522388057</c:v>
                </c:pt>
                <c:pt idx="6">
                  <c:v>24.019607843137255</c:v>
                </c:pt>
                <c:pt idx="7">
                  <c:v>41.822429906542055</c:v>
                </c:pt>
                <c:pt idx="9">
                  <c:v>43.95280235988201</c:v>
                </c:pt>
                <c:pt idx="10">
                  <c:v>36.95652173913043</c:v>
                </c:pt>
                <c:pt idx="11">
                  <c:v>34.41208198489752</c:v>
                </c:pt>
                <c:pt idx="13">
                  <c:v>36.253934942287515</c:v>
                </c:pt>
                <c:pt idx="15">
                  <c:v>66.06194690265487</c:v>
                </c:pt>
                <c:pt idx="16">
                  <c:v>52.17391304347826</c:v>
                </c:pt>
                <c:pt idx="17">
                  <c:v>52.3109243697479</c:v>
                </c:pt>
                <c:pt idx="18">
                  <c:v>46.12068965517241</c:v>
                </c:pt>
                <c:pt idx="19">
                  <c:v>56.640625</c:v>
                </c:pt>
                <c:pt idx="21">
                  <c:v>38.275862068965516</c:v>
                </c:pt>
                <c:pt idx="22">
                  <c:v>34.48773448773449</c:v>
                </c:pt>
                <c:pt idx="23">
                  <c:v>35.174746335963924</c:v>
                </c:pt>
                <c:pt idx="25">
                  <c:v>99.28263988522238</c:v>
                </c:pt>
                <c:pt idx="26">
                  <c:v>42.125237191650854</c:v>
                </c:pt>
                <c:pt idx="27">
                  <c:v>50.602409638554214</c:v>
                </c:pt>
                <c:pt idx="28">
                  <c:v>37.5</c:v>
                </c:pt>
                <c:pt idx="29">
                  <c:v>47.52252252252252</c:v>
                </c:pt>
                <c:pt idx="30">
                  <c:v>67.53782668500688</c:v>
                </c:pt>
                <c:pt idx="31">
                  <c:v>34.21052631578947</c:v>
                </c:pt>
                <c:pt idx="32">
                  <c:v>45.088300220750554</c:v>
                </c:pt>
                <c:pt idx="33">
                  <c:v>64.92537313432835</c:v>
                </c:pt>
                <c:pt idx="34">
                  <c:v>58.498896247240616</c:v>
                </c:pt>
                <c:pt idx="35">
                  <c:v>43.2</c:v>
                </c:pt>
                <c:pt idx="36">
                  <c:v>42.857142857142854</c:v>
                </c:pt>
                <c:pt idx="38">
                  <c:v>44.94047619047619</c:v>
                </c:pt>
                <c:pt idx="40">
                  <c:v>48.71212980823783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'Annex H'!$AA$55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'Annex H'!$AV$10:$AV$50</c:f>
                <c:numCache>
                  <c:ptCount val="41"/>
                  <c:pt idx="0">
                    <c:v>3.8990433671266516</c:v>
                  </c:pt>
                  <c:pt idx="1">
                    <c:v>11.631331602512276</c:v>
                  </c:pt>
                  <c:pt idx="2">
                    <c:v>7.455349587826728</c:v>
                  </c:pt>
                  <c:pt idx="3">
                    <c:v>9.092952681168477</c:v>
                  </c:pt>
                  <c:pt idx="4">
                    <c:v>NaN</c:v>
                  </c:pt>
                  <c:pt idx="5">
                    <c:v>3.4513298706146642</c:v>
                  </c:pt>
                  <c:pt idx="6">
                    <c:v>2.390631825675243</c:v>
                  </c:pt>
                  <c:pt idx="7">
                    <c:v>5.634976403585718</c:v>
                  </c:pt>
                  <c:pt idx="8">
                    <c:v>NaN</c:v>
                  </c:pt>
                  <c:pt idx="9">
                    <c:v>5.0535858317635345</c:v>
                  </c:pt>
                  <c:pt idx="10">
                    <c:v>4.854459900343713</c:v>
                  </c:pt>
                  <c:pt idx="11">
                    <c:v>3.880252687254263</c:v>
                  </c:pt>
                  <c:pt idx="12">
                    <c:v>NaN</c:v>
                  </c:pt>
                  <c:pt idx="13">
                    <c:v>2.6838124931959015</c:v>
                  </c:pt>
                  <c:pt idx="14">
                    <c:v>NaN</c:v>
                  </c:pt>
                  <c:pt idx="15">
                    <c:v>3.444866631767013</c:v>
                  </c:pt>
                  <c:pt idx="16">
                    <c:v>4.601402929007428</c:v>
                  </c:pt>
                  <c:pt idx="17">
                    <c:v>6.270651598906184</c:v>
                  </c:pt>
                  <c:pt idx="18">
                    <c:v>6.1804820355453245</c:v>
                  </c:pt>
                  <c:pt idx="19">
                    <c:v>5.285269342442312</c:v>
                  </c:pt>
                  <c:pt idx="20">
                    <c:v>NaN</c:v>
                  </c:pt>
                  <c:pt idx="21">
                    <c:v>7.02812008107135</c:v>
                  </c:pt>
                  <c:pt idx="22">
                    <c:v>4.090813603420788</c:v>
                  </c:pt>
                  <c:pt idx="23">
                    <c:v>3.829818602177774</c:v>
                  </c:pt>
                  <c:pt idx="24">
                    <c:v>NaN</c:v>
                  </c:pt>
                  <c:pt idx="25">
                    <c:v>4.301704693802094</c:v>
                  </c:pt>
                  <c:pt idx="26">
                    <c:v>5.573834133980398</c:v>
                  </c:pt>
                  <c:pt idx="27">
                    <c:v>6.893244146371892</c:v>
                  </c:pt>
                  <c:pt idx="28">
                    <c:v>5.647787790383745</c:v>
                  </c:pt>
                  <c:pt idx="29">
                    <c:v>5.804093383121952</c:v>
                  </c:pt>
                  <c:pt idx="30">
                    <c:v>5.712277000163574</c:v>
                  </c:pt>
                  <c:pt idx="31">
                    <c:v>4.83659819853327</c:v>
                  </c:pt>
                  <c:pt idx="32">
                    <c:v>3.175514399548433</c:v>
                  </c:pt>
                  <c:pt idx="33">
                    <c:v>4.448645117697453</c:v>
                  </c:pt>
                  <c:pt idx="34">
                    <c:v>7.299925828276585</c:v>
                  </c:pt>
                  <c:pt idx="35">
                    <c:v>5.201591939718668</c:v>
                  </c:pt>
                  <c:pt idx="36">
                    <c:v>5.5504424778761035</c:v>
                  </c:pt>
                  <c:pt idx="37">
                    <c:v>NaN</c:v>
                  </c:pt>
                  <c:pt idx="38">
                    <c:v>5.141014119334301</c:v>
                  </c:pt>
                  <c:pt idx="39">
                    <c:v>NaN</c:v>
                  </c:pt>
                  <c:pt idx="40">
                    <c:v>0.8470979309350781</c:v>
                  </c:pt>
                </c:numCache>
              </c:numRef>
            </c:plus>
            <c:minus>
              <c:numRef>
                <c:f>'Annex H'!$AU$10:$AU$50</c:f>
                <c:numCache>
                  <c:ptCount val="41"/>
                  <c:pt idx="0">
                    <c:v>3.8990433671266587</c:v>
                  </c:pt>
                  <c:pt idx="1">
                    <c:v>9.23628603324444</c:v>
                  </c:pt>
                  <c:pt idx="2">
                    <c:v>5.8683312277884845</c:v>
                  </c:pt>
                  <c:pt idx="3">
                    <c:v>7.421858589855489</c:v>
                  </c:pt>
                  <c:pt idx="4">
                    <c:v>NaN</c:v>
                  </c:pt>
                  <c:pt idx="5">
                    <c:v>3.4513298706146642</c:v>
                  </c:pt>
                  <c:pt idx="6">
                    <c:v>2.3906318256752392</c:v>
                  </c:pt>
                  <c:pt idx="7">
                    <c:v>5.634976403585711</c:v>
                  </c:pt>
                  <c:pt idx="8">
                    <c:v>NaN</c:v>
                  </c:pt>
                  <c:pt idx="9">
                    <c:v>5.053585831763542</c:v>
                  </c:pt>
                  <c:pt idx="10">
                    <c:v>4.854459900343706</c:v>
                  </c:pt>
                  <c:pt idx="11">
                    <c:v>3.8802526872542558</c:v>
                  </c:pt>
                  <c:pt idx="12">
                    <c:v>NaN</c:v>
                  </c:pt>
                  <c:pt idx="13">
                    <c:v>2.6838124931958944</c:v>
                  </c:pt>
                  <c:pt idx="14">
                    <c:v>NaN</c:v>
                  </c:pt>
                  <c:pt idx="15">
                    <c:v>3.444866631767013</c:v>
                  </c:pt>
                  <c:pt idx="16">
                    <c:v>4.6014029290074205</c:v>
                  </c:pt>
                  <c:pt idx="17">
                    <c:v>6.270651598906191</c:v>
                  </c:pt>
                  <c:pt idx="18">
                    <c:v>6.180482035545317</c:v>
                  </c:pt>
                  <c:pt idx="19">
                    <c:v>5.2852693424423265</c:v>
                  </c:pt>
                  <c:pt idx="20">
                    <c:v>NaN</c:v>
                  </c:pt>
                  <c:pt idx="21">
                    <c:v>6.001958407443961</c:v>
                  </c:pt>
                  <c:pt idx="22">
                    <c:v>4.090813603420791</c:v>
                  </c:pt>
                  <c:pt idx="23">
                    <c:v>3.8298186021777667</c:v>
                  </c:pt>
                  <c:pt idx="24">
                    <c:v>NaN</c:v>
                  </c:pt>
                  <c:pt idx="25">
                    <c:v>4.301704693802094</c:v>
                  </c:pt>
                  <c:pt idx="26">
                    <c:v>5.573834133980398</c:v>
                  </c:pt>
                  <c:pt idx="27">
                    <c:v>6.893244146371906</c:v>
                  </c:pt>
                  <c:pt idx="28">
                    <c:v>5.647787790383745</c:v>
                  </c:pt>
                  <c:pt idx="29">
                    <c:v>5.804093383121952</c:v>
                  </c:pt>
                  <c:pt idx="30">
                    <c:v>5.7122770001635885</c:v>
                  </c:pt>
                  <c:pt idx="31">
                    <c:v>4.83659819853327</c:v>
                  </c:pt>
                  <c:pt idx="32">
                    <c:v>3.175514399548433</c:v>
                  </c:pt>
                  <c:pt idx="33">
                    <c:v>4.4486451176974455</c:v>
                  </c:pt>
                  <c:pt idx="34">
                    <c:v>7.299925828276585</c:v>
                  </c:pt>
                  <c:pt idx="35">
                    <c:v>5.201591939718675</c:v>
                  </c:pt>
                  <c:pt idx="36">
                    <c:v>5.5504424778761035</c:v>
                  </c:pt>
                  <c:pt idx="37">
                    <c:v>NaN</c:v>
                  </c:pt>
                  <c:pt idx="38">
                    <c:v>5.141014119334287</c:v>
                  </c:pt>
                  <c:pt idx="39">
                    <c:v>NaN</c:v>
                  </c:pt>
                  <c:pt idx="40">
                    <c:v>0.847097930935071</c:v>
                  </c:pt>
                </c:numCache>
              </c:numRef>
            </c:minus>
            <c:noEndCap val="0"/>
          </c:errBars>
          <c:val>
            <c:numRef>
              <c:f>'Annex H'!$AP$10:$AP$50</c:f>
              <c:numCache>
                <c:ptCount val="41"/>
                <c:pt idx="0">
                  <c:v>39.33601609657948</c:v>
                </c:pt>
                <c:pt idx="1">
                  <c:v>33.07086614173229</c:v>
                </c:pt>
                <c:pt idx="2">
                  <c:v>20.3125</c:v>
                </c:pt>
                <c:pt idx="3">
                  <c:v>29.83425414364641</c:v>
                </c:pt>
                <c:pt idx="5">
                  <c:v>33.177570093457945</c:v>
                </c:pt>
                <c:pt idx="6">
                  <c:v>26.971869829012686</c:v>
                </c:pt>
                <c:pt idx="7">
                  <c:v>35.2112676056338</c:v>
                </c:pt>
                <c:pt idx="9">
                  <c:v>44.80712166172107</c:v>
                </c:pt>
                <c:pt idx="10">
                  <c:v>41.95906432748538</c:v>
                </c:pt>
                <c:pt idx="11">
                  <c:v>35.469613259668506</c:v>
                </c:pt>
                <c:pt idx="13">
                  <c:v>35.68050446663163</c:v>
                </c:pt>
                <c:pt idx="15">
                  <c:v>69.75199291408326</c:v>
                </c:pt>
                <c:pt idx="16">
                  <c:v>54.453441295546554</c:v>
                </c:pt>
                <c:pt idx="17">
                  <c:v>48.41437632135307</c:v>
                </c:pt>
                <c:pt idx="18">
                  <c:v>46.236559139784944</c:v>
                </c:pt>
                <c:pt idx="19">
                  <c:v>55.26315789473685</c:v>
                </c:pt>
                <c:pt idx="21">
                  <c:v>30.47945205479452</c:v>
                </c:pt>
                <c:pt idx="22">
                  <c:v>30.101302460202607</c:v>
                </c:pt>
                <c:pt idx="23">
                  <c:v>33.56086461888509</c:v>
                </c:pt>
                <c:pt idx="25">
                  <c:v>100.28818443804035</c:v>
                </c:pt>
                <c:pt idx="26">
                  <c:v>41.40625</c:v>
                </c:pt>
                <c:pt idx="27">
                  <c:v>51.20772946859904</c:v>
                </c:pt>
                <c:pt idx="28">
                  <c:v>44.17293233082707</c:v>
                </c:pt>
                <c:pt idx="29">
                  <c:v>39.285714285714285</c:v>
                </c:pt>
                <c:pt idx="30">
                  <c:v>61.41078838174274</c:v>
                </c:pt>
                <c:pt idx="31">
                  <c:v>30.02028397565923</c:v>
                </c:pt>
                <c:pt idx="32">
                  <c:v>47.48479823106689</c:v>
                </c:pt>
                <c:pt idx="33">
                  <c:v>62.69515201314708</c:v>
                </c:pt>
                <c:pt idx="34">
                  <c:v>61.31221719457014</c:v>
                </c:pt>
                <c:pt idx="35">
                  <c:v>44.08945686900959</c:v>
                </c:pt>
                <c:pt idx="36">
                  <c:v>45.309734513274336</c:v>
                </c:pt>
                <c:pt idx="38">
                  <c:v>45.958083832335326</c:v>
                </c:pt>
                <c:pt idx="40">
                  <c:v>49.139012430151666</c:v>
                </c:pt>
              </c:numCache>
            </c:numRef>
          </c:val>
          <c:smooth val="0"/>
        </c:ser>
        <c:marker val="1"/>
        <c:axId val="39112371"/>
        <c:axId val="16467020"/>
      </c:lineChart>
      <c:catAx>
        <c:axId val="39112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467020"/>
        <c:crosses val="autoZero"/>
        <c:auto val="1"/>
        <c:lblOffset val="100"/>
        <c:noMultiLvlLbl val="0"/>
      </c:catAx>
      <c:valAx>
        <c:axId val="16467020"/>
        <c:scaling>
          <c:orientation val="minMax"/>
          <c:max val="110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9112371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5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0.0135</cdr:y>
    </cdr:from>
    <cdr:to>
      <cdr:x>0.0835</cdr:x>
      <cdr:y>0.9585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76200"/>
          <a:ext cx="457200" cy="5400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Child KSI Casualty Rate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(per 100 million veh-kms)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by LA: 2003 
and likely range of values (see text) around the 2001-2005 average</a:t>
          </a:r>
        </a:p>
      </cdr:txBody>
    </cdr:sp>
  </cdr:relSizeAnchor>
  <cdr:relSizeAnchor xmlns:cdr="http://schemas.openxmlformats.org/drawingml/2006/chartDrawing">
    <cdr:from>
      <cdr:x>0.94775</cdr:x>
      <cdr:y>0.28275</cdr:y>
    </cdr:from>
    <cdr:to>
      <cdr:x>0.996</cdr:x>
      <cdr:y>0.5965</cdr:y>
    </cdr:to>
    <cdr:sp>
      <cdr:nvSpPr>
        <cdr:cNvPr id="2" name="TextBox 2"/>
        <cdr:cNvSpPr txBox="1">
          <a:spLocks noChangeArrowheads="1"/>
        </cdr:cNvSpPr>
      </cdr:nvSpPr>
      <cdr:spPr>
        <a:xfrm>
          <a:off x="8810625" y="1609725"/>
          <a:ext cx="447675" cy="1790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/>
            <a:t>2003
2001-2005 average</a:t>
          </a:r>
        </a:p>
      </cdr:txBody>
    </cdr:sp>
  </cdr:relSizeAnchor>
  <cdr:relSizeAnchor xmlns:cdr="http://schemas.openxmlformats.org/drawingml/2006/chartDrawing">
    <cdr:from>
      <cdr:x>0.00375</cdr:x>
      <cdr:y>0.8065</cdr:y>
    </cdr:from>
    <cdr:to>
      <cdr:x>0.04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4600575"/>
          <a:ext cx="333375" cy="1104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/>
            <a:t>Annex 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</cdr:y>
    </cdr:from>
    <cdr:to>
      <cdr:x>0.077</cdr:x>
      <cdr:y>0.96225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0"/>
          <a:ext cx="457200" cy="5495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All Ages KSI Casualty Rate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(per 100 million veh-kms)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by LA: 2003 
and likely range of values (see text) around the 2001-2005 average</a:t>
          </a:r>
        </a:p>
      </cdr:txBody>
    </cdr:sp>
  </cdr:relSizeAnchor>
  <cdr:relSizeAnchor xmlns:cdr="http://schemas.openxmlformats.org/drawingml/2006/chartDrawing">
    <cdr:from>
      <cdr:x>0.94825</cdr:x>
      <cdr:y>0.2335</cdr:y>
    </cdr:from>
    <cdr:to>
      <cdr:x>1</cdr:x>
      <cdr:y>0.54675</cdr:y>
    </cdr:to>
    <cdr:sp>
      <cdr:nvSpPr>
        <cdr:cNvPr id="2" name="TextBox 2"/>
        <cdr:cNvSpPr txBox="1">
          <a:spLocks noChangeArrowheads="1"/>
        </cdr:cNvSpPr>
      </cdr:nvSpPr>
      <cdr:spPr>
        <a:xfrm>
          <a:off x="8820150" y="1333500"/>
          <a:ext cx="485775" cy="1790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/>
            <a:t>2003
2001-2005 average</a:t>
          </a:r>
        </a:p>
      </cdr:txBody>
    </cdr:sp>
  </cdr:relSizeAnchor>
  <cdr:relSizeAnchor xmlns:cdr="http://schemas.openxmlformats.org/drawingml/2006/chartDrawing">
    <cdr:from>
      <cdr:x>0</cdr:x>
      <cdr:y>0.80475</cdr:y>
    </cdr:from>
    <cdr:to>
      <cdr:x>0.036</cdr:x>
      <cdr:y>0.99925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591050"/>
          <a:ext cx="3333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/>
            <a:t>Annex H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0.006</cdr:y>
    </cdr:from>
    <cdr:to>
      <cdr:x>0.076</cdr:x>
      <cdr:y>0.95525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8575"/>
          <a:ext cx="447675" cy="542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Slight Casualty Rate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(per 100 million veh-kms)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by LA: 2003 
and likely range of values (see text) around the 2001-2005 average</a:t>
          </a:r>
        </a:p>
      </cdr:txBody>
    </cdr:sp>
  </cdr:relSizeAnchor>
  <cdr:relSizeAnchor xmlns:cdr="http://schemas.openxmlformats.org/drawingml/2006/chartDrawing">
    <cdr:from>
      <cdr:x>0.949</cdr:x>
      <cdr:y>0.271</cdr:y>
    </cdr:from>
    <cdr:to>
      <cdr:x>0.99975</cdr:x>
      <cdr:y>0.58525</cdr:y>
    </cdr:to>
    <cdr:sp>
      <cdr:nvSpPr>
        <cdr:cNvPr id="2" name="TextBox 2"/>
        <cdr:cNvSpPr txBox="1">
          <a:spLocks noChangeArrowheads="1"/>
        </cdr:cNvSpPr>
      </cdr:nvSpPr>
      <cdr:spPr>
        <a:xfrm>
          <a:off x="8829675" y="1543050"/>
          <a:ext cx="476250" cy="1800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/>
            <a:t>2003
2001-2005 average</a:t>
          </a:r>
        </a:p>
      </cdr:txBody>
    </cdr:sp>
  </cdr:relSizeAnchor>
  <cdr:relSizeAnchor xmlns:cdr="http://schemas.openxmlformats.org/drawingml/2006/chartDrawing">
    <cdr:from>
      <cdr:x>0</cdr:x>
      <cdr:y>0.80475</cdr:y>
    </cdr:from>
    <cdr:to>
      <cdr:x>0.03625</cdr:x>
      <cdr:y>0.999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591050"/>
          <a:ext cx="3333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/>
            <a:t>Annex H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oad%20accidents%20scotland%202#4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asd\Tran%20Stats\exeldata\ras\y05\rast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1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</sheetNames>
    <sheetDataSet>
      <sheetData sheetId="1">
        <row r="19">
          <cell r="F19">
            <v>10</v>
          </cell>
          <cell r="M19">
            <v>127</v>
          </cell>
        </row>
        <row r="22">
          <cell r="F22">
            <v>12.2</v>
          </cell>
          <cell r="M22">
            <v>115.2</v>
          </cell>
        </row>
        <row r="37">
          <cell r="F37">
            <v>0</v>
          </cell>
          <cell r="M37">
            <v>9</v>
          </cell>
        </row>
        <row r="40">
          <cell r="F40">
            <v>0.4</v>
          </cell>
          <cell r="M40">
            <v>9</v>
          </cell>
        </row>
        <row r="55">
          <cell r="F55">
            <v>0</v>
          </cell>
          <cell r="M55">
            <v>7</v>
          </cell>
        </row>
        <row r="58">
          <cell r="F58">
            <v>1.6</v>
          </cell>
          <cell r="M58">
            <v>12</v>
          </cell>
        </row>
        <row r="73">
          <cell r="F73">
            <v>4</v>
          </cell>
          <cell r="M73">
            <v>19</v>
          </cell>
        </row>
        <row r="76">
          <cell r="F76">
            <v>2</v>
          </cell>
          <cell r="M76">
            <v>21.4</v>
          </cell>
        </row>
      </sheetData>
      <sheetData sheetId="2">
        <row r="19">
          <cell r="F19">
            <v>11</v>
          </cell>
          <cell r="M19">
            <v>70</v>
          </cell>
        </row>
        <row r="22">
          <cell r="F22">
            <v>7.8</v>
          </cell>
          <cell r="M22">
            <v>66.2</v>
          </cell>
        </row>
        <row r="37">
          <cell r="F37">
            <v>11</v>
          </cell>
          <cell r="M37">
            <v>142</v>
          </cell>
        </row>
        <row r="40">
          <cell r="F40">
            <v>11</v>
          </cell>
          <cell r="M40">
            <v>142</v>
          </cell>
        </row>
        <row r="55">
          <cell r="F55">
            <v>9</v>
          </cell>
          <cell r="M55">
            <v>43</v>
          </cell>
        </row>
        <row r="58">
          <cell r="F58">
            <v>7.4</v>
          </cell>
          <cell r="M58">
            <v>46.8</v>
          </cell>
        </row>
      </sheetData>
      <sheetData sheetId="3">
        <row r="19">
          <cell r="F19">
            <v>11</v>
          </cell>
          <cell r="M19">
            <v>59</v>
          </cell>
        </row>
        <row r="22">
          <cell r="F22">
            <v>16.4</v>
          </cell>
          <cell r="M22">
            <v>66.6</v>
          </cell>
        </row>
        <row r="37">
          <cell r="F37">
            <v>8</v>
          </cell>
          <cell r="M37">
            <v>67</v>
          </cell>
        </row>
        <row r="40">
          <cell r="F40">
            <v>11.4</v>
          </cell>
          <cell r="M40">
            <v>86.2</v>
          </cell>
        </row>
        <row r="55">
          <cell r="F55">
            <v>14</v>
          </cell>
          <cell r="M55">
            <v>106</v>
          </cell>
        </row>
        <row r="58">
          <cell r="F58">
            <v>13.4</v>
          </cell>
          <cell r="M58">
            <v>115.2</v>
          </cell>
        </row>
      </sheetData>
      <sheetData sheetId="4">
        <row r="18">
          <cell r="F18">
            <v>22</v>
          </cell>
          <cell r="M18">
            <v>173</v>
          </cell>
        </row>
        <row r="21">
          <cell r="F21">
            <v>25.4</v>
          </cell>
          <cell r="M21">
            <v>189.4</v>
          </cell>
        </row>
        <row r="37">
          <cell r="F37">
            <v>24</v>
          </cell>
          <cell r="M37">
            <v>169</v>
          </cell>
        </row>
        <row r="40">
          <cell r="F40">
            <v>28.4</v>
          </cell>
          <cell r="M40">
            <v>201.6</v>
          </cell>
        </row>
        <row r="55">
          <cell r="F55">
            <v>5</v>
          </cell>
          <cell r="M55">
            <v>60</v>
          </cell>
        </row>
        <row r="58">
          <cell r="F58">
            <v>11.6</v>
          </cell>
          <cell r="M58">
            <v>77</v>
          </cell>
        </row>
      </sheetData>
      <sheetData sheetId="5">
        <row r="18">
          <cell r="F18">
            <v>9</v>
          </cell>
          <cell r="M18">
            <v>37</v>
          </cell>
        </row>
        <row r="21">
          <cell r="F21">
            <v>6.2</v>
          </cell>
          <cell r="M21">
            <v>36.4</v>
          </cell>
        </row>
        <row r="36">
          <cell r="F36">
            <v>4</v>
          </cell>
          <cell r="M36">
            <v>26</v>
          </cell>
        </row>
        <row r="39">
          <cell r="F39">
            <v>6.6</v>
          </cell>
          <cell r="M39">
            <v>37</v>
          </cell>
        </row>
        <row r="54">
          <cell r="F54">
            <v>14</v>
          </cell>
          <cell r="M54">
            <v>96</v>
          </cell>
        </row>
        <row r="57">
          <cell r="F57">
            <v>8.4</v>
          </cell>
          <cell r="M57">
            <v>98.8</v>
          </cell>
        </row>
      </sheetData>
      <sheetData sheetId="6">
        <row r="19">
          <cell r="F19">
            <v>7</v>
          </cell>
          <cell r="M19">
            <v>35</v>
          </cell>
        </row>
        <row r="22">
          <cell r="F22">
            <v>5.2</v>
          </cell>
          <cell r="M22">
            <v>32.4</v>
          </cell>
        </row>
        <row r="37">
          <cell r="F37">
            <v>8</v>
          </cell>
          <cell r="M37">
            <v>85</v>
          </cell>
        </row>
        <row r="40">
          <cell r="F40">
            <v>8</v>
          </cell>
          <cell r="M40">
            <v>73.4</v>
          </cell>
        </row>
        <row r="55">
          <cell r="F55">
            <v>9</v>
          </cell>
          <cell r="M55">
            <v>76</v>
          </cell>
        </row>
        <row r="58">
          <cell r="F58">
            <v>12.4</v>
          </cell>
          <cell r="M58">
            <v>75.2</v>
          </cell>
        </row>
      </sheetData>
      <sheetData sheetId="7">
        <row r="19">
          <cell r="F19">
            <v>67</v>
          </cell>
          <cell r="M19">
            <v>360</v>
          </cell>
        </row>
        <row r="22">
          <cell r="F22">
            <v>69.4</v>
          </cell>
          <cell r="M22">
            <v>330.8</v>
          </cell>
        </row>
        <row r="37">
          <cell r="F37">
            <v>6</v>
          </cell>
          <cell r="M37">
            <v>83</v>
          </cell>
        </row>
        <row r="40">
          <cell r="F40">
            <v>6.4</v>
          </cell>
          <cell r="M40">
            <v>64.4</v>
          </cell>
        </row>
        <row r="55">
          <cell r="F55">
            <v>9</v>
          </cell>
          <cell r="M55">
            <v>39</v>
          </cell>
        </row>
        <row r="58">
          <cell r="F58">
            <v>10</v>
          </cell>
          <cell r="M58">
            <v>39.8</v>
          </cell>
        </row>
        <row r="73">
          <cell r="F73">
            <v>9</v>
          </cell>
          <cell r="M73">
            <v>44</v>
          </cell>
        </row>
        <row r="76">
          <cell r="F76">
            <v>8.2</v>
          </cell>
          <cell r="M76">
            <v>37.4</v>
          </cell>
        </row>
      </sheetData>
      <sheetData sheetId="8">
        <row r="18">
          <cell r="F18">
            <v>8</v>
          </cell>
          <cell r="M18">
            <v>34</v>
          </cell>
        </row>
        <row r="21">
          <cell r="F21">
            <v>5.8</v>
          </cell>
          <cell r="M21">
            <v>28</v>
          </cell>
        </row>
        <row r="36">
          <cell r="F36">
            <v>21</v>
          </cell>
          <cell r="M36">
            <v>94</v>
          </cell>
        </row>
        <row r="39">
          <cell r="F39">
            <v>16.4</v>
          </cell>
          <cell r="M39">
            <v>83.8</v>
          </cell>
        </row>
        <row r="54">
          <cell r="F54">
            <v>4</v>
          </cell>
          <cell r="M54">
            <v>27</v>
          </cell>
        </row>
        <row r="57">
          <cell r="F57">
            <v>4.4</v>
          </cell>
          <cell r="M57">
            <v>29</v>
          </cell>
        </row>
        <row r="72">
          <cell r="F72">
            <v>26</v>
          </cell>
          <cell r="M72">
            <v>145</v>
          </cell>
        </row>
        <row r="75">
          <cell r="F75">
            <v>32.4</v>
          </cell>
          <cell r="M75">
            <v>129.2</v>
          </cell>
        </row>
      </sheetData>
      <sheetData sheetId="9">
        <row r="18">
          <cell r="F18">
            <v>23</v>
          </cell>
          <cell r="M18">
            <v>135</v>
          </cell>
        </row>
        <row r="21">
          <cell r="F21">
            <v>21.2</v>
          </cell>
          <cell r="M21">
            <v>132.2</v>
          </cell>
        </row>
        <row r="36">
          <cell r="F36">
            <v>14</v>
          </cell>
          <cell r="M36">
            <v>57</v>
          </cell>
        </row>
        <row r="39">
          <cell r="F39">
            <v>12.4</v>
          </cell>
          <cell r="M39">
            <v>62.2</v>
          </cell>
        </row>
        <row r="54">
          <cell r="F54">
            <v>14</v>
          </cell>
          <cell r="M54">
            <v>66</v>
          </cell>
        </row>
        <row r="57">
          <cell r="F57">
            <v>12.2</v>
          </cell>
          <cell r="M57">
            <v>69.4</v>
          </cell>
        </row>
        <row r="72">
          <cell r="F72">
            <v>10</v>
          </cell>
          <cell r="M72">
            <v>64</v>
          </cell>
        </row>
        <row r="75">
          <cell r="F75">
            <v>8.8</v>
          </cell>
          <cell r="M75">
            <v>53.6</v>
          </cell>
        </row>
      </sheetData>
      <sheetData sheetId="10">
        <row r="18">
          <cell r="F18">
            <v>12</v>
          </cell>
          <cell r="M18">
            <v>75</v>
          </cell>
        </row>
        <row r="21">
          <cell r="F21">
            <v>10</v>
          </cell>
          <cell r="M21">
            <v>73.4</v>
          </cell>
        </row>
        <row r="36">
          <cell r="F36">
            <v>403</v>
          </cell>
          <cell r="M36">
            <v>2629</v>
          </cell>
        </row>
        <row r="39">
          <cell r="F39">
            <v>413.4</v>
          </cell>
          <cell r="M39">
            <v>2635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Rast41a"/>
      <sheetName val="Rast41b"/>
      <sheetName val="Rast41c"/>
      <sheetName val="Rast41d"/>
      <sheetName val="Rast41e"/>
      <sheetName val="Rast41f"/>
      <sheetName val="Rast41g"/>
      <sheetName val="Rast41h"/>
      <sheetName val="Rast41i"/>
      <sheetName val="Rast41j"/>
      <sheetName val="Rast41k"/>
      <sheetName val="chart"/>
    </sheetNames>
    <sheetDataSet>
      <sheetData sheetId="1">
        <row r="20">
          <cell r="G20">
            <v>408</v>
          </cell>
          <cell r="M20">
            <v>1001</v>
          </cell>
        </row>
        <row r="23">
          <cell r="G23">
            <v>391</v>
          </cell>
          <cell r="M23">
            <v>994</v>
          </cell>
        </row>
        <row r="38">
          <cell r="G38">
            <v>35</v>
          </cell>
          <cell r="M38">
            <v>128</v>
          </cell>
        </row>
        <row r="41">
          <cell r="G41">
            <v>42</v>
          </cell>
          <cell r="M41">
            <v>127</v>
          </cell>
        </row>
        <row r="56">
          <cell r="G56">
            <v>42</v>
          </cell>
          <cell r="M56">
            <v>194</v>
          </cell>
        </row>
        <row r="59">
          <cell r="G59">
            <v>39</v>
          </cell>
          <cell r="M59">
            <v>192</v>
          </cell>
        </row>
      </sheetData>
      <sheetData sheetId="2">
        <row r="20">
          <cell r="G20">
            <v>65</v>
          </cell>
          <cell r="M20">
            <v>186</v>
          </cell>
        </row>
        <row r="23">
          <cell r="G23">
            <v>54</v>
          </cell>
          <cell r="M23">
            <v>181</v>
          </cell>
        </row>
        <row r="39">
          <cell r="G39">
            <v>317</v>
          </cell>
          <cell r="M39">
            <v>1072</v>
          </cell>
        </row>
        <row r="42">
          <cell r="G42">
            <v>355</v>
          </cell>
          <cell r="M42">
            <v>1070</v>
          </cell>
        </row>
        <row r="57">
          <cell r="G57">
            <v>441</v>
          </cell>
          <cell r="M57">
            <v>1836</v>
          </cell>
        </row>
        <row r="60">
          <cell r="G60">
            <v>489</v>
          </cell>
          <cell r="M60">
            <v>1813</v>
          </cell>
        </row>
      </sheetData>
      <sheetData sheetId="3">
        <row r="20">
          <cell r="G20">
            <v>179</v>
          </cell>
          <cell r="M20">
            <v>428</v>
          </cell>
        </row>
        <row r="23">
          <cell r="G23">
            <v>150</v>
          </cell>
          <cell r="M23">
            <v>426</v>
          </cell>
        </row>
        <row r="39">
          <cell r="G39">
            <v>298</v>
          </cell>
          <cell r="M39">
            <v>678</v>
          </cell>
        </row>
        <row r="42">
          <cell r="G42">
            <v>302</v>
          </cell>
          <cell r="M42">
            <v>674</v>
          </cell>
        </row>
        <row r="57">
          <cell r="G57">
            <v>255</v>
          </cell>
          <cell r="M57">
            <v>690</v>
          </cell>
        </row>
        <row r="60">
          <cell r="G60">
            <v>287</v>
          </cell>
          <cell r="M60">
            <v>684</v>
          </cell>
        </row>
      </sheetData>
      <sheetData sheetId="4">
        <row r="20">
          <cell r="G20">
            <v>319</v>
          </cell>
          <cell r="M20">
            <v>927</v>
          </cell>
        </row>
        <row r="23">
          <cell r="G23">
            <v>321</v>
          </cell>
          <cell r="M23">
            <v>905</v>
          </cell>
        </row>
        <row r="38">
          <cell r="G38">
            <v>691</v>
          </cell>
          <cell r="M38">
            <v>1906</v>
          </cell>
        </row>
        <row r="41">
          <cell r="G41">
            <v>679</v>
          </cell>
          <cell r="M41">
            <v>1903</v>
          </cell>
        </row>
        <row r="57">
          <cell r="G57">
            <v>1493</v>
          </cell>
          <cell r="M57">
            <v>2260</v>
          </cell>
        </row>
        <row r="60">
          <cell r="G60">
            <v>1575</v>
          </cell>
          <cell r="M60">
            <v>2258</v>
          </cell>
        </row>
      </sheetData>
      <sheetData sheetId="5">
        <row r="20">
          <cell r="G20">
            <v>516</v>
          </cell>
          <cell r="M20">
            <v>989</v>
          </cell>
        </row>
        <row r="23">
          <cell r="G23">
            <v>538</v>
          </cell>
          <cell r="M23">
            <v>988</v>
          </cell>
        </row>
        <row r="38">
          <cell r="G38">
            <v>249</v>
          </cell>
          <cell r="M38">
            <v>476</v>
          </cell>
        </row>
        <row r="41">
          <cell r="G41">
            <v>229</v>
          </cell>
          <cell r="M41">
            <v>473</v>
          </cell>
        </row>
        <row r="56">
          <cell r="G56">
            <v>214</v>
          </cell>
          <cell r="M56">
            <v>464</v>
          </cell>
        </row>
        <row r="59">
          <cell r="G59">
            <v>215</v>
          </cell>
          <cell r="M59">
            <v>465</v>
          </cell>
        </row>
      </sheetData>
      <sheetData sheetId="6">
        <row r="20">
          <cell r="G20">
            <v>435</v>
          </cell>
          <cell r="M20">
            <v>768</v>
          </cell>
        </row>
        <row r="23">
          <cell r="G23">
            <v>420</v>
          </cell>
          <cell r="M23">
            <v>760</v>
          </cell>
        </row>
        <row r="39">
          <cell r="G39">
            <v>111</v>
          </cell>
          <cell r="M39">
            <v>290</v>
          </cell>
        </row>
        <row r="42">
          <cell r="G42">
            <v>89</v>
          </cell>
          <cell r="M42">
            <v>292</v>
          </cell>
        </row>
        <row r="57">
          <cell r="G57">
            <v>239</v>
          </cell>
          <cell r="M57">
            <v>693</v>
          </cell>
        </row>
        <row r="60">
          <cell r="G60">
            <v>208</v>
          </cell>
          <cell r="M60">
            <v>691</v>
          </cell>
        </row>
      </sheetData>
      <sheetData sheetId="7">
        <row r="20">
          <cell r="G20">
            <v>312</v>
          </cell>
          <cell r="M20">
            <v>887</v>
          </cell>
        </row>
        <row r="23">
          <cell r="G23">
            <v>295</v>
          </cell>
          <cell r="M23">
            <v>879</v>
          </cell>
        </row>
        <row r="39">
          <cell r="G39">
            <v>2076</v>
          </cell>
          <cell r="M39">
            <v>2091</v>
          </cell>
        </row>
        <row r="42">
          <cell r="G42">
            <v>2088</v>
          </cell>
          <cell r="M42">
            <v>2082</v>
          </cell>
        </row>
        <row r="57">
          <cell r="G57">
            <v>222</v>
          </cell>
          <cell r="M57">
            <v>527</v>
          </cell>
        </row>
        <row r="60">
          <cell r="G60">
            <v>212</v>
          </cell>
          <cell r="M60">
            <v>512</v>
          </cell>
        </row>
      </sheetData>
      <sheetData sheetId="8">
        <row r="20">
          <cell r="G20">
            <v>210</v>
          </cell>
          <cell r="M20">
            <v>415</v>
          </cell>
        </row>
        <row r="23">
          <cell r="G23">
            <v>212</v>
          </cell>
          <cell r="M23">
            <v>414</v>
          </cell>
        </row>
        <row r="38">
          <cell r="G38">
            <v>201</v>
          </cell>
          <cell r="M38">
            <v>536</v>
          </cell>
        </row>
        <row r="41">
          <cell r="G41">
            <v>235</v>
          </cell>
          <cell r="M41">
            <v>532</v>
          </cell>
        </row>
        <row r="56">
          <cell r="G56">
            <v>211</v>
          </cell>
          <cell r="M56">
            <v>444</v>
          </cell>
        </row>
        <row r="59">
          <cell r="G59">
            <v>176</v>
          </cell>
          <cell r="M59">
            <v>448</v>
          </cell>
        </row>
      </sheetData>
      <sheetData sheetId="9">
        <row r="20">
          <cell r="G20">
            <v>491</v>
          </cell>
          <cell r="M20">
            <v>727</v>
          </cell>
        </row>
        <row r="23">
          <cell r="G23">
            <v>444</v>
          </cell>
          <cell r="M23">
            <v>723</v>
          </cell>
        </row>
        <row r="38">
          <cell r="G38">
            <v>169</v>
          </cell>
          <cell r="M38">
            <v>494</v>
          </cell>
        </row>
        <row r="41">
          <cell r="G41">
            <v>148</v>
          </cell>
          <cell r="M41">
            <v>493</v>
          </cell>
        </row>
        <row r="56">
          <cell r="G56">
            <v>817</v>
          </cell>
          <cell r="M56">
            <v>1812</v>
          </cell>
        </row>
        <row r="59">
          <cell r="G59">
            <v>859</v>
          </cell>
          <cell r="M59">
            <v>1809</v>
          </cell>
        </row>
      </sheetData>
      <sheetData sheetId="10">
        <row r="20">
          <cell r="G20">
            <v>783</v>
          </cell>
          <cell r="M20">
            <v>1206</v>
          </cell>
        </row>
        <row r="23">
          <cell r="G23">
            <v>763</v>
          </cell>
          <cell r="M23">
            <v>1217</v>
          </cell>
        </row>
        <row r="38">
          <cell r="G38">
            <v>265</v>
          </cell>
          <cell r="M38">
            <v>453</v>
          </cell>
        </row>
        <row r="41">
          <cell r="G41">
            <v>271</v>
          </cell>
          <cell r="M41">
            <v>442</v>
          </cell>
        </row>
        <row r="56">
          <cell r="G56">
            <v>270</v>
          </cell>
          <cell r="M56">
            <v>625</v>
          </cell>
        </row>
        <row r="59">
          <cell r="G59">
            <v>276</v>
          </cell>
          <cell r="M59">
            <v>626</v>
          </cell>
        </row>
      </sheetData>
      <sheetData sheetId="11">
        <row r="20">
          <cell r="G20">
            <v>243</v>
          </cell>
          <cell r="M20">
            <v>567</v>
          </cell>
        </row>
        <row r="23">
          <cell r="G23">
            <v>256</v>
          </cell>
          <cell r="M23">
            <v>565</v>
          </cell>
        </row>
        <row r="38">
          <cell r="G38">
            <v>302</v>
          </cell>
          <cell r="M38">
            <v>672</v>
          </cell>
        </row>
        <row r="41">
          <cell r="G41">
            <v>307</v>
          </cell>
          <cell r="M41">
            <v>668</v>
          </cell>
        </row>
        <row r="56">
          <cell r="G56">
            <v>12879</v>
          </cell>
          <cell r="M56">
            <v>26439</v>
          </cell>
        </row>
        <row r="59">
          <cell r="G59">
            <v>12927</v>
          </cell>
          <cell r="M59">
            <v>26307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Y53"/>
  <sheetViews>
    <sheetView tabSelected="1" zoomScale="70" zoomScaleNormal="70" workbookViewId="0" topLeftCell="A1">
      <selection activeCell="Q46" sqref="Q46"/>
    </sheetView>
  </sheetViews>
  <sheetFormatPr defaultColWidth="8.88671875" defaultRowHeight="15"/>
  <cols>
    <col min="1" max="1" width="1.1171875" style="1" customWidth="1"/>
    <col min="2" max="2" width="18.4453125" style="7" customWidth="1"/>
    <col min="3" max="3" width="9.4453125" style="20" customWidth="1"/>
    <col min="4" max="4" width="2.5546875" style="20" customWidth="1"/>
    <col min="5" max="6" width="6.6640625" style="0" customWidth="1"/>
    <col min="7" max="7" width="3.77734375" style="0" customWidth="1"/>
    <col min="8" max="8" width="9.99609375" style="7" customWidth="1"/>
    <col min="9" max="9" width="2.21484375" style="7" customWidth="1"/>
    <col min="10" max="10" width="6.77734375" style="7" customWidth="1"/>
    <col min="11" max="11" width="6.88671875" style="7" customWidth="1"/>
    <col min="12" max="12" width="4.3359375" style="7" customWidth="1"/>
    <col min="13" max="13" width="9.77734375" style="1" customWidth="1"/>
    <col min="14" max="14" width="2.6640625" style="1" customWidth="1"/>
    <col min="15" max="15" width="6.77734375" style="7" customWidth="1"/>
    <col min="16" max="16" width="6.6640625" style="7" customWidth="1"/>
    <col min="17" max="17" width="23.6640625" style="0" customWidth="1"/>
    <col min="19" max="22" width="10.21484375" style="7" customWidth="1"/>
    <col min="23" max="23" width="6.77734375" style="1" bestFit="1" customWidth="1"/>
    <col min="24" max="24" width="5.4453125" style="1" customWidth="1"/>
    <col min="25" max="28" width="6.5546875" style="1" customWidth="1"/>
    <col min="29" max="29" width="8.88671875" style="1" customWidth="1"/>
    <col min="30" max="30" width="11.21484375" style="7" customWidth="1"/>
    <col min="31" max="32" width="10.4453125" style="7" customWidth="1"/>
    <col min="33" max="33" width="6.88671875" style="1" customWidth="1"/>
    <col min="34" max="34" width="6.6640625" style="1" customWidth="1"/>
    <col min="35" max="35" width="6.10546875" style="1" customWidth="1"/>
    <col min="36" max="38" width="6.5546875" style="1" customWidth="1"/>
    <col min="39" max="39" width="8.88671875" style="1" customWidth="1"/>
    <col min="40" max="42" width="10.21484375" style="7" customWidth="1"/>
    <col min="43" max="44" width="7.5546875" style="1" bestFit="1" customWidth="1"/>
    <col min="45" max="45" width="6.10546875" style="1" customWidth="1"/>
    <col min="46" max="48" width="6.5546875" style="1" customWidth="1"/>
    <col min="49" max="49" width="8.88671875" style="1" customWidth="1"/>
    <col min="50" max="51" width="16.77734375" style="1" customWidth="1"/>
    <col min="52" max="16384" width="8.88671875" style="1" customWidth="1"/>
  </cols>
  <sheetData>
    <row r="1" ht="18.75">
      <c r="A1" s="9" t="s">
        <v>78</v>
      </c>
    </row>
    <row r="2" spans="1:42" ht="22.5">
      <c r="A2" s="10" t="s">
        <v>57</v>
      </c>
      <c r="C2" s="9"/>
      <c r="D2" s="9"/>
      <c r="H2" s="9"/>
      <c r="I2" s="9"/>
      <c r="J2" s="9"/>
      <c r="K2" s="9"/>
      <c r="L2" s="9"/>
      <c r="O2" s="9"/>
      <c r="P2" s="9"/>
      <c r="S2" s="48" t="s">
        <v>70</v>
      </c>
      <c r="T2" s="43"/>
      <c r="U2" s="43"/>
      <c r="V2" s="43"/>
      <c r="W2" s="45"/>
      <c r="X2" s="45"/>
      <c r="Y2" s="45"/>
      <c r="Z2" s="45"/>
      <c r="AA2" s="45"/>
      <c r="AB2" s="45"/>
      <c r="AC2" s="7"/>
      <c r="AD2" s="9"/>
      <c r="AE2" s="9"/>
      <c r="AF2" s="9"/>
      <c r="AN2" s="1"/>
      <c r="AO2" s="1"/>
      <c r="AP2" s="1"/>
    </row>
    <row r="3" spans="1:50" s="11" customFormat="1" ht="22.5">
      <c r="A3" s="10" t="s">
        <v>69</v>
      </c>
      <c r="C3" s="10"/>
      <c r="D3" s="10"/>
      <c r="H3" s="10"/>
      <c r="I3" s="10"/>
      <c r="J3" s="10"/>
      <c r="K3" s="10"/>
      <c r="L3" s="10"/>
      <c r="M3" s="1"/>
      <c r="N3" s="1"/>
      <c r="O3" s="10"/>
      <c r="P3" s="10"/>
      <c r="S3" s="49" t="s">
        <v>71</v>
      </c>
      <c r="T3" s="44"/>
      <c r="U3" s="44"/>
      <c r="V3" s="44"/>
      <c r="W3" s="45"/>
      <c r="X3" s="45"/>
      <c r="Y3" s="47"/>
      <c r="Z3" s="45"/>
      <c r="AA3" s="45"/>
      <c r="AB3" s="45"/>
      <c r="AD3" s="10"/>
      <c r="AE3" s="10"/>
      <c r="AF3" s="10"/>
      <c r="AG3" s="1"/>
      <c r="AH3" s="1"/>
      <c r="AI3" s="24" t="s">
        <v>32</v>
      </c>
      <c r="AJ3" s="1"/>
      <c r="AK3" s="1"/>
      <c r="AL3" s="1"/>
      <c r="AN3" s="1"/>
      <c r="AO3" s="1"/>
      <c r="AP3" s="1"/>
      <c r="AQ3" s="1"/>
      <c r="AR3" s="1"/>
      <c r="AS3" s="24" t="s">
        <v>32</v>
      </c>
      <c r="AT3" s="1"/>
      <c r="AU3" s="1"/>
      <c r="AV3" s="1"/>
      <c r="AX3" s="1"/>
    </row>
    <row r="4" spans="1:50" s="11" customFormat="1" ht="18.75">
      <c r="A4" s="10" t="s">
        <v>73</v>
      </c>
      <c r="C4" s="10"/>
      <c r="D4" s="10"/>
      <c r="H4" s="10"/>
      <c r="I4" s="10"/>
      <c r="J4" s="10"/>
      <c r="K4" s="10"/>
      <c r="L4" s="10"/>
      <c r="M4" s="1"/>
      <c r="N4" s="1"/>
      <c r="O4" s="10"/>
      <c r="P4" s="10"/>
      <c r="S4" s="10"/>
      <c r="T4" s="10"/>
      <c r="U4" s="10"/>
      <c r="V4" s="10"/>
      <c r="X4" s="1"/>
      <c r="Z4" s="1"/>
      <c r="AA4" s="46" t="s">
        <v>72</v>
      </c>
      <c r="AB4" s="24" t="s">
        <v>32</v>
      </c>
      <c r="AD4" s="10"/>
      <c r="AE4" s="10"/>
      <c r="AF4" s="10"/>
      <c r="AG4" s="1"/>
      <c r="AH4" s="1"/>
      <c r="AI4" s="1"/>
      <c r="AJ4" s="1"/>
      <c r="AK4" s="1"/>
      <c r="AL4" s="1"/>
      <c r="AN4" s="1"/>
      <c r="AO4" s="1"/>
      <c r="AP4" s="1"/>
      <c r="AQ4" s="1"/>
      <c r="AR4" s="1"/>
      <c r="AS4" s="1"/>
      <c r="AT4" s="1"/>
      <c r="AU4" s="1"/>
      <c r="AV4" s="1"/>
      <c r="AX4" s="1"/>
    </row>
    <row r="5" spans="19:50" ht="16.5" thickBot="1">
      <c r="S5" s="2" t="s">
        <v>35</v>
      </c>
      <c r="T5" s="2"/>
      <c r="AD5" s="2" t="s">
        <v>36</v>
      </c>
      <c r="AN5" s="2" t="s">
        <v>37</v>
      </c>
      <c r="AX5" s="2" t="s">
        <v>47</v>
      </c>
    </row>
    <row r="6" spans="1:50" ht="29.25" customHeight="1" thickBot="1">
      <c r="A6" s="7"/>
      <c r="B6" s="37"/>
      <c r="C6" s="51" t="s">
        <v>75</v>
      </c>
      <c r="D6" s="38"/>
      <c r="E6" s="53" t="s">
        <v>74</v>
      </c>
      <c r="F6" s="53"/>
      <c r="G6" s="38"/>
      <c r="H6" s="51" t="s">
        <v>76</v>
      </c>
      <c r="I6" s="38"/>
      <c r="J6" s="53" t="s">
        <v>74</v>
      </c>
      <c r="K6" s="53"/>
      <c r="L6" s="38"/>
      <c r="M6" s="38"/>
      <c r="N6" s="38"/>
      <c r="O6" s="53" t="s">
        <v>74</v>
      </c>
      <c r="P6" s="53"/>
      <c r="S6" s="2"/>
      <c r="T6" s="2"/>
      <c r="AD6" s="2"/>
      <c r="AN6" s="2"/>
      <c r="AX6" s="2"/>
    </row>
    <row r="7" spans="1:51" s="30" customFormat="1" ht="80.25" customHeight="1" thickBot="1">
      <c r="A7" s="42"/>
      <c r="B7" s="39"/>
      <c r="C7" s="52"/>
      <c r="D7" s="40"/>
      <c r="E7" s="41" t="s">
        <v>58</v>
      </c>
      <c r="F7" s="41" t="s">
        <v>59</v>
      </c>
      <c r="G7" s="40"/>
      <c r="H7" s="52"/>
      <c r="I7" s="40"/>
      <c r="J7" s="41" t="s">
        <v>58</v>
      </c>
      <c r="K7" s="41" t="s">
        <v>59</v>
      </c>
      <c r="L7" s="40"/>
      <c r="M7" s="40" t="s">
        <v>77</v>
      </c>
      <c r="N7" s="40"/>
      <c r="O7" s="41" t="s">
        <v>58</v>
      </c>
      <c r="P7" s="41" t="s">
        <v>59</v>
      </c>
      <c r="Q7" s="29"/>
      <c r="R7" s="29"/>
      <c r="S7" s="28" t="s">
        <v>41</v>
      </c>
      <c r="T7" s="28" t="s">
        <v>56</v>
      </c>
      <c r="U7" s="28" t="s">
        <v>40</v>
      </c>
      <c r="V7" s="28" t="s">
        <v>61</v>
      </c>
      <c r="W7" s="28" t="s">
        <v>38</v>
      </c>
      <c r="X7" s="28" t="s">
        <v>39</v>
      </c>
      <c r="Y7" s="28" t="s">
        <v>62</v>
      </c>
      <c r="Z7" s="28" t="s">
        <v>63</v>
      </c>
      <c r="AA7" s="28" t="s">
        <v>49</v>
      </c>
      <c r="AB7" s="28" t="s">
        <v>48</v>
      </c>
      <c r="AD7" s="28" t="s">
        <v>42</v>
      </c>
      <c r="AE7" s="28" t="s">
        <v>43</v>
      </c>
      <c r="AF7" s="28" t="s">
        <v>64</v>
      </c>
      <c r="AG7" s="28" t="s">
        <v>38</v>
      </c>
      <c r="AH7" s="28" t="s">
        <v>39</v>
      </c>
      <c r="AI7" s="28" t="s">
        <v>65</v>
      </c>
      <c r="AJ7" s="28" t="s">
        <v>66</v>
      </c>
      <c r="AK7" s="28" t="s">
        <v>49</v>
      </c>
      <c r="AL7" s="28" t="s">
        <v>48</v>
      </c>
      <c r="AN7" s="28" t="s">
        <v>45</v>
      </c>
      <c r="AO7" s="28" t="s">
        <v>44</v>
      </c>
      <c r="AP7" s="28" t="s">
        <v>67</v>
      </c>
      <c r="AQ7" s="28" t="s">
        <v>33</v>
      </c>
      <c r="AR7" s="28" t="s">
        <v>34</v>
      </c>
      <c r="AS7" s="28" t="s">
        <v>65</v>
      </c>
      <c r="AT7" s="28" t="s">
        <v>63</v>
      </c>
      <c r="AU7" s="28" t="s">
        <v>49</v>
      </c>
      <c r="AV7" s="28" t="s">
        <v>48</v>
      </c>
      <c r="AX7" s="31" t="s">
        <v>46</v>
      </c>
      <c r="AY7" s="31" t="s">
        <v>60</v>
      </c>
    </row>
    <row r="8" spans="2:50" ht="18.7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S8" s="8"/>
      <c r="T8" s="8"/>
      <c r="U8" s="8"/>
      <c r="V8" s="8"/>
      <c r="W8" s="8"/>
      <c r="X8" s="8"/>
      <c r="Y8" s="8"/>
      <c r="Z8" s="8"/>
      <c r="AA8" s="8"/>
      <c r="AB8" s="8"/>
      <c r="AD8" s="8"/>
      <c r="AE8" s="8"/>
      <c r="AF8" s="8"/>
      <c r="AG8" s="8"/>
      <c r="AH8" s="8"/>
      <c r="AI8" s="8"/>
      <c r="AJ8" s="8"/>
      <c r="AK8" s="8"/>
      <c r="AL8" s="8"/>
      <c r="AN8" s="8"/>
      <c r="AO8" s="8"/>
      <c r="AP8" s="8"/>
      <c r="AQ8" s="8"/>
      <c r="AR8" s="8"/>
      <c r="AS8" s="8"/>
      <c r="AT8" s="8"/>
      <c r="AU8" s="8"/>
      <c r="AV8" s="8"/>
      <c r="AX8" s="27"/>
    </row>
    <row r="9" spans="1:50" ht="18.75" customHeight="1">
      <c r="A9" s="2" t="s">
        <v>50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S9" s="8"/>
      <c r="T9" s="8"/>
      <c r="U9" s="8"/>
      <c r="V9" s="8"/>
      <c r="W9" s="8"/>
      <c r="X9" s="8"/>
      <c r="Y9" s="8"/>
      <c r="Z9" s="8"/>
      <c r="AA9" s="8"/>
      <c r="AB9" s="8"/>
      <c r="AD9" s="8"/>
      <c r="AE9" s="8"/>
      <c r="AF9" s="8"/>
      <c r="AG9" s="8"/>
      <c r="AH9" s="8"/>
      <c r="AI9" s="8"/>
      <c r="AJ9" s="8"/>
      <c r="AK9" s="8"/>
      <c r="AL9" s="8"/>
      <c r="AN9" s="8"/>
      <c r="AO9" s="8"/>
      <c r="AP9" s="8"/>
      <c r="AQ9" s="8"/>
      <c r="AR9" s="8"/>
      <c r="AS9" s="8"/>
      <c r="AT9" s="8"/>
      <c r="AU9" s="8"/>
      <c r="AV9" s="8"/>
      <c r="AX9" s="27"/>
    </row>
    <row r="10" spans="2:51" ht="15.75">
      <c r="B10" s="1" t="s">
        <v>25</v>
      </c>
      <c r="C10" s="13">
        <f>T10</f>
        <v>0.999000999000999</v>
      </c>
      <c r="D10" s="13"/>
      <c r="E10" s="36">
        <f>IF(V10=0,$AB$4,Y10)</f>
        <v>0.6238000921801439</v>
      </c>
      <c r="F10" s="36">
        <f>IF($V10=0,$AB$4,Z10)</f>
        <v>2.108809752790657</v>
      </c>
      <c r="G10" s="23"/>
      <c r="H10" s="13">
        <f>AD10/AX10*100</f>
        <v>12.687312687312687</v>
      </c>
      <c r="I10" s="13"/>
      <c r="J10" s="12">
        <f>AI10</f>
        <v>9.473146123509254</v>
      </c>
      <c r="K10" s="12">
        <f>AJ10</f>
        <v>13.705928323170827</v>
      </c>
      <c r="L10" s="12"/>
      <c r="M10" s="26">
        <f>AN10/AX10*100</f>
        <v>40.75924075924076</v>
      </c>
      <c r="N10" s="26"/>
      <c r="O10" s="25">
        <f>AS10</f>
        <v>35.43697272945282</v>
      </c>
      <c r="P10" s="25">
        <f>AT10</f>
        <v>43.23505946370613</v>
      </c>
      <c r="S10" s="21">
        <f>'[1]Sheet1'!$F19</f>
        <v>10</v>
      </c>
      <c r="T10" s="19">
        <f>S10/AX10*100</f>
        <v>0.999000999000999</v>
      </c>
      <c r="U10" s="21">
        <f>'[1]Sheet1'!$F22</f>
        <v>12.2</v>
      </c>
      <c r="V10" s="22">
        <f>U10/AY10*100</f>
        <v>1.2273641851106638</v>
      </c>
      <c r="W10" s="21">
        <f>IF(U10&lt;1,0,IF(U10&gt;100,U10-(1.96*SQRT(U10)),CHIINV(0.975,2*U10)/2))</f>
        <v>6.20057291627063</v>
      </c>
      <c r="X10" s="21">
        <f>IF(U10=0,0,IF(U10&gt;100,U10+(1.96*SQRT(U10)),CHIINV(0.025,2*(U10+1))/2))</f>
        <v>20.96156894273913</v>
      </c>
      <c r="Y10" s="22">
        <f aca="true" t="shared" si="0" ref="Y10:Z13">(W10/$AY10)*100</f>
        <v>0.6238000921801439</v>
      </c>
      <c r="Z10" s="22">
        <f t="shared" si="0"/>
        <v>2.108809752790657</v>
      </c>
      <c r="AA10" s="22">
        <f>V10-Y10</f>
        <v>0.6035640929305199</v>
      </c>
      <c r="AB10" s="22">
        <f>Z10-V10</f>
        <v>0.881445567679993</v>
      </c>
      <c r="AD10" s="5">
        <f>'[1]Sheet1'!$M19</f>
        <v>127</v>
      </c>
      <c r="AE10" s="5">
        <f>'[1]Sheet1'!$M22</f>
        <v>115.2</v>
      </c>
      <c r="AF10" s="5">
        <f>AE10/AY10*100</f>
        <v>11.589537223340042</v>
      </c>
      <c r="AG10" s="3">
        <f>IF(AE10=0,0,IF(AE10&gt;100,AE10-(1.96*SQRT(AE10)),CHIINV(0.975,2*AE10)/2))</f>
        <v>94.16307246768199</v>
      </c>
      <c r="AH10" s="3">
        <f>IF(AE10=0,0,IF(AE10&gt;100,AE10+(1.96*SQRT(AE10)),CHIINV(0.025,2*(AE10+1))/2))</f>
        <v>136.23692753231802</v>
      </c>
      <c r="AI10" s="22">
        <f aca="true" t="shared" si="1" ref="AI10:AJ13">(AG10/$AY10)*100</f>
        <v>9.473146123509254</v>
      </c>
      <c r="AJ10" s="22">
        <f t="shared" si="1"/>
        <v>13.705928323170827</v>
      </c>
      <c r="AK10" s="22">
        <f>AF10-AI10</f>
        <v>2.1163910998307873</v>
      </c>
      <c r="AL10" s="22">
        <f>AJ10-AF10</f>
        <v>2.1163910998307855</v>
      </c>
      <c r="AN10" s="18">
        <f>'[2]Rast41a'!$G$20</f>
        <v>408</v>
      </c>
      <c r="AO10" s="18">
        <f>'[2]Rast41a'!$G$23</f>
        <v>391</v>
      </c>
      <c r="AP10" s="18">
        <f>AO10/AY10*100</f>
        <v>39.33601609657948</v>
      </c>
      <c r="AQ10" s="3">
        <f>IF(AO10=0,0,IF(AO10&gt;100,AO10-(1.96*SQRT(AO10)),CHIINV(0.975,2*AO10)/2))</f>
        <v>352.24350893076104</v>
      </c>
      <c r="AR10" s="3">
        <f>IF(AO10=0,0,IF(AO10&gt;100,AO10+(1.96*SQRT(AO10)),CHIINV(0.025,2*(AO10+1))/2))</f>
        <v>429.75649106923896</v>
      </c>
      <c r="AS10" s="22">
        <f aca="true" t="shared" si="2" ref="AS10:AT13">(AQ10/$AY10)*100</f>
        <v>35.43697272945282</v>
      </c>
      <c r="AT10" s="22">
        <f t="shared" si="2"/>
        <v>43.23505946370613</v>
      </c>
      <c r="AU10" s="22">
        <f>AP10-AS10</f>
        <v>3.8990433671266587</v>
      </c>
      <c r="AV10" s="22">
        <f>AT10-AP10</f>
        <v>3.8990433671266516</v>
      </c>
      <c r="AX10" s="4">
        <f>'[2]Rast41a'!$M$20</f>
        <v>1001</v>
      </c>
      <c r="AY10" s="4">
        <f>'[2]Rast41a'!$M$23</f>
        <v>994</v>
      </c>
    </row>
    <row r="11" spans="2:51" s="15" customFormat="1" ht="15.75">
      <c r="B11" s="15" t="s">
        <v>1</v>
      </c>
      <c r="C11" s="13">
        <f aca="true" t="shared" si="3" ref="C11:C50">T11</f>
        <v>0</v>
      </c>
      <c r="D11" s="35"/>
      <c r="E11" s="36">
        <f>IF(V11=0,$AB$4,Y11)</f>
        <v>0</v>
      </c>
      <c r="F11" s="36">
        <f aca="true" t="shared" si="4" ref="F11:F50">IF($V11=0,$AB$4,Z11)</f>
        <v>2.90463745874242</v>
      </c>
      <c r="G11" s="23"/>
      <c r="H11" s="13">
        <f>AD11/AX11*100</f>
        <v>7.03125</v>
      </c>
      <c r="I11" s="13"/>
      <c r="J11" s="12">
        <f aca="true" t="shared" si="5" ref="J11:K50">AI11</f>
        <v>3.240447704378198</v>
      </c>
      <c r="K11" s="12">
        <f t="shared" si="5"/>
        <v>13.452591115859702</v>
      </c>
      <c r="L11" s="12"/>
      <c r="M11" s="26">
        <f>AN11/AX11*100</f>
        <v>27.34375</v>
      </c>
      <c r="N11" s="26"/>
      <c r="O11" s="25">
        <f aca="true" t="shared" si="6" ref="O11:P50">AS11</f>
        <v>23.83458010848785</v>
      </c>
      <c r="P11" s="25">
        <f t="shared" si="6"/>
        <v>44.702197744244565</v>
      </c>
      <c r="S11" s="21">
        <f>'[1]Sheet1'!$F37</f>
        <v>0</v>
      </c>
      <c r="T11" s="21">
        <f>S11/AX11*100</f>
        <v>0</v>
      </c>
      <c r="U11" s="21">
        <f>'[1]Sheet1'!$F40</f>
        <v>0.4</v>
      </c>
      <c r="V11" s="22">
        <f>U11/AY11*100</f>
        <v>0.3149606299212599</v>
      </c>
      <c r="W11" s="21">
        <f>IF(U11&lt;1,0,IF(U11&gt;100,U11-(1.96*SQRT(U11)),CHIINV(0.975,2*U11)/2))</f>
        <v>0</v>
      </c>
      <c r="X11" s="21">
        <f aca="true" t="shared" si="7" ref="X11:X50">IF(U11=0,0,IF(U11&gt;100,U11+(1.96*SQRT(U11)),CHIINV(0.025,2*(U11+1))/2))</f>
        <v>3.6888895726028736</v>
      </c>
      <c r="Y11" s="22">
        <f t="shared" si="0"/>
        <v>0</v>
      </c>
      <c r="Z11" s="22">
        <f t="shared" si="0"/>
        <v>2.90463745874242</v>
      </c>
      <c r="AA11" s="22">
        <f>V11-Y11</f>
        <v>0.3149606299212599</v>
      </c>
      <c r="AB11" s="22">
        <f>Z11-V11</f>
        <v>2.5896768288211605</v>
      </c>
      <c r="AD11" s="16">
        <f>'[1]Sheet1'!$M37</f>
        <v>9</v>
      </c>
      <c r="AE11" s="16">
        <f>'[1]Sheet1'!$M40</f>
        <v>9</v>
      </c>
      <c r="AF11" s="5">
        <f>AE11/AY11*100</f>
        <v>7.086614173228346</v>
      </c>
      <c r="AG11" s="3">
        <f aca="true" t="shared" si="8" ref="AG11:AG50">IF(AE11=0,0,IF(AE11&gt;100,AE11-(1.96*SQRT(AE11)),CHIINV(0.975,2*AE11)/2))</f>
        <v>4.115368584560311</v>
      </c>
      <c r="AH11" s="3">
        <f aca="true" t="shared" si="9" ref="AH11:AH50">IF(AE11=0,0,IF(AE11&gt;100,AE11+(1.96*SQRT(AE11)),CHIINV(0.025,2*(AE11+1))/2))</f>
        <v>17.08479071714182</v>
      </c>
      <c r="AI11" s="22">
        <f t="shared" si="1"/>
        <v>3.240447704378198</v>
      </c>
      <c r="AJ11" s="22">
        <f t="shared" si="1"/>
        <v>13.452591115859702</v>
      </c>
      <c r="AK11" s="22">
        <f>AF11-AI11</f>
        <v>3.8461664688501482</v>
      </c>
      <c r="AL11" s="22">
        <f>AJ11-AF11</f>
        <v>6.365976942631356</v>
      </c>
      <c r="AN11" s="18">
        <f>'[2]Rast41a'!$G$38</f>
        <v>35</v>
      </c>
      <c r="AO11" s="18">
        <f>'[2]Rast41a'!$G$41</f>
        <v>42</v>
      </c>
      <c r="AP11" s="18">
        <f>AO11/AY11*100</f>
        <v>33.07086614173229</v>
      </c>
      <c r="AQ11" s="3">
        <f aca="true" t="shared" si="10" ref="AQ11:AQ50">IF(AO11=0,0,IF(AO11&gt;100,AO11-(1.96*SQRT(AO11)),CHIINV(0.975,2*AO11)/2))</f>
        <v>30.269916737779567</v>
      </c>
      <c r="AR11" s="3">
        <f aca="true" t="shared" si="11" ref="AR11:AR50">IF(AO11=0,0,IF(AO11&gt;100,AO11+(1.96*SQRT(AO11)),CHIINV(0.025,2*(AO11+1))/2))</f>
        <v>56.7717911351906</v>
      </c>
      <c r="AS11" s="22">
        <f t="shared" si="2"/>
        <v>23.83458010848785</v>
      </c>
      <c r="AT11" s="22">
        <f t="shared" si="2"/>
        <v>44.702197744244565</v>
      </c>
      <c r="AU11" s="22">
        <f>AP11-AS11</f>
        <v>9.23628603324444</v>
      </c>
      <c r="AV11" s="22">
        <f>AT11-AP11</f>
        <v>11.631331602512276</v>
      </c>
      <c r="AX11" s="4">
        <f>'[2]Rast41a'!$M$38</f>
        <v>128</v>
      </c>
      <c r="AY11" s="4">
        <f>'[2]Rast41a'!$M$41</f>
        <v>127</v>
      </c>
    </row>
    <row r="12" spans="2:51" s="15" customFormat="1" ht="15.75" customHeight="1">
      <c r="B12" s="15" t="s">
        <v>0</v>
      </c>
      <c r="C12" s="13">
        <f t="shared" si="3"/>
        <v>0</v>
      </c>
      <c r="D12" s="13"/>
      <c r="E12" s="36">
        <f>IF(V12=0,$AB$4,Y12)</f>
        <v>0.05619658881757713</v>
      </c>
      <c r="F12" s="36">
        <f t="shared" si="4"/>
        <v>3.3417948014831853</v>
      </c>
      <c r="G12" s="23"/>
      <c r="H12" s="13">
        <f>AD12/AX12*100</f>
        <v>3.608247422680412</v>
      </c>
      <c r="I12" s="13"/>
      <c r="J12" s="12">
        <f t="shared" si="5"/>
        <v>3.22946506055762</v>
      </c>
      <c r="K12" s="12">
        <f t="shared" si="5"/>
        <v>10.917483824343298</v>
      </c>
      <c r="L12" s="12"/>
      <c r="M12" s="26">
        <f>AN12/AX12*100</f>
        <v>21.649484536082475</v>
      </c>
      <c r="N12" s="26"/>
      <c r="O12" s="25">
        <f t="shared" si="6"/>
        <v>14.444168772211516</v>
      </c>
      <c r="P12" s="25">
        <f t="shared" si="6"/>
        <v>27.767849587826728</v>
      </c>
      <c r="S12" s="21">
        <f>'[1]Sheet1'!$F55</f>
        <v>0</v>
      </c>
      <c r="T12" s="50">
        <f>S12/AX12*100</f>
        <v>0</v>
      </c>
      <c r="U12" s="21">
        <f>'[1]Sheet1'!$F58</f>
        <v>1.6</v>
      </c>
      <c r="V12" s="22">
        <f>U12/AY12*100</f>
        <v>0.8333333333333334</v>
      </c>
      <c r="W12" s="21">
        <f aca="true" t="shared" si="12" ref="W12:W50">IF(U12&lt;1,0,IF(U12&gt;100,U12-(1.96*SQRT(U12)),CHIINV(0.975,2*U12)/2))</f>
        <v>0.10789745052974808</v>
      </c>
      <c r="X12" s="21">
        <f t="shared" si="7"/>
        <v>6.4162460188477155</v>
      </c>
      <c r="Y12" s="22">
        <f t="shared" si="0"/>
        <v>0.05619658881757713</v>
      </c>
      <c r="Z12" s="22">
        <f t="shared" si="0"/>
        <v>3.3417948014831853</v>
      </c>
      <c r="AA12" s="22">
        <f>V12-Y12</f>
        <v>0.7771367445157562</v>
      </c>
      <c r="AB12" s="22">
        <f>Z12-V12</f>
        <v>2.508461468149852</v>
      </c>
      <c r="AD12" s="16">
        <f>'[1]Sheet1'!$M55</f>
        <v>7</v>
      </c>
      <c r="AE12" s="16">
        <f>'[1]Sheet1'!$M58</f>
        <v>12</v>
      </c>
      <c r="AF12" s="5">
        <f>AE12/AY12*100</f>
        <v>6.25</v>
      </c>
      <c r="AG12" s="3">
        <f t="shared" si="8"/>
        <v>6.20057291627063</v>
      </c>
      <c r="AH12" s="3">
        <f t="shared" si="9"/>
        <v>20.96156894273913</v>
      </c>
      <c r="AI12" s="22">
        <f t="shared" si="1"/>
        <v>3.22946506055762</v>
      </c>
      <c r="AJ12" s="22">
        <f t="shared" si="1"/>
        <v>10.917483824343298</v>
      </c>
      <c r="AK12" s="22">
        <f>AF12-AI12</f>
        <v>3.02053493944238</v>
      </c>
      <c r="AL12" s="22">
        <f>AJ12-AF12</f>
        <v>4.667483824343298</v>
      </c>
      <c r="AN12" s="18">
        <f>'[2]Rast41a'!$G$56</f>
        <v>42</v>
      </c>
      <c r="AO12" s="18">
        <f>'[2]Rast41a'!$G$59</f>
        <v>39</v>
      </c>
      <c r="AP12" s="18">
        <f>AO12/AY12*100</f>
        <v>20.3125</v>
      </c>
      <c r="AQ12" s="3">
        <f t="shared" si="10"/>
        <v>27.73280404264611</v>
      </c>
      <c r="AR12" s="3">
        <f t="shared" si="11"/>
        <v>53.31427120862731</v>
      </c>
      <c r="AS12" s="22">
        <f t="shared" si="2"/>
        <v>14.444168772211516</v>
      </c>
      <c r="AT12" s="22">
        <f t="shared" si="2"/>
        <v>27.767849587826728</v>
      </c>
      <c r="AU12" s="22">
        <f>AP12-AS12</f>
        <v>5.8683312277884845</v>
      </c>
      <c r="AV12" s="22">
        <f>AT12-AP12</f>
        <v>7.455349587826728</v>
      </c>
      <c r="AX12" s="4">
        <f>'[2]Rast41a'!$M$56</f>
        <v>194</v>
      </c>
      <c r="AY12" s="4">
        <f>'[2]Rast41a'!$M$59</f>
        <v>192</v>
      </c>
    </row>
    <row r="13" spans="2:51" s="15" customFormat="1" ht="15.75">
      <c r="B13" s="15" t="s">
        <v>2</v>
      </c>
      <c r="C13" s="13">
        <f t="shared" si="3"/>
        <v>2.1505376344086025</v>
      </c>
      <c r="D13" s="13"/>
      <c r="E13" s="36">
        <f>IF(V13=0,$AB$4,Y13)</f>
        <v>0.13381739815997445</v>
      </c>
      <c r="F13" s="36">
        <f t="shared" si="4"/>
        <v>3.99153452756569</v>
      </c>
      <c r="G13" s="23"/>
      <c r="H13" s="13">
        <f>AD13/AX13*100</f>
        <v>10.21505376344086</v>
      </c>
      <c r="I13" s="13"/>
      <c r="J13" s="12">
        <f t="shared" si="5"/>
        <v>7.181949360981833</v>
      </c>
      <c r="K13" s="12">
        <f t="shared" si="5"/>
        <v>17.735197371391543</v>
      </c>
      <c r="L13" s="12"/>
      <c r="M13" s="26">
        <f>AN13/AX13*100</f>
        <v>34.946236559139784</v>
      </c>
      <c r="N13" s="26"/>
      <c r="O13" s="25">
        <f t="shared" si="6"/>
        <v>22.412395553790923</v>
      </c>
      <c r="P13" s="25">
        <f t="shared" si="6"/>
        <v>38.92720682481489</v>
      </c>
      <c r="S13" s="21">
        <f>'[1]Sheet1'!$F73</f>
        <v>4</v>
      </c>
      <c r="T13" s="19">
        <f>S13/AX13*100</f>
        <v>2.1505376344086025</v>
      </c>
      <c r="U13" s="21">
        <f>'[1]Sheet1'!$F76</f>
        <v>2</v>
      </c>
      <c r="V13" s="22">
        <f>U13/AY13*100</f>
        <v>1.1049723756906076</v>
      </c>
      <c r="W13" s="21">
        <f t="shared" si="12"/>
        <v>0.24220949066955377</v>
      </c>
      <c r="X13" s="21">
        <f t="shared" si="7"/>
        <v>7.224677494893899</v>
      </c>
      <c r="Y13" s="22">
        <f t="shared" si="0"/>
        <v>0.13381739815997445</v>
      </c>
      <c r="Z13" s="22">
        <f t="shared" si="0"/>
        <v>3.99153452756569</v>
      </c>
      <c r="AA13" s="22">
        <f>V13-Y13</f>
        <v>0.9711549775306332</v>
      </c>
      <c r="AB13" s="22">
        <f>Z13-V13</f>
        <v>2.8865621518750824</v>
      </c>
      <c r="AD13" s="16">
        <f>'[1]Sheet1'!$M73</f>
        <v>19</v>
      </c>
      <c r="AE13" s="16">
        <f>'[1]Sheet1'!$M76</f>
        <v>21.4</v>
      </c>
      <c r="AF13" s="5">
        <f>AE13/AY13*100</f>
        <v>11.823204419889501</v>
      </c>
      <c r="AG13" s="3">
        <f t="shared" si="8"/>
        <v>12.999328343377119</v>
      </c>
      <c r="AH13" s="3">
        <f t="shared" si="9"/>
        <v>32.10070724221869</v>
      </c>
      <c r="AI13" s="22">
        <f t="shared" si="1"/>
        <v>7.181949360981833</v>
      </c>
      <c r="AJ13" s="22">
        <f t="shared" si="1"/>
        <v>17.735197371391543</v>
      </c>
      <c r="AK13" s="22">
        <f>AF13-AI13</f>
        <v>4.641255058907668</v>
      </c>
      <c r="AL13" s="22">
        <f>AJ13-AF13</f>
        <v>5.911992951502041</v>
      </c>
      <c r="AN13" s="18">
        <f>'[2]Rast41b'!$G$20</f>
        <v>65</v>
      </c>
      <c r="AO13" s="18">
        <f>'[2]Rast41b'!$G$23</f>
        <v>54</v>
      </c>
      <c r="AP13" s="18">
        <f>AO13/AY13*100</f>
        <v>29.83425414364641</v>
      </c>
      <c r="AQ13" s="3">
        <f t="shared" si="10"/>
        <v>40.56643595236157</v>
      </c>
      <c r="AR13" s="3">
        <f t="shared" si="11"/>
        <v>70.45824435291495</v>
      </c>
      <c r="AS13" s="22">
        <f t="shared" si="2"/>
        <v>22.412395553790923</v>
      </c>
      <c r="AT13" s="22">
        <f t="shared" si="2"/>
        <v>38.92720682481489</v>
      </c>
      <c r="AU13" s="22">
        <f>AP13-AS13</f>
        <v>7.421858589855489</v>
      </c>
      <c r="AV13" s="22">
        <f>AT13-AP13</f>
        <v>9.092952681168477</v>
      </c>
      <c r="AX13" s="4">
        <f>'[2]Rast41b'!$M$20</f>
        <v>186</v>
      </c>
      <c r="AY13" s="4">
        <f>'[2]Rast41b'!$M$23</f>
        <v>181</v>
      </c>
    </row>
    <row r="14" spans="1:51" s="15" customFormat="1" ht="38.25" customHeight="1">
      <c r="A14" s="17" t="s">
        <v>51</v>
      </c>
      <c r="C14" s="13"/>
      <c r="D14" s="13"/>
      <c r="E14" s="36"/>
      <c r="F14" s="36"/>
      <c r="G14" s="23"/>
      <c r="H14" s="13"/>
      <c r="I14" s="13"/>
      <c r="J14" s="12"/>
      <c r="K14" s="12"/>
      <c r="L14" s="12"/>
      <c r="M14" s="26"/>
      <c r="N14" s="26"/>
      <c r="O14" s="25"/>
      <c r="P14" s="25"/>
      <c r="S14" s="21"/>
      <c r="T14" s="19"/>
      <c r="U14" s="21"/>
      <c r="V14" s="22"/>
      <c r="W14" s="21"/>
      <c r="X14" s="21"/>
      <c r="Y14" s="22"/>
      <c r="Z14" s="22"/>
      <c r="AA14" s="22"/>
      <c r="AB14" s="22"/>
      <c r="AD14" s="16"/>
      <c r="AE14" s="16"/>
      <c r="AF14" s="5"/>
      <c r="AG14" s="3"/>
      <c r="AH14" s="3"/>
      <c r="AI14" s="22"/>
      <c r="AJ14" s="22"/>
      <c r="AK14" s="22"/>
      <c r="AL14" s="22"/>
      <c r="AN14" s="18"/>
      <c r="AO14" s="18"/>
      <c r="AP14" s="18"/>
      <c r="AQ14" s="3"/>
      <c r="AR14" s="3"/>
      <c r="AS14" s="22"/>
      <c r="AT14" s="22"/>
      <c r="AU14" s="22"/>
      <c r="AV14" s="22"/>
      <c r="AX14" s="4"/>
      <c r="AY14" s="4"/>
    </row>
    <row r="15" spans="2:51" ht="15.75">
      <c r="B15" s="1" t="s">
        <v>18</v>
      </c>
      <c r="C15" s="13">
        <f t="shared" si="3"/>
        <v>1.0261194029850746</v>
      </c>
      <c r="D15" s="13"/>
      <c r="E15" s="36">
        <f aca="true" t="shared" si="13" ref="E15:E50">IF(V15=0,$AB$4,Y15)</f>
        <v>0.2926225675171365</v>
      </c>
      <c r="F15" s="36">
        <f t="shared" si="4"/>
        <v>1.4107935773821323</v>
      </c>
      <c r="G15" s="23"/>
      <c r="H15" s="13">
        <f>AD15/AX15*100</f>
        <v>6.529850746268656</v>
      </c>
      <c r="I15" s="13"/>
      <c r="J15" s="12">
        <f t="shared" si="5"/>
        <v>4.77050579209849</v>
      </c>
      <c r="K15" s="12">
        <f t="shared" si="5"/>
        <v>7.84748955574977</v>
      </c>
      <c r="L15" s="12"/>
      <c r="M15" s="26">
        <f>AN15/AX15*100</f>
        <v>29.570895522388057</v>
      </c>
      <c r="N15" s="26"/>
      <c r="O15" s="25">
        <f t="shared" si="6"/>
        <v>29.72624022284328</v>
      </c>
      <c r="P15" s="25">
        <f t="shared" si="6"/>
        <v>36.62889996407261</v>
      </c>
      <c r="S15" s="21">
        <f>'[1]Sheet2'!$F$19</f>
        <v>11</v>
      </c>
      <c r="T15" s="19">
        <f>S15/AX15*100</f>
        <v>1.0261194029850746</v>
      </c>
      <c r="U15" s="21">
        <f>'[1]Sheet2'!$F$22</f>
        <v>7.8</v>
      </c>
      <c r="V15" s="22">
        <f>U15/AY15*100</f>
        <v>0.7289719626168224</v>
      </c>
      <c r="W15" s="21">
        <f t="shared" si="12"/>
        <v>3.1310614724333607</v>
      </c>
      <c r="X15" s="21">
        <f t="shared" si="7"/>
        <v>15.095491277988815</v>
      </c>
      <c r="Y15" s="22">
        <f aca="true" t="shared" si="14" ref="Y15:Z17">(W15/$AY15)*100</f>
        <v>0.2926225675171365</v>
      </c>
      <c r="Z15" s="22">
        <f t="shared" si="14"/>
        <v>1.4107935773821323</v>
      </c>
      <c r="AA15" s="22">
        <f>V15-Y15</f>
        <v>0.4363493950996859</v>
      </c>
      <c r="AB15" s="22">
        <f>Z15-V15</f>
        <v>0.6818216147653099</v>
      </c>
      <c r="AD15" s="5">
        <f>'[1]Sheet2'!$M$19</f>
        <v>70</v>
      </c>
      <c r="AE15" s="5">
        <f>'[1]Sheet2'!$M$22</f>
        <v>66.2</v>
      </c>
      <c r="AF15" s="5">
        <f>AE15/AY15*100</f>
        <v>6.186915887850467</v>
      </c>
      <c r="AG15" s="3">
        <f t="shared" si="8"/>
        <v>51.04441197545384</v>
      </c>
      <c r="AH15" s="3">
        <f t="shared" si="9"/>
        <v>83.96813824652254</v>
      </c>
      <c r="AI15" s="22">
        <f aca="true" t="shared" si="15" ref="AI15:AJ17">(AG15/$AY15)*100</f>
        <v>4.77050579209849</v>
      </c>
      <c r="AJ15" s="22">
        <f t="shared" si="15"/>
        <v>7.84748955574977</v>
      </c>
      <c r="AK15" s="22">
        <f>AF15-AI15</f>
        <v>1.416410095751977</v>
      </c>
      <c r="AL15" s="22">
        <f>AJ15-AF15</f>
        <v>1.6605736678993033</v>
      </c>
      <c r="AN15" s="18">
        <f>'[2]Rast41b'!$G$39</f>
        <v>317</v>
      </c>
      <c r="AO15" s="18">
        <f>'[2]Rast41b'!$G$42</f>
        <v>355</v>
      </c>
      <c r="AP15" s="18">
        <f>AO15/AY15*100</f>
        <v>33.177570093457945</v>
      </c>
      <c r="AQ15" s="3">
        <f t="shared" si="10"/>
        <v>318.0707703844231</v>
      </c>
      <c r="AR15" s="3">
        <f t="shared" si="11"/>
        <v>391.9292296155769</v>
      </c>
      <c r="AS15" s="22">
        <f aca="true" t="shared" si="16" ref="AS15:AT17">(AQ15/$AY15)*100</f>
        <v>29.72624022284328</v>
      </c>
      <c r="AT15" s="22">
        <f t="shared" si="16"/>
        <v>36.62889996407261</v>
      </c>
      <c r="AU15" s="22">
        <f>AP15-AS15</f>
        <v>3.4513298706146642</v>
      </c>
      <c r="AV15" s="22">
        <f>AT15-AP15</f>
        <v>3.4513298706146642</v>
      </c>
      <c r="AX15" s="4">
        <f>'[2]Rast41b'!$M$39</f>
        <v>1072</v>
      </c>
      <c r="AY15" s="4">
        <f>'[2]Rast41b'!$M$42</f>
        <v>1070</v>
      </c>
    </row>
    <row r="16" spans="2:51" ht="15.75">
      <c r="B16" s="1" t="s">
        <v>23</v>
      </c>
      <c r="C16" s="13">
        <f t="shared" si="3"/>
        <v>0.5991285403050108</v>
      </c>
      <c r="D16" s="13"/>
      <c r="E16" s="36">
        <f t="shared" si="13"/>
        <v>0.3028772815939397</v>
      </c>
      <c r="F16" s="36">
        <f t="shared" si="4"/>
        <v>1.0856056300223396</v>
      </c>
      <c r="G16" s="23"/>
      <c r="H16" s="13">
        <f>AD16/AX16*100</f>
        <v>7.734204793028322</v>
      </c>
      <c r="I16" s="13"/>
      <c r="J16" s="12">
        <f t="shared" si="5"/>
        <v>6.544065330164731</v>
      </c>
      <c r="K16" s="12">
        <f t="shared" si="5"/>
        <v>9.120578905908078</v>
      </c>
      <c r="L16" s="12"/>
      <c r="M16" s="26">
        <f>AN16/AX16*100</f>
        <v>24.019607843137255</v>
      </c>
      <c r="N16" s="26"/>
      <c r="O16" s="25">
        <f t="shared" si="6"/>
        <v>24.581238003337447</v>
      </c>
      <c r="P16" s="25">
        <f t="shared" si="6"/>
        <v>29.36250165468793</v>
      </c>
      <c r="S16" s="21">
        <f>'[1]Sheet2'!$F$37</f>
        <v>11</v>
      </c>
      <c r="T16" s="19">
        <f>S16/AX16*100</f>
        <v>0.5991285403050108</v>
      </c>
      <c r="U16" s="21">
        <f>'[1]Sheet2'!$F$40</f>
        <v>11</v>
      </c>
      <c r="V16" s="22">
        <f>U16/AY16*100</f>
        <v>0.6067291781577496</v>
      </c>
      <c r="W16" s="21">
        <f t="shared" si="12"/>
        <v>5.491165115298126</v>
      </c>
      <c r="X16" s="21">
        <f t="shared" si="7"/>
        <v>19.682030072305018</v>
      </c>
      <c r="Y16" s="22">
        <f t="shared" si="14"/>
        <v>0.3028772815939397</v>
      </c>
      <c r="Z16" s="22">
        <f t="shared" si="14"/>
        <v>1.0856056300223396</v>
      </c>
      <c r="AA16" s="22">
        <f>V16-Y16</f>
        <v>0.30385189656380995</v>
      </c>
      <c r="AB16" s="22">
        <f>Z16-V16</f>
        <v>0.47887645186458994</v>
      </c>
      <c r="AD16" s="5">
        <f>'[1]Sheet2'!$M$37</f>
        <v>142</v>
      </c>
      <c r="AE16" s="5">
        <f>'[1]Sheet2'!$M$40</f>
        <v>142</v>
      </c>
      <c r="AF16" s="5">
        <f>AE16/AY16*100</f>
        <v>7.832322118036404</v>
      </c>
      <c r="AG16" s="3">
        <f t="shared" si="8"/>
        <v>118.64390443588655</v>
      </c>
      <c r="AH16" s="3">
        <f t="shared" si="9"/>
        <v>165.35609556411345</v>
      </c>
      <c r="AI16" s="22">
        <f t="shared" si="15"/>
        <v>6.544065330164731</v>
      </c>
      <c r="AJ16" s="22">
        <f t="shared" si="15"/>
        <v>9.120578905908078</v>
      </c>
      <c r="AK16" s="22">
        <f>AF16-AI16</f>
        <v>1.2882567878716733</v>
      </c>
      <c r="AL16" s="22">
        <f>AJ16-AF16</f>
        <v>1.2882567878716733</v>
      </c>
      <c r="AN16" s="18">
        <f>'[2]Rast41b'!$G$57</f>
        <v>441</v>
      </c>
      <c r="AO16" s="18">
        <f>'[2]Rast41b'!$G$60</f>
        <v>489</v>
      </c>
      <c r="AP16" s="18">
        <f>AO16/AY16*100</f>
        <v>26.971869829012686</v>
      </c>
      <c r="AQ16" s="3">
        <f t="shared" si="10"/>
        <v>445.6578450005079</v>
      </c>
      <c r="AR16" s="3">
        <f t="shared" si="11"/>
        <v>532.3421549994921</v>
      </c>
      <c r="AS16" s="22">
        <f t="shared" si="16"/>
        <v>24.581238003337447</v>
      </c>
      <c r="AT16" s="22">
        <f t="shared" si="16"/>
        <v>29.36250165468793</v>
      </c>
      <c r="AU16" s="22">
        <f>AP16-AS16</f>
        <v>2.3906318256752392</v>
      </c>
      <c r="AV16" s="22">
        <f>AT16-AP16</f>
        <v>2.390631825675243</v>
      </c>
      <c r="AX16" s="4">
        <f>'[2]Rast41b'!$M$57</f>
        <v>1836</v>
      </c>
      <c r="AY16" s="4">
        <f>'[2]Rast41b'!$M$60</f>
        <v>1813</v>
      </c>
    </row>
    <row r="17" spans="2:51" ht="15.75">
      <c r="B17" s="1" t="s">
        <v>5</v>
      </c>
      <c r="C17" s="13">
        <f t="shared" si="3"/>
        <v>2.102803738317757</v>
      </c>
      <c r="D17" s="13"/>
      <c r="E17" s="36">
        <f t="shared" si="13"/>
        <v>0.6606483356620856</v>
      </c>
      <c r="F17" s="36">
        <f t="shared" si="4"/>
        <v>3.3856014751050516</v>
      </c>
      <c r="G17" s="23"/>
      <c r="H17" s="13">
        <f>AD17/AX17*100</f>
        <v>10.046728971962617</v>
      </c>
      <c r="I17" s="13"/>
      <c r="J17" s="12">
        <f t="shared" si="5"/>
        <v>8.006014896812937</v>
      </c>
      <c r="K17" s="12">
        <f t="shared" si="5"/>
        <v>14.537321829657449</v>
      </c>
      <c r="L17" s="12"/>
      <c r="M17" s="26">
        <f>AN17/AX17*100</f>
        <v>41.822429906542055</v>
      </c>
      <c r="N17" s="26"/>
      <c r="O17" s="25">
        <f t="shared" si="6"/>
        <v>29.57629120204809</v>
      </c>
      <c r="P17" s="25">
        <f t="shared" si="6"/>
        <v>40.84624400921952</v>
      </c>
      <c r="S17" s="21">
        <f>'[1]Sheet2'!$F$55</f>
        <v>9</v>
      </c>
      <c r="T17" s="19">
        <f>S17/AX17*100</f>
        <v>2.102803738317757</v>
      </c>
      <c r="U17" s="21">
        <f>'[1]Sheet2'!$F$58</f>
        <v>7.4</v>
      </c>
      <c r="V17" s="22">
        <f>U17/AY17*100</f>
        <v>1.7370892018779345</v>
      </c>
      <c r="W17" s="21">
        <f t="shared" si="12"/>
        <v>2.8143619099204846</v>
      </c>
      <c r="X17" s="21">
        <f t="shared" si="7"/>
        <v>14.42266228394752</v>
      </c>
      <c r="Y17" s="22">
        <f t="shared" si="14"/>
        <v>0.6606483356620856</v>
      </c>
      <c r="Z17" s="22">
        <f t="shared" si="14"/>
        <v>3.3856014751050516</v>
      </c>
      <c r="AA17" s="22">
        <f>V17-Y17</f>
        <v>1.076440866215849</v>
      </c>
      <c r="AB17" s="22">
        <f>Z17-V17</f>
        <v>1.6485122732271171</v>
      </c>
      <c r="AD17" s="5">
        <f>'[1]Sheet2'!$M$55</f>
        <v>43</v>
      </c>
      <c r="AE17" s="5">
        <f>'[1]Sheet2'!$M$58</f>
        <v>46.8</v>
      </c>
      <c r="AF17" s="5">
        <f>AE17/AY17*100</f>
        <v>10.985915492957746</v>
      </c>
      <c r="AG17" s="3">
        <f t="shared" si="8"/>
        <v>34.10562346042312</v>
      </c>
      <c r="AH17" s="3">
        <f t="shared" si="9"/>
        <v>61.92899099434074</v>
      </c>
      <c r="AI17" s="22">
        <f t="shared" si="15"/>
        <v>8.006014896812937</v>
      </c>
      <c r="AJ17" s="22">
        <f t="shared" si="15"/>
        <v>14.537321829657449</v>
      </c>
      <c r="AK17" s="22">
        <f>AF17-AI17</f>
        <v>2.979900596144809</v>
      </c>
      <c r="AL17" s="22">
        <f>AJ17-AF17</f>
        <v>3.551406336699703</v>
      </c>
      <c r="AN17" s="6">
        <f>'[2]Rast41c'!$G$20</f>
        <v>179</v>
      </c>
      <c r="AO17" s="6">
        <f>'[2]Rast41c'!$G$23</f>
        <v>150</v>
      </c>
      <c r="AP17" s="18">
        <f>AO17/AY17*100</f>
        <v>35.2112676056338</v>
      </c>
      <c r="AQ17" s="3">
        <f t="shared" si="10"/>
        <v>125.99500052072486</v>
      </c>
      <c r="AR17" s="3">
        <f t="shared" si="11"/>
        <v>174.00499947927514</v>
      </c>
      <c r="AS17" s="22">
        <f t="shared" si="16"/>
        <v>29.57629120204809</v>
      </c>
      <c r="AT17" s="22">
        <f t="shared" si="16"/>
        <v>40.84624400921952</v>
      </c>
      <c r="AU17" s="22">
        <f>AP17-AS17</f>
        <v>5.634976403585711</v>
      </c>
      <c r="AV17" s="22">
        <f>AT17-AP17</f>
        <v>5.634976403585718</v>
      </c>
      <c r="AX17" s="6">
        <f>'[2]Rast41c'!$M$20</f>
        <v>428</v>
      </c>
      <c r="AY17" s="6">
        <f>'[2]Rast41c'!$M$23</f>
        <v>426</v>
      </c>
    </row>
    <row r="18" spans="1:51" ht="45" customHeight="1">
      <c r="A18" s="2" t="s">
        <v>52</v>
      </c>
      <c r="B18" s="1"/>
      <c r="C18" s="13"/>
      <c r="D18" s="13"/>
      <c r="E18" s="36"/>
      <c r="F18" s="36"/>
      <c r="G18" s="23"/>
      <c r="H18" s="13"/>
      <c r="I18" s="13"/>
      <c r="J18" s="12"/>
      <c r="K18" s="12"/>
      <c r="L18" s="12"/>
      <c r="M18" s="26"/>
      <c r="N18" s="26"/>
      <c r="O18" s="25"/>
      <c r="P18" s="25"/>
      <c r="S18" s="21"/>
      <c r="T18" s="19"/>
      <c r="U18" s="21"/>
      <c r="V18" s="22"/>
      <c r="W18" s="21"/>
      <c r="X18" s="21"/>
      <c r="Y18" s="22"/>
      <c r="Z18" s="22"/>
      <c r="AA18" s="22"/>
      <c r="AB18" s="22"/>
      <c r="AD18" s="5"/>
      <c r="AE18" s="5"/>
      <c r="AF18" s="5"/>
      <c r="AG18" s="3"/>
      <c r="AH18" s="3"/>
      <c r="AI18" s="22"/>
      <c r="AJ18" s="22"/>
      <c r="AK18" s="22"/>
      <c r="AL18" s="22"/>
      <c r="AN18" s="6"/>
      <c r="AO18" s="6"/>
      <c r="AP18" s="18"/>
      <c r="AQ18" s="3"/>
      <c r="AR18" s="3"/>
      <c r="AS18" s="22"/>
      <c r="AT18" s="22"/>
      <c r="AU18" s="22"/>
      <c r="AV18" s="22"/>
      <c r="AX18" s="6"/>
      <c r="AY18" s="6"/>
    </row>
    <row r="19" spans="2:51" ht="15.75">
      <c r="B19" s="1" t="s">
        <v>29</v>
      </c>
      <c r="C19" s="13">
        <f t="shared" si="3"/>
        <v>1.6224188790560472</v>
      </c>
      <c r="D19" s="13"/>
      <c r="E19" s="36">
        <f t="shared" si="13"/>
        <v>1.3568835797287027</v>
      </c>
      <c r="F19" s="36">
        <f t="shared" si="4"/>
        <v>3.855046115182909</v>
      </c>
      <c r="G19" s="23"/>
      <c r="H19" s="13">
        <f>AD19/AX19*100</f>
        <v>8.702064896755163</v>
      </c>
      <c r="I19" s="13"/>
      <c r="J19" s="12">
        <f t="shared" si="5"/>
        <v>7.63858924722952</v>
      </c>
      <c r="K19" s="12">
        <f t="shared" si="5"/>
        <v>12.541247528630192</v>
      </c>
      <c r="L19" s="12"/>
      <c r="M19" s="26">
        <f>AN19/AX19*100</f>
        <v>43.95280235988201</v>
      </c>
      <c r="N19" s="26"/>
      <c r="O19" s="25">
        <f t="shared" si="6"/>
        <v>39.75353582995753</v>
      </c>
      <c r="P19" s="25">
        <f t="shared" si="6"/>
        <v>49.860707493484604</v>
      </c>
      <c r="S19" s="21">
        <f>'[1]Sheet3'!$F$19</f>
        <v>11</v>
      </c>
      <c r="T19" s="19">
        <f>S19/AX19*100</f>
        <v>1.6224188790560472</v>
      </c>
      <c r="U19" s="21">
        <f>'[1]Sheet3'!$F$22</f>
        <v>16.4</v>
      </c>
      <c r="V19" s="22">
        <f>U19/AY19*100</f>
        <v>2.433234421364985</v>
      </c>
      <c r="W19" s="21">
        <f t="shared" si="12"/>
        <v>9.145395327371455</v>
      </c>
      <c r="X19" s="21">
        <f t="shared" si="7"/>
        <v>25.983010816332808</v>
      </c>
      <c r="Y19" s="22">
        <f aca="true" t="shared" si="17" ref="Y19:Z21">(W19/$AY19)*100</f>
        <v>1.3568835797287027</v>
      </c>
      <c r="Z19" s="22">
        <f t="shared" si="17"/>
        <v>3.855046115182909</v>
      </c>
      <c r="AA19" s="22">
        <f>V19-Y19</f>
        <v>1.0763508416362821</v>
      </c>
      <c r="AB19" s="22">
        <f>Z19-V19</f>
        <v>1.4218116938179244</v>
      </c>
      <c r="AD19" s="5">
        <f>'[1]Sheet3'!$M$19</f>
        <v>59</v>
      </c>
      <c r="AE19" s="5">
        <f>'[1]Sheet3'!$M$22</f>
        <v>66.6</v>
      </c>
      <c r="AF19" s="5">
        <f>AE19/AY19*100</f>
        <v>9.881305637982194</v>
      </c>
      <c r="AG19" s="3">
        <f t="shared" si="8"/>
        <v>51.484091526326964</v>
      </c>
      <c r="AH19" s="3">
        <f t="shared" si="9"/>
        <v>84.5280083429675</v>
      </c>
      <c r="AI19" s="22">
        <f aca="true" t="shared" si="18" ref="AI19:AJ21">(AG19/$AY19)*100</f>
        <v>7.63858924722952</v>
      </c>
      <c r="AJ19" s="22">
        <f t="shared" si="18"/>
        <v>12.541247528630192</v>
      </c>
      <c r="AK19" s="22">
        <f>AF19-AI19</f>
        <v>2.2427163907526744</v>
      </c>
      <c r="AL19" s="22">
        <f>AJ19-AF19</f>
        <v>2.659941890647998</v>
      </c>
      <c r="AN19" s="6">
        <f>'[2]Rast41c'!$G$39</f>
        <v>298</v>
      </c>
      <c r="AO19" s="6">
        <f>'[2]Rast41c'!$G$42</f>
        <v>302</v>
      </c>
      <c r="AP19" s="18">
        <f>AO19/AY19*100</f>
        <v>44.80712166172107</v>
      </c>
      <c r="AQ19" s="3">
        <f t="shared" si="10"/>
        <v>267.93883149391377</v>
      </c>
      <c r="AR19" s="3">
        <f t="shared" si="11"/>
        <v>336.06116850608623</v>
      </c>
      <c r="AS19" s="22">
        <f aca="true" t="shared" si="19" ref="AS19:AT21">(AQ19/$AY19)*100</f>
        <v>39.75353582995753</v>
      </c>
      <c r="AT19" s="22">
        <f t="shared" si="19"/>
        <v>49.860707493484604</v>
      </c>
      <c r="AU19" s="22">
        <f>AP19-AS19</f>
        <v>5.053585831763542</v>
      </c>
      <c r="AV19" s="22">
        <f>AT19-AP19</f>
        <v>5.0535858317635345</v>
      </c>
      <c r="AX19" s="6">
        <f>'[2]Rast41c'!$M$39</f>
        <v>678</v>
      </c>
      <c r="AY19" s="6">
        <f>'[2]Rast41c'!$M$42</f>
        <v>674</v>
      </c>
    </row>
    <row r="20" spans="2:51" ht="15.75">
      <c r="B20" s="1" t="s">
        <v>13</v>
      </c>
      <c r="C20" s="13">
        <f t="shared" si="3"/>
        <v>1.1594202898550725</v>
      </c>
      <c r="D20" s="13"/>
      <c r="E20" s="36">
        <f t="shared" si="13"/>
        <v>0.8028019174412464</v>
      </c>
      <c r="F20" s="36">
        <f t="shared" si="4"/>
        <v>2.8774897766527805</v>
      </c>
      <c r="G20" s="23"/>
      <c r="H20" s="13">
        <f>AD20/AX20*100</f>
        <v>9.710144927536232</v>
      </c>
      <c r="I20" s="13"/>
      <c r="J20" s="12">
        <f t="shared" si="5"/>
        <v>10.056860484243641</v>
      </c>
      <c r="K20" s="12">
        <f t="shared" si="5"/>
        <v>15.527667534818754</v>
      </c>
      <c r="L20" s="12"/>
      <c r="M20" s="26">
        <f>AN20/AX20*100</f>
        <v>36.95652173913043</v>
      </c>
      <c r="N20" s="26"/>
      <c r="O20" s="25">
        <f t="shared" si="6"/>
        <v>37.10460442714167</v>
      </c>
      <c r="P20" s="25">
        <f t="shared" si="6"/>
        <v>46.81352422782909</v>
      </c>
      <c r="S20" s="21">
        <f>'[1]Sheet3'!$F$37</f>
        <v>8</v>
      </c>
      <c r="T20" s="19">
        <f>S20/AX20*100</f>
        <v>1.1594202898550725</v>
      </c>
      <c r="U20" s="21">
        <f>'[1]Sheet3'!$F$40</f>
        <v>11.4</v>
      </c>
      <c r="V20" s="22">
        <f>U20/AY20*100</f>
        <v>1.6666666666666667</v>
      </c>
      <c r="W20" s="21">
        <f t="shared" si="12"/>
        <v>5.491165115298126</v>
      </c>
      <c r="X20" s="21">
        <f t="shared" si="7"/>
        <v>19.682030072305018</v>
      </c>
      <c r="Y20" s="22">
        <f t="shared" si="17"/>
        <v>0.8028019174412464</v>
      </c>
      <c r="Z20" s="22">
        <f t="shared" si="17"/>
        <v>2.8774897766527805</v>
      </c>
      <c r="AA20" s="22">
        <f>V20-Y20</f>
        <v>0.8638647492254203</v>
      </c>
      <c r="AB20" s="22">
        <f>Z20-V20</f>
        <v>1.2108231099861138</v>
      </c>
      <c r="AD20" s="5">
        <f>'[1]Sheet3'!$M$37</f>
        <v>67</v>
      </c>
      <c r="AE20" s="5">
        <f>'[1]Sheet3'!$M$40</f>
        <v>86.2</v>
      </c>
      <c r="AF20" s="5">
        <f>AE20/AY20*100</f>
        <v>12.60233918128655</v>
      </c>
      <c r="AG20" s="3">
        <f t="shared" si="8"/>
        <v>68.7889257122265</v>
      </c>
      <c r="AH20" s="3">
        <f t="shared" si="9"/>
        <v>106.20924593816028</v>
      </c>
      <c r="AI20" s="22">
        <f t="shared" si="18"/>
        <v>10.056860484243641</v>
      </c>
      <c r="AJ20" s="22">
        <f t="shared" si="18"/>
        <v>15.527667534818754</v>
      </c>
      <c r="AK20" s="22">
        <f>AF20-AI20</f>
        <v>2.5454786970429097</v>
      </c>
      <c r="AL20" s="22">
        <f>AJ20-AF20</f>
        <v>2.925328353532203</v>
      </c>
      <c r="AN20" s="6">
        <f>'[2]Rast41c'!$G$57</f>
        <v>255</v>
      </c>
      <c r="AO20" s="6">
        <f>'[2]Rast41c'!$G$60</f>
        <v>287</v>
      </c>
      <c r="AP20" s="18">
        <f>AO20/AY20*100</f>
        <v>41.95906432748538</v>
      </c>
      <c r="AQ20" s="3">
        <f t="shared" si="10"/>
        <v>253.79549428164907</v>
      </c>
      <c r="AR20" s="3">
        <f t="shared" si="11"/>
        <v>320.20450571835096</v>
      </c>
      <c r="AS20" s="22">
        <f t="shared" si="19"/>
        <v>37.10460442714167</v>
      </c>
      <c r="AT20" s="22">
        <f t="shared" si="19"/>
        <v>46.81352422782909</v>
      </c>
      <c r="AU20" s="22">
        <f>AP20-AS20</f>
        <v>4.854459900343706</v>
      </c>
      <c r="AV20" s="22">
        <f>AT20-AP20</f>
        <v>4.854459900343713</v>
      </c>
      <c r="AX20" s="6">
        <f>'[2]Rast41c'!$M$57</f>
        <v>690</v>
      </c>
      <c r="AY20" s="6">
        <f>'[2]Rast41c'!$M$60</f>
        <v>684</v>
      </c>
    </row>
    <row r="21" spans="2:51" ht="15.75">
      <c r="B21" s="1" t="s">
        <v>20</v>
      </c>
      <c r="C21" s="13">
        <f t="shared" si="3"/>
        <v>1.5102481121898599</v>
      </c>
      <c r="D21" s="13"/>
      <c r="E21" s="36">
        <f t="shared" si="13"/>
        <v>0.7648553116405487</v>
      </c>
      <c r="F21" s="36">
        <f t="shared" si="4"/>
        <v>2.4563972650667014</v>
      </c>
      <c r="G21" s="23"/>
      <c r="H21" s="13">
        <f>AD21/AX21*100</f>
        <v>11.434735706580366</v>
      </c>
      <c r="I21" s="13"/>
      <c r="J21" s="12">
        <f t="shared" si="5"/>
        <v>10.404759388694142</v>
      </c>
      <c r="K21" s="12">
        <f t="shared" si="5"/>
        <v>15.05380414721746</v>
      </c>
      <c r="L21" s="12"/>
      <c r="M21" s="26">
        <f>AN21/AX21*100</f>
        <v>34.41208198489752</v>
      </c>
      <c r="N21" s="26"/>
      <c r="O21" s="25">
        <f t="shared" si="6"/>
        <v>31.58936057241425</v>
      </c>
      <c r="P21" s="25">
        <f t="shared" si="6"/>
        <v>39.34986594692277</v>
      </c>
      <c r="S21" s="21">
        <f>'[1]Sheet3'!$F$55</f>
        <v>14</v>
      </c>
      <c r="T21" s="19">
        <f>S21/AX21*100</f>
        <v>1.5102481121898599</v>
      </c>
      <c r="U21" s="21">
        <f>'[1]Sheet3'!$F$58</f>
        <v>13.4</v>
      </c>
      <c r="V21" s="22">
        <f>U21/AY21*100</f>
        <v>1.4806629834254146</v>
      </c>
      <c r="W21" s="21">
        <f t="shared" si="12"/>
        <v>6.921940570346965</v>
      </c>
      <c r="X21" s="21">
        <f t="shared" si="7"/>
        <v>22.230395248853647</v>
      </c>
      <c r="Y21" s="22">
        <f t="shared" si="17"/>
        <v>0.7648553116405487</v>
      </c>
      <c r="Z21" s="22">
        <f t="shared" si="17"/>
        <v>2.4563972650667014</v>
      </c>
      <c r="AA21" s="22">
        <f>V21-Y21</f>
        <v>0.7158076717848659</v>
      </c>
      <c r="AB21" s="22">
        <f>Z21-V21</f>
        <v>0.9757342816412868</v>
      </c>
      <c r="AD21" s="5">
        <f>'[1]Sheet3'!$M$55</f>
        <v>106</v>
      </c>
      <c r="AE21" s="5">
        <f>'[1]Sheet3'!$M$58</f>
        <v>115.2</v>
      </c>
      <c r="AF21" s="5">
        <f>AE21/AY21*100</f>
        <v>12.729281767955802</v>
      </c>
      <c r="AG21" s="3">
        <f t="shared" si="8"/>
        <v>94.16307246768199</v>
      </c>
      <c r="AH21" s="3">
        <f t="shared" si="9"/>
        <v>136.23692753231802</v>
      </c>
      <c r="AI21" s="22">
        <f t="shared" si="18"/>
        <v>10.404759388694142</v>
      </c>
      <c r="AJ21" s="22">
        <f t="shared" si="18"/>
        <v>15.05380414721746</v>
      </c>
      <c r="AK21" s="22">
        <f>AF21-AI21</f>
        <v>2.3245223792616603</v>
      </c>
      <c r="AL21" s="22">
        <f>AJ21-AF21</f>
        <v>2.3245223792616585</v>
      </c>
      <c r="AN21" s="18">
        <f>'[2]Rast41d'!$G$20</f>
        <v>319</v>
      </c>
      <c r="AO21" s="18">
        <f>'[2]Rast41d'!$G$23</f>
        <v>321</v>
      </c>
      <c r="AP21" s="18">
        <f>AO21/AY21*100</f>
        <v>35.469613259668506</v>
      </c>
      <c r="AQ21" s="3">
        <f t="shared" si="10"/>
        <v>285.88371318034893</v>
      </c>
      <c r="AR21" s="3">
        <f t="shared" si="11"/>
        <v>356.11628681965107</v>
      </c>
      <c r="AS21" s="22">
        <f t="shared" si="19"/>
        <v>31.58936057241425</v>
      </c>
      <c r="AT21" s="22">
        <f t="shared" si="19"/>
        <v>39.34986594692277</v>
      </c>
      <c r="AU21" s="22">
        <f>AP21-AS21</f>
        <v>3.8802526872542558</v>
      </c>
      <c r="AV21" s="22">
        <f>AT21-AP21</f>
        <v>3.880252687254263</v>
      </c>
      <c r="AX21" s="4">
        <f>'[2]Rast41d'!$M$20</f>
        <v>927</v>
      </c>
      <c r="AY21" s="4">
        <f>'[2]Rast41d'!$M$23</f>
        <v>905</v>
      </c>
    </row>
    <row r="22" spans="2:51" ht="24.75" customHeight="1">
      <c r="B22" s="1"/>
      <c r="C22" s="13"/>
      <c r="D22" s="13"/>
      <c r="E22" s="36"/>
      <c r="F22" s="36"/>
      <c r="G22" s="23"/>
      <c r="H22" s="13"/>
      <c r="I22" s="13"/>
      <c r="J22" s="12"/>
      <c r="K22" s="12"/>
      <c r="L22" s="12"/>
      <c r="M22" s="26"/>
      <c r="N22" s="26"/>
      <c r="O22" s="25"/>
      <c r="P22" s="25"/>
      <c r="S22" s="21"/>
      <c r="T22" s="19"/>
      <c r="U22" s="21"/>
      <c r="V22" s="22"/>
      <c r="W22" s="21"/>
      <c r="X22" s="21"/>
      <c r="Y22" s="22"/>
      <c r="Z22" s="22"/>
      <c r="AA22" s="22"/>
      <c r="AB22" s="22"/>
      <c r="AD22" s="5"/>
      <c r="AE22" s="5"/>
      <c r="AF22" s="5"/>
      <c r="AG22" s="3"/>
      <c r="AH22" s="3"/>
      <c r="AI22" s="22"/>
      <c r="AJ22" s="22"/>
      <c r="AK22" s="22"/>
      <c r="AL22" s="22"/>
      <c r="AN22" s="18"/>
      <c r="AO22" s="18"/>
      <c r="AP22" s="18"/>
      <c r="AQ22" s="3"/>
      <c r="AR22" s="3"/>
      <c r="AS22" s="22"/>
      <c r="AT22" s="22"/>
      <c r="AU22" s="22"/>
      <c r="AV22" s="22"/>
      <c r="AX22" s="4"/>
      <c r="AY22" s="4"/>
    </row>
    <row r="23" spans="2:51" ht="15.75">
      <c r="B23" s="2" t="s">
        <v>26</v>
      </c>
      <c r="C23" s="13">
        <f t="shared" si="3"/>
        <v>1.154249737670514</v>
      </c>
      <c r="D23" s="13"/>
      <c r="E23" s="36">
        <f t="shared" si="13"/>
        <v>0.850167749337722</v>
      </c>
      <c r="F23" s="36">
        <f t="shared" si="4"/>
        <v>1.9393041523574173</v>
      </c>
      <c r="G23" s="23"/>
      <c r="H23" s="13">
        <f>AD23/AX23*100</f>
        <v>9.076600209863589</v>
      </c>
      <c r="I23" s="13"/>
      <c r="J23" s="12">
        <f t="shared" si="5"/>
        <v>8.535257812930153</v>
      </c>
      <c r="K23" s="12">
        <f t="shared" si="5"/>
        <v>11.370154693638423</v>
      </c>
      <c r="L23" s="12"/>
      <c r="M23" s="26">
        <f>AN23/AX23*100</f>
        <v>36.253934942287515</v>
      </c>
      <c r="N23" s="26"/>
      <c r="O23" s="25">
        <f t="shared" si="6"/>
        <v>32.99669197343574</v>
      </c>
      <c r="P23" s="25">
        <f t="shared" si="6"/>
        <v>38.36431695982753</v>
      </c>
      <c r="S23" s="21">
        <f>'[1]Sheet4'!$F$18</f>
        <v>22</v>
      </c>
      <c r="T23" s="19">
        <f>S23/AX23*100</f>
        <v>1.154249737670514</v>
      </c>
      <c r="U23" s="21">
        <f>'[1]Sheet4'!$F$21</f>
        <v>25.4</v>
      </c>
      <c r="V23" s="22">
        <f>U23/AY23*100</f>
        <v>1.3347346295323173</v>
      </c>
      <c r="W23" s="21">
        <f t="shared" si="12"/>
        <v>16.17869226989685</v>
      </c>
      <c r="X23" s="21">
        <f t="shared" si="7"/>
        <v>36.90495801936165</v>
      </c>
      <c r="Y23" s="22">
        <f>(W23/$AY23)*100</f>
        <v>0.850167749337722</v>
      </c>
      <c r="Z23" s="22">
        <f>(X23/$AY23)*100</f>
        <v>1.9393041523574173</v>
      </c>
      <c r="AA23" s="22">
        <f>V23-Y23</f>
        <v>0.48456688019459526</v>
      </c>
      <c r="AB23" s="22">
        <f>Z23-V23</f>
        <v>0.6045695228251</v>
      </c>
      <c r="AD23" s="5">
        <f>'[1]Sheet4'!$M$18</f>
        <v>173</v>
      </c>
      <c r="AE23" s="5">
        <f>'[1]Sheet4'!$M$21</f>
        <v>189.4</v>
      </c>
      <c r="AF23" s="5">
        <f>AE23/AY23*100</f>
        <v>9.952706253284289</v>
      </c>
      <c r="AG23" s="3">
        <f t="shared" si="8"/>
        <v>162.4259561800608</v>
      </c>
      <c r="AH23" s="3">
        <f t="shared" si="9"/>
        <v>216.3740438199392</v>
      </c>
      <c r="AI23" s="22">
        <f>(AG23/$AY23)*100</f>
        <v>8.535257812930153</v>
      </c>
      <c r="AJ23" s="22">
        <f>(AH23/$AY23)*100</f>
        <v>11.370154693638423</v>
      </c>
      <c r="AK23" s="22">
        <f>AF23-AI23</f>
        <v>1.4174484403541356</v>
      </c>
      <c r="AL23" s="22">
        <f>AJ23-AF23</f>
        <v>1.4174484403541339</v>
      </c>
      <c r="AN23" s="18">
        <f>'[2]Rast41d'!$G$38</f>
        <v>691</v>
      </c>
      <c r="AO23" s="18">
        <f>'[2]Rast41d'!$G$41</f>
        <v>679</v>
      </c>
      <c r="AP23" s="18">
        <f>AO23/AY23*100</f>
        <v>35.68050446663163</v>
      </c>
      <c r="AQ23" s="3">
        <f t="shared" si="10"/>
        <v>627.9270482544821</v>
      </c>
      <c r="AR23" s="3">
        <f t="shared" si="11"/>
        <v>730.0729517455179</v>
      </c>
      <c r="AS23" s="22">
        <f>(AQ23/$AY23)*100</f>
        <v>32.99669197343574</v>
      </c>
      <c r="AT23" s="22">
        <f>(AR23/$AY23)*100</f>
        <v>38.36431695982753</v>
      </c>
      <c r="AU23" s="22">
        <f>AP23-AS23</f>
        <v>2.6838124931958944</v>
      </c>
      <c r="AV23" s="22">
        <f>AT23-AP23</f>
        <v>2.6838124931959015</v>
      </c>
      <c r="AX23" s="4">
        <f>'[2]Rast41d'!$M$38</f>
        <v>1906</v>
      </c>
      <c r="AY23" s="4">
        <f>'[2]Rast41d'!$M$41</f>
        <v>1903</v>
      </c>
    </row>
    <row r="24" spans="1:51" ht="38.25" customHeight="1">
      <c r="A24" s="2" t="s">
        <v>53</v>
      </c>
      <c r="B24" s="1"/>
      <c r="C24" s="13"/>
      <c r="D24" s="13"/>
      <c r="E24" s="36"/>
      <c r="F24" s="36"/>
      <c r="G24" s="23"/>
      <c r="H24" s="13"/>
      <c r="I24" s="13"/>
      <c r="J24" s="12"/>
      <c r="K24" s="12"/>
      <c r="L24" s="12"/>
      <c r="M24" s="26"/>
      <c r="N24" s="26"/>
      <c r="O24" s="25"/>
      <c r="P24" s="25"/>
      <c r="S24" s="21"/>
      <c r="T24" s="19"/>
      <c r="U24" s="21"/>
      <c r="V24" s="22"/>
      <c r="W24" s="21"/>
      <c r="X24" s="21"/>
      <c r="Y24" s="22"/>
      <c r="Z24" s="22"/>
      <c r="AA24" s="22"/>
      <c r="AB24" s="22"/>
      <c r="AD24" s="5"/>
      <c r="AE24" s="5"/>
      <c r="AF24" s="5"/>
      <c r="AG24" s="3"/>
      <c r="AH24" s="3"/>
      <c r="AI24" s="22"/>
      <c r="AJ24" s="22"/>
      <c r="AK24" s="22"/>
      <c r="AL24" s="22"/>
      <c r="AN24" s="18"/>
      <c r="AO24" s="18"/>
      <c r="AP24" s="18"/>
      <c r="AQ24" s="3"/>
      <c r="AR24" s="3"/>
      <c r="AS24" s="22"/>
      <c r="AT24" s="22"/>
      <c r="AU24" s="22"/>
      <c r="AV24" s="22"/>
      <c r="AX24" s="4"/>
      <c r="AY24" s="4"/>
    </row>
    <row r="25" spans="2:51" ht="15.75">
      <c r="B25" s="1" t="s">
        <v>31</v>
      </c>
      <c r="C25" s="13">
        <f t="shared" si="3"/>
        <v>1.0619469026548671</v>
      </c>
      <c r="D25" s="13"/>
      <c r="E25" s="36">
        <f t="shared" si="13"/>
        <v>0.8239939226669869</v>
      </c>
      <c r="F25" s="36">
        <f t="shared" si="4"/>
        <v>1.7921967119847757</v>
      </c>
      <c r="G25" s="23"/>
      <c r="H25" s="13">
        <f>AD25/AX25*100</f>
        <v>7.477876106194691</v>
      </c>
      <c r="I25" s="13"/>
      <c r="J25" s="12">
        <f t="shared" si="5"/>
        <v>7.6957821390743755</v>
      </c>
      <c r="K25" s="12">
        <f t="shared" si="5"/>
        <v>10.160728046930938</v>
      </c>
      <c r="L25" s="12"/>
      <c r="M25" s="26">
        <f>AN25/AX25*100</f>
        <v>66.06194690265487</v>
      </c>
      <c r="N25" s="26"/>
      <c r="O25" s="25">
        <f t="shared" si="6"/>
        <v>66.30712628231625</v>
      </c>
      <c r="P25" s="25">
        <f t="shared" si="6"/>
        <v>73.19685954585027</v>
      </c>
      <c r="S25" s="21">
        <f>'[1]Sheet4'!$F$37</f>
        <v>24</v>
      </c>
      <c r="T25" s="19">
        <f>S25/AX25*100</f>
        <v>1.0619469026548671</v>
      </c>
      <c r="U25" s="21">
        <f>'[1]Sheet4'!$F$40</f>
        <v>28.4</v>
      </c>
      <c r="V25" s="22">
        <f>U25/AY25*100</f>
        <v>1.2577502214348981</v>
      </c>
      <c r="W25" s="21">
        <f t="shared" si="12"/>
        <v>18.605782773820565</v>
      </c>
      <c r="X25" s="21">
        <f t="shared" si="7"/>
        <v>40.46780175661624</v>
      </c>
      <c r="Y25" s="22">
        <f aca="true" t="shared" si="20" ref="Y25:Z29">(W25/$AY25)*100</f>
        <v>0.8239939226669869</v>
      </c>
      <c r="Z25" s="22">
        <f t="shared" si="20"/>
        <v>1.7921967119847757</v>
      </c>
      <c r="AA25" s="22">
        <f>V25-Y25</f>
        <v>0.4337562987679112</v>
      </c>
      <c r="AB25" s="22">
        <f>Z25-V25</f>
        <v>0.5344464905498776</v>
      </c>
      <c r="AD25" s="5">
        <f>'[1]Sheet4'!$M$37</f>
        <v>169</v>
      </c>
      <c r="AE25" s="5">
        <f>'[1]Sheet4'!$M$40</f>
        <v>201.6</v>
      </c>
      <c r="AF25" s="5">
        <f>AE25/AY25*100</f>
        <v>8.928255093002658</v>
      </c>
      <c r="AG25" s="3">
        <f t="shared" si="8"/>
        <v>173.7707607002994</v>
      </c>
      <c r="AH25" s="3">
        <f t="shared" si="9"/>
        <v>229.42923929970058</v>
      </c>
      <c r="AI25" s="22">
        <f aca="true" t="shared" si="21" ref="AI25:AJ29">(AG25/$AY25)*100</f>
        <v>7.6957821390743755</v>
      </c>
      <c r="AJ25" s="22">
        <f t="shared" si="21"/>
        <v>10.160728046930938</v>
      </c>
      <c r="AK25" s="22">
        <f>AF25-AI25</f>
        <v>1.2324729539282826</v>
      </c>
      <c r="AL25" s="22">
        <f>AJ25-AF25</f>
        <v>1.23247295392828</v>
      </c>
      <c r="AN25" s="18">
        <f>'[2]Rast41d'!$G$57</f>
        <v>1493</v>
      </c>
      <c r="AO25" s="18">
        <f>'[2]Rast41d'!$G$60</f>
        <v>1575</v>
      </c>
      <c r="AP25" s="18">
        <f>AO25/AY25*100</f>
        <v>69.75199291408326</v>
      </c>
      <c r="AQ25" s="3">
        <f t="shared" si="10"/>
        <v>1497.214911454701</v>
      </c>
      <c r="AR25" s="3">
        <f t="shared" si="11"/>
        <v>1652.785088545299</v>
      </c>
      <c r="AS25" s="22">
        <f aca="true" t="shared" si="22" ref="AS25:AT29">(AQ25/$AY25)*100</f>
        <v>66.30712628231625</v>
      </c>
      <c r="AT25" s="22">
        <f t="shared" si="22"/>
        <v>73.19685954585027</v>
      </c>
      <c r="AU25" s="22">
        <f>AP25-AS25</f>
        <v>3.444866631767013</v>
      </c>
      <c r="AV25" s="22">
        <f>AT25-AP25</f>
        <v>3.444866631767013</v>
      </c>
      <c r="AX25" s="4">
        <f>'[2]Rast41d'!$M$57</f>
        <v>2260</v>
      </c>
      <c r="AY25" s="4">
        <f>'[2]Rast41d'!$M$60</f>
        <v>2258</v>
      </c>
    </row>
    <row r="26" spans="2:51" ht="15.75">
      <c r="B26" s="1" t="s">
        <v>24</v>
      </c>
      <c r="C26" s="13">
        <f t="shared" si="3"/>
        <v>0.5055611729019212</v>
      </c>
      <c r="D26" s="13"/>
      <c r="E26" s="36">
        <f t="shared" si="13"/>
        <v>0.591525017447902</v>
      </c>
      <c r="F26" s="36">
        <f t="shared" si="4"/>
        <v>2.057008997878548</v>
      </c>
      <c r="G26" s="23"/>
      <c r="H26" s="13">
        <f>AD26/AX26*100</f>
        <v>6.066734074823053</v>
      </c>
      <c r="I26" s="13"/>
      <c r="J26" s="12">
        <f t="shared" si="5"/>
        <v>6.150525195375613</v>
      </c>
      <c r="K26" s="12">
        <f t="shared" si="5"/>
        <v>9.740561147476658</v>
      </c>
      <c r="L26" s="12"/>
      <c r="M26" s="26">
        <f>AN26/AX26*100</f>
        <v>52.17391304347826</v>
      </c>
      <c r="N26" s="26"/>
      <c r="O26" s="25">
        <f t="shared" si="6"/>
        <v>49.852038366539134</v>
      </c>
      <c r="P26" s="25">
        <f t="shared" si="6"/>
        <v>59.05484422455398</v>
      </c>
      <c r="S26" s="21">
        <f>'[1]Sheet4'!$F$55</f>
        <v>5</v>
      </c>
      <c r="T26" s="19">
        <f>S26/AX26*100</f>
        <v>0.5055611729019212</v>
      </c>
      <c r="U26" s="21">
        <f>'[1]Sheet4'!$F$58</f>
        <v>11.6</v>
      </c>
      <c r="V26" s="22">
        <f>U26/AY26*100</f>
        <v>1.174089068825911</v>
      </c>
      <c r="W26" s="21">
        <f t="shared" si="12"/>
        <v>5.844267172385272</v>
      </c>
      <c r="X26" s="21">
        <f t="shared" si="7"/>
        <v>20.323248899040053</v>
      </c>
      <c r="Y26" s="22">
        <f t="shared" si="20"/>
        <v>0.591525017447902</v>
      </c>
      <c r="Z26" s="22">
        <f t="shared" si="20"/>
        <v>2.057008997878548</v>
      </c>
      <c r="AA26" s="22">
        <f>V26-Y26</f>
        <v>0.5825640513780089</v>
      </c>
      <c r="AB26" s="22">
        <f>Z26-V26</f>
        <v>0.882919929052637</v>
      </c>
      <c r="AD26" s="5">
        <f>'[1]Sheet4'!$M$55</f>
        <v>60</v>
      </c>
      <c r="AE26" s="5">
        <f>'[1]Sheet4'!$M$58</f>
        <v>77</v>
      </c>
      <c r="AF26" s="5">
        <f>AE26/AY26*100</f>
        <v>7.793522267206478</v>
      </c>
      <c r="AG26" s="3">
        <f t="shared" si="8"/>
        <v>60.76718893031105</v>
      </c>
      <c r="AH26" s="3">
        <f t="shared" si="9"/>
        <v>96.23674413706938</v>
      </c>
      <c r="AI26" s="22">
        <f t="shared" si="21"/>
        <v>6.150525195375613</v>
      </c>
      <c r="AJ26" s="22">
        <f t="shared" si="21"/>
        <v>9.740561147476658</v>
      </c>
      <c r="AK26" s="22">
        <f>AF26-AI26</f>
        <v>1.642997071830865</v>
      </c>
      <c r="AL26" s="22">
        <f>AJ26-AF26</f>
        <v>1.9470388802701803</v>
      </c>
      <c r="AN26" s="18">
        <f>'[2]Rast41e'!$G$20</f>
        <v>516</v>
      </c>
      <c r="AO26" s="18">
        <f>'[2]Rast41e'!$G$23</f>
        <v>538</v>
      </c>
      <c r="AP26" s="18">
        <f>AO26/AY26*100</f>
        <v>54.453441295546554</v>
      </c>
      <c r="AQ26" s="3">
        <f t="shared" si="10"/>
        <v>492.53813906140664</v>
      </c>
      <c r="AR26" s="3">
        <f t="shared" si="11"/>
        <v>583.4618609385933</v>
      </c>
      <c r="AS26" s="22">
        <f t="shared" si="22"/>
        <v>49.852038366539134</v>
      </c>
      <c r="AT26" s="22">
        <f t="shared" si="22"/>
        <v>59.05484422455398</v>
      </c>
      <c r="AU26" s="22">
        <f>AP26-AS26</f>
        <v>4.6014029290074205</v>
      </c>
      <c r="AV26" s="22">
        <f>AT26-AP26</f>
        <v>4.601402929007428</v>
      </c>
      <c r="AX26" s="4">
        <f>'[2]Rast41e'!$M$20</f>
        <v>989</v>
      </c>
      <c r="AY26" s="4">
        <f>'[2]Rast41e'!$M$23</f>
        <v>988</v>
      </c>
    </row>
    <row r="27" spans="2:51" ht="15.75">
      <c r="B27" s="1" t="s">
        <v>10</v>
      </c>
      <c r="C27" s="13">
        <f t="shared" si="3"/>
        <v>1.8907563025210083</v>
      </c>
      <c r="D27" s="13"/>
      <c r="E27" s="36">
        <f t="shared" si="13"/>
        <v>0.4655155954770465</v>
      </c>
      <c r="F27" s="36">
        <f t="shared" si="4"/>
        <v>2.7609867774628256</v>
      </c>
      <c r="G27" s="23"/>
      <c r="H27" s="13">
        <f>AD27/AX27*100</f>
        <v>7.773109243697479</v>
      </c>
      <c r="I27" s="13"/>
      <c r="J27" s="12">
        <f t="shared" si="5"/>
        <v>5.3306490022578625</v>
      </c>
      <c r="K27" s="12">
        <f t="shared" si="5"/>
        <v>10.536826229125127</v>
      </c>
      <c r="L27" s="12"/>
      <c r="M27" s="26">
        <f>AN27/AX27*100</f>
        <v>52.3109243697479</v>
      </c>
      <c r="N27" s="26"/>
      <c r="O27" s="25">
        <f t="shared" si="6"/>
        <v>42.143724722446876</v>
      </c>
      <c r="P27" s="25">
        <f t="shared" si="6"/>
        <v>54.68502792025925</v>
      </c>
      <c r="S27" s="21">
        <f>'[1]Sheet5'!$F$18</f>
        <v>9</v>
      </c>
      <c r="T27" s="19">
        <f>S27/AX27*100</f>
        <v>1.8907563025210083</v>
      </c>
      <c r="U27" s="21">
        <f>'[1]Sheet5'!$F$21</f>
        <v>6.2</v>
      </c>
      <c r="V27" s="22">
        <f>U27/AY27*100</f>
        <v>1.3107822410147991</v>
      </c>
      <c r="W27" s="21">
        <f t="shared" si="12"/>
        <v>2.20188876660643</v>
      </c>
      <c r="X27" s="21">
        <f t="shared" si="7"/>
        <v>13.059467457399165</v>
      </c>
      <c r="Y27" s="22">
        <f t="shared" si="20"/>
        <v>0.4655155954770465</v>
      </c>
      <c r="Z27" s="22">
        <f t="shared" si="20"/>
        <v>2.7609867774628256</v>
      </c>
      <c r="AA27" s="22">
        <f>V27-Y27</f>
        <v>0.8452666455377527</v>
      </c>
      <c r="AB27" s="22">
        <f>Z27-V27</f>
        <v>1.4502045364480265</v>
      </c>
      <c r="AD27" s="5">
        <f>'[1]Sheet5'!$M$18</f>
        <v>37</v>
      </c>
      <c r="AE27" s="5">
        <f>'[1]Sheet5'!$M$21</f>
        <v>36.4</v>
      </c>
      <c r="AF27" s="5">
        <f>AE27/AY27*100</f>
        <v>7.695560253699789</v>
      </c>
      <c r="AG27" s="3">
        <f t="shared" si="8"/>
        <v>25.21396978067969</v>
      </c>
      <c r="AH27" s="3">
        <f t="shared" si="9"/>
        <v>49.83918806376185</v>
      </c>
      <c r="AI27" s="22">
        <f t="shared" si="21"/>
        <v>5.3306490022578625</v>
      </c>
      <c r="AJ27" s="22">
        <f t="shared" si="21"/>
        <v>10.536826229125127</v>
      </c>
      <c r="AK27" s="22">
        <f>AF27-AI27</f>
        <v>2.364911251441926</v>
      </c>
      <c r="AL27" s="22">
        <f>AJ27-AF27</f>
        <v>2.8412659754253387</v>
      </c>
      <c r="AN27" s="18">
        <f>'[2]Rast41e'!$G$38</f>
        <v>249</v>
      </c>
      <c r="AO27" s="18">
        <f>'[2]Rast41e'!$G$41</f>
        <v>229</v>
      </c>
      <c r="AP27" s="18">
        <f>AO27/AY27*100</f>
        <v>48.41437632135307</v>
      </c>
      <c r="AQ27" s="3">
        <f t="shared" si="10"/>
        <v>199.33981793717373</v>
      </c>
      <c r="AR27" s="3">
        <f t="shared" si="11"/>
        <v>258.66018206282627</v>
      </c>
      <c r="AS27" s="22">
        <f t="shared" si="22"/>
        <v>42.143724722446876</v>
      </c>
      <c r="AT27" s="22">
        <f t="shared" si="22"/>
        <v>54.68502792025925</v>
      </c>
      <c r="AU27" s="22">
        <f>AP27-AS27</f>
        <v>6.270651598906191</v>
      </c>
      <c r="AV27" s="22">
        <f>AT27-AP27</f>
        <v>6.270651598906184</v>
      </c>
      <c r="AX27" s="4">
        <f>'[2]Rast41e'!$M$38</f>
        <v>476</v>
      </c>
      <c r="AY27" s="4">
        <f>'[2]Rast41e'!$M$41</f>
        <v>473</v>
      </c>
    </row>
    <row r="28" spans="2:51" ht="15.75">
      <c r="B28" s="1" t="s">
        <v>8</v>
      </c>
      <c r="C28" s="13">
        <f t="shared" si="3"/>
        <v>0.8620689655172413</v>
      </c>
      <c r="D28" s="13"/>
      <c r="E28" s="36">
        <f t="shared" si="13"/>
        <v>0.5385739333476522</v>
      </c>
      <c r="F28" s="36">
        <f t="shared" si="4"/>
        <v>2.9557381351215413</v>
      </c>
      <c r="G28" s="23"/>
      <c r="H28" s="13">
        <f>AD28/AX28*100</f>
        <v>5.603448275862069</v>
      </c>
      <c r="I28" s="13"/>
      <c r="J28" s="12">
        <f t="shared" si="5"/>
        <v>5.602453681579546</v>
      </c>
      <c r="K28" s="12">
        <f t="shared" si="5"/>
        <v>10.967656272642879</v>
      </c>
      <c r="L28" s="12"/>
      <c r="M28" s="26">
        <f>AN28/AX28*100</f>
        <v>46.12068965517241</v>
      </c>
      <c r="N28" s="26"/>
      <c r="O28" s="25">
        <f t="shared" si="6"/>
        <v>40.05607710423963</v>
      </c>
      <c r="P28" s="25">
        <f t="shared" si="6"/>
        <v>52.41704117533027</v>
      </c>
      <c r="S28" s="21">
        <f>'[1]Sheet5'!$F$36</f>
        <v>4</v>
      </c>
      <c r="T28" s="19">
        <f>S28/AX28*100</f>
        <v>0.8620689655172413</v>
      </c>
      <c r="U28" s="21">
        <f>'[1]Sheet5'!$F$39</f>
        <v>6.6</v>
      </c>
      <c r="V28" s="22">
        <f>U28/AY28*100</f>
        <v>1.4193548387096773</v>
      </c>
      <c r="W28" s="21">
        <f t="shared" si="12"/>
        <v>2.504368790066583</v>
      </c>
      <c r="X28" s="21">
        <f t="shared" si="7"/>
        <v>13.744182328315166</v>
      </c>
      <c r="Y28" s="22">
        <f t="shared" si="20"/>
        <v>0.5385739333476522</v>
      </c>
      <c r="Z28" s="22">
        <f t="shared" si="20"/>
        <v>2.9557381351215413</v>
      </c>
      <c r="AA28" s="22">
        <f>V28-Y28</f>
        <v>0.880780905362025</v>
      </c>
      <c r="AB28" s="22">
        <f>Z28-V28</f>
        <v>1.536383296411864</v>
      </c>
      <c r="AD28" s="5">
        <f>'[1]Sheet5'!$M$36</f>
        <v>26</v>
      </c>
      <c r="AE28" s="5">
        <f>'[1]Sheet5'!$M$39</f>
        <v>37</v>
      </c>
      <c r="AF28" s="5">
        <f>AE28/AY28*100</f>
        <v>7.956989247311828</v>
      </c>
      <c r="AG28" s="3">
        <f t="shared" si="8"/>
        <v>26.05140961934489</v>
      </c>
      <c r="AH28" s="3">
        <f t="shared" si="9"/>
        <v>50.999601667789385</v>
      </c>
      <c r="AI28" s="22">
        <f t="shared" si="21"/>
        <v>5.602453681579546</v>
      </c>
      <c r="AJ28" s="22">
        <f t="shared" si="21"/>
        <v>10.967656272642879</v>
      </c>
      <c r="AK28" s="22">
        <f>AF28-AI28</f>
        <v>2.3545355657322817</v>
      </c>
      <c r="AL28" s="22">
        <f>AJ28-AF28</f>
        <v>3.010667025331051</v>
      </c>
      <c r="AN28" s="18">
        <f>'[2]Rast41e'!$G$56</f>
        <v>214</v>
      </c>
      <c r="AO28" s="18">
        <f>'[2]Rast41e'!$G$59</f>
        <v>215</v>
      </c>
      <c r="AP28" s="18">
        <f>AO28/AY28*100</f>
        <v>46.236559139784944</v>
      </c>
      <c r="AQ28" s="3">
        <f t="shared" si="10"/>
        <v>186.26075853471426</v>
      </c>
      <c r="AR28" s="3">
        <f t="shared" si="11"/>
        <v>243.73924146528574</v>
      </c>
      <c r="AS28" s="22">
        <f t="shared" si="22"/>
        <v>40.05607710423963</v>
      </c>
      <c r="AT28" s="22">
        <f t="shared" si="22"/>
        <v>52.41704117533027</v>
      </c>
      <c r="AU28" s="22">
        <f>AP28-AS28</f>
        <v>6.180482035545317</v>
      </c>
      <c r="AV28" s="22">
        <f>AT28-AP28</f>
        <v>6.1804820355453245</v>
      </c>
      <c r="AX28" s="4">
        <f>'[2]Rast41e'!$M$56</f>
        <v>464</v>
      </c>
      <c r="AY28" s="4">
        <f>'[2]Rast41e'!$M$59</f>
        <v>465</v>
      </c>
    </row>
    <row r="29" spans="2:51" ht="15.75">
      <c r="B29" s="1" t="s">
        <v>21</v>
      </c>
      <c r="C29" s="13">
        <f t="shared" si="3"/>
        <v>1.8229166666666667</v>
      </c>
      <c r="D29" s="13"/>
      <c r="E29" s="36">
        <f t="shared" si="13"/>
        <v>0.4544515874571828</v>
      </c>
      <c r="F29" s="36">
        <f t="shared" si="4"/>
        <v>2.0741059371518955</v>
      </c>
      <c r="G29" s="23"/>
      <c r="H29" s="13">
        <f>AD29/AX29*100</f>
        <v>12.5</v>
      </c>
      <c r="I29" s="13"/>
      <c r="J29" s="12">
        <f t="shared" si="5"/>
        <v>10.527850342786438</v>
      </c>
      <c r="K29" s="12">
        <f t="shared" si="5"/>
        <v>15.786827766525006</v>
      </c>
      <c r="L29" s="12"/>
      <c r="M29" s="26">
        <f>AN29/AX29*100</f>
        <v>56.640625</v>
      </c>
      <c r="N29" s="26"/>
      <c r="O29" s="25">
        <f t="shared" si="6"/>
        <v>49.97788855229452</v>
      </c>
      <c r="P29" s="25">
        <f t="shared" si="6"/>
        <v>60.54842723717916</v>
      </c>
      <c r="S29" s="21">
        <f>'[1]Sheet5'!$F$54</f>
        <v>14</v>
      </c>
      <c r="T29" s="19">
        <f>S29/AX29*100</f>
        <v>1.8229166666666667</v>
      </c>
      <c r="U29" s="21">
        <f>'[1]Sheet5'!$F$57</f>
        <v>8.4</v>
      </c>
      <c r="V29" s="22">
        <f>U29/AY29*100</f>
        <v>1.105263157894737</v>
      </c>
      <c r="W29" s="21">
        <f t="shared" si="12"/>
        <v>3.453832064674589</v>
      </c>
      <c r="X29" s="21">
        <f t="shared" si="7"/>
        <v>15.763205122354407</v>
      </c>
      <c r="Y29" s="22">
        <f t="shared" si="20"/>
        <v>0.4544515874571828</v>
      </c>
      <c r="Z29" s="22">
        <f t="shared" si="20"/>
        <v>2.0741059371518955</v>
      </c>
      <c r="AA29" s="22">
        <f>V29-Y29</f>
        <v>0.6508115704375541</v>
      </c>
      <c r="AB29" s="22">
        <f>Z29-V29</f>
        <v>0.9688427792571586</v>
      </c>
      <c r="AD29" s="5">
        <f>'[1]Sheet5'!$M$54</f>
        <v>96</v>
      </c>
      <c r="AE29" s="5">
        <f>'[1]Sheet5'!$M$57</f>
        <v>98.8</v>
      </c>
      <c r="AF29" s="5">
        <f>AE29/AY29*100</f>
        <v>13</v>
      </c>
      <c r="AG29" s="3">
        <f t="shared" si="8"/>
        <v>80.01166260517692</v>
      </c>
      <c r="AH29" s="3">
        <f t="shared" si="9"/>
        <v>119.97989102559004</v>
      </c>
      <c r="AI29" s="22">
        <f t="shared" si="21"/>
        <v>10.527850342786438</v>
      </c>
      <c r="AJ29" s="22">
        <f t="shared" si="21"/>
        <v>15.786827766525006</v>
      </c>
      <c r="AK29" s="22">
        <f>AF29-AI29</f>
        <v>2.4721496572135617</v>
      </c>
      <c r="AL29" s="22">
        <f>AJ29-AF29</f>
        <v>2.786827766525006</v>
      </c>
      <c r="AN29" s="18">
        <f>'[2]Rast41f'!$G$20</f>
        <v>435</v>
      </c>
      <c r="AO29" s="18">
        <f>'[2]Rast41f'!$G$23</f>
        <v>420</v>
      </c>
      <c r="AP29" s="18">
        <f>AO29/AY29*100</f>
        <v>55.26315789473685</v>
      </c>
      <c r="AQ29" s="3">
        <f t="shared" si="10"/>
        <v>379.8319529974384</v>
      </c>
      <c r="AR29" s="3">
        <f t="shared" si="11"/>
        <v>460.1680470025616</v>
      </c>
      <c r="AS29" s="22">
        <f t="shared" si="22"/>
        <v>49.97788855229452</v>
      </c>
      <c r="AT29" s="22">
        <f t="shared" si="22"/>
        <v>60.54842723717916</v>
      </c>
      <c r="AU29" s="22">
        <f>AP29-AS29</f>
        <v>5.2852693424423265</v>
      </c>
      <c r="AV29" s="22">
        <f>AT29-AP29</f>
        <v>5.285269342442312</v>
      </c>
      <c r="AX29" s="4">
        <f>'[2]Rast41f'!$M$20</f>
        <v>768</v>
      </c>
      <c r="AY29" s="4">
        <f>'[2]Rast41f'!$M$23</f>
        <v>760</v>
      </c>
    </row>
    <row r="30" spans="1:51" ht="39" customHeight="1">
      <c r="A30" s="2" t="s">
        <v>54</v>
      </c>
      <c r="B30" s="1"/>
      <c r="C30" s="13"/>
      <c r="D30" s="13"/>
      <c r="E30" s="36"/>
      <c r="F30" s="36"/>
      <c r="G30" s="23"/>
      <c r="H30" s="13"/>
      <c r="I30" s="13"/>
      <c r="J30" s="12"/>
      <c r="K30" s="12"/>
      <c r="L30" s="12"/>
      <c r="M30" s="26"/>
      <c r="N30" s="26"/>
      <c r="O30" s="25"/>
      <c r="P30" s="25"/>
      <c r="S30" s="21"/>
      <c r="T30" s="19"/>
      <c r="U30" s="21"/>
      <c r="V30" s="22"/>
      <c r="W30" s="21"/>
      <c r="X30" s="21"/>
      <c r="Y30" s="22"/>
      <c r="Z30" s="22"/>
      <c r="AA30" s="22"/>
      <c r="AB30" s="22"/>
      <c r="AD30" s="5"/>
      <c r="AE30" s="5"/>
      <c r="AF30" s="5"/>
      <c r="AG30" s="3"/>
      <c r="AH30" s="3"/>
      <c r="AI30" s="22"/>
      <c r="AJ30" s="22"/>
      <c r="AK30" s="22"/>
      <c r="AL30" s="22"/>
      <c r="AN30" s="18"/>
      <c r="AO30" s="18"/>
      <c r="AP30" s="18"/>
      <c r="AQ30" s="3"/>
      <c r="AR30" s="3"/>
      <c r="AS30" s="22"/>
      <c r="AT30" s="22"/>
      <c r="AU30" s="22"/>
      <c r="AV30" s="22"/>
      <c r="AX30" s="4"/>
      <c r="AY30" s="4"/>
    </row>
    <row r="31" spans="2:51" s="17" customFormat="1" ht="15.75">
      <c r="B31" s="15" t="s">
        <v>3</v>
      </c>
      <c r="C31" s="13">
        <f t="shared" si="3"/>
        <v>2.413793103448276</v>
      </c>
      <c r="D31" s="13"/>
      <c r="E31" s="36">
        <f t="shared" si="13"/>
        <v>0.5559869005904257</v>
      </c>
      <c r="F31" s="36">
        <f t="shared" si="4"/>
        <v>3.9960034521081047</v>
      </c>
      <c r="G31" s="23"/>
      <c r="H31" s="13">
        <f>AD31/AX31*100</f>
        <v>12.068965517241379</v>
      </c>
      <c r="I31" s="13"/>
      <c r="J31" s="12">
        <f t="shared" si="5"/>
        <v>7.495880861611984</v>
      </c>
      <c r="K31" s="12">
        <f t="shared" si="5"/>
        <v>15.470690549071046</v>
      </c>
      <c r="L31" s="12"/>
      <c r="M31" s="26">
        <f>AN31/AX31*100</f>
        <v>38.275862068965516</v>
      </c>
      <c r="N31" s="26"/>
      <c r="O31" s="25">
        <f t="shared" si="6"/>
        <v>24.47749364735056</v>
      </c>
      <c r="P31" s="25">
        <f t="shared" si="6"/>
        <v>37.50757213586587</v>
      </c>
      <c r="S31" s="21">
        <f>'[1]Sheet6'!$F$19</f>
        <v>7</v>
      </c>
      <c r="T31" s="19">
        <f>S31/AX31*100</f>
        <v>2.413793103448276</v>
      </c>
      <c r="U31" s="21">
        <f>'[1]Sheet6'!$F$22</f>
        <v>5.2</v>
      </c>
      <c r="V31" s="22">
        <f>U31/AY31*100</f>
        <v>1.7808219178082192</v>
      </c>
      <c r="W31" s="21">
        <f t="shared" si="12"/>
        <v>1.6234817497240428</v>
      </c>
      <c r="X31" s="21">
        <f t="shared" si="7"/>
        <v>11.668330080155664</v>
      </c>
      <c r="Y31" s="22">
        <f aca="true" t="shared" si="23" ref="Y31:Z33">(W31/$AY31)*100</f>
        <v>0.5559869005904257</v>
      </c>
      <c r="Z31" s="22">
        <f t="shared" si="23"/>
        <v>3.9960034521081047</v>
      </c>
      <c r="AA31" s="22">
        <f>V31-Y31</f>
        <v>1.2248350172177935</v>
      </c>
      <c r="AB31" s="22">
        <f>Z31-V31</f>
        <v>2.2151815342998855</v>
      </c>
      <c r="AD31" s="16">
        <f>'[1]Sheet6'!$M$19</f>
        <v>35</v>
      </c>
      <c r="AE31" s="16">
        <f>'[1]Sheet6'!$M$22</f>
        <v>32.4</v>
      </c>
      <c r="AF31" s="5">
        <f>AE31/AY31*100</f>
        <v>11.095890410958903</v>
      </c>
      <c r="AG31" s="3">
        <f t="shared" si="8"/>
        <v>21.887972115906994</v>
      </c>
      <c r="AH31" s="3">
        <f t="shared" si="9"/>
        <v>45.17441640328745</v>
      </c>
      <c r="AI31" s="22">
        <f aca="true" t="shared" si="24" ref="AI31:AJ33">(AG31/$AY31)*100</f>
        <v>7.495880861611984</v>
      </c>
      <c r="AJ31" s="22">
        <f t="shared" si="24"/>
        <v>15.470690549071046</v>
      </c>
      <c r="AK31" s="22">
        <f>AF31-AI31</f>
        <v>3.600009549346919</v>
      </c>
      <c r="AL31" s="22">
        <f>AJ31-AF31</f>
        <v>4.374800138112143</v>
      </c>
      <c r="AN31" s="18">
        <f>'[2]Rast41f'!$G$39</f>
        <v>111</v>
      </c>
      <c r="AO31" s="18">
        <f>'[2]Rast41f'!$G$42</f>
        <v>89</v>
      </c>
      <c r="AP31" s="18">
        <f>AO31/AY31*100</f>
        <v>30.47945205479452</v>
      </c>
      <c r="AQ31" s="3">
        <f t="shared" si="10"/>
        <v>71.47428145026363</v>
      </c>
      <c r="AR31" s="3">
        <f t="shared" si="11"/>
        <v>109.52211063672834</v>
      </c>
      <c r="AS31" s="22">
        <f aca="true" t="shared" si="25" ref="AS31:AT33">(AQ31/$AY31)*100</f>
        <v>24.47749364735056</v>
      </c>
      <c r="AT31" s="22">
        <f t="shared" si="25"/>
        <v>37.50757213586587</v>
      </c>
      <c r="AU31" s="22">
        <f>AP31-AS31</f>
        <v>6.001958407443961</v>
      </c>
      <c r="AV31" s="22">
        <f>AT31-AP31</f>
        <v>7.02812008107135</v>
      </c>
      <c r="AX31" s="4">
        <f>'[2]Rast41f'!$M$39</f>
        <v>290</v>
      </c>
      <c r="AY31" s="4">
        <f>'[2]Rast41f'!$M$42</f>
        <v>292</v>
      </c>
    </row>
    <row r="32" spans="2:51" s="2" customFormat="1" ht="15.75">
      <c r="B32" s="1" t="s">
        <v>11</v>
      </c>
      <c r="C32" s="13">
        <f t="shared" si="3"/>
        <v>1.1544011544011543</v>
      </c>
      <c r="D32" s="13"/>
      <c r="E32" s="36">
        <f t="shared" si="13"/>
        <v>0.4998309789688262</v>
      </c>
      <c r="F32" s="36">
        <f t="shared" si="4"/>
        <v>2.281216370818293</v>
      </c>
      <c r="G32" s="23"/>
      <c r="H32" s="13">
        <f>AD32/AX32*100</f>
        <v>12.265512265512266</v>
      </c>
      <c r="I32" s="13"/>
      <c r="J32" s="12">
        <f t="shared" si="5"/>
        <v>8.280801177813714</v>
      </c>
      <c r="K32" s="12">
        <f t="shared" si="5"/>
        <v>13.28314576469557</v>
      </c>
      <c r="L32" s="12"/>
      <c r="M32" s="26">
        <f>AN32/AX32*100</f>
        <v>34.48773448773449</v>
      </c>
      <c r="N32" s="26"/>
      <c r="O32" s="25">
        <f t="shared" si="6"/>
        <v>26.010488856781816</v>
      </c>
      <c r="P32" s="25">
        <f t="shared" si="6"/>
        <v>34.192116063623395</v>
      </c>
      <c r="S32" s="21">
        <f>'[1]Sheet6'!$F$37</f>
        <v>8</v>
      </c>
      <c r="T32" s="19">
        <f>S32/AX32*100</f>
        <v>1.1544011544011543</v>
      </c>
      <c r="U32" s="21">
        <f>'[1]Sheet6'!$F$40</f>
        <v>8</v>
      </c>
      <c r="V32" s="22">
        <f>U32/AY32*100</f>
        <v>1.1577424023154848</v>
      </c>
      <c r="W32" s="21">
        <f t="shared" si="12"/>
        <v>3.453832064674589</v>
      </c>
      <c r="X32" s="21">
        <f t="shared" si="7"/>
        <v>15.763205122354407</v>
      </c>
      <c r="Y32" s="22">
        <f t="shared" si="23"/>
        <v>0.4998309789688262</v>
      </c>
      <c r="Z32" s="22">
        <f t="shared" si="23"/>
        <v>2.281216370818293</v>
      </c>
      <c r="AA32" s="22">
        <f>V32-Y32</f>
        <v>0.6579114233466585</v>
      </c>
      <c r="AB32" s="22">
        <f>Z32-V32</f>
        <v>1.1234739685028083</v>
      </c>
      <c r="AD32" s="5">
        <f>'[1]Sheet6'!$M$37</f>
        <v>85</v>
      </c>
      <c r="AE32" s="5">
        <f>'[1]Sheet6'!$M$40</f>
        <v>73.4</v>
      </c>
      <c r="AF32" s="5">
        <f>AE32/AY32*100</f>
        <v>10.622286541244573</v>
      </c>
      <c r="AG32" s="3">
        <f t="shared" si="8"/>
        <v>57.220336138692765</v>
      </c>
      <c r="AH32" s="3">
        <f t="shared" si="9"/>
        <v>91.78653723404639</v>
      </c>
      <c r="AI32" s="22">
        <f t="shared" si="24"/>
        <v>8.280801177813714</v>
      </c>
      <c r="AJ32" s="22">
        <f t="shared" si="24"/>
        <v>13.28314576469557</v>
      </c>
      <c r="AK32" s="22">
        <f>AF32-AI32</f>
        <v>2.3414853634308592</v>
      </c>
      <c r="AL32" s="22">
        <f>AJ32-AF32</f>
        <v>2.6608592234509967</v>
      </c>
      <c r="AN32" s="18">
        <f>'[2]Rast41f'!$G$57</f>
        <v>239</v>
      </c>
      <c r="AO32" s="18">
        <f>'[2]Rast41f'!$G$60</f>
        <v>208</v>
      </c>
      <c r="AP32" s="18">
        <f>AO32/AY32*100</f>
        <v>30.101302460202607</v>
      </c>
      <c r="AQ32" s="3">
        <f t="shared" si="10"/>
        <v>179.73247800036233</v>
      </c>
      <c r="AR32" s="3">
        <f t="shared" si="11"/>
        <v>236.26752199963767</v>
      </c>
      <c r="AS32" s="22">
        <f t="shared" si="25"/>
        <v>26.010488856781816</v>
      </c>
      <c r="AT32" s="22">
        <f t="shared" si="25"/>
        <v>34.192116063623395</v>
      </c>
      <c r="AU32" s="22">
        <f>AP32-AS32</f>
        <v>4.090813603420791</v>
      </c>
      <c r="AV32" s="22">
        <f>AT32-AP32</f>
        <v>4.090813603420788</v>
      </c>
      <c r="AX32" s="4">
        <f>'[2]Rast41f'!$M$57</f>
        <v>693</v>
      </c>
      <c r="AY32" s="4">
        <f>'[2]Rast41f'!$M$60</f>
        <v>691</v>
      </c>
    </row>
    <row r="33" spans="2:51" ht="15.75">
      <c r="B33" s="1" t="s">
        <v>15</v>
      </c>
      <c r="C33" s="13">
        <f t="shared" si="3"/>
        <v>1.0146561443066515</v>
      </c>
      <c r="D33" s="13"/>
      <c r="E33" s="36">
        <f t="shared" si="13"/>
        <v>0.7054121633982514</v>
      </c>
      <c r="F33" s="36">
        <f t="shared" si="4"/>
        <v>2.384706364361676</v>
      </c>
      <c r="G33" s="23"/>
      <c r="H33" s="13">
        <f>AD33/AX33*100</f>
        <v>8.568207440811724</v>
      </c>
      <c r="I33" s="13"/>
      <c r="J33" s="12">
        <f t="shared" si="5"/>
        <v>6.711295125979596</v>
      </c>
      <c r="K33" s="12">
        <f t="shared" si="5"/>
        <v>10.695463325136116</v>
      </c>
      <c r="L33" s="12"/>
      <c r="M33" s="26">
        <f>AN33/AX33*100</f>
        <v>35.174746335963924</v>
      </c>
      <c r="N33" s="26"/>
      <c r="O33" s="25">
        <f t="shared" si="6"/>
        <v>29.731046016707324</v>
      </c>
      <c r="P33" s="25">
        <f t="shared" si="6"/>
        <v>37.390683221062865</v>
      </c>
      <c r="S33" s="21">
        <f>'[1]Sheet6'!$F$55</f>
        <v>9</v>
      </c>
      <c r="T33" s="19">
        <f>S33/AX33*100</f>
        <v>1.0146561443066515</v>
      </c>
      <c r="U33" s="21">
        <f>'[1]Sheet6'!$F$58</f>
        <v>12.4</v>
      </c>
      <c r="V33" s="22">
        <f>U33/AY33*100</f>
        <v>1.410693970420933</v>
      </c>
      <c r="W33" s="21">
        <f t="shared" si="12"/>
        <v>6.20057291627063</v>
      </c>
      <c r="X33" s="21">
        <f t="shared" si="7"/>
        <v>20.96156894273913</v>
      </c>
      <c r="Y33" s="22">
        <f t="shared" si="23"/>
        <v>0.7054121633982514</v>
      </c>
      <c r="Z33" s="22">
        <f t="shared" si="23"/>
        <v>2.384706364361676</v>
      </c>
      <c r="AA33" s="22">
        <f>V33-Y33</f>
        <v>0.7052818070226815</v>
      </c>
      <c r="AB33" s="22">
        <f>Z33-V33</f>
        <v>0.974012393940743</v>
      </c>
      <c r="AD33" s="5">
        <f>'[1]Sheet6'!$M$55</f>
        <v>76</v>
      </c>
      <c r="AE33" s="5">
        <f>'[1]Sheet6'!$M$58</f>
        <v>75.2</v>
      </c>
      <c r="AF33" s="5">
        <f>AE33/AY33*100</f>
        <v>8.555176336746303</v>
      </c>
      <c r="AG33" s="3">
        <f t="shared" si="8"/>
        <v>58.99228415736065</v>
      </c>
      <c r="AH33" s="3">
        <f t="shared" si="9"/>
        <v>94.01312262794644</v>
      </c>
      <c r="AI33" s="22">
        <f t="shared" si="24"/>
        <v>6.711295125979596</v>
      </c>
      <c r="AJ33" s="22">
        <f t="shared" si="24"/>
        <v>10.695463325136116</v>
      </c>
      <c r="AK33" s="22">
        <f>AF33-AI33</f>
        <v>1.8438812107667069</v>
      </c>
      <c r="AL33" s="22">
        <f>AJ33-AF33</f>
        <v>2.1402869883898124</v>
      </c>
      <c r="AN33" s="18">
        <f>'[2]Rast41g'!$G$20</f>
        <v>312</v>
      </c>
      <c r="AO33" s="18">
        <f>'[2]Rast41g'!$G$23</f>
        <v>295</v>
      </c>
      <c r="AP33" s="18">
        <f>AO33/AY33*100</f>
        <v>33.56086461888509</v>
      </c>
      <c r="AQ33" s="3">
        <f t="shared" si="10"/>
        <v>261.3358944868574</v>
      </c>
      <c r="AR33" s="3">
        <f t="shared" si="11"/>
        <v>328.6641055131426</v>
      </c>
      <c r="AS33" s="22">
        <f t="shared" si="25"/>
        <v>29.731046016707324</v>
      </c>
      <c r="AT33" s="22">
        <f t="shared" si="25"/>
        <v>37.390683221062865</v>
      </c>
      <c r="AU33" s="22">
        <f>AP33-AS33</f>
        <v>3.8298186021777667</v>
      </c>
      <c r="AV33" s="22">
        <f>AT33-AP33</f>
        <v>3.829818602177774</v>
      </c>
      <c r="AX33" s="4">
        <f>'[2]Rast41g'!$M$20</f>
        <v>887</v>
      </c>
      <c r="AY33" s="4">
        <f>'[2]Rast41g'!$M$23</f>
        <v>879</v>
      </c>
    </row>
    <row r="34" spans="1:51" ht="40.5" customHeight="1">
      <c r="A34" s="2" t="s">
        <v>55</v>
      </c>
      <c r="B34" s="1"/>
      <c r="C34" s="13"/>
      <c r="D34" s="13"/>
      <c r="E34" s="36"/>
      <c r="F34" s="36"/>
      <c r="G34" s="23"/>
      <c r="H34" s="13"/>
      <c r="I34" s="13"/>
      <c r="J34" s="12"/>
      <c r="K34" s="12"/>
      <c r="L34" s="12"/>
      <c r="M34" s="26"/>
      <c r="N34" s="26"/>
      <c r="O34" s="25"/>
      <c r="P34" s="25"/>
      <c r="S34" s="21"/>
      <c r="T34" s="19"/>
      <c r="U34" s="21"/>
      <c r="V34" s="22"/>
      <c r="W34" s="21"/>
      <c r="X34" s="21"/>
      <c r="Y34" s="22"/>
      <c r="Z34" s="22"/>
      <c r="AA34" s="22"/>
      <c r="AB34" s="22"/>
      <c r="AD34" s="5"/>
      <c r="AE34" s="5"/>
      <c r="AF34" s="5"/>
      <c r="AG34" s="3"/>
      <c r="AH34" s="3"/>
      <c r="AI34" s="22"/>
      <c r="AJ34" s="22"/>
      <c r="AK34" s="22"/>
      <c r="AL34" s="22"/>
      <c r="AN34" s="18"/>
      <c r="AO34" s="18"/>
      <c r="AP34" s="18"/>
      <c r="AQ34" s="3"/>
      <c r="AR34" s="3"/>
      <c r="AS34" s="22"/>
      <c r="AT34" s="22"/>
      <c r="AU34" s="22"/>
      <c r="AV34" s="22"/>
      <c r="AX34" s="4"/>
      <c r="AY34" s="4"/>
    </row>
    <row r="35" spans="2:51" ht="15.75">
      <c r="B35" s="1" t="s">
        <v>30</v>
      </c>
      <c r="C35" s="13">
        <f t="shared" si="3"/>
        <v>3.204208512673362</v>
      </c>
      <c r="D35" s="13"/>
      <c r="E35" s="36">
        <f t="shared" si="13"/>
        <v>2.578583570949874</v>
      </c>
      <c r="F35" s="36">
        <f t="shared" si="4"/>
        <v>4.194230985367501</v>
      </c>
      <c r="G35" s="23"/>
      <c r="H35" s="13">
        <f aca="true" t="shared" si="26" ref="H35:H46">AD35/AX35*100</f>
        <v>17.216642754662843</v>
      </c>
      <c r="I35" s="13"/>
      <c r="J35" s="12">
        <f t="shared" si="5"/>
        <v>14.17635447554246</v>
      </c>
      <c r="K35" s="12">
        <f t="shared" si="5"/>
        <v>17.600782892373008</v>
      </c>
      <c r="L35" s="12"/>
      <c r="M35" s="26">
        <f aca="true" t="shared" si="27" ref="M35:M46">AN35/AX35*100</f>
        <v>99.28263988522238</v>
      </c>
      <c r="N35" s="26"/>
      <c r="O35" s="25">
        <f t="shared" si="6"/>
        <v>95.98647974423825</v>
      </c>
      <c r="P35" s="25">
        <f t="shared" si="6"/>
        <v>104.58988913184244</v>
      </c>
      <c r="S35" s="21">
        <f>'[1]Sheet7'!$F$19</f>
        <v>67</v>
      </c>
      <c r="T35" s="19">
        <f aca="true" t="shared" si="28" ref="T35:T46">S35/AX35*100</f>
        <v>3.204208512673362</v>
      </c>
      <c r="U35" s="21">
        <f>'[1]Sheet7'!$F$22</f>
        <v>69.4</v>
      </c>
      <c r="V35" s="22">
        <f aca="true" t="shared" si="29" ref="V35:V46">U35/AY35*100</f>
        <v>3.3333333333333335</v>
      </c>
      <c r="W35" s="21">
        <f t="shared" si="12"/>
        <v>53.68610994717638</v>
      </c>
      <c r="X35" s="21">
        <f t="shared" si="7"/>
        <v>87.32388911535135</v>
      </c>
      <c r="Y35" s="22">
        <f aca="true" t="shared" si="30" ref="Y35:Y46">(W35/$AY35)*100</f>
        <v>2.578583570949874</v>
      </c>
      <c r="Z35" s="22">
        <f aca="true" t="shared" si="31" ref="Z35:Z46">(X35/$AY35)*100</f>
        <v>4.194230985367501</v>
      </c>
      <c r="AA35" s="22">
        <f aca="true" t="shared" si="32" ref="AA35:AA46">V35-Y35</f>
        <v>0.7547497623834594</v>
      </c>
      <c r="AB35" s="22">
        <f aca="true" t="shared" si="33" ref="AB35:AB46">Z35-V35</f>
        <v>0.8608976520341671</v>
      </c>
      <c r="AD35" s="5">
        <f>'[1]Sheet7'!$M$19</f>
        <v>360</v>
      </c>
      <c r="AE35" s="5">
        <f>'[1]Sheet7'!$M$22</f>
        <v>330.8</v>
      </c>
      <c r="AF35" s="5">
        <f aca="true" t="shared" si="34" ref="AF35:AF46">AE35/AY35*100</f>
        <v>15.888568683957732</v>
      </c>
      <c r="AG35" s="3">
        <f t="shared" si="8"/>
        <v>295.151700180794</v>
      </c>
      <c r="AH35" s="3">
        <f t="shared" si="9"/>
        <v>366.448299819206</v>
      </c>
      <c r="AI35" s="22">
        <f aca="true" t="shared" si="35" ref="AI35:AI46">(AG35/$AY35)*100</f>
        <v>14.17635447554246</v>
      </c>
      <c r="AJ35" s="22">
        <f aca="true" t="shared" si="36" ref="AJ35:AJ46">(AH35/$AY35)*100</f>
        <v>17.600782892373008</v>
      </c>
      <c r="AK35" s="22">
        <f aca="true" t="shared" si="37" ref="AK35:AK46">AF35-AI35</f>
        <v>1.712214208415272</v>
      </c>
      <c r="AL35" s="22">
        <f aca="true" t="shared" si="38" ref="AL35:AL46">AJ35-AF35</f>
        <v>1.7122142084152756</v>
      </c>
      <c r="AN35" s="18">
        <f>'[2]Rast41g'!$G$39</f>
        <v>2076</v>
      </c>
      <c r="AO35" s="18">
        <f>'[2]Rast41g'!$G$42</f>
        <v>2088</v>
      </c>
      <c r="AP35" s="18">
        <f aca="true" t="shared" si="39" ref="AP35:AP46">AO35/AY35*100</f>
        <v>100.28818443804035</v>
      </c>
      <c r="AQ35" s="3">
        <f t="shared" si="10"/>
        <v>1998.4385082750405</v>
      </c>
      <c r="AR35" s="3">
        <f t="shared" si="11"/>
        <v>2177.5614917249595</v>
      </c>
      <c r="AS35" s="22">
        <f aca="true" t="shared" si="40" ref="AS35:AS46">(AQ35/$AY35)*100</f>
        <v>95.98647974423825</v>
      </c>
      <c r="AT35" s="22">
        <f aca="true" t="shared" si="41" ref="AT35:AT46">(AR35/$AY35)*100</f>
        <v>104.58988913184244</v>
      </c>
      <c r="AU35" s="22">
        <f aca="true" t="shared" si="42" ref="AU35:AU46">AP35-AS35</f>
        <v>4.301704693802094</v>
      </c>
      <c r="AV35" s="22">
        <f aca="true" t="shared" si="43" ref="AV35:AV46">AT35-AP35</f>
        <v>4.301704693802094</v>
      </c>
      <c r="AX35" s="4">
        <f>'[2]Rast41g'!$M$39</f>
        <v>2091</v>
      </c>
      <c r="AY35" s="4">
        <f>'[2]Rast41g'!$M$42</f>
        <v>2082</v>
      </c>
    </row>
    <row r="36" spans="2:51" ht="15.75">
      <c r="B36" s="1" t="s">
        <v>12</v>
      </c>
      <c r="C36" s="13">
        <f t="shared" si="3"/>
        <v>1.1385199240986716</v>
      </c>
      <c r="D36" s="13"/>
      <c r="E36" s="36">
        <f t="shared" si="13"/>
        <v>0.4300563997278184</v>
      </c>
      <c r="F36" s="36">
        <f t="shared" si="4"/>
        <v>2.5506772377732743</v>
      </c>
      <c r="G36" s="23"/>
      <c r="H36" s="13">
        <f t="shared" si="26"/>
        <v>15.749525616698293</v>
      </c>
      <c r="I36" s="13"/>
      <c r="J36" s="12">
        <f t="shared" si="5"/>
        <v>9.626520413134616</v>
      </c>
      <c r="K36" s="12">
        <f t="shared" si="5"/>
        <v>15.962213859784272</v>
      </c>
      <c r="L36" s="12"/>
      <c r="M36" s="26">
        <f t="shared" si="27"/>
        <v>42.125237191650854</v>
      </c>
      <c r="N36" s="26"/>
      <c r="O36" s="25">
        <f t="shared" si="6"/>
        <v>35.8324158660196</v>
      </c>
      <c r="P36" s="25">
        <f t="shared" si="6"/>
        <v>46.9800841339804</v>
      </c>
      <c r="S36" s="21">
        <f>'[1]Sheet7'!$F$37</f>
        <v>6</v>
      </c>
      <c r="T36" s="19">
        <f t="shared" si="28"/>
        <v>1.1385199240986716</v>
      </c>
      <c r="U36" s="21">
        <f>'[1]Sheet7'!$F$40</f>
        <v>6.4</v>
      </c>
      <c r="V36" s="22">
        <f t="shared" si="29"/>
        <v>1.25</v>
      </c>
      <c r="W36" s="21">
        <f t="shared" si="12"/>
        <v>2.20188876660643</v>
      </c>
      <c r="X36" s="21">
        <f t="shared" si="7"/>
        <v>13.059467457399165</v>
      </c>
      <c r="Y36" s="22">
        <f t="shared" si="30"/>
        <v>0.4300563997278184</v>
      </c>
      <c r="Z36" s="22">
        <f t="shared" si="31"/>
        <v>2.5506772377732743</v>
      </c>
      <c r="AA36" s="22">
        <f t="shared" si="32"/>
        <v>0.8199436002721816</v>
      </c>
      <c r="AB36" s="22">
        <f t="shared" si="33"/>
        <v>1.3006772377732743</v>
      </c>
      <c r="AD36" s="5">
        <f>'[1]Sheet7'!$M$37</f>
        <v>83</v>
      </c>
      <c r="AE36" s="5">
        <f>'[1]Sheet7'!$M$40</f>
        <v>64.4</v>
      </c>
      <c r="AF36" s="5">
        <f t="shared" si="34"/>
        <v>12.578125000000002</v>
      </c>
      <c r="AG36" s="3">
        <f t="shared" si="8"/>
        <v>49.28778451524923</v>
      </c>
      <c r="AH36" s="3">
        <f t="shared" si="9"/>
        <v>81.72653496209547</v>
      </c>
      <c r="AI36" s="22">
        <f t="shared" si="35"/>
        <v>9.626520413134616</v>
      </c>
      <c r="AJ36" s="22">
        <f t="shared" si="36"/>
        <v>15.962213859784272</v>
      </c>
      <c r="AK36" s="22">
        <f t="shared" si="37"/>
        <v>2.951604586865386</v>
      </c>
      <c r="AL36" s="22">
        <f t="shared" si="38"/>
        <v>3.3840888597842707</v>
      </c>
      <c r="AN36" s="18">
        <f>'[2]Rast41g'!$G$57</f>
        <v>222</v>
      </c>
      <c r="AO36" s="18">
        <f>'[2]Rast41g'!$G$60</f>
        <v>212</v>
      </c>
      <c r="AP36" s="18">
        <f t="shared" si="39"/>
        <v>41.40625</v>
      </c>
      <c r="AQ36" s="3">
        <f t="shared" si="10"/>
        <v>183.46196923402036</v>
      </c>
      <c r="AR36" s="3">
        <f t="shared" si="11"/>
        <v>240.53803076597964</v>
      </c>
      <c r="AS36" s="22">
        <f t="shared" si="40"/>
        <v>35.8324158660196</v>
      </c>
      <c r="AT36" s="22">
        <f t="shared" si="41"/>
        <v>46.9800841339804</v>
      </c>
      <c r="AU36" s="22">
        <f t="shared" si="42"/>
        <v>5.573834133980398</v>
      </c>
      <c r="AV36" s="22">
        <f t="shared" si="43"/>
        <v>5.573834133980398</v>
      </c>
      <c r="AX36" s="4">
        <f>'[2]Rast41g'!$M$57</f>
        <v>527</v>
      </c>
      <c r="AY36" s="4">
        <f>'[2]Rast41g'!$M$60</f>
        <v>512</v>
      </c>
    </row>
    <row r="37" spans="2:51" ht="15.75">
      <c r="B37" s="1" t="s">
        <v>9</v>
      </c>
      <c r="C37" s="13">
        <f t="shared" si="3"/>
        <v>2.1686746987951806</v>
      </c>
      <c r="D37" s="13"/>
      <c r="E37" s="36">
        <f t="shared" si="13"/>
        <v>1.1583058543238414</v>
      </c>
      <c r="F37" s="36">
        <f t="shared" si="4"/>
        <v>4.44211087753069</v>
      </c>
      <c r="G37" s="23"/>
      <c r="H37" s="13">
        <f t="shared" si="26"/>
        <v>9.397590361445783</v>
      </c>
      <c r="I37" s="13"/>
      <c r="J37" s="12">
        <f t="shared" si="5"/>
        <v>6.800588548664491</v>
      </c>
      <c r="K37" s="12">
        <f t="shared" si="5"/>
        <v>13.017318344837959</v>
      </c>
      <c r="L37" s="12"/>
      <c r="M37" s="26">
        <f t="shared" si="27"/>
        <v>50.602409638554214</v>
      </c>
      <c r="N37" s="26"/>
      <c r="O37" s="25">
        <f t="shared" si="6"/>
        <v>44.314485322227135</v>
      </c>
      <c r="P37" s="25">
        <f t="shared" si="6"/>
        <v>58.10097361497093</v>
      </c>
      <c r="S37" s="21">
        <f>'[1]Sheet7'!$F$55</f>
        <v>9</v>
      </c>
      <c r="T37" s="19">
        <f t="shared" si="28"/>
        <v>2.1686746987951806</v>
      </c>
      <c r="U37" s="21">
        <f>'[1]Sheet7'!$F$58</f>
        <v>10</v>
      </c>
      <c r="V37" s="22">
        <f t="shared" si="29"/>
        <v>2.4154589371980677</v>
      </c>
      <c r="W37" s="21">
        <f t="shared" si="12"/>
        <v>4.795386236900703</v>
      </c>
      <c r="X37" s="21">
        <f t="shared" si="7"/>
        <v>18.390339032977057</v>
      </c>
      <c r="Y37" s="22">
        <f t="shared" si="30"/>
        <v>1.1583058543238414</v>
      </c>
      <c r="Z37" s="22">
        <f t="shared" si="31"/>
        <v>4.44211087753069</v>
      </c>
      <c r="AA37" s="22">
        <f t="shared" si="32"/>
        <v>1.2571530828742263</v>
      </c>
      <c r="AB37" s="22">
        <f t="shared" si="33"/>
        <v>2.0266519403326226</v>
      </c>
      <c r="AD37" s="5">
        <f>'[1]Sheet7'!$M$55</f>
        <v>39</v>
      </c>
      <c r="AE37" s="5">
        <f>'[1]Sheet7'!$M$58</f>
        <v>39.8</v>
      </c>
      <c r="AF37" s="5">
        <f t="shared" si="34"/>
        <v>9.61352657004831</v>
      </c>
      <c r="AG37" s="3">
        <f t="shared" si="8"/>
        <v>28.15443659147099</v>
      </c>
      <c r="AH37" s="3">
        <f t="shared" si="9"/>
        <v>53.89169794762915</v>
      </c>
      <c r="AI37" s="22">
        <f t="shared" si="35"/>
        <v>6.800588548664491</v>
      </c>
      <c r="AJ37" s="22">
        <f t="shared" si="36"/>
        <v>13.017318344837959</v>
      </c>
      <c r="AK37" s="22">
        <f t="shared" si="37"/>
        <v>2.812938021383818</v>
      </c>
      <c r="AL37" s="22">
        <f t="shared" si="38"/>
        <v>3.4037917747896493</v>
      </c>
      <c r="AN37" s="18">
        <f>'[2]Rast41h'!$G$20</f>
        <v>210</v>
      </c>
      <c r="AO37" s="18">
        <f>'[2]Rast41h'!$G$23</f>
        <v>212</v>
      </c>
      <c r="AP37" s="18">
        <f t="shared" si="39"/>
        <v>51.20772946859904</v>
      </c>
      <c r="AQ37" s="3">
        <f t="shared" si="10"/>
        <v>183.46196923402036</v>
      </c>
      <c r="AR37" s="3">
        <f t="shared" si="11"/>
        <v>240.53803076597964</v>
      </c>
      <c r="AS37" s="22">
        <f t="shared" si="40"/>
        <v>44.314485322227135</v>
      </c>
      <c r="AT37" s="22">
        <f t="shared" si="41"/>
        <v>58.10097361497093</v>
      </c>
      <c r="AU37" s="22">
        <f t="shared" si="42"/>
        <v>6.893244146371906</v>
      </c>
      <c r="AV37" s="22">
        <f t="shared" si="43"/>
        <v>6.893244146371892</v>
      </c>
      <c r="AX37" s="4">
        <f>'[2]Rast41h'!$M$20</f>
        <v>415</v>
      </c>
      <c r="AY37" s="4">
        <f>'[2]Rast41h'!$M$23</f>
        <v>414</v>
      </c>
    </row>
    <row r="38" spans="2:51" ht="15.75">
      <c r="B38" s="1" t="s">
        <v>6</v>
      </c>
      <c r="C38" s="13">
        <f t="shared" si="3"/>
        <v>1.6791044776119404</v>
      </c>
      <c r="D38" s="13"/>
      <c r="E38" s="36">
        <f t="shared" si="13"/>
        <v>0.6492165535102611</v>
      </c>
      <c r="F38" s="36">
        <f t="shared" si="4"/>
        <v>2.963008481645565</v>
      </c>
      <c r="G38" s="23"/>
      <c r="H38" s="13">
        <f t="shared" si="26"/>
        <v>8.208955223880597</v>
      </c>
      <c r="I38" s="13"/>
      <c r="J38" s="12">
        <f t="shared" si="5"/>
        <v>4.896881507395657</v>
      </c>
      <c r="K38" s="12">
        <f t="shared" si="5"/>
        <v>9.586391290937854</v>
      </c>
      <c r="L38" s="12"/>
      <c r="M38" s="26">
        <f t="shared" si="27"/>
        <v>37.5</v>
      </c>
      <c r="N38" s="26"/>
      <c r="O38" s="25">
        <f t="shared" si="6"/>
        <v>38.52514454044332</v>
      </c>
      <c r="P38" s="25">
        <f t="shared" si="6"/>
        <v>49.82072012121081</v>
      </c>
      <c r="S38" s="21">
        <f>'[1]Sheet7'!$F$73</f>
        <v>9</v>
      </c>
      <c r="T38" s="19">
        <f t="shared" si="28"/>
        <v>1.6791044776119404</v>
      </c>
      <c r="U38" s="21">
        <f>'[1]Sheet7'!$F$76</f>
        <v>8.2</v>
      </c>
      <c r="V38" s="22">
        <f t="shared" si="29"/>
        <v>1.5413533834586464</v>
      </c>
      <c r="W38" s="21">
        <f t="shared" si="12"/>
        <v>3.453832064674589</v>
      </c>
      <c r="X38" s="21">
        <f t="shared" si="7"/>
        <v>15.763205122354407</v>
      </c>
      <c r="Y38" s="22">
        <f t="shared" si="30"/>
        <v>0.6492165535102611</v>
      </c>
      <c r="Z38" s="22">
        <f t="shared" si="31"/>
        <v>2.963008481645565</v>
      </c>
      <c r="AA38" s="22">
        <f t="shared" si="32"/>
        <v>0.8921368299483853</v>
      </c>
      <c r="AB38" s="22">
        <f t="shared" si="33"/>
        <v>1.4216550981869187</v>
      </c>
      <c r="AD38" s="5">
        <f>'[1]Sheet7'!$M$73</f>
        <v>44</v>
      </c>
      <c r="AE38" s="5">
        <f>'[1]Sheet7'!$M$76</f>
        <v>37.4</v>
      </c>
      <c r="AF38" s="5">
        <f t="shared" si="34"/>
        <v>7.030075187969924</v>
      </c>
      <c r="AG38" s="3">
        <f t="shared" si="8"/>
        <v>26.05140961934489</v>
      </c>
      <c r="AH38" s="3">
        <f t="shared" si="9"/>
        <v>50.999601667789385</v>
      </c>
      <c r="AI38" s="22">
        <f t="shared" si="35"/>
        <v>4.896881507395657</v>
      </c>
      <c r="AJ38" s="22">
        <f t="shared" si="36"/>
        <v>9.586391290937854</v>
      </c>
      <c r="AK38" s="22">
        <f t="shared" si="37"/>
        <v>2.1331936805742675</v>
      </c>
      <c r="AL38" s="22">
        <f t="shared" si="38"/>
        <v>2.55631610296793</v>
      </c>
      <c r="AN38" s="18">
        <f>'[2]Rast41h'!$G$38</f>
        <v>201</v>
      </c>
      <c r="AO38" s="18">
        <f>'[2]Rast41h'!$G$41</f>
        <v>235</v>
      </c>
      <c r="AP38" s="18">
        <f t="shared" si="39"/>
        <v>44.17293233082707</v>
      </c>
      <c r="AQ38" s="3">
        <f t="shared" si="10"/>
        <v>204.95376895515847</v>
      </c>
      <c r="AR38" s="3">
        <f t="shared" si="11"/>
        <v>265.04623104484153</v>
      </c>
      <c r="AS38" s="22">
        <f t="shared" si="40"/>
        <v>38.52514454044332</v>
      </c>
      <c r="AT38" s="22">
        <f t="shared" si="41"/>
        <v>49.82072012121081</v>
      </c>
      <c r="AU38" s="22">
        <f t="shared" si="42"/>
        <v>5.647787790383745</v>
      </c>
      <c r="AV38" s="22">
        <f t="shared" si="43"/>
        <v>5.647787790383745</v>
      </c>
      <c r="AX38" s="4">
        <f>'[2]Rast41h'!$M$38</f>
        <v>536</v>
      </c>
      <c r="AY38" s="4">
        <f>'[2]Rast41h'!$M$41</f>
        <v>532</v>
      </c>
    </row>
    <row r="39" spans="2:51" s="2" customFormat="1" ht="15.75">
      <c r="B39" s="1" t="s">
        <v>7</v>
      </c>
      <c r="C39" s="13">
        <f t="shared" si="3"/>
        <v>1.8018018018018018</v>
      </c>
      <c r="D39" s="13"/>
      <c r="E39" s="36">
        <f t="shared" si="13"/>
        <v>0.4258641023951222</v>
      </c>
      <c r="F39" s="36">
        <f t="shared" si="4"/>
        <v>2.7606675060598156</v>
      </c>
      <c r="G39" s="23"/>
      <c r="H39" s="13">
        <f t="shared" si="26"/>
        <v>7.657657657657657</v>
      </c>
      <c r="I39" s="13"/>
      <c r="J39" s="12">
        <f t="shared" si="5"/>
        <v>4.153076512013519</v>
      </c>
      <c r="K39" s="12">
        <f t="shared" si="5"/>
        <v>9.032991463530411</v>
      </c>
      <c r="L39" s="12"/>
      <c r="M39" s="26">
        <f t="shared" si="27"/>
        <v>47.52252252252252</v>
      </c>
      <c r="N39" s="26"/>
      <c r="O39" s="25">
        <f t="shared" si="6"/>
        <v>33.48162090259233</v>
      </c>
      <c r="P39" s="25">
        <f t="shared" si="6"/>
        <v>45.08980766883624</v>
      </c>
      <c r="S39" s="21">
        <f>'[1]Sheet8'!$F$18</f>
        <v>8</v>
      </c>
      <c r="T39" s="19">
        <f t="shared" si="28"/>
        <v>1.8018018018018018</v>
      </c>
      <c r="U39" s="21">
        <f>'[1]Sheet8'!$F$21</f>
        <v>5.8</v>
      </c>
      <c r="V39" s="22">
        <f t="shared" si="29"/>
        <v>1.294642857142857</v>
      </c>
      <c r="W39" s="21">
        <f t="shared" si="12"/>
        <v>1.9078711787301472</v>
      </c>
      <c r="X39" s="21">
        <f t="shared" si="7"/>
        <v>12.367790427147973</v>
      </c>
      <c r="Y39" s="22">
        <f t="shared" si="30"/>
        <v>0.4258641023951222</v>
      </c>
      <c r="Z39" s="22">
        <f t="shared" si="31"/>
        <v>2.7606675060598156</v>
      </c>
      <c r="AA39" s="22">
        <f t="shared" si="32"/>
        <v>0.8687787547477348</v>
      </c>
      <c r="AB39" s="22">
        <f t="shared" si="33"/>
        <v>1.4660246489169586</v>
      </c>
      <c r="AD39" s="5">
        <f>'[1]Sheet8'!$M$18</f>
        <v>34</v>
      </c>
      <c r="AE39" s="5">
        <f>'[1]Sheet8'!$M$21</f>
        <v>28</v>
      </c>
      <c r="AF39" s="5">
        <f t="shared" si="34"/>
        <v>6.25</v>
      </c>
      <c r="AG39" s="3">
        <f t="shared" si="8"/>
        <v>18.605782773820565</v>
      </c>
      <c r="AH39" s="3">
        <f t="shared" si="9"/>
        <v>40.46780175661624</v>
      </c>
      <c r="AI39" s="22">
        <f t="shared" si="35"/>
        <v>4.153076512013519</v>
      </c>
      <c r="AJ39" s="22">
        <f t="shared" si="36"/>
        <v>9.032991463530411</v>
      </c>
      <c r="AK39" s="22">
        <f t="shared" si="37"/>
        <v>2.096923487986481</v>
      </c>
      <c r="AL39" s="22">
        <f t="shared" si="38"/>
        <v>2.7829914635304114</v>
      </c>
      <c r="AN39" s="18">
        <f>'[2]Rast41h'!$G$56</f>
        <v>211</v>
      </c>
      <c r="AO39" s="18">
        <f>'[2]Rast41h'!$G$59</f>
        <v>176</v>
      </c>
      <c r="AP39" s="18">
        <f t="shared" si="39"/>
        <v>39.285714285714285</v>
      </c>
      <c r="AQ39" s="3">
        <f t="shared" si="10"/>
        <v>149.99766164361367</v>
      </c>
      <c r="AR39" s="3">
        <f t="shared" si="11"/>
        <v>202.00233835638633</v>
      </c>
      <c r="AS39" s="22">
        <f t="shared" si="40"/>
        <v>33.48162090259233</v>
      </c>
      <c r="AT39" s="22">
        <f t="shared" si="41"/>
        <v>45.08980766883624</v>
      </c>
      <c r="AU39" s="22">
        <f t="shared" si="42"/>
        <v>5.804093383121952</v>
      </c>
      <c r="AV39" s="22">
        <f t="shared" si="43"/>
        <v>5.804093383121952</v>
      </c>
      <c r="AX39" s="4">
        <f>'[2]Rast41h'!$M$56</f>
        <v>444</v>
      </c>
      <c r="AY39" s="4">
        <f>'[2]Rast41h'!$M$59</f>
        <v>448</v>
      </c>
    </row>
    <row r="40" spans="2:51" ht="15.75">
      <c r="B40" s="1" t="s">
        <v>22</v>
      </c>
      <c r="C40" s="13">
        <f t="shared" si="3"/>
        <v>2.8885832187070153</v>
      </c>
      <c r="D40" s="13"/>
      <c r="E40" s="36">
        <f t="shared" si="13"/>
        <v>1.2649232817941156</v>
      </c>
      <c r="F40" s="36">
        <f t="shared" si="4"/>
        <v>3.593777429644925</v>
      </c>
      <c r="G40" s="23"/>
      <c r="H40" s="13">
        <f t="shared" si="26"/>
        <v>12.929848693259974</v>
      </c>
      <c r="I40" s="13"/>
      <c r="J40" s="12">
        <f t="shared" si="5"/>
        <v>9.205428775407052</v>
      </c>
      <c r="K40" s="12">
        <f t="shared" si="5"/>
        <v>14.307671170555757</v>
      </c>
      <c r="L40" s="12"/>
      <c r="M40" s="26">
        <f t="shared" si="27"/>
        <v>67.53782668500688</v>
      </c>
      <c r="N40" s="26"/>
      <c r="O40" s="25">
        <f t="shared" si="6"/>
        <v>55.69851138157915</v>
      </c>
      <c r="P40" s="25">
        <f t="shared" si="6"/>
        <v>67.12306538190631</v>
      </c>
      <c r="S40" s="21">
        <f>'[1]Sheet8'!$F$36</f>
        <v>21</v>
      </c>
      <c r="T40" s="19">
        <f t="shared" si="28"/>
        <v>2.8885832187070153</v>
      </c>
      <c r="U40" s="21">
        <f>'[1]Sheet8'!$F$39</f>
        <v>16.4</v>
      </c>
      <c r="V40" s="22">
        <f t="shared" si="29"/>
        <v>2.268326417704011</v>
      </c>
      <c r="W40" s="21">
        <f t="shared" si="12"/>
        <v>9.145395327371455</v>
      </c>
      <c r="X40" s="21">
        <f t="shared" si="7"/>
        <v>25.983010816332808</v>
      </c>
      <c r="Y40" s="22">
        <f t="shared" si="30"/>
        <v>1.2649232817941156</v>
      </c>
      <c r="Z40" s="22">
        <f t="shared" si="31"/>
        <v>3.593777429644925</v>
      </c>
      <c r="AA40" s="22">
        <f t="shared" si="32"/>
        <v>1.0034031359098954</v>
      </c>
      <c r="AB40" s="22">
        <f t="shared" si="33"/>
        <v>1.3254510119409142</v>
      </c>
      <c r="AD40" s="5">
        <f>'[1]Sheet8'!$M$36</f>
        <v>94</v>
      </c>
      <c r="AE40" s="5">
        <f>'[1]Sheet8'!$M$39</f>
        <v>83.8</v>
      </c>
      <c r="AF40" s="5">
        <f t="shared" si="34"/>
        <v>11.590594744121715</v>
      </c>
      <c r="AG40" s="3">
        <f t="shared" si="8"/>
        <v>66.55525004619298</v>
      </c>
      <c r="AH40" s="3">
        <f t="shared" si="9"/>
        <v>103.44446256311812</v>
      </c>
      <c r="AI40" s="22">
        <f t="shared" si="35"/>
        <v>9.205428775407052</v>
      </c>
      <c r="AJ40" s="22">
        <f t="shared" si="36"/>
        <v>14.307671170555757</v>
      </c>
      <c r="AK40" s="22">
        <f t="shared" si="37"/>
        <v>2.385165968714663</v>
      </c>
      <c r="AL40" s="22">
        <f t="shared" si="38"/>
        <v>2.7170764264340423</v>
      </c>
      <c r="AN40" s="18">
        <f>'[2]Rast41i'!$G$20</f>
        <v>491</v>
      </c>
      <c r="AO40" s="18">
        <f>'[2]Rast41i'!$G$23</f>
        <v>444</v>
      </c>
      <c r="AP40" s="18">
        <f t="shared" si="39"/>
        <v>61.41078838174274</v>
      </c>
      <c r="AQ40" s="3">
        <f t="shared" si="10"/>
        <v>402.7002372888173</v>
      </c>
      <c r="AR40" s="3">
        <f t="shared" si="11"/>
        <v>485.2997627111827</v>
      </c>
      <c r="AS40" s="22">
        <f t="shared" si="40"/>
        <v>55.69851138157915</v>
      </c>
      <c r="AT40" s="22">
        <f t="shared" si="41"/>
        <v>67.12306538190631</v>
      </c>
      <c r="AU40" s="22">
        <f t="shared" si="42"/>
        <v>5.7122770001635885</v>
      </c>
      <c r="AV40" s="22">
        <f t="shared" si="43"/>
        <v>5.712277000163574</v>
      </c>
      <c r="AX40" s="4">
        <f>'[2]Rast41i'!$M$20</f>
        <v>727</v>
      </c>
      <c r="AY40" s="4">
        <f>'[2]Rast41i'!$M$23</f>
        <v>723</v>
      </c>
    </row>
    <row r="41" spans="2:51" s="2" customFormat="1" ht="15.75">
      <c r="B41" s="1" t="s">
        <v>4</v>
      </c>
      <c r="C41" s="13">
        <f t="shared" si="3"/>
        <v>0.8097165991902834</v>
      </c>
      <c r="D41" s="13"/>
      <c r="E41" s="36">
        <f t="shared" si="13"/>
        <v>0.22106740926878646</v>
      </c>
      <c r="F41" s="36">
        <f t="shared" si="4"/>
        <v>2.077403724175647</v>
      </c>
      <c r="G41" s="23"/>
      <c r="H41" s="13">
        <f t="shared" si="26"/>
        <v>5.465587044534413</v>
      </c>
      <c r="I41" s="13"/>
      <c r="J41" s="12">
        <f t="shared" si="5"/>
        <v>3.939505193057455</v>
      </c>
      <c r="K41" s="12">
        <f t="shared" si="5"/>
        <v>8.448043173976602</v>
      </c>
      <c r="L41" s="12"/>
      <c r="M41" s="26">
        <f t="shared" si="27"/>
        <v>34.21052631578947</v>
      </c>
      <c r="N41" s="26"/>
      <c r="O41" s="25">
        <f t="shared" si="6"/>
        <v>25.18368577712596</v>
      </c>
      <c r="P41" s="25">
        <f t="shared" si="6"/>
        <v>34.8568821741925</v>
      </c>
      <c r="S41" s="21">
        <f>'[1]Sheet8'!$F$54</f>
        <v>4</v>
      </c>
      <c r="T41" s="19">
        <f t="shared" si="28"/>
        <v>0.8097165991902834</v>
      </c>
      <c r="U41" s="21">
        <f>'[1]Sheet8'!$F$57</f>
        <v>4.4</v>
      </c>
      <c r="V41" s="22">
        <f t="shared" si="29"/>
        <v>0.8924949290060852</v>
      </c>
      <c r="W41" s="21">
        <f t="shared" si="12"/>
        <v>1.0898623276951172</v>
      </c>
      <c r="X41" s="21">
        <f t="shared" si="7"/>
        <v>10.24160036018594</v>
      </c>
      <c r="Y41" s="22">
        <f t="shared" si="30"/>
        <v>0.22106740926878646</v>
      </c>
      <c r="Z41" s="22">
        <f t="shared" si="31"/>
        <v>2.077403724175647</v>
      </c>
      <c r="AA41" s="22">
        <f t="shared" si="32"/>
        <v>0.6714275197372988</v>
      </c>
      <c r="AB41" s="22">
        <f t="shared" si="33"/>
        <v>1.1849087951695618</v>
      </c>
      <c r="AD41" s="5">
        <f>'[1]Sheet8'!$M$54</f>
        <v>27</v>
      </c>
      <c r="AE41" s="5">
        <f>'[1]Sheet8'!$M$57</f>
        <v>29</v>
      </c>
      <c r="AF41" s="5">
        <f t="shared" si="34"/>
        <v>5.88235294117647</v>
      </c>
      <c r="AG41" s="3">
        <f t="shared" si="8"/>
        <v>19.42176060177325</v>
      </c>
      <c r="AH41" s="3">
        <f t="shared" si="9"/>
        <v>41.648852847704646</v>
      </c>
      <c r="AI41" s="22">
        <f t="shared" si="35"/>
        <v>3.939505193057455</v>
      </c>
      <c r="AJ41" s="22">
        <f t="shared" si="36"/>
        <v>8.448043173976602</v>
      </c>
      <c r="AK41" s="22">
        <f t="shared" si="37"/>
        <v>1.9428477481190152</v>
      </c>
      <c r="AL41" s="22">
        <f t="shared" si="38"/>
        <v>2.565690232800132</v>
      </c>
      <c r="AN41" s="18">
        <f>'[2]Rast41i'!$G$38</f>
        <v>169</v>
      </c>
      <c r="AO41" s="18">
        <f>'[2]Rast41i'!$G$41</f>
        <v>148</v>
      </c>
      <c r="AP41" s="18">
        <f t="shared" si="39"/>
        <v>30.02028397565923</v>
      </c>
      <c r="AQ41" s="3">
        <f t="shared" si="10"/>
        <v>124.15557088123099</v>
      </c>
      <c r="AR41" s="3">
        <f t="shared" si="11"/>
        <v>171.84442911876903</v>
      </c>
      <c r="AS41" s="22">
        <f t="shared" si="40"/>
        <v>25.18368577712596</v>
      </c>
      <c r="AT41" s="22">
        <f t="shared" si="41"/>
        <v>34.8568821741925</v>
      </c>
      <c r="AU41" s="22">
        <f t="shared" si="42"/>
        <v>4.83659819853327</v>
      </c>
      <c r="AV41" s="22">
        <f t="shared" si="43"/>
        <v>4.83659819853327</v>
      </c>
      <c r="AX41" s="4">
        <f>'[2]Rast41i'!$M$38</f>
        <v>494</v>
      </c>
      <c r="AY41" s="4">
        <f>'[2]Rast41i'!$M$41</f>
        <v>493</v>
      </c>
    </row>
    <row r="42" spans="2:51" ht="15.75">
      <c r="B42" s="1" t="s">
        <v>28</v>
      </c>
      <c r="C42" s="13">
        <f t="shared" si="3"/>
        <v>1.434878587196468</v>
      </c>
      <c r="D42" s="13"/>
      <c r="E42" s="36">
        <f t="shared" si="13"/>
        <v>1.209948707346987</v>
      </c>
      <c r="F42" s="36">
        <f t="shared" si="4"/>
        <v>2.497203781276255</v>
      </c>
      <c r="G42" s="23"/>
      <c r="H42" s="13">
        <f t="shared" si="26"/>
        <v>8.002207505518765</v>
      </c>
      <c r="I42" s="13"/>
      <c r="J42" s="12">
        <f t="shared" si="5"/>
        <v>5.910526762311538</v>
      </c>
      <c r="K42" s="12">
        <f t="shared" si="5"/>
        <v>8.373608118838268</v>
      </c>
      <c r="L42" s="12"/>
      <c r="M42" s="26">
        <f t="shared" si="27"/>
        <v>45.088300220750554</v>
      </c>
      <c r="N42" s="26"/>
      <c r="O42" s="25">
        <f t="shared" si="6"/>
        <v>44.30928383151846</v>
      </c>
      <c r="P42" s="25">
        <f t="shared" si="6"/>
        <v>50.66031263061532</v>
      </c>
      <c r="S42" s="21">
        <f>'[1]Sheet8'!$F$72</f>
        <v>26</v>
      </c>
      <c r="T42" s="19">
        <f t="shared" si="28"/>
        <v>1.434878587196468</v>
      </c>
      <c r="U42" s="21">
        <f>'[1]Sheet8'!$F$75</f>
        <v>32.4</v>
      </c>
      <c r="V42" s="22">
        <f t="shared" si="29"/>
        <v>1.7910447761194028</v>
      </c>
      <c r="W42" s="21">
        <f t="shared" si="12"/>
        <v>21.887972115906994</v>
      </c>
      <c r="X42" s="21">
        <f t="shared" si="7"/>
        <v>45.17441640328745</v>
      </c>
      <c r="Y42" s="22">
        <f t="shared" si="30"/>
        <v>1.209948707346987</v>
      </c>
      <c r="Z42" s="22">
        <f t="shared" si="31"/>
        <v>2.497203781276255</v>
      </c>
      <c r="AA42" s="22">
        <f t="shared" si="32"/>
        <v>0.5810960687724158</v>
      </c>
      <c r="AB42" s="22">
        <f t="shared" si="33"/>
        <v>0.7061590051568523</v>
      </c>
      <c r="AD42" s="5">
        <f>'[1]Sheet8'!$M$72</f>
        <v>145</v>
      </c>
      <c r="AE42" s="5">
        <f>'[1]Sheet8'!$M$75</f>
        <v>129.2</v>
      </c>
      <c r="AF42" s="5">
        <f t="shared" si="34"/>
        <v>7.142067440574902</v>
      </c>
      <c r="AG42" s="3">
        <f t="shared" si="8"/>
        <v>106.92142913021573</v>
      </c>
      <c r="AH42" s="3">
        <f t="shared" si="9"/>
        <v>151.47857086978425</v>
      </c>
      <c r="AI42" s="22">
        <f t="shared" si="35"/>
        <v>5.910526762311538</v>
      </c>
      <c r="AJ42" s="22">
        <f t="shared" si="36"/>
        <v>8.373608118838268</v>
      </c>
      <c r="AK42" s="22">
        <f t="shared" si="37"/>
        <v>1.2315406782633636</v>
      </c>
      <c r="AL42" s="22">
        <f t="shared" si="38"/>
        <v>1.2315406782633662</v>
      </c>
      <c r="AN42" s="18">
        <f>'[2]Rast41i'!$G$56</f>
        <v>817</v>
      </c>
      <c r="AO42" s="18">
        <f>'[2]Rast41i'!$G$59</f>
        <v>859</v>
      </c>
      <c r="AP42" s="18">
        <f t="shared" si="39"/>
        <v>47.48479823106689</v>
      </c>
      <c r="AQ42" s="3">
        <f t="shared" si="10"/>
        <v>801.5549445121688</v>
      </c>
      <c r="AR42" s="3">
        <f t="shared" si="11"/>
        <v>916.4450554878312</v>
      </c>
      <c r="AS42" s="22">
        <f t="shared" si="40"/>
        <v>44.30928383151846</v>
      </c>
      <c r="AT42" s="22">
        <f t="shared" si="41"/>
        <v>50.66031263061532</v>
      </c>
      <c r="AU42" s="22">
        <f t="shared" si="42"/>
        <v>3.175514399548433</v>
      </c>
      <c r="AV42" s="22">
        <f t="shared" si="43"/>
        <v>3.175514399548433</v>
      </c>
      <c r="AX42" s="4">
        <f>'[2]Rast41i'!$M$56</f>
        <v>1812</v>
      </c>
      <c r="AY42" s="4">
        <f>'[2]Rast41i'!$M$59</f>
        <v>1809</v>
      </c>
    </row>
    <row r="43" spans="2:51" ht="15.75">
      <c r="B43" s="1" t="s">
        <v>27</v>
      </c>
      <c r="C43" s="13">
        <f t="shared" si="3"/>
        <v>1.9071310116086235</v>
      </c>
      <c r="D43" s="13"/>
      <c r="E43" s="36">
        <f t="shared" si="13"/>
        <v>1.068145303482097</v>
      </c>
      <c r="F43" s="36">
        <f t="shared" si="4"/>
        <v>2.6376916386375258</v>
      </c>
      <c r="G43" s="23"/>
      <c r="H43" s="13">
        <f t="shared" si="26"/>
        <v>11.194029850746269</v>
      </c>
      <c r="I43" s="13"/>
      <c r="J43" s="12">
        <f t="shared" si="5"/>
        <v>9.011032150564507</v>
      </c>
      <c r="K43" s="12">
        <f t="shared" si="5"/>
        <v>12.714522491999173</v>
      </c>
      <c r="L43" s="12"/>
      <c r="M43" s="26">
        <f t="shared" si="27"/>
        <v>64.92537313432835</v>
      </c>
      <c r="N43" s="26"/>
      <c r="O43" s="25">
        <f t="shared" si="6"/>
        <v>58.246506895449635</v>
      </c>
      <c r="P43" s="25">
        <f t="shared" si="6"/>
        <v>67.14379713084453</v>
      </c>
      <c r="S43" s="21">
        <f>'[1]Sheet9'!$F$18</f>
        <v>23</v>
      </c>
      <c r="T43" s="19">
        <f t="shared" si="28"/>
        <v>1.9071310116086235</v>
      </c>
      <c r="U43" s="21">
        <f>'[1]Sheet9'!$F$21</f>
        <v>21.2</v>
      </c>
      <c r="V43" s="22">
        <f t="shared" si="29"/>
        <v>1.7419884963023828</v>
      </c>
      <c r="W43" s="21">
        <f t="shared" si="12"/>
        <v>12.999328343377119</v>
      </c>
      <c r="X43" s="21">
        <f t="shared" si="7"/>
        <v>32.10070724221869</v>
      </c>
      <c r="Y43" s="22">
        <f t="shared" si="30"/>
        <v>1.068145303482097</v>
      </c>
      <c r="Z43" s="22">
        <f t="shared" si="31"/>
        <v>2.6376916386375258</v>
      </c>
      <c r="AA43" s="22">
        <f t="shared" si="32"/>
        <v>0.6738431928202859</v>
      </c>
      <c r="AB43" s="22">
        <f t="shared" si="33"/>
        <v>0.8957031423351429</v>
      </c>
      <c r="AD43" s="5">
        <f>'[1]Sheet9'!$M$18</f>
        <v>135</v>
      </c>
      <c r="AE43" s="5">
        <f>'[1]Sheet9'!$M$21</f>
        <v>132.2</v>
      </c>
      <c r="AF43" s="5">
        <f t="shared" si="34"/>
        <v>10.86277732128184</v>
      </c>
      <c r="AG43" s="3">
        <f t="shared" si="8"/>
        <v>109.66426127237006</v>
      </c>
      <c r="AH43" s="3">
        <f t="shared" si="9"/>
        <v>154.73573872762992</v>
      </c>
      <c r="AI43" s="22">
        <f t="shared" si="35"/>
        <v>9.011032150564507</v>
      </c>
      <c r="AJ43" s="22">
        <f t="shared" si="36"/>
        <v>12.714522491999173</v>
      </c>
      <c r="AK43" s="22">
        <f t="shared" si="37"/>
        <v>1.851745170717333</v>
      </c>
      <c r="AL43" s="22">
        <f t="shared" si="38"/>
        <v>1.851745170717333</v>
      </c>
      <c r="AN43" s="18">
        <f>'[2]Rast41j'!$G$20</f>
        <v>783</v>
      </c>
      <c r="AO43" s="18">
        <f>'[2]Rast41j'!$G$23</f>
        <v>763</v>
      </c>
      <c r="AP43" s="18">
        <f t="shared" si="39"/>
        <v>62.69515201314708</v>
      </c>
      <c r="AQ43" s="3">
        <f t="shared" si="10"/>
        <v>708.8599889176221</v>
      </c>
      <c r="AR43" s="3">
        <f t="shared" si="11"/>
        <v>817.1400110823779</v>
      </c>
      <c r="AS43" s="22">
        <f t="shared" si="40"/>
        <v>58.246506895449635</v>
      </c>
      <c r="AT43" s="22">
        <f t="shared" si="41"/>
        <v>67.14379713084453</v>
      </c>
      <c r="AU43" s="22">
        <f t="shared" si="42"/>
        <v>4.4486451176974455</v>
      </c>
      <c r="AV43" s="22">
        <f t="shared" si="43"/>
        <v>4.448645117697453</v>
      </c>
      <c r="AX43" s="4">
        <f>'[2]Rast41j'!$M$20</f>
        <v>1206</v>
      </c>
      <c r="AY43" s="4">
        <f>'[2]Rast41j'!$M$23</f>
        <v>1217</v>
      </c>
    </row>
    <row r="44" spans="2:51" ht="15.75">
      <c r="B44" s="1" t="s">
        <v>17</v>
      </c>
      <c r="C44" s="13">
        <f t="shared" si="3"/>
        <v>3.090507726269316</v>
      </c>
      <c r="D44" s="13"/>
      <c r="E44" s="36">
        <f t="shared" si="13"/>
        <v>1.4028445511924503</v>
      </c>
      <c r="F44" s="36">
        <f t="shared" si="4"/>
        <v>4.742436412384419</v>
      </c>
      <c r="G44" s="23"/>
      <c r="H44" s="13">
        <f t="shared" si="26"/>
        <v>12.582781456953644</v>
      </c>
      <c r="I44" s="13"/>
      <c r="J44" s="12">
        <f t="shared" si="5"/>
        <v>10.754530668685414</v>
      </c>
      <c r="K44" s="12">
        <f t="shared" si="5"/>
        <v>17.98216729445085</v>
      </c>
      <c r="L44" s="12"/>
      <c r="M44" s="26">
        <f t="shared" si="27"/>
        <v>58.498896247240616</v>
      </c>
      <c r="N44" s="26"/>
      <c r="O44" s="25">
        <f t="shared" si="6"/>
        <v>54.01229136629355</v>
      </c>
      <c r="P44" s="25">
        <f t="shared" si="6"/>
        <v>68.61214302284672</v>
      </c>
      <c r="S44" s="21">
        <f>'[1]Sheet9'!$F$36</f>
        <v>14</v>
      </c>
      <c r="T44" s="19">
        <f t="shared" si="28"/>
        <v>3.090507726269316</v>
      </c>
      <c r="U44" s="21">
        <f>'[1]Sheet9'!$F$39</f>
        <v>12.4</v>
      </c>
      <c r="V44" s="22">
        <f t="shared" si="29"/>
        <v>2.805429864253394</v>
      </c>
      <c r="W44" s="21">
        <f t="shared" si="12"/>
        <v>6.20057291627063</v>
      </c>
      <c r="X44" s="21">
        <f t="shared" si="7"/>
        <v>20.96156894273913</v>
      </c>
      <c r="Y44" s="22">
        <f t="shared" si="30"/>
        <v>1.4028445511924503</v>
      </c>
      <c r="Z44" s="22">
        <f t="shared" si="31"/>
        <v>4.742436412384419</v>
      </c>
      <c r="AA44" s="22">
        <f t="shared" si="32"/>
        <v>1.4025853130609436</v>
      </c>
      <c r="AB44" s="22">
        <f t="shared" si="33"/>
        <v>1.9370065481310248</v>
      </c>
      <c r="AD44" s="5">
        <f>'[1]Sheet9'!$M$36</f>
        <v>57</v>
      </c>
      <c r="AE44" s="5">
        <f>'[1]Sheet9'!$M$39</f>
        <v>62.2</v>
      </c>
      <c r="AF44" s="5">
        <f t="shared" si="34"/>
        <v>14.072398190045249</v>
      </c>
      <c r="AG44" s="3">
        <f t="shared" si="8"/>
        <v>47.53502555558953</v>
      </c>
      <c r="AH44" s="3">
        <f t="shared" si="9"/>
        <v>79.48117944147276</v>
      </c>
      <c r="AI44" s="22">
        <f t="shared" si="35"/>
        <v>10.754530668685414</v>
      </c>
      <c r="AJ44" s="22">
        <f t="shared" si="36"/>
        <v>17.98216729445085</v>
      </c>
      <c r="AK44" s="22">
        <f t="shared" si="37"/>
        <v>3.317867521359835</v>
      </c>
      <c r="AL44" s="22">
        <f t="shared" si="38"/>
        <v>3.9097691044056013</v>
      </c>
      <c r="AN44" s="18">
        <f>'[2]Rast41j'!$G$38</f>
        <v>265</v>
      </c>
      <c r="AO44" s="18">
        <f>'[2]Rast41j'!$G$41</f>
        <v>271</v>
      </c>
      <c r="AP44" s="18">
        <f t="shared" si="39"/>
        <v>61.31221719457014</v>
      </c>
      <c r="AQ44" s="3">
        <f t="shared" si="10"/>
        <v>238.7343278390175</v>
      </c>
      <c r="AR44" s="3">
        <f t="shared" si="11"/>
        <v>303.2656721609825</v>
      </c>
      <c r="AS44" s="22">
        <f t="shared" si="40"/>
        <v>54.01229136629355</v>
      </c>
      <c r="AT44" s="22">
        <f t="shared" si="41"/>
        <v>68.61214302284672</v>
      </c>
      <c r="AU44" s="22">
        <f t="shared" si="42"/>
        <v>7.299925828276585</v>
      </c>
      <c r="AV44" s="22">
        <f t="shared" si="43"/>
        <v>7.299925828276585</v>
      </c>
      <c r="AX44" s="4">
        <f>'[2]Rast41j'!$M$38</f>
        <v>453</v>
      </c>
      <c r="AY44" s="4">
        <f>'[2]Rast41j'!$M$41</f>
        <v>442</v>
      </c>
    </row>
    <row r="45" spans="2:51" ht="15.75">
      <c r="B45" s="1" t="s">
        <v>14</v>
      </c>
      <c r="C45" s="13">
        <f t="shared" si="3"/>
        <v>2.2399999999999998</v>
      </c>
      <c r="D45" s="13"/>
      <c r="E45" s="36">
        <f t="shared" si="13"/>
        <v>0.990506855634286</v>
      </c>
      <c r="F45" s="36">
        <f t="shared" si="4"/>
        <v>3.3484934413321294</v>
      </c>
      <c r="G45" s="23"/>
      <c r="H45" s="13">
        <f t="shared" si="26"/>
        <v>10.56</v>
      </c>
      <c r="I45" s="13"/>
      <c r="J45" s="12">
        <f t="shared" si="5"/>
        <v>8.576055902104853</v>
      </c>
      <c r="K45" s="12">
        <f t="shared" si="5"/>
        <v>13.949503053570503</v>
      </c>
      <c r="L45" s="12"/>
      <c r="M45" s="26">
        <f t="shared" si="27"/>
        <v>43.2</v>
      </c>
      <c r="N45" s="26"/>
      <c r="O45" s="25">
        <f t="shared" si="6"/>
        <v>38.88786492929091</v>
      </c>
      <c r="P45" s="25">
        <f t="shared" si="6"/>
        <v>49.291048808728256</v>
      </c>
      <c r="S45" s="21">
        <f>'[1]Sheet9'!$F$54</f>
        <v>14</v>
      </c>
      <c r="T45" s="19">
        <f t="shared" si="28"/>
        <v>2.2399999999999998</v>
      </c>
      <c r="U45" s="21">
        <f>'[1]Sheet9'!$F$57</f>
        <v>12.2</v>
      </c>
      <c r="V45" s="22">
        <f t="shared" si="29"/>
        <v>1.94888178913738</v>
      </c>
      <c r="W45" s="21">
        <f t="shared" si="12"/>
        <v>6.20057291627063</v>
      </c>
      <c r="X45" s="21">
        <f t="shared" si="7"/>
        <v>20.96156894273913</v>
      </c>
      <c r="Y45" s="22">
        <f t="shared" si="30"/>
        <v>0.990506855634286</v>
      </c>
      <c r="Z45" s="22">
        <f t="shared" si="31"/>
        <v>3.3484934413321294</v>
      </c>
      <c r="AA45" s="22">
        <f t="shared" si="32"/>
        <v>0.958374933503094</v>
      </c>
      <c r="AB45" s="22">
        <f t="shared" si="33"/>
        <v>1.3996116521947495</v>
      </c>
      <c r="AD45" s="5">
        <f>'[1]Sheet9'!$M$54</f>
        <v>66</v>
      </c>
      <c r="AE45" s="5">
        <f>'[1]Sheet9'!$M$57</f>
        <v>69.4</v>
      </c>
      <c r="AF45" s="5">
        <f t="shared" si="34"/>
        <v>11.086261980830672</v>
      </c>
      <c r="AG45" s="3">
        <f t="shared" si="8"/>
        <v>53.68610994717638</v>
      </c>
      <c r="AH45" s="3">
        <f t="shared" si="9"/>
        <v>87.32388911535135</v>
      </c>
      <c r="AI45" s="22">
        <f t="shared" si="35"/>
        <v>8.576055902104853</v>
      </c>
      <c r="AJ45" s="22">
        <f t="shared" si="36"/>
        <v>13.949503053570503</v>
      </c>
      <c r="AK45" s="22">
        <f t="shared" si="37"/>
        <v>2.510206078725819</v>
      </c>
      <c r="AL45" s="22">
        <f t="shared" si="38"/>
        <v>2.8632410727398305</v>
      </c>
      <c r="AN45" s="18">
        <f>'[2]Rast41j'!$G$56</f>
        <v>270</v>
      </c>
      <c r="AO45" s="18">
        <f>'[2]Rast41j'!$G$59</f>
        <v>276</v>
      </c>
      <c r="AP45" s="18">
        <f t="shared" si="39"/>
        <v>44.08945686900959</v>
      </c>
      <c r="AQ45" s="3">
        <f t="shared" si="10"/>
        <v>243.43803445736114</v>
      </c>
      <c r="AR45" s="3">
        <f t="shared" si="11"/>
        <v>308.56196554263886</v>
      </c>
      <c r="AS45" s="22">
        <f t="shared" si="40"/>
        <v>38.88786492929091</v>
      </c>
      <c r="AT45" s="22">
        <f t="shared" si="41"/>
        <v>49.291048808728256</v>
      </c>
      <c r="AU45" s="22">
        <f t="shared" si="42"/>
        <v>5.201591939718675</v>
      </c>
      <c r="AV45" s="22">
        <f t="shared" si="43"/>
        <v>5.201591939718668</v>
      </c>
      <c r="AX45" s="4">
        <f>'[2]Rast41j'!$M$56</f>
        <v>625</v>
      </c>
      <c r="AY45" s="4">
        <f>'[2]Rast41j'!$M$59</f>
        <v>626</v>
      </c>
    </row>
    <row r="46" spans="2:51" ht="15.75">
      <c r="B46" s="1" t="s">
        <v>16</v>
      </c>
      <c r="C46" s="13">
        <f t="shared" si="3"/>
        <v>1.763668430335097</v>
      </c>
      <c r="D46" s="13"/>
      <c r="E46" s="36">
        <f t="shared" si="13"/>
        <v>0.6693963336270238</v>
      </c>
      <c r="F46" s="36">
        <f t="shared" si="4"/>
        <v>2.9072864580200903</v>
      </c>
      <c r="G46" s="23"/>
      <c r="H46" s="13">
        <f t="shared" si="26"/>
        <v>11.28747795414462</v>
      </c>
      <c r="I46" s="13"/>
      <c r="J46" s="12">
        <f t="shared" si="5"/>
        <v>7.103257021815485</v>
      </c>
      <c r="K46" s="12">
        <f t="shared" si="5"/>
        <v>12.370255611029124</v>
      </c>
      <c r="L46" s="12"/>
      <c r="M46" s="26">
        <f t="shared" si="27"/>
        <v>42.857142857142854</v>
      </c>
      <c r="N46" s="26"/>
      <c r="O46" s="25">
        <f t="shared" si="6"/>
        <v>39.75929203539823</v>
      </c>
      <c r="P46" s="25">
        <f t="shared" si="6"/>
        <v>50.86017699115044</v>
      </c>
      <c r="S46" s="21">
        <f>'[1]Sheet9'!$F$72</f>
        <v>10</v>
      </c>
      <c r="T46" s="19">
        <f t="shared" si="28"/>
        <v>1.763668430335097</v>
      </c>
      <c r="U46" s="21">
        <f>'[1]Sheet9'!$F$75</f>
        <v>8.8</v>
      </c>
      <c r="V46" s="22">
        <f t="shared" si="29"/>
        <v>1.5575221238938053</v>
      </c>
      <c r="W46" s="21">
        <f t="shared" si="12"/>
        <v>3.7820892849926846</v>
      </c>
      <c r="X46" s="21">
        <f t="shared" si="7"/>
        <v>16.42616848781351</v>
      </c>
      <c r="Y46" s="22">
        <f t="shared" si="30"/>
        <v>0.6693963336270238</v>
      </c>
      <c r="Z46" s="22">
        <f t="shared" si="31"/>
        <v>2.9072864580200903</v>
      </c>
      <c r="AA46" s="22">
        <f t="shared" si="32"/>
        <v>0.8881257902667815</v>
      </c>
      <c r="AB46" s="22">
        <f t="shared" si="33"/>
        <v>1.349764334126285</v>
      </c>
      <c r="AD46" s="5">
        <f>'[1]Sheet9'!$M$72</f>
        <v>64</v>
      </c>
      <c r="AE46" s="5">
        <f>'[1]Sheet9'!$M$75</f>
        <v>53.6</v>
      </c>
      <c r="AF46" s="5">
        <f t="shared" si="34"/>
        <v>9.486725663716815</v>
      </c>
      <c r="AG46" s="3">
        <f t="shared" si="8"/>
        <v>40.13340217325749</v>
      </c>
      <c r="AH46" s="3">
        <f t="shared" si="9"/>
        <v>69.89194420231455</v>
      </c>
      <c r="AI46" s="22">
        <f t="shared" si="35"/>
        <v>7.103257021815485</v>
      </c>
      <c r="AJ46" s="22">
        <f t="shared" si="36"/>
        <v>12.370255611029124</v>
      </c>
      <c r="AK46" s="22">
        <f t="shared" si="37"/>
        <v>2.38346864190133</v>
      </c>
      <c r="AL46" s="22">
        <f t="shared" si="38"/>
        <v>2.8835299473123097</v>
      </c>
      <c r="AN46" s="18">
        <f>'[2]Rast41k'!$G$20</f>
        <v>243</v>
      </c>
      <c r="AO46" s="18">
        <f>'[2]Rast41k'!$G$23</f>
        <v>256</v>
      </c>
      <c r="AP46" s="18">
        <f t="shared" si="39"/>
        <v>45.309734513274336</v>
      </c>
      <c r="AQ46" s="3">
        <f t="shared" si="10"/>
        <v>224.64</v>
      </c>
      <c r="AR46" s="3">
        <f t="shared" si="11"/>
        <v>287.36</v>
      </c>
      <c r="AS46" s="22">
        <f t="shared" si="40"/>
        <v>39.75929203539823</v>
      </c>
      <c r="AT46" s="22">
        <f t="shared" si="41"/>
        <v>50.86017699115044</v>
      </c>
      <c r="AU46" s="22">
        <f t="shared" si="42"/>
        <v>5.5504424778761035</v>
      </c>
      <c r="AV46" s="22">
        <f t="shared" si="43"/>
        <v>5.5504424778761035</v>
      </c>
      <c r="AX46" s="4">
        <f>'[2]Rast41k'!$M$20</f>
        <v>567</v>
      </c>
      <c r="AY46" s="4">
        <f>'[2]Rast41k'!$M$23</f>
        <v>565</v>
      </c>
    </row>
    <row r="47" spans="2:51" ht="12" customHeight="1">
      <c r="B47" s="1"/>
      <c r="C47" s="13"/>
      <c r="D47" s="13"/>
      <c r="E47" s="36"/>
      <c r="F47" s="36"/>
      <c r="G47" s="23"/>
      <c r="H47" s="13"/>
      <c r="I47" s="13"/>
      <c r="J47" s="12"/>
      <c r="K47" s="12"/>
      <c r="L47" s="12"/>
      <c r="M47" s="26"/>
      <c r="N47" s="26"/>
      <c r="O47" s="25"/>
      <c r="P47" s="25"/>
      <c r="S47" s="21"/>
      <c r="T47" s="19"/>
      <c r="U47" s="21"/>
      <c r="V47" s="22"/>
      <c r="W47" s="21"/>
      <c r="X47" s="21"/>
      <c r="Y47" s="22"/>
      <c r="Z47" s="22"/>
      <c r="AA47" s="22"/>
      <c r="AB47" s="22"/>
      <c r="AD47" s="5"/>
      <c r="AE47" s="5"/>
      <c r="AF47" s="5"/>
      <c r="AG47" s="3"/>
      <c r="AH47" s="3"/>
      <c r="AI47" s="22"/>
      <c r="AJ47" s="22"/>
      <c r="AK47" s="22"/>
      <c r="AL47" s="22"/>
      <c r="AN47" s="18"/>
      <c r="AO47" s="18"/>
      <c r="AP47" s="18"/>
      <c r="AQ47" s="3"/>
      <c r="AR47" s="3"/>
      <c r="AS47" s="22"/>
      <c r="AT47" s="22"/>
      <c r="AU47" s="22"/>
      <c r="AV47" s="22"/>
      <c r="AX47" s="4"/>
      <c r="AY47" s="4"/>
    </row>
    <row r="48" spans="2:51" ht="15.75">
      <c r="B48" s="2" t="s">
        <v>19</v>
      </c>
      <c r="C48" s="13">
        <f t="shared" si="3"/>
        <v>1.7857142857142856</v>
      </c>
      <c r="D48" s="13"/>
      <c r="E48" s="36">
        <f t="shared" si="13"/>
        <v>0.7178721911527999</v>
      </c>
      <c r="F48" s="36">
        <f t="shared" si="4"/>
        <v>2.753044765415727</v>
      </c>
      <c r="G48" s="23"/>
      <c r="H48" s="13">
        <f>AD48/AX48*100</f>
        <v>11.160714285714286</v>
      </c>
      <c r="I48" s="13"/>
      <c r="J48" s="12">
        <f t="shared" si="5"/>
        <v>8.565918583636641</v>
      </c>
      <c r="K48" s="12">
        <f t="shared" si="5"/>
        <v>13.74049958593509</v>
      </c>
      <c r="L48" s="12"/>
      <c r="M48" s="26">
        <f>AN48/AX48*100</f>
        <v>44.94047619047619</v>
      </c>
      <c r="N48" s="26"/>
      <c r="O48" s="25">
        <f t="shared" si="6"/>
        <v>40.81706971300104</v>
      </c>
      <c r="P48" s="25">
        <f t="shared" si="6"/>
        <v>51.09909795166963</v>
      </c>
      <c r="S48" s="21">
        <f>'[1]Sheet10'!$F$18</f>
        <v>12</v>
      </c>
      <c r="T48" s="19">
        <f>S48/AX48*100</f>
        <v>1.7857142857142856</v>
      </c>
      <c r="U48" s="21">
        <f>'[1]Sheet10'!$F$21</f>
        <v>10</v>
      </c>
      <c r="V48" s="22">
        <f>U48/AY48*100</f>
        <v>1.4970059880239521</v>
      </c>
      <c r="W48" s="21">
        <f t="shared" si="12"/>
        <v>4.795386236900703</v>
      </c>
      <c r="X48" s="21">
        <f t="shared" si="7"/>
        <v>18.390339032977057</v>
      </c>
      <c r="Y48" s="22">
        <f>(W48/$AY48)*100</f>
        <v>0.7178721911527999</v>
      </c>
      <c r="Z48" s="22">
        <f>(X48/$AY48)*100</f>
        <v>2.753044765415727</v>
      </c>
      <c r="AA48" s="22">
        <f>V48-Y48</f>
        <v>0.7791337968711523</v>
      </c>
      <c r="AB48" s="22">
        <f>Z48-V48</f>
        <v>1.2560387773917747</v>
      </c>
      <c r="AD48" s="5">
        <f>'[1]Sheet10'!$M$18</f>
        <v>75</v>
      </c>
      <c r="AE48" s="5">
        <f>'[1]Sheet10'!$M$21</f>
        <v>73.4</v>
      </c>
      <c r="AF48" s="5">
        <f>AE48/AY48*100</f>
        <v>10.988023952095809</v>
      </c>
      <c r="AG48" s="3">
        <f t="shared" si="8"/>
        <v>57.220336138692765</v>
      </c>
      <c r="AH48" s="3">
        <f t="shared" si="9"/>
        <v>91.78653723404639</v>
      </c>
      <c r="AI48" s="22">
        <f>(AG48/$AY48)*100</f>
        <v>8.565918583636641</v>
      </c>
      <c r="AJ48" s="22">
        <f>(AH48/$AY48)*100</f>
        <v>13.74049958593509</v>
      </c>
      <c r="AK48" s="22">
        <f>AF48-AI48</f>
        <v>2.4221053684591674</v>
      </c>
      <c r="AL48" s="22">
        <f>AJ48-AF48</f>
        <v>2.752475633839282</v>
      </c>
      <c r="AN48" s="18">
        <f>'[2]Rast41k'!$G$38</f>
        <v>302</v>
      </c>
      <c r="AO48" s="18">
        <f>'[2]Rast41k'!$G$41</f>
        <v>307</v>
      </c>
      <c r="AP48" s="18">
        <f>AO48/AY48*100</f>
        <v>45.958083832335326</v>
      </c>
      <c r="AQ48" s="3">
        <f t="shared" si="10"/>
        <v>272.6580256828469</v>
      </c>
      <c r="AR48" s="3">
        <f t="shared" si="11"/>
        <v>341.3419743171531</v>
      </c>
      <c r="AS48" s="22">
        <f>(AQ48/$AY48)*100</f>
        <v>40.81706971300104</v>
      </c>
      <c r="AT48" s="22">
        <f>(AR48/$AY48)*100</f>
        <v>51.09909795166963</v>
      </c>
      <c r="AU48" s="22">
        <f>AP48-AS48</f>
        <v>5.141014119334287</v>
      </c>
      <c r="AV48" s="22">
        <f>AT48-AP48</f>
        <v>5.141014119334301</v>
      </c>
      <c r="AX48" s="4">
        <f>'[2]Rast41k'!$M$38</f>
        <v>672</v>
      </c>
      <c r="AY48" s="4">
        <f>'[2]Rast41k'!$M$41</f>
        <v>668</v>
      </c>
    </row>
    <row r="49" spans="2:51" ht="15.75">
      <c r="B49" s="1"/>
      <c r="C49" s="13"/>
      <c r="D49" s="13"/>
      <c r="E49" s="36"/>
      <c r="F49" s="36"/>
      <c r="G49" s="23"/>
      <c r="H49" s="13"/>
      <c r="I49" s="13"/>
      <c r="J49" s="12"/>
      <c r="K49" s="12"/>
      <c r="L49" s="12"/>
      <c r="M49" s="26"/>
      <c r="N49" s="26"/>
      <c r="O49" s="25"/>
      <c r="P49" s="25"/>
      <c r="S49" s="21"/>
      <c r="T49" s="19"/>
      <c r="U49" s="21"/>
      <c r="V49" s="22"/>
      <c r="W49" s="21"/>
      <c r="X49" s="21"/>
      <c r="Y49" s="22"/>
      <c r="Z49" s="22"/>
      <c r="AA49" s="22"/>
      <c r="AB49" s="22"/>
      <c r="AD49" s="5"/>
      <c r="AE49" s="5"/>
      <c r="AF49" s="5"/>
      <c r="AG49" s="3"/>
      <c r="AH49" s="3"/>
      <c r="AI49" s="22"/>
      <c r="AJ49" s="22"/>
      <c r="AK49" s="22"/>
      <c r="AL49" s="22"/>
      <c r="AN49" s="18"/>
      <c r="AO49" s="18"/>
      <c r="AP49" s="18"/>
      <c r="AQ49" s="3"/>
      <c r="AR49" s="3"/>
      <c r="AS49" s="22"/>
      <c r="AT49" s="22"/>
      <c r="AU49" s="22"/>
      <c r="AV49" s="22"/>
      <c r="AX49" s="4"/>
      <c r="AY49" s="4"/>
    </row>
    <row r="50" spans="2:51" ht="26.25" customHeight="1">
      <c r="B50" s="2" t="s">
        <v>68</v>
      </c>
      <c r="C50" s="13">
        <f t="shared" si="3"/>
        <v>1.5242633987669731</v>
      </c>
      <c r="D50" s="13"/>
      <c r="E50" s="36">
        <f t="shared" si="13"/>
        <v>1.4199597399959696</v>
      </c>
      <c r="F50" s="36">
        <f t="shared" si="4"/>
        <v>1.7229299851722364</v>
      </c>
      <c r="G50" s="23"/>
      <c r="H50" s="13">
        <f>AD50/AX50*100</f>
        <v>9.943643859450054</v>
      </c>
      <c r="I50" s="13"/>
      <c r="J50" s="12">
        <f t="shared" si="5"/>
        <v>9.633895114992775</v>
      </c>
      <c r="K50" s="12">
        <f t="shared" si="5"/>
        <v>10.398795803774094</v>
      </c>
      <c r="L50" s="13"/>
      <c r="M50" s="26">
        <f>AN50/AX50*100</f>
        <v>48.71212980823783</v>
      </c>
      <c r="N50" s="26"/>
      <c r="O50" s="25">
        <f t="shared" si="6"/>
        <v>48.291914499216595</v>
      </c>
      <c r="P50" s="25">
        <f t="shared" si="6"/>
        <v>49.986110361086745</v>
      </c>
      <c r="S50" s="21">
        <f>'[1]Sheet10'!$F$36</f>
        <v>403</v>
      </c>
      <c r="T50" s="19">
        <f>S50/AX50*100</f>
        <v>1.5242633987669731</v>
      </c>
      <c r="U50" s="21">
        <f>'[1]Sheet10'!$F$39</f>
        <v>413.4</v>
      </c>
      <c r="V50" s="22">
        <f>U50/AY50*100</f>
        <v>1.571444862584103</v>
      </c>
      <c r="W50" s="21">
        <f t="shared" si="12"/>
        <v>373.5488088007397</v>
      </c>
      <c r="X50" s="21">
        <f t="shared" si="7"/>
        <v>453.25119119926023</v>
      </c>
      <c r="Y50" s="22">
        <f>(W50/$AY50)*100</f>
        <v>1.4199597399959696</v>
      </c>
      <c r="Z50" s="22">
        <f>(X50/$AY50)*100</f>
        <v>1.7229299851722364</v>
      </c>
      <c r="AA50" s="22">
        <f>V50-Y50</f>
        <v>0.15148512258813351</v>
      </c>
      <c r="AB50" s="22">
        <f>Z50-V50</f>
        <v>0.1514851225881333</v>
      </c>
      <c r="AD50" s="14">
        <f>'[1]Sheet10'!$M$36</f>
        <v>2629</v>
      </c>
      <c r="AE50" s="14">
        <f>'[1]Sheet10'!$M$39</f>
        <v>2635</v>
      </c>
      <c r="AF50" s="5">
        <f>AE50/AY50*100</f>
        <v>10.016345459383434</v>
      </c>
      <c r="AG50" s="3">
        <f t="shared" si="8"/>
        <v>2534.388787901149</v>
      </c>
      <c r="AH50" s="3">
        <f t="shared" si="9"/>
        <v>2735.611212098851</v>
      </c>
      <c r="AI50" s="22">
        <f>(AG50/$AY50)*100</f>
        <v>9.633895114992775</v>
      </c>
      <c r="AJ50" s="22">
        <f>(AH50/$AY50)*100</f>
        <v>10.398795803774094</v>
      </c>
      <c r="AK50" s="22">
        <f>AF50-AI50</f>
        <v>0.3824503443906586</v>
      </c>
      <c r="AL50" s="22">
        <f>AJ50-AF50</f>
        <v>0.3824503443906604</v>
      </c>
      <c r="AN50" s="4">
        <f>'[2]Rast41k'!$G$56</f>
        <v>12879</v>
      </c>
      <c r="AO50" s="4">
        <f>'[2]Rast41k'!$G$59</f>
        <v>12927</v>
      </c>
      <c r="AP50" s="18">
        <f>AO50/AY50*100</f>
        <v>49.139012430151666</v>
      </c>
      <c r="AQ50" s="3">
        <f t="shared" si="10"/>
        <v>12704.15394730891</v>
      </c>
      <c r="AR50" s="3">
        <f t="shared" si="11"/>
        <v>13149.84605269109</v>
      </c>
      <c r="AS50" s="22">
        <f>(AQ50/$AY50)*100</f>
        <v>48.291914499216595</v>
      </c>
      <c r="AT50" s="22">
        <f>(AR50/$AY50)*100</f>
        <v>49.986110361086745</v>
      </c>
      <c r="AU50" s="22">
        <f>AP50-AS50</f>
        <v>0.847097930935071</v>
      </c>
      <c r="AV50" s="22">
        <f>AT50-AP50</f>
        <v>0.8470979309350781</v>
      </c>
      <c r="AX50" s="4">
        <f>'[2]Rast41k'!$M$56</f>
        <v>26439</v>
      </c>
      <c r="AY50" s="4">
        <f>'[2]Rast41k'!$M$59</f>
        <v>26307</v>
      </c>
    </row>
    <row r="51" spans="1:50" ht="15" customHeight="1" thickBot="1">
      <c r="A51" s="32"/>
      <c r="B51" s="33"/>
      <c r="C51" s="33"/>
      <c r="D51" s="33"/>
      <c r="E51" s="34"/>
      <c r="F51" s="34"/>
      <c r="G51" s="34"/>
      <c r="H51" s="33"/>
      <c r="I51" s="33"/>
      <c r="J51" s="33"/>
      <c r="K51" s="33"/>
      <c r="L51" s="33"/>
      <c r="M51" s="33"/>
      <c r="N51" s="33"/>
      <c r="O51" s="33"/>
      <c r="P51" s="33"/>
      <c r="S51" s="8"/>
      <c r="T51" s="8"/>
      <c r="U51" s="8"/>
      <c r="V51" s="8"/>
      <c r="W51" s="8"/>
      <c r="X51" s="8"/>
      <c r="Y51" s="8"/>
      <c r="Z51" s="8"/>
      <c r="AA51" s="8"/>
      <c r="AB51" s="8"/>
      <c r="AD51" s="8"/>
      <c r="AE51" s="8"/>
      <c r="AF51" s="8"/>
      <c r="AG51" s="8"/>
      <c r="AH51" s="8"/>
      <c r="AI51" s="8"/>
      <c r="AJ51" s="8"/>
      <c r="AK51" s="8"/>
      <c r="AL51" s="8"/>
      <c r="AN51" s="8"/>
      <c r="AO51" s="8"/>
      <c r="AP51" s="8"/>
      <c r="AQ51" s="8"/>
      <c r="AR51" s="8"/>
      <c r="AS51" s="8"/>
      <c r="AT51" s="8"/>
      <c r="AU51" s="8"/>
      <c r="AV51" s="8"/>
      <c r="AX51" s="8"/>
    </row>
    <row r="52" ht="23.25" customHeight="1">
      <c r="B52" s="7" t="s">
        <v>79</v>
      </c>
    </row>
    <row r="53" ht="15.75">
      <c r="B53" s="7" t="s">
        <v>80</v>
      </c>
    </row>
    <row r="100" ht="6.75" customHeight="1"/>
    <row r="104" ht="9" customHeight="1"/>
  </sheetData>
  <mergeCells count="5">
    <mergeCell ref="C6:C7"/>
    <mergeCell ref="E6:F6"/>
    <mergeCell ref="J6:K6"/>
    <mergeCell ref="O6:P6"/>
    <mergeCell ref="H6:H7"/>
  </mergeCells>
  <printOptions/>
  <pageMargins left="0.7480314960629921" right="0.7480314960629921" top="0.4724409448818898" bottom="0.4330708661417323" header="0.5118110236220472" footer="0.1968503937007874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MacAskill</dc:creator>
  <cp:keywords/>
  <dc:description/>
  <cp:lastModifiedBy>u031953</cp:lastModifiedBy>
  <cp:lastPrinted>2007-10-26T11:32:40Z</cp:lastPrinted>
  <dcterms:created xsi:type="dcterms:W3CDTF">2006-07-11T10:38:31Z</dcterms:created>
  <dcterms:modified xsi:type="dcterms:W3CDTF">2007-11-05T15:32:49Z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Comment">
    <vt:lpwstr/>
  </property>
  <property fmtid="{D5CDD505-2E9C-101B-9397-08002B2CF9AE}" pid="3" name="Objective-CreationStamp">
    <vt:filetime>2007-10-05T13:35:33Z</vt:filetime>
  </property>
  <property fmtid="{D5CDD505-2E9C-101B-9397-08002B2CF9AE}" pid="4" name="Objective-Id">
    <vt:lpwstr>B1598930</vt:lpwstr>
  </property>
  <property fmtid="{D5CDD505-2E9C-101B-9397-08002B2CF9AE}" pid="5" name="Objective-IsApproved">
    <vt:lpwstr>No</vt:lpwstr>
  </property>
  <property fmtid="{D5CDD505-2E9C-101B-9397-08002B2CF9AE}" pid="6" name="Objective-IsPublished">
    <vt:lpwstr>No</vt:lpwstr>
  </property>
  <property fmtid="{D5CDD505-2E9C-101B-9397-08002B2CF9AE}" pid="7" name="Objective-DatePublished">
    <vt:lpwstr/>
  </property>
  <property fmtid="{D5CDD505-2E9C-101B-9397-08002B2CF9AE}" pid="8" name="Objective-ModificationStamp">
    <vt:filetime>2007-10-05T13:35:38Z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Folder:SE File Plan:Business and industry:Transport:Roads and road transport - Road safety:Research and analysis: Roads and road transport - Road safety:Road accident and casualty statistics: Road Accidents Scotland 2006: Research and Ana</vt:lpwstr>
  </property>
  <property fmtid="{D5CDD505-2E9C-101B-9397-08002B2CF9AE}" pid="11" name="Objective-Parent">
    <vt:lpwstr>Road accident and casualty statistics: Road Accidents Scotland 2006: Research and Analysis: Roads and road transport - Road safety: 2006-</vt:lpwstr>
  </property>
  <property fmtid="{D5CDD505-2E9C-101B-9397-08002B2CF9AE}" pid="12" name="Objective-State">
    <vt:lpwstr>Being Edited</vt:lpwstr>
  </property>
  <property fmtid="{D5CDD505-2E9C-101B-9397-08002B2CF9AE}" pid="13" name="Objective-Title">
    <vt:lpwstr>Annex H tables</vt:lpwstr>
  </property>
  <property fmtid="{D5CDD505-2E9C-101B-9397-08002B2CF9AE}" pid="14" name="Objective-Version">
    <vt:lpwstr>1.1</vt:lpwstr>
  </property>
  <property fmtid="{D5CDD505-2E9C-101B-9397-08002B2CF9AE}" pid="15" name="Objective-VersionComment">
    <vt:lpwstr>Version 2</vt:lpwstr>
  </property>
  <property fmtid="{D5CDD505-2E9C-101B-9397-08002B2CF9AE}" pid="16" name="Objective-VersionNumber">
    <vt:i4>2</vt:i4>
  </property>
  <property fmtid="{D5CDD505-2E9C-101B-9397-08002B2CF9AE}" pid="17" name="Objective-FileNumber">
    <vt:lpwstr>PUBRES/1141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>&lt;not set&gt;</vt:lpwstr>
  </property>
  <property fmtid="{D5CDD505-2E9C-101B-9397-08002B2CF9AE}" pid="21" name="Objective-Date Received [system]">
    <vt:lpwstr>&lt;not set&gt;</vt:lpwstr>
  </property>
</Properties>
</file>