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le C-D" sheetId="1" r:id="rId1"/>
    <sheet name="Table E-F" sheetId="2" r:id="rId2"/>
    <sheet name="Table G)" sheetId="3" r:id="rId3"/>
    <sheet name="Table G2" sheetId="4" r:id="rId4"/>
    <sheet name="Table H" sheetId="5" r:id="rId5"/>
  </sheets>
  <externalReferences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KEYA">'[4]Table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'Table C-D'!$A$1:$L$81</definedName>
    <definedName name="_xlnm.Print_Area" localSheetId="1">'Table E-F'!$A$1:$L$60</definedName>
    <definedName name="_xlnm.Print_Area" localSheetId="2">'Table G)'!$A$2:$M$56</definedName>
    <definedName name="_xlnm.Print_Area" localSheetId="3">'Table G2'!$A$2:$O$47</definedName>
    <definedName name="_xlnm.Print_Area" localSheetId="4">'Table H'!$A$2:$H$81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ABLE" localSheetId="0">'Table C-D'!$K$91:$K$91</definedName>
    <definedName name="TABLE_2" localSheetId="0">'Table C-D'!$K$91:$K$91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<sst xmlns="http://schemas.openxmlformats.org/spreadsheetml/2006/main" count="550" uniqueCount="141">
  <si>
    <t>Casualties in Scotland, England &amp; Wales by severity</t>
  </si>
  <si>
    <t>Table C</t>
  </si>
  <si>
    <t>Number of casualties  :  All ages and child casualties</t>
  </si>
  <si>
    <t>Scotland</t>
  </si>
  <si>
    <t xml:space="preserve">           England &amp; Wales</t>
  </si>
  <si>
    <t>Killed &amp;</t>
  </si>
  <si>
    <t>All</t>
  </si>
  <si>
    <t>Killed</t>
  </si>
  <si>
    <t>Serious</t>
  </si>
  <si>
    <t>severities</t>
  </si>
  <si>
    <t>1.  All Ages</t>
  </si>
  <si>
    <t>(a)  Numbers</t>
  </si>
  <si>
    <t>1994-98 ave</t>
  </si>
  <si>
    <t>2003-2007 ave</t>
  </si>
  <si>
    <t>(b)  Per cent changes:</t>
  </si>
  <si>
    <t>2007 on 2006</t>
  </si>
  <si>
    <t>2007 on 1994-98 ave.</t>
  </si>
  <si>
    <t>2003-07 ave. on 94-98 ave</t>
  </si>
  <si>
    <t>Table D</t>
  </si>
  <si>
    <t>Rates per 1,000 population  :  All ages and child casualties</t>
  </si>
  <si>
    <t xml:space="preserve"> England &amp; Wales</t>
  </si>
  <si>
    <t>Scotland % of England &amp; Wales</t>
  </si>
  <si>
    <t>percentages</t>
  </si>
  <si>
    <t>(a)  Rates per 1,000 population</t>
  </si>
  <si>
    <t>Mid year population estimates</t>
  </si>
  <si>
    <t xml:space="preserve">              Scotland</t>
  </si>
  <si>
    <t xml:space="preserve">         England &amp; Wales</t>
  </si>
  <si>
    <t>Child</t>
  </si>
  <si>
    <t>Total</t>
  </si>
  <si>
    <t>1994-98 average</t>
  </si>
  <si>
    <t>2003-07 average</t>
  </si>
  <si>
    <t>Percent change:</t>
  </si>
  <si>
    <t>Casualties in Scotland, England &amp; Wales by mode of transport</t>
  </si>
  <si>
    <t>Table E</t>
  </si>
  <si>
    <t>and severity, 2007</t>
  </si>
  <si>
    <t>1. All ages</t>
  </si>
  <si>
    <t>Pedestrian</t>
  </si>
  <si>
    <t>Pedal cycle</t>
  </si>
  <si>
    <t>Car</t>
  </si>
  <si>
    <t>Bus/coach</t>
  </si>
  <si>
    <t>Other</t>
  </si>
  <si>
    <t xml:space="preserve"> </t>
  </si>
  <si>
    <t>Table F</t>
  </si>
  <si>
    <t>Rate per 1,000 population :  All ages and child casualties</t>
  </si>
  <si>
    <t>population estimates 2007</t>
  </si>
  <si>
    <t>England &amp; Wales</t>
  </si>
  <si>
    <t>GB</t>
  </si>
  <si>
    <t>Note: These tables are copied from the return from DfT and contain some changes and corrections.</t>
  </si>
  <si>
    <t>International Comparisons</t>
  </si>
  <si>
    <t>Table G</t>
  </si>
  <si>
    <t xml:space="preserve">Fatality rates per capita, for (a) all road users, (b) pedestrians, (c) car users; and (d) per motor </t>
  </si>
  <si>
    <t>(a) All road users</t>
  </si>
  <si>
    <t>(b) Pedestrians</t>
  </si>
  <si>
    <t>Per million population</t>
  </si>
  <si>
    <t>Rate</t>
  </si>
  <si>
    <t>Index</t>
  </si>
  <si>
    <t>Malta</t>
  </si>
  <si>
    <t>Netherlands</t>
  </si>
  <si>
    <t>Sweden</t>
  </si>
  <si>
    <t>Wales</t>
  </si>
  <si>
    <t>Switzerland</t>
  </si>
  <si>
    <t>Norway</t>
  </si>
  <si>
    <t>Germany</t>
  </si>
  <si>
    <t>England</t>
  </si>
  <si>
    <t>France</t>
  </si>
  <si>
    <t>Great Britain</t>
  </si>
  <si>
    <t>Finland</t>
  </si>
  <si>
    <t>United Kingdom</t>
  </si>
  <si>
    <t>New Zealand</t>
  </si>
  <si>
    <t>Denmark</t>
  </si>
  <si>
    <t>Japan</t>
  </si>
  <si>
    <t>Australia</t>
  </si>
  <si>
    <t>Belgium</t>
  </si>
  <si>
    <t>Northern Ireland</t>
  </si>
  <si>
    <t>Canada</t>
  </si>
  <si>
    <t>Luxembourg</t>
  </si>
  <si>
    <t>Irish Republic</t>
  </si>
  <si>
    <t>Austria</t>
  </si>
  <si>
    <t>Iceland</t>
  </si>
  <si>
    <t>Spain</t>
  </si>
  <si>
    <t>Portugal</t>
  </si>
  <si>
    <t>USA</t>
  </si>
  <si>
    <t>Slovenia</t>
  </si>
  <si>
    <t>Italy</t>
  </si>
  <si>
    <t>Czech Republic</t>
  </si>
  <si>
    <t>Greece</t>
  </si>
  <si>
    <t>Hungary</t>
  </si>
  <si>
    <t>Slovakia</t>
  </si>
  <si>
    <t>Poland</t>
  </si>
  <si>
    <t>Cyprus</t>
  </si>
  <si>
    <t>Republic of Korea</t>
  </si>
  <si>
    <t>Romania</t>
  </si>
  <si>
    <t>..</t>
  </si>
  <si>
    <t>Bulgaria</t>
  </si>
  <si>
    <t>Estonia</t>
  </si>
  <si>
    <t>Latvia</t>
  </si>
  <si>
    <t>Lithuania</t>
  </si>
  <si>
    <t>(1) Source: International Road Traffic and Accident Database (OECD).  The basis of the numbers is described in the text.</t>
  </si>
  <si>
    <t>Some of the countries may have updated their figures since they provided the data to OECD.</t>
  </si>
  <si>
    <t xml:space="preserve">International Comparisons </t>
  </si>
  <si>
    <t>Table G (continued)</t>
  </si>
  <si>
    <t xml:space="preserve">(c) Car users </t>
  </si>
  <si>
    <t>(d) Car users - fatality rates per million motor vehicles</t>
  </si>
  <si>
    <t>Per million</t>
  </si>
  <si>
    <t xml:space="preserve">     Per million</t>
  </si>
  <si>
    <t>Motor Vehicles</t>
  </si>
  <si>
    <t xml:space="preserve">     population</t>
  </si>
  <si>
    <t xml:space="preserve"> motor vehicles</t>
  </si>
  <si>
    <t>per 1,000</t>
  </si>
  <si>
    <t xml:space="preserve"> population</t>
  </si>
  <si>
    <t>Table H</t>
  </si>
  <si>
    <t>Road accident fatality rates per capita, by age group, ranked by respective rates - 2006</t>
  </si>
  <si>
    <t xml:space="preserve">Per million </t>
  </si>
  <si>
    <t>(a) 0-14 years</t>
  </si>
  <si>
    <t>pop</t>
  </si>
  <si>
    <t>(b) 15-24 years</t>
  </si>
  <si>
    <t>Korea</t>
  </si>
  <si>
    <t>Israel</t>
  </si>
  <si>
    <t>United States</t>
  </si>
  <si>
    <t>(c) 25-64 years</t>
  </si>
  <si>
    <t>(d) 65+ years</t>
  </si>
  <si>
    <t>(1) Source: International Road Traffic and Accident Database (OECD). The basis of the numbers is described in the text.</t>
  </si>
  <si>
    <t xml:space="preserve">1) 2005 </t>
  </si>
  <si>
    <t>2) 2004</t>
  </si>
  <si>
    <r>
      <t>2. Child casualties</t>
    </r>
    <r>
      <rPr>
        <b/>
        <vertAlign val="superscript"/>
        <sz val="16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</si>
  <si>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Child 0-15 years</t>
    </r>
  </si>
  <si>
    <r>
      <t>vehicle for car users: ranked by respective rates  - 2006 (as recorded in IRTAD</t>
    </r>
    <r>
      <rPr>
        <b/>
        <vertAlign val="superscript"/>
        <sz val="16"/>
        <rFont val="Arial"/>
        <family val="2"/>
      </rPr>
      <t>(1)</t>
    </r>
    <r>
      <rPr>
        <b/>
        <sz val="16"/>
        <rFont val="Arial"/>
        <family val="2"/>
      </rPr>
      <t>)</t>
    </r>
  </si>
  <si>
    <r>
      <t>Numbers           killed</t>
    </r>
    <r>
      <rPr>
        <vertAlign val="superscript"/>
        <sz val="12"/>
        <rFont val="Arial"/>
        <family val="2"/>
      </rPr>
      <t xml:space="preserve"> </t>
    </r>
  </si>
  <si>
    <r>
      <t>Numbers killed</t>
    </r>
    <r>
      <rPr>
        <vertAlign val="superscript"/>
        <sz val="12"/>
        <rFont val="Arial"/>
        <family val="2"/>
      </rPr>
      <t xml:space="preserve"> </t>
    </r>
  </si>
  <si>
    <r>
      <t>International Comparisons</t>
    </r>
    <r>
      <rPr>
        <b/>
        <vertAlign val="superscript"/>
        <sz val="16"/>
        <rFont val="Arial"/>
        <family val="2"/>
      </rPr>
      <t>(1)</t>
    </r>
  </si>
  <si>
    <r>
      <t xml:space="preserve">Luxembourg </t>
    </r>
    <r>
      <rPr>
        <vertAlign val="superscript"/>
        <sz val="12"/>
        <rFont val="Arial"/>
        <family val="2"/>
      </rPr>
      <t>2</t>
    </r>
  </si>
  <si>
    <r>
      <t xml:space="preserve">Ireland </t>
    </r>
    <r>
      <rPr>
        <vertAlign val="superscript"/>
        <sz val="12"/>
        <rFont val="Arial"/>
        <family val="2"/>
      </rPr>
      <t>1</t>
    </r>
  </si>
  <si>
    <r>
      <t xml:space="preserve">Hungary </t>
    </r>
    <r>
      <rPr>
        <vertAlign val="superscript"/>
        <sz val="12"/>
        <rFont val="Arial"/>
        <family val="2"/>
      </rPr>
      <t>2</t>
    </r>
  </si>
  <si>
    <r>
      <t xml:space="preserve">Italy </t>
    </r>
    <r>
      <rPr>
        <vertAlign val="superscript"/>
        <sz val="12"/>
        <rFont val="Arial"/>
        <family val="2"/>
      </rPr>
      <t>2</t>
    </r>
  </si>
  <si>
    <r>
      <t>Canada</t>
    </r>
    <r>
      <rPr>
        <vertAlign val="superscript"/>
        <sz val="12"/>
        <rFont val="Arial"/>
        <family val="2"/>
      </rPr>
      <t>1</t>
    </r>
  </si>
  <si>
    <r>
      <t xml:space="preserve">Portugal </t>
    </r>
    <r>
      <rPr>
        <vertAlign val="superscript"/>
        <sz val="12"/>
        <rFont val="Arial"/>
        <family val="2"/>
      </rPr>
      <t>2</t>
    </r>
  </si>
  <si>
    <r>
      <t xml:space="preserve">Portugal </t>
    </r>
    <r>
      <rPr>
        <vertAlign val="superscript"/>
        <sz val="12"/>
        <rFont val="Arial"/>
        <family val="2"/>
      </rPr>
      <t>1</t>
    </r>
  </si>
  <si>
    <r>
      <t xml:space="preserve">United States </t>
    </r>
    <r>
      <rPr>
        <vertAlign val="superscript"/>
        <sz val="12"/>
        <rFont val="Arial"/>
        <family val="2"/>
      </rPr>
      <t>1</t>
    </r>
  </si>
  <si>
    <r>
      <t xml:space="preserve">Canada </t>
    </r>
    <r>
      <rPr>
        <vertAlign val="superscript"/>
        <sz val="12"/>
        <rFont val="Arial"/>
        <family val="2"/>
      </rPr>
      <t>1</t>
    </r>
  </si>
  <si>
    <r>
      <t>United States</t>
    </r>
    <r>
      <rPr>
        <vertAlign val="superscript"/>
        <sz val="12"/>
        <rFont val="Arial"/>
        <family val="2"/>
      </rPr>
      <t xml:space="preserve"> 2</t>
    </r>
  </si>
  <si>
    <r>
      <t>Luxembourg</t>
    </r>
    <r>
      <rPr>
        <vertAlign val="superscript"/>
        <sz val="12"/>
        <rFont val="Arial"/>
        <family val="2"/>
      </rPr>
      <t xml:space="preserve"> 2</t>
    </r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</si>
</sst>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</numFmts>
  <fonts count="34">
    <font>
      <sz val="10"/>
      <name val="Arial"/>
      <family val="0"/>
    </font>
    <font>
      <u val="single"/>
      <sz val="10"/>
      <color indexed="8"/>
      <name val="Arial"/>
      <family val="0"/>
    </font>
    <font>
      <sz val="8"/>
      <name val="Arial"/>
      <family val="0"/>
    </font>
    <font>
      <sz val="12"/>
      <name val="Arial MT"/>
      <family val="0"/>
    </font>
    <font>
      <b/>
      <sz val="16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vertAlign val="superscript"/>
      <sz val="16"/>
      <name val="Arial"/>
      <family val="2"/>
    </font>
    <font>
      <i/>
      <sz val="9"/>
      <name val="Arial"/>
      <family val="2"/>
    </font>
    <font>
      <sz val="12"/>
      <color indexed="10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6"/>
      <name val="Arial"/>
      <family val="2"/>
    </font>
    <font>
      <b/>
      <vertAlign val="superscript"/>
      <sz val="14"/>
      <name val="Arial"/>
      <family val="2"/>
    </font>
    <font>
      <vertAlign val="superscript"/>
      <sz val="14"/>
      <name val="Arial"/>
      <family val="2"/>
    </font>
    <font>
      <b/>
      <vertAlign val="superscript"/>
      <sz val="12"/>
      <name val="Arial"/>
      <family val="2"/>
    </font>
    <font>
      <sz val="13"/>
      <name val="Arial"/>
      <family val="2"/>
    </font>
    <font>
      <vertAlign val="superscript"/>
      <sz val="13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3" fontId="2" fillId="0" borderId="0">
      <alignment/>
      <protection/>
    </xf>
    <xf numFmtId="169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0" fontId="11" fillId="0" borderId="0" xfId="0" applyFont="1" applyAlignment="1">
      <alignment/>
    </xf>
    <xf numFmtId="3" fontId="7" fillId="0" borderId="0" xfId="15" applyNumberFormat="1" applyFont="1" applyAlignment="1">
      <alignment/>
    </xf>
    <xf numFmtId="0" fontId="7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3" fontId="8" fillId="0" borderId="0" xfId="15" applyNumberFormat="1" applyFont="1" applyAlignment="1">
      <alignment/>
    </xf>
    <xf numFmtId="173" fontId="0" fillId="0" borderId="0" xfId="0" applyNumberFormat="1" applyFont="1" applyBorder="1" applyAlignment="1">
      <alignment/>
    </xf>
    <xf numFmtId="3" fontId="8" fillId="0" borderId="0" xfId="15" applyNumberFormat="1" applyFont="1" applyFill="1" applyAlignment="1">
      <alignment/>
    </xf>
    <xf numFmtId="3" fontId="12" fillId="0" borderId="0" xfId="15" applyNumberFormat="1" applyFont="1" applyAlignment="1">
      <alignment/>
    </xf>
    <xf numFmtId="166" fontId="7" fillId="0" borderId="0" xfId="0" applyNumberFormat="1" applyFont="1" applyBorder="1" applyAlignment="1">
      <alignment/>
    </xf>
    <xf numFmtId="173" fontId="8" fillId="0" borderId="0" xfId="15" applyNumberFormat="1" applyFont="1" applyAlignment="1">
      <alignment/>
    </xf>
    <xf numFmtId="0" fontId="7" fillId="0" borderId="0" xfId="0" applyFont="1" applyAlignment="1">
      <alignment horizontal="left"/>
    </xf>
    <xf numFmtId="1" fontId="13" fillId="0" borderId="0" xfId="15" applyNumberFormat="1" applyFont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 horizontal="right"/>
    </xf>
    <xf numFmtId="1" fontId="8" fillId="0" borderId="1" xfId="0" applyNumberFormat="1" applyFont="1" applyBorder="1" applyAlignment="1">
      <alignment horizontal="right"/>
    </xf>
    <xf numFmtId="1" fontId="13" fillId="0" borderId="1" xfId="0" applyNumberFormat="1" applyFont="1" applyBorder="1" applyAlignment="1">
      <alignment/>
    </xf>
    <xf numFmtId="0" fontId="14" fillId="0" borderId="1" xfId="0" applyFont="1" applyBorder="1" applyAlignment="1">
      <alignment/>
    </xf>
    <xf numFmtId="1" fontId="8" fillId="0" borderId="0" xfId="0" applyNumberFormat="1" applyFont="1" applyAlignment="1">
      <alignment/>
    </xf>
    <xf numFmtId="3" fontId="8" fillId="0" borderId="0" xfId="0" applyNumberFormat="1" applyFont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/>
    </xf>
    <xf numFmtId="3" fontId="12" fillId="0" borderId="0" xfId="15" applyNumberFormat="1" applyFont="1" applyAlignment="1">
      <alignment horizontal="right"/>
    </xf>
    <xf numFmtId="173" fontId="11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16" fillId="0" borderId="0" xfId="0" applyFont="1" applyAlignment="1">
      <alignment horizontal="right"/>
    </xf>
    <xf numFmtId="178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1" fontId="12" fillId="0" borderId="0" xfId="15" applyNumberFormat="1" applyFont="1" applyAlignment="1">
      <alignment/>
    </xf>
    <xf numFmtId="178" fontId="13" fillId="0" borderId="0" xfId="0" applyNumberFormat="1" applyFont="1" applyFill="1" applyAlignment="1">
      <alignment/>
    </xf>
    <xf numFmtId="1" fontId="7" fillId="0" borderId="0" xfId="15" applyNumberFormat="1" applyFont="1" applyAlignment="1">
      <alignment/>
    </xf>
    <xf numFmtId="178" fontId="7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1" fontId="4" fillId="0" borderId="0" xfId="0" applyNumberFormat="1" applyFont="1" applyAlignment="1">
      <alignment horizontal="left"/>
    </xf>
    <xf numFmtId="1" fontId="16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8" fontId="12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3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 horizontal="center"/>
    </xf>
    <xf numFmtId="3" fontId="0" fillId="0" borderId="0" xfId="15" applyNumberFormat="1" applyFont="1" applyAlignment="1">
      <alignment/>
    </xf>
    <xf numFmtId="170" fontId="0" fillId="0" borderId="0" xfId="0" applyNumberFormat="1" applyFont="1" applyAlignment="1" applyProtection="1">
      <alignment/>
      <protection/>
    </xf>
    <xf numFmtId="174" fontId="0" fillId="0" borderId="0" xfId="15" applyNumberFormat="1" applyFont="1" applyBorder="1" applyAlignment="1" applyProtection="1">
      <alignment/>
      <protection/>
    </xf>
    <xf numFmtId="3" fontId="0" fillId="0" borderId="0" xfId="0" applyNumberFormat="1" applyFont="1" applyAlignment="1">
      <alignment/>
    </xf>
    <xf numFmtId="41" fontId="0" fillId="0" borderId="0" xfId="15" applyNumberFormat="1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21" applyNumberFormat="1" applyFont="1">
      <alignment/>
      <protection/>
    </xf>
    <xf numFmtId="3" fontId="14" fillId="0" borderId="0" xfId="15" applyNumberFormat="1" applyFont="1" applyAlignment="1">
      <alignment/>
    </xf>
    <xf numFmtId="166" fontId="13" fillId="0" borderId="0" xfId="0" applyNumberFormat="1" applyFont="1" applyAlignment="1">
      <alignment/>
    </xf>
    <xf numFmtId="166" fontId="13" fillId="0" borderId="1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1" fontId="8" fillId="0" borderId="0" xfId="0" applyNumberFormat="1" applyFont="1" applyAlignment="1" applyProtection="1">
      <alignment/>
      <protection/>
    </xf>
    <xf numFmtId="173" fontId="8" fillId="0" borderId="0" xfId="15" applyNumberFormat="1" applyFont="1" applyBorder="1" applyAlignment="1">
      <alignment/>
    </xf>
    <xf numFmtId="3" fontId="8" fillId="0" borderId="0" xfId="15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0" fillId="0" borderId="0" xfId="15" applyNumberFormat="1" applyFont="1" applyFill="1" applyAlignment="1">
      <alignment/>
    </xf>
    <xf numFmtId="173" fontId="0" fillId="0" borderId="0" xfId="15" applyNumberFormat="1" applyFont="1" applyBorder="1" applyAlignment="1">
      <alignment/>
    </xf>
    <xf numFmtId="0" fontId="0" fillId="0" borderId="0" xfId="0" applyFont="1" applyFill="1" applyAlignment="1">
      <alignment/>
    </xf>
    <xf numFmtId="1" fontId="8" fillId="0" borderId="0" xfId="0" applyNumberFormat="1" applyFont="1" applyFill="1" applyAlignment="1" applyProtection="1">
      <alignment/>
      <protection/>
    </xf>
    <xf numFmtId="1" fontId="8" fillId="0" borderId="0" xfId="15" applyNumberFormat="1" applyFont="1" applyAlignment="1">
      <alignment/>
    </xf>
    <xf numFmtId="1" fontId="8" fillId="0" borderId="0" xfId="15" applyNumberFormat="1" applyFont="1" applyFill="1" applyAlignment="1">
      <alignment/>
    </xf>
    <xf numFmtId="0" fontId="0" fillId="0" borderId="1" xfId="0" applyFont="1" applyBorder="1" applyAlignment="1">
      <alignment horizontal="right"/>
    </xf>
    <xf numFmtId="173" fontId="0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73" fontId="19" fillId="0" borderId="0" xfId="15" applyNumberFormat="1" applyFont="1" applyAlignment="1">
      <alignment/>
    </xf>
    <xf numFmtId="0" fontId="8" fillId="0" borderId="3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top"/>
    </xf>
    <xf numFmtId="0" fontId="9" fillId="0" borderId="1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1" fontId="13" fillId="0" borderId="0" xfId="0" applyNumberFormat="1" applyFont="1" applyFill="1" applyAlignment="1">
      <alignment/>
    </xf>
    <xf numFmtId="178" fontId="13" fillId="0" borderId="0" xfId="0" applyNumberFormat="1" applyFont="1" applyAlignment="1">
      <alignment/>
    </xf>
    <xf numFmtId="178" fontId="13" fillId="0" borderId="0" xfId="0" applyNumberFormat="1" applyFont="1" applyFill="1" applyAlignment="1">
      <alignment horizontal="right"/>
    </xf>
    <xf numFmtId="1" fontId="13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178" fontId="8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74" fontId="22" fillId="0" borderId="0" xfId="15" applyNumberFormat="1" applyFont="1" applyBorder="1" applyAlignment="1" applyProtection="1">
      <alignment/>
      <protection/>
    </xf>
    <xf numFmtId="170" fontId="22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>
      <alignment/>
    </xf>
    <xf numFmtId="0" fontId="23" fillId="0" borderId="0" xfId="0" applyFont="1" applyAlignment="1">
      <alignment/>
    </xf>
    <xf numFmtId="169" fontId="24" fillId="0" borderId="0" xfId="23" applyFont="1">
      <alignment/>
      <protection/>
    </xf>
    <xf numFmtId="169" fontId="25" fillId="0" borderId="0" xfId="23" applyFont="1" applyAlignment="1">
      <alignment horizontal="left"/>
      <protection/>
    </xf>
    <xf numFmtId="169" fontId="8" fillId="0" borderId="0" xfId="23" applyFont="1">
      <alignment/>
      <protection/>
    </xf>
    <xf numFmtId="169" fontId="25" fillId="0" borderId="0" xfId="23" applyFont="1">
      <alignment/>
      <protection/>
    </xf>
    <xf numFmtId="169" fontId="4" fillId="0" borderId="0" xfId="23" applyFont="1" applyBorder="1">
      <alignment/>
      <protection/>
    </xf>
    <xf numFmtId="169" fontId="26" fillId="0" borderId="0" xfId="23" applyFont="1" applyBorder="1" applyAlignment="1">
      <alignment horizontal="left"/>
      <protection/>
    </xf>
    <xf numFmtId="169" fontId="5" fillId="0" borderId="0" xfId="23" applyFont="1" applyBorder="1">
      <alignment/>
      <protection/>
    </xf>
    <xf numFmtId="169" fontId="4" fillId="0" borderId="0" xfId="23" applyFont="1" applyAlignment="1">
      <alignment horizontal="right"/>
      <protection/>
    </xf>
    <xf numFmtId="169" fontId="19" fillId="0" borderId="0" xfId="23" applyFont="1">
      <alignment/>
      <protection/>
    </xf>
    <xf numFmtId="169" fontId="4" fillId="0" borderId="0" xfId="23" applyFont="1" applyAlignment="1">
      <alignment horizontal="left"/>
      <protection/>
    </xf>
    <xf numFmtId="169" fontId="26" fillId="0" borderId="0" xfId="23" applyFont="1" applyAlignment="1">
      <alignment horizontal="left"/>
      <protection/>
    </xf>
    <xf numFmtId="169" fontId="5" fillId="0" borderId="0" xfId="23" applyFont="1">
      <alignment/>
      <protection/>
    </xf>
    <xf numFmtId="169" fontId="4" fillId="0" borderId="0" xfId="23" applyFont="1">
      <alignment/>
      <protection/>
    </xf>
    <xf numFmtId="169" fontId="26" fillId="0" borderId="0" xfId="23" applyFont="1">
      <alignment/>
      <protection/>
    </xf>
    <xf numFmtId="169" fontId="20" fillId="0" borderId="0" xfId="23" applyFont="1" applyAlignment="1">
      <alignment horizontal="left"/>
      <protection/>
    </xf>
    <xf numFmtId="169" fontId="20" fillId="0" borderId="0" xfId="23" applyFont="1">
      <alignment/>
      <protection/>
    </xf>
    <xf numFmtId="169" fontId="7" fillId="0" borderId="0" xfId="23" applyFont="1" applyAlignment="1">
      <alignment horizontal="left"/>
      <protection/>
    </xf>
    <xf numFmtId="169" fontId="27" fillId="0" borderId="0" xfId="23" applyFont="1" applyAlignment="1">
      <alignment horizontal="left"/>
      <protection/>
    </xf>
    <xf numFmtId="169" fontId="20" fillId="0" borderId="1" xfId="23" applyFont="1" applyBorder="1">
      <alignment/>
      <protection/>
    </xf>
    <xf numFmtId="169" fontId="19" fillId="0" borderId="1" xfId="23" applyFont="1" applyBorder="1">
      <alignment/>
      <protection/>
    </xf>
    <xf numFmtId="169" fontId="28" fillId="0" borderId="0" xfId="23" applyFont="1" applyAlignment="1">
      <alignment horizontal="left"/>
      <protection/>
    </xf>
    <xf numFmtId="169" fontId="28" fillId="0" borderId="0" xfId="23" applyFont="1">
      <alignment/>
      <protection/>
    </xf>
    <xf numFmtId="169" fontId="7" fillId="0" borderId="4" xfId="23" applyFont="1" applyBorder="1">
      <alignment/>
      <protection/>
    </xf>
    <xf numFmtId="169" fontId="29" fillId="0" borderId="4" xfId="23" applyFont="1" applyBorder="1" applyAlignment="1">
      <alignment horizontal="left"/>
      <protection/>
    </xf>
    <xf numFmtId="169" fontId="8" fillId="0" borderId="4" xfId="23" applyFont="1" applyBorder="1">
      <alignment/>
      <protection/>
    </xf>
    <xf numFmtId="169" fontId="8" fillId="0" borderId="5" xfId="23" applyFont="1" applyBorder="1" applyAlignment="1">
      <alignment/>
      <protection/>
    </xf>
    <xf numFmtId="169" fontId="8" fillId="0" borderId="0" xfId="23" applyFont="1" applyAlignment="1">
      <alignment/>
      <protection/>
    </xf>
    <xf numFmtId="169" fontId="25" fillId="0" borderId="4" xfId="23" applyFont="1" applyBorder="1" applyAlignment="1">
      <alignment horizontal="left"/>
      <protection/>
    </xf>
    <xf numFmtId="169" fontId="7" fillId="0" borderId="6" xfId="23" applyFont="1" applyBorder="1">
      <alignment/>
      <protection/>
    </xf>
    <xf numFmtId="169" fontId="29" fillId="0" borderId="6" xfId="23" applyFont="1" applyBorder="1" applyAlignment="1">
      <alignment horizontal="left"/>
      <protection/>
    </xf>
    <xf numFmtId="169" fontId="8" fillId="0" borderId="6" xfId="23" applyFont="1" applyBorder="1" applyAlignment="1">
      <alignment horizontal="center" wrapText="1"/>
      <protection/>
    </xf>
    <xf numFmtId="169" fontId="8" fillId="0" borderId="6" xfId="23" applyFont="1" applyBorder="1" applyAlignment="1">
      <alignment horizontal="center"/>
      <protection/>
    </xf>
    <xf numFmtId="169" fontId="8" fillId="0" borderId="6" xfId="23" applyFont="1" applyBorder="1">
      <alignment/>
      <protection/>
    </xf>
    <xf numFmtId="169" fontId="25" fillId="0" borderId="6" xfId="23" applyFont="1" applyBorder="1" applyAlignment="1">
      <alignment horizontal="left"/>
      <protection/>
    </xf>
    <xf numFmtId="0" fontId="8" fillId="0" borderId="0" xfId="23" applyNumberFormat="1" applyFont="1" applyBorder="1" applyAlignment="1">
      <alignment/>
      <protection/>
    </xf>
    <xf numFmtId="169" fontId="8" fillId="0" borderId="0" xfId="23" applyFont="1" applyBorder="1">
      <alignment/>
      <protection/>
    </xf>
    <xf numFmtId="169" fontId="0" fillId="0" borderId="0" xfId="23" applyFont="1">
      <alignment/>
      <protection/>
    </xf>
    <xf numFmtId="169" fontId="18" fillId="0" borderId="0" xfId="23" applyFont="1" applyAlignment="1">
      <alignment horizontal="left"/>
      <protection/>
    </xf>
    <xf numFmtId="169" fontId="18" fillId="0" borderId="0" xfId="23" applyFont="1">
      <alignment/>
      <protection/>
    </xf>
    <xf numFmtId="169" fontId="30" fillId="0" borderId="0" xfId="23" applyFont="1" applyBorder="1" applyAlignment="1">
      <alignment horizontal="left"/>
      <protection/>
    </xf>
    <xf numFmtId="173" fontId="30" fillId="0" borderId="0" xfId="15" applyNumberFormat="1" applyFont="1" applyFill="1" applyBorder="1" applyAlignment="1">
      <alignment horizontal="right"/>
    </xf>
    <xf numFmtId="1" fontId="30" fillId="0" borderId="0" xfId="23" applyNumberFormat="1" applyFont="1" applyFill="1" applyBorder="1" applyProtection="1">
      <alignment/>
      <protection/>
    </xf>
    <xf numFmtId="169" fontId="30" fillId="0" borderId="0" xfId="23" applyFont="1" applyFill="1" applyBorder="1">
      <alignment/>
      <protection/>
    </xf>
    <xf numFmtId="172" fontId="30" fillId="0" borderId="0" xfId="23" applyNumberFormat="1" applyFont="1" applyFill="1" applyBorder="1" applyProtection="1">
      <alignment/>
      <protection/>
    </xf>
    <xf numFmtId="173" fontId="30" fillId="0" borderId="0" xfId="15" applyNumberFormat="1" applyFont="1" applyFill="1" applyBorder="1" applyAlignment="1">
      <alignment/>
    </xf>
    <xf numFmtId="169" fontId="30" fillId="0" borderId="0" xfId="23" applyFont="1" applyBorder="1">
      <alignment/>
      <protection/>
    </xf>
    <xf numFmtId="172" fontId="30" fillId="2" borderId="0" xfId="23" applyNumberFormat="1" applyFont="1" applyFill="1" applyBorder="1" applyProtection="1">
      <alignment/>
      <protection/>
    </xf>
    <xf numFmtId="1" fontId="28" fillId="0" borderId="0" xfId="23" applyNumberFormat="1" applyFont="1" applyBorder="1" applyAlignment="1">
      <alignment horizontal="left"/>
      <protection/>
    </xf>
    <xf numFmtId="173" fontId="19" fillId="0" borderId="0" xfId="15" applyNumberFormat="1" applyFont="1" applyFill="1" applyBorder="1" applyAlignment="1">
      <alignment/>
    </xf>
    <xf numFmtId="173" fontId="30" fillId="0" borderId="0" xfId="15" applyNumberFormat="1" applyFont="1" applyFill="1" applyAlignment="1">
      <alignment horizontal="right"/>
    </xf>
    <xf numFmtId="169" fontId="30" fillId="0" borderId="0" xfId="23" applyFont="1" applyFill="1" applyBorder="1" applyAlignment="1">
      <alignment horizontal="left"/>
      <protection/>
    </xf>
    <xf numFmtId="173" fontId="19" fillId="0" borderId="0" xfId="15" applyNumberFormat="1" applyFont="1" applyFill="1" applyAlignment="1">
      <alignment horizontal="right"/>
    </xf>
    <xf numFmtId="169" fontId="31" fillId="0" borderId="0" xfId="23" applyFont="1" applyFill="1" applyBorder="1" applyAlignment="1">
      <alignment horizontal="left"/>
      <protection/>
    </xf>
    <xf numFmtId="166" fontId="30" fillId="0" borderId="0" xfId="23" applyNumberFormat="1" applyFont="1" applyBorder="1">
      <alignment/>
      <protection/>
    </xf>
    <xf numFmtId="169" fontId="30" fillId="0" borderId="1" xfId="23" applyFont="1" applyBorder="1" applyAlignment="1">
      <alignment horizontal="left"/>
      <protection/>
    </xf>
    <xf numFmtId="173" fontId="30" fillId="0" borderId="1" xfId="15" applyNumberFormat="1" applyFont="1" applyFill="1" applyBorder="1" applyAlignment="1">
      <alignment horizontal="right"/>
    </xf>
    <xf numFmtId="1" fontId="30" fillId="0" borderId="1" xfId="23" applyNumberFormat="1" applyFont="1" applyFill="1" applyBorder="1" applyProtection="1">
      <alignment/>
      <protection/>
    </xf>
    <xf numFmtId="169" fontId="30" fillId="0" borderId="1" xfId="23" applyFont="1" applyFill="1" applyBorder="1">
      <alignment/>
      <protection/>
    </xf>
    <xf numFmtId="172" fontId="30" fillId="0" borderId="1" xfId="23" applyNumberFormat="1" applyFont="1" applyFill="1" applyBorder="1" applyProtection="1">
      <alignment/>
      <protection/>
    </xf>
    <xf numFmtId="169" fontId="30" fillId="0" borderId="1" xfId="23" applyFont="1" applyFill="1" applyBorder="1" applyAlignment="1">
      <alignment horizontal="left"/>
      <protection/>
    </xf>
    <xf numFmtId="173" fontId="30" fillId="0" borderId="1" xfId="15" applyNumberFormat="1" applyFont="1" applyFill="1" applyBorder="1" applyAlignment="1">
      <alignment/>
    </xf>
    <xf numFmtId="169" fontId="30" fillId="0" borderId="1" xfId="23" applyFont="1" applyBorder="1">
      <alignment/>
      <protection/>
    </xf>
    <xf numFmtId="172" fontId="30" fillId="2" borderId="1" xfId="23" applyNumberFormat="1" applyFont="1" applyFill="1" applyBorder="1" applyProtection="1">
      <alignment/>
      <protection/>
    </xf>
    <xf numFmtId="173" fontId="30" fillId="0" borderId="0" xfId="15" applyNumberFormat="1" applyFont="1" applyFill="1" applyBorder="1" applyAlignment="1" applyProtection="1">
      <alignment/>
      <protection/>
    </xf>
    <xf numFmtId="173" fontId="19" fillId="0" borderId="0" xfId="15" applyNumberFormat="1" applyFont="1" applyFill="1" applyBorder="1" applyAlignment="1" applyProtection="1">
      <alignment/>
      <protection/>
    </xf>
    <xf numFmtId="169" fontId="0" fillId="0" borderId="0" xfId="23" applyFont="1" applyBorder="1">
      <alignment/>
      <protection/>
    </xf>
    <xf numFmtId="169" fontId="30" fillId="0" borderId="0" xfId="23" applyFont="1" applyFill="1" applyBorder="1" applyAlignment="1">
      <alignment horizontal="right"/>
      <protection/>
    </xf>
    <xf numFmtId="1" fontId="30" fillId="0" borderId="0" xfId="23" applyNumberFormat="1" applyFont="1" applyFill="1" applyBorder="1" applyAlignment="1" applyProtection="1">
      <alignment horizontal="right"/>
      <protection/>
    </xf>
    <xf numFmtId="172" fontId="30" fillId="0" borderId="0" xfId="23" applyNumberFormat="1" applyFont="1" applyFill="1" applyBorder="1" applyAlignment="1" applyProtection="1">
      <alignment horizontal="right"/>
      <protection/>
    </xf>
    <xf numFmtId="169" fontId="30" fillId="0" borderId="0" xfId="23" applyFont="1" applyBorder="1" applyAlignment="1">
      <alignment horizontal="right"/>
      <protection/>
    </xf>
    <xf numFmtId="172" fontId="30" fillId="2" borderId="0" xfId="23" applyNumberFormat="1" applyFont="1" applyFill="1" applyBorder="1" applyAlignment="1" applyProtection="1">
      <alignment horizontal="right"/>
      <protection/>
    </xf>
    <xf numFmtId="169" fontId="28" fillId="0" borderId="0" xfId="23" applyFont="1" applyBorder="1" applyAlignment="1">
      <alignment horizontal="left"/>
      <protection/>
    </xf>
    <xf numFmtId="1" fontId="30" fillId="0" borderId="0" xfId="23" applyNumberFormat="1" applyFont="1" applyFill="1" applyBorder="1">
      <alignment/>
      <protection/>
    </xf>
    <xf numFmtId="169" fontId="8" fillId="0" borderId="0" xfId="23" applyFont="1" applyBorder="1" applyAlignment="1">
      <alignment horizontal="left"/>
      <protection/>
    </xf>
    <xf numFmtId="169" fontId="18" fillId="0" borderId="0" xfId="23" applyFont="1" applyBorder="1">
      <alignment/>
      <protection/>
    </xf>
    <xf numFmtId="1" fontId="30" fillId="0" borderId="1" xfId="23" applyNumberFormat="1" applyFont="1" applyFill="1" applyBorder="1">
      <alignment/>
      <protection/>
    </xf>
    <xf numFmtId="1" fontId="30" fillId="0" borderId="1" xfId="23" applyNumberFormat="1" applyFont="1" applyFill="1" applyBorder="1" applyAlignment="1" applyProtection="1">
      <alignment horizontal="right"/>
      <protection/>
    </xf>
    <xf numFmtId="172" fontId="30" fillId="2" borderId="1" xfId="23" applyNumberFormat="1" applyFont="1" applyFill="1" applyBorder="1" applyAlignment="1" applyProtection="1">
      <alignment horizontal="right"/>
      <protection/>
    </xf>
    <xf numFmtId="1" fontId="19" fillId="0" borderId="0" xfId="23" applyNumberFormat="1" applyFont="1" applyBorder="1">
      <alignment/>
      <protection/>
    </xf>
    <xf numFmtId="169" fontId="8" fillId="0" borderId="0" xfId="23" applyFont="1" applyAlignment="1">
      <alignment horizontal="left"/>
      <protection/>
    </xf>
    <xf numFmtId="169" fontId="32" fillId="0" borderId="0" xfId="23" applyFont="1">
      <alignment/>
      <protection/>
    </xf>
    <xf numFmtId="169" fontId="33" fillId="0" borderId="0" xfId="23" applyFont="1">
      <alignment/>
      <protection/>
    </xf>
    <xf numFmtId="169" fontId="4" fillId="0" borderId="1" xfId="23" applyFont="1" applyBorder="1" applyAlignment="1">
      <alignment horizontal="left"/>
      <protection/>
    </xf>
    <xf numFmtId="169" fontId="29" fillId="0" borderId="1" xfId="23" applyFont="1" applyBorder="1" applyAlignment="1">
      <alignment horizontal="left"/>
      <protection/>
    </xf>
    <xf numFmtId="169" fontId="7" fillId="0" borderId="0" xfId="23" applyFont="1">
      <alignment/>
      <protection/>
    </xf>
    <xf numFmtId="169" fontId="8" fillId="0" borderId="1" xfId="23" applyFont="1" applyBorder="1">
      <alignment/>
      <protection/>
    </xf>
    <xf numFmtId="169" fontId="7" fillId="0" borderId="1" xfId="23" applyFont="1" applyBorder="1">
      <alignment/>
      <protection/>
    </xf>
    <xf numFmtId="169" fontId="8" fillId="0" borderId="1" xfId="23" applyFont="1" applyBorder="1" applyAlignment="1">
      <alignment horizontal="right"/>
      <protection/>
    </xf>
    <xf numFmtId="169" fontId="25" fillId="0" borderId="1" xfId="23" applyFont="1" applyBorder="1">
      <alignment/>
      <protection/>
    </xf>
    <xf numFmtId="169" fontId="8" fillId="0" borderId="1" xfId="23" applyFont="1" applyBorder="1" applyAlignment="1">
      <alignment horizontal="center"/>
      <protection/>
    </xf>
    <xf numFmtId="170" fontId="8" fillId="0" borderId="0" xfId="23" applyNumberFormat="1" applyFont="1" applyBorder="1" applyProtection="1">
      <alignment/>
      <protection/>
    </xf>
    <xf numFmtId="171" fontId="8" fillId="0" borderId="0" xfId="23" applyNumberFormat="1" applyFont="1" applyBorder="1" applyProtection="1">
      <alignment/>
      <protection/>
    </xf>
    <xf numFmtId="172" fontId="8" fillId="0" borderId="0" xfId="23" applyNumberFormat="1" applyFont="1" applyBorder="1" applyProtection="1">
      <alignment/>
      <protection/>
    </xf>
    <xf numFmtId="169" fontId="8" fillId="0" borderId="0" xfId="23" applyFont="1" applyBorder="1" applyAlignment="1">
      <alignment/>
      <protection/>
    </xf>
    <xf numFmtId="169" fontId="25" fillId="0" borderId="0" xfId="23" applyFont="1" applyBorder="1">
      <alignment/>
      <protection/>
    </xf>
    <xf numFmtId="169" fontId="25" fillId="0" borderId="0" xfId="23" applyFont="1" applyBorder="1" applyAlignment="1">
      <alignment horizontal="left"/>
      <protection/>
    </xf>
    <xf numFmtId="169" fontId="8" fillId="0" borderId="1" xfId="23" applyFont="1" applyBorder="1" applyAlignment="1">
      <alignment horizontal="left"/>
      <protection/>
    </xf>
    <xf numFmtId="169" fontId="0" fillId="0" borderId="0" xfId="23" applyFont="1" applyBorder="1" applyAlignment="1">
      <alignment horizontal="right"/>
      <protection/>
    </xf>
    <xf numFmtId="169" fontId="18" fillId="0" borderId="0" xfId="23" applyFont="1" applyBorder="1" applyAlignment="1">
      <alignment horizontal="left"/>
      <protection/>
    </xf>
    <xf numFmtId="169" fontId="18" fillId="0" borderId="0" xfId="23" applyFont="1" applyBorder="1" applyAlignment="1">
      <alignment horizontal="right"/>
      <protection/>
    </xf>
    <xf numFmtId="170" fontId="30" fillId="0" borderId="0" xfId="23" applyNumberFormat="1" applyFont="1" applyFill="1" applyBorder="1" applyProtection="1">
      <alignment/>
      <protection/>
    </xf>
    <xf numFmtId="1" fontId="31" fillId="0" borderId="0" xfId="23" applyNumberFormat="1" applyFont="1" applyFill="1" applyBorder="1" applyAlignment="1" applyProtection="1">
      <alignment horizontal="left"/>
      <protection/>
    </xf>
    <xf numFmtId="1" fontId="19" fillId="0" borderId="0" xfId="23" applyNumberFormat="1" applyFont="1" applyFill="1" applyBorder="1">
      <alignment/>
      <protection/>
    </xf>
    <xf numFmtId="173" fontId="19" fillId="0" borderId="0" xfId="15" applyNumberFormat="1" applyFont="1" applyFill="1" applyBorder="1" applyAlignment="1">
      <alignment horizontal="right"/>
    </xf>
    <xf numFmtId="169" fontId="31" fillId="0" borderId="0" xfId="23" applyFont="1" applyFill="1" applyBorder="1" applyAlignment="1">
      <alignment horizontal="right"/>
      <protection/>
    </xf>
    <xf numFmtId="169" fontId="30" fillId="0" borderId="0" xfId="23" applyFont="1" applyFill="1" applyAlignment="1">
      <alignment horizontal="left"/>
      <protection/>
    </xf>
    <xf numFmtId="169" fontId="30" fillId="0" borderId="0" xfId="23" applyFont="1" applyFill="1">
      <alignment/>
      <protection/>
    </xf>
    <xf numFmtId="173" fontId="19" fillId="0" borderId="0" xfId="15" applyNumberFormat="1" applyFont="1" applyFill="1" applyAlignment="1">
      <alignment/>
    </xf>
    <xf numFmtId="170" fontId="30" fillId="0" borderId="1" xfId="23" applyNumberFormat="1" applyFont="1" applyFill="1" applyBorder="1" applyProtection="1">
      <alignment/>
      <protection/>
    </xf>
    <xf numFmtId="169" fontId="31" fillId="0" borderId="1" xfId="23" applyFont="1" applyFill="1" applyBorder="1" applyAlignment="1">
      <alignment horizontal="left"/>
      <protection/>
    </xf>
    <xf numFmtId="1" fontId="30" fillId="0" borderId="0" xfId="23" applyNumberFormat="1" applyFont="1" applyFill="1" applyBorder="1" applyAlignment="1">
      <alignment horizontal="right"/>
      <protection/>
    </xf>
    <xf numFmtId="169" fontId="19" fillId="0" borderId="0" xfId="23" applyFont="1" applyBorder="1" applyAlignment="1">
      <alignment horizontal="left"/>
      <protection/>
    </xf>
    <xf numFmtId="1" fontId="19" fillId="0" borderId="0" xfId="23" applyNumberFormat="1" applyFont="1" applyFill="1" applyBorder="1" applyAlignment="1" applyProtection="1">
      <alignment horizontal="right"/>
      <protection/>
    </xf>
    <xf numFmtId="169" fontId="28" fillId="0" borderId="0" xfId="23" applyFont="1" applyFill="1" applyBorder="1" applyAlignment="1">
      <alignment horizontal="right"/>
      <protection/>
    </xf>
    <xf numFmtId="1" fontId="19" fillId="0" borderId="0" xfId="23" applyNumberFormat="1" applyFont="1" applyFill="1" applyBorder="1" applyAlignment="1">
      <alignment horizontal="right"/>
      <protection/>
    </xf>
    <xf numFmtId="169" fontId="31" fillId="0" borderId="1" xfId="23" applyFont="1" applyFill="1" applyBorder="1" applyAlignment="1">
      <alignment horizontal="right"/>
      <protection/>
    </xf>
    <xf numFmtId="1" fontId="30" fillId="0" borderId="1" xfId="23" applyNumberFormat="1" applyFont="1" applyFill="1" applyBorder="1" applyAlignment="1">
      <alignment horizontal="right"/>
      <protection/>
    </xf>
    <xf numFmtId="169" fontId="32" fillId="0" borderId="0" xfId="23" applyFont="1" applyAlignment="1">
      <alignment horizontal="left"/>
      <protection/>
    </xf>
    <xf numFmtId="0" fontId="33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170" fontId="0" fillId="0" borderId="0" xfId="0" applyNumberFormat="1" applyFont="1" applyAlignment="1" applyProtection="1">
      <alignment horizontal="left"/>
      <protection/>
    </xf>
    <xf numFmtId="166" fontId="8" fillId="0" borderId="0" xfId="0" applyNumberFormat="1" applyFont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7" xfId="0" applyFont="1" applyFill="1" applyBorder="1" applyAlignment="1">
      <alignment/>
    </xf>
    <xf numFmtId="1" fontId="8" fillId="0" borderId="7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Alignment="1">
      <alignment horizontal="left"/>
    </xf>
    <xf numFmtId="1" fontId="8" fillId="0" borderId="0" xfId="0" applyNumberFormat="1" applyFont="1" applyFill="1" applyBorder="1" applyAlignment="1">
      <alignment/>
    </xf>
    <xf numFmtId="1" fontId="8" fillId="0" borderId="7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166" fontId="8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16" fontId="0" fillId="0" borderId="0" xfId="0" applyNumberFormat="1" applyFont="1" applyAlignment="1" quotePrefix="1">
      <alignment horizontal="right"/>
    </xf>
    <xf numFmtId="17" fontId="0" fillId="0" borderId="0" xfId="0" applyNumberFormat="1" applyFont="1" applyAlignment="1" quotePrefix="1">
      <alignment horizontal="right"/>
    </xf>
    <xf numFmtId="0" fontId="0" fillId="0" borderId="0" xfId="22" applyNumberFormat="1" applyFont="1">
      <alignment/>
      <protection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169" fontId="8" fillId="0" borderId="5" xfId="23" applyFont="1" applyBorder="1" applyAlignment="1">
      <alignment horizontal="center"/>
      <protection/>
    </xf>
    <xf numFmtId="169" fontId="8" fillId="0" borderId="5" xfId="23" applyFont="1" applyBorder="1" applyAlignment="1">
      <alignment/>
      <protection/>
    </xf>
    <xf numFmtId="169" fontId="8" fillId="0" borderId="0" xfId="23" applyFont="1" applyBorder="1" applyAlignment="1">
      <alignment horizontal="right"/>
      <protection/>
    </xf>
    <xf numFmtId="169" fontId="8" fillId="0" borderId="0" xfId="23" applyFont="1" applyAlignment="1">
      <alignment horizontal="right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&amp;W 98" xfId="21"/>
    <cellStyle name="Normal_NEWAREAS" xfId="22"/>
    <cellStyle name="Normal_rast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S-07-Figs1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AS-07-SummaryTab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A"/>
      <sheetName val="Table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1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57421875" style="3" customWidth="1"/>
    <col min="2" max="2" width="7.7109375" style="3" customWidth="1"/>
    <col min="3" max="3" width="9.28125" style="3" customWidth="1"/>
    <col min="4" max="4" width="9.7109375" style="3" customWidth="1"/>
    <col min="5" max="5" width="3.57421875" style="3" customWidth="1"/>
    <col min="6" max="6" width="7.7109375" style="3" customWidth="1"/>
    <col min="7" max="7" width="10.421875" style="3" customWidth="1"/>
    <col min="8" max="8" width="11.57421875" style="3" customWidth="1"/>
    <col min="9" max="9" width="2.7109375" style="3" customWidth="1"/>
    <col min="10" max="10" width="10.140625" style="3" customWidth="1"/>
    <col min="11" max="11" width="9.7109375" style="3" customWidth="1"/>
    <col min="12" max="12" width="11.00390625" style="3" customWidth="1"/>
    <col min="13" max="13" width="6.7109375" style="3" customWidth="1"/>
    <col min="14" max="14" width="17.57421875" style="3" customWidth="1"/>
    <col min="15" max="15" width="12.28125" style="3" customWidth="1"/>
    <col min="16" max="16" width="9.7109375" style="3" customWidth="1"/>
    <col min="17" max="17" width="11.421875" style="3" customWidth="1"/>
    <col min="18" max="18" width="12.8515625" style="3" customWidth="1"/>
    <col min="19" max="19" width="12.421875" style="3" customWidth="1"/>
    <col min="20" max="16384" width="9.140625" style="3" customWidth="1"/>
  </cols>
  <sheetData>
    <row r="1" spans="1:17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" t="s">
        <v>1</v>
      </c>
      <c r="N1" s="4"/>
      <c r="O1" s="5"/>
      <c r="P1" s="5"/>
      <c r="Q1" s="5"/>
    </row>
    <row r="2" spans="1:17" ht="7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N2" s="4"/>
      <c r="O2" s="5"/>
      <c r="P2" s="5"/>
      <c r="Q2" s="5"/>
    </row>
    <row r="3" spans="1:17" ht="18" customHeight="1">
      <c r="A3" s="1" t="s">
        <v>2</v>
      </c>
      <c r="B3" s="2"/>
      <c r="C3" s="2"/>
      <c r="D3" s="2"/>
      <c r="E3" s="2"/>
      <c r="F3" s="2"/>
      <c r="N3" s="6"/>
      <c r="O3" s="6"/>
      <c r="P3" s="5"/>
      <c r="Q3" s="5"/>
    </row>
    <row r="4" spans="1:17" ht="7.5" customHeight="1" thickBot="1">
      <c r="A4" s="7"/>
      <c r="B4" s="8"/>
      <c r="C4" s="8"/>
      <c r="D4" s="8"/>
      <c r="E4" s="5"/>
      <c r="F4" s="5"/>
      <c r="G4" s="8"/>
      <c r="H4" s="8"/>
      <c r="I4" s="5"/>
      <c r="J4" s="5"/>
      <c r="K4" s="5"/>
      <c r="L4" s="5"/>
      <c r="N4" s="4"/>
      <c r="O4" s="9"/>
      <c r="P4" s="5"/>
      <c r="Q4" s="5"/>
    </row>
    <row r="5" spans="1:17" ht="13.5" customHeight="1">
      <c r="A5" s="9"/>
      <c r="B5" s="290" t="s">
        <v>3</v>
      </c>
      <c r="C5" s="290"/>
      <c r="D5" s="290"/>
      <c r="F5" s="291" t="s">
        <v>4</v>
      </c>
      <c r="G5" s="291"/>
      <c r="H5" s="291"/>
      <c r="I5" s="10"/>
      <c r="K5" s="10"/>
      <c r="N5" s="4"/>
      <c r="O5" s="9"/>
      <c r="P5" s="5"/>
      <c r="Q5" s="5"/>
    </row>
    <row r="6" spans="1:17" ht="13.5" customHeight="1">
      <c r="A6" s="9"/>
      <c r="B6" s="11"/>
      <c r="C6" s="11" t="s">
        <v>5</v>
      </c>
      <c r="D6" s="12" t="s">
        <v>6</v>
      </c>
      <c r="F6" s="11"/>
      <c r="G6" s="11" t="s">
        <v>5</v>
      </c>
      <c r="H6" s="12" t="s">
        <v>6</v>
      </c>
      <c r="I6" s="13"/>
      <c r="J6" s="5"/>
      <c r="K6" s="14"/>
      <c r="L6" s="5"/>
      <c r="M6" s="5"/>
      <c r="N6" s="15"/>
      <c r="O6" s="16"/>
      <c r="P6" s="5"/>
      <c r="Q6" s="5"/>
    </row>
    <row r="7" spans="1:17" ht="13.5" customHeight="1" thickBot="1">
      <c r="A7" s="17"/>
      <c r="B7" s="18" t="s">
        <v>7</v>
      </c>
      <c r="C7" s="18" t="s">
        <v>8</v>
      </c>
      <c r="D7" s="18" t="s">
        <v>9</v>
      </c>
      <c r="E7" s="8"/>
      <c r="F7" s="18" t="s">
        <v>7</v>
      </c>
      <c r="G7" s="18" t="s">
        <v>8</v>
      </c>
      <c r="H7" s="18" t="s">
        <v>9</v>
      </c>
      <c r="I7" s="13"/>
      <c r="J7" s="5"/>
      <c r="K7" s="14"/>
      <c r="L7" s="5"/>
      <c r="M7" s="5"/>
      <c r="N7" s="5"/>
      <c r="O7" s="5"/>
      <c r="P7" s="5"/>
      <c r="Q7" s="5"/>
    </row>
    <row r="8" spans="1:17" ht="18" customHeight="1">
      <c r="A8" s="19" t="s">
        <v>10</v>
      </c>
      <c r="B8" s="6"/>
      <c r="C8" s="6"/>
      <c r="D8" s="6"/>
      <c r="F8" s="6"/>
      <c r="G8" s="6"/>
      <c r="H8" s="6"/>
      <c r="I8" s="20"/>
      <c r="J8" s="5"/>
      <c r="K8" s="5"/>
      <c r="L8" s="5"/>
      <c r="M8" s="9"/>
      <c r="N8" s="5"/>
      <c r="O8" s="21"/>
      <c r="P8" s="21"/>
      <c r="Q8" s="22"/>
    </row>
    <row r="9" spans="1:17" ht="7.5" customHeight="1">
      <c r="A9" s="23"/>
      <c r="B9" s="24"/>
      <c r="C9" s="24"/>
      <c r="D9" s="24"/>
      <c r="F9" s="24"/>
      <c r="G9" s="24"/>
      <c r="H9" s="24"/>
      <c r="I9" s="9"/>
      <c r="J9" s="5"/>
      <c r="K9" s="5"/>
      <c r="L9" s="5"/>
      <c r="M9" s="5"/>
      <c r="N9" s="5"/>
      <c r="O9" s="21"/>
      <c r="P9" s="21"/>
      <c r="Q9" s="21"/>
    </row>
    <row r="10" spans="1:17" ht="13.5" customHeight="1">
      <c r="A10" s="23" t="s">
        <v>11</v>
      </c>
      <c r="B10" s="24"/>
      <c r="C10" s="24"/>
      <c r="D10" s="24"/>
      <c r="F10" s="24"/>
      <c r="G10" s="24"/>
      <c r="H10" s="24"/>
      <c r="I10" s="9"/>
      <c r="J10" s="5"/>
      <c r="K10" s="5"/>
      <c r="L10" s="5"/>
      <c r="M10" s="5"/>
      <c r="N10" s="5"/>
      <c r="O10" s="5"/>
      <c r="P10" s="5"/>
      <c r="Q10" s="5"/>
    </row>
    <row r="11" spans="1:17" s="27" customFormat="1" ht="13.5" customHeight="1">
      <c r="A11" s="25" t="s">
        <v>12</v>
      </c>
      <c r="B11" s="26">
        <v>378.2</v>
      </c>
      <c r="C11" s="26">
        <v>4837.8</v>
      </c>
      <c r="D11" s="26">
        <v>22315.8</v>
      </c>
      <c r="F11" s="28">
        <v>3199</v>
      </c>
      <c r="G11" s="28">
        <v>42823</v>
      </c>
      <c r="H11" s="28">
        <v>297624</v>
      </c>
      <c r="I11" s="29"/>
      <c r="J11" s="21"/>
      <c r="K11" s="21"/>
      <c r="L11" s="21"/>
      <c r="M11" s="21"/>
      <c r="N11" s="6"/>
      <c r="O11" s="30"/>
      <c r="P11" s="30"/>
      <c r="Q11" s="30"/>
    </row>
    <row r="12" spans="1:17" ht="13.5" customHeight="1">
      <c r="A12" s="31">
        <v>2003</v>
      </c>
      <c r="B12" s="32">
        <v>336</v>
      </c>
      <c r="C12" s="32">
        <v>3294</v>
      </c>
      <c r="D12" s="32">
        <v>18755</v>
      </c>
      <c r="F12" s="32">
        <v>3177</v>
      </c>
      <c r="G12" s="32">
        <v>33951</v>
      </c>
      <c r="H12" s="32">
        <v>271935</v>
      </c>
      <c r="I12" s="9"/>
      <c r="J12" s="5"/>
      <c r="K12" s="16"/>
      <c r="L12" s="5"/>
      <c r="M12" s="9"/>
      <c r="N12" s="20"/>
      <c r="O12" s="33"/>
      <c r="P12" s="33"/>
      <c r="Q12" s="33"/>
    </row>
    <row r="13" spans="1:17" ht="13.5" customHeight="1">
      <c r="A13" s="31">
        <v>2004</v>
      </c>
      <c r="B13" s="32">
        <v>308</v>
      </c>
      <c r="C13" s="32">
        <v>3074</v>
      </c>
      <c r="D13" s="32">
        <v>18501</v>
      </c>
      <c r="F13" s="32">
        <v>2915</v>
      </c>
      <c r="G13" s="32">
        <v>31308</v>
      </c>
      <c r="H13" s="32">
        <v>262449</v>
      </c>
      <c r="I13" s="9"/>
      <c r="J13" s="5"/>
      <c r="K13" s="16"/>
      <c r="L13" s="5"/>
      <c r="M13" s="9"/>
      <c r="N13" s="20"/>
      <c r="O13" s="33"/>
      <c r="P13" s="33"/>
      <c r="Q13" s="33"/>
    </row>
    <row r="14" spans="1:17" ht="13.5" customHeight="1">
      <c r="A14" s="31">
        <v>2005</v>
      </c>
      <c r="B14" s="32">
        <v>286</v>
      </c>
      <c r="C14" s="32">
        <v>2951</v>
      </c>
      <c r="D14" s="32">
        <v>17884</v>
      </c>
      <c r="F14" s="34">
        <v>2915</v>
      </c>
      <c r="G14" s="34">
        <v>29272</v>
      </c>
      <c r="H14" s="34">
        <v>253222</v>
      </c>
      <c r="I14" s="9"/>
      <c r="J14" s="5"/>
      <c r="K14" s="16"/>
      <c r="L14" s="5"/>
      <c r="M14" s="9"/>
      <c r="N14" s="20"/>
      <c r="O14" s="5"/>
      <c r="P14" s="5"/>
      <c r="Q14" s="5"/>
    </row>
    <row r="15" spans="1:17" ht="13.5" customHeight="1">
      <c r="A15" s="31">
        <v>2006</v>
      </c>
      <c r="B15" s="32">
        <v>314</v>
      </c>
      <c r="C15" s="32">
        <v>2941</v>
      </c>
      <c r="D15" s="32">
        <v>17266</v>
      </c>
      <c r="F15" s="34">
        <v>2858</v>
      </c>
      <c r="G15" s="34">
        <v>28924</v>
      </c>
      <c r="H15" s="34">
        <v>241269</v>
      </c>
      <c r="I15" s="9"/>
      <c r="J15" s="5"/>
      <c r="K15" s="16"/>
      <c r="L15" s="5"/>
      <c r="M15" s="9"/>
      <c r="N15" s="20"/>
      <c r="O15" s="5"/>
      <c r="P15" s="5"/>
      <c r="Q15" s="5"/>
    </row>
    <row r="16" spans="1:17" ht="13.5" customHeight="1">
      <c r="A16" s="31">
        <v>2007</v>
      </c>
      <c r="B16" s="32">
        <v>281</v>
      </c>
      <c r="C16" s="32">
        <v>2663</v>
      </c>
      <c r="D16" s="32">
        <v>16213</v>
      </c>
      <c r="F16" s="34">
        <v>2664</v>
      </c>
      <c r="G16" s="34">
        <v>28123</v>
      </c>
      <c r="H16" s="34">
        <v>231735</v>
      </c>
      <c r="I16" s="9"/>
      <c r="J16" s="5"/>
      <c r="K16" s="16"/>
      <c r="L16" s="5"/>
      <c r="M16" s="9"/>
      <c r="N16" s="20"/>
      <c r="O16" s="5"/>
      <c r="P16" s="5"/>
      <c r="Q16" s="5"/>
    </row>
    <row r="17" spans="2:17" ht="13.5" customHeight="1">
      <c r="B17" s="32"/>
      <c r="C17" s="32"/>
      <c r="D17" s="32"/>
      <c r="I17" s="9"/>
      <c r="J17" s="5"/>
      <c r="K17" s="16"/>
      <c r="L17" s="5"/>
      <c r="M17" s="9"/>
      <c r="N17" s="20"/>
      <c r="O17" s="5"/>
      <c r="P17" s="5"/>
      <c r="Q17" s="5"/>
    </row>
    <row r="18" spans="1:17" s="27" customFormat="1" ht="13.5" customHeight="1">
      <c r="A18" s="25" t="s">
        <v>13</v>
      </c>
      <c r="B18" s="35">
        <f>AVERAGE(B12:B16)</f>
        <v>305</v>
      </c>
      <c r="C18" s="35">
        <f>AVERAGE(C12:C16)</f>
        <v>2984.6</v>
      </c>
      <c r="D18" s="35">
        <f>AVERAGE(D12:D16)</f>
        <v>17723.8</v>
      </c>
      <c r="E18" s="28"/>
      <c r="F18" s="35">
        <f>AVERAGE(F12:F16)</f>
        <v>2905.8</v>
      </c>
      <c r="G18" s="35">
        <f>AVERAGE(G12:G16)</f>
        <v>30315.6</v>
      </c>
      <c r="H18" s="35">
        <f>AVERAGE(H12:H16)</f>
        <v>252122</v>
      </c>
      <c r="I18" s="29"/>
      <c r="J18" s="21"/>
      <c r="K18" s="36"/>
      <c r="L18" s="21"/>
      <c r="M18" s="21"/>
      <c r="N18" s="6"/>
      <c r="O18" s="21"/>
      <c r="P18" s="21"/>
      <c r="Q18" s="21"/>
    </row>
    <row r="19" spans="1:17" ht="7.5" customHeight="1">
      <c r="A19" s="24"/>
      <c r="B19" s="37"/>
      <c r="C19" s="37"/>
      <c r="D19" s="37"/>
      <c r="F19" s="37"/>
      <c r="G19" s="37"/>
      <c r="H19" s="37"/>
      <c r="I19" s="9"/>
      <c r="J19" s="5"/>
      <c r="K19" s="16"/>
      <c r="L19" s="5"/>
      <c r="M19" s="9"/>
      <c r="N19" s="5"/>
      <c r="O19" s="5"/>
      <c r="P19" s="5"/>
      <c r="Q19" s="5"/>
    </row>
    <row r="20" spans="1:17" ht="13.5" customHeight="1">
      <c r="A20" s="38" t="s">
        <v>14</v>
      </c>
      <c r="B20" s="24"/>
      <c r="C20" s="24"/>
      <c r="D20" s="24"/>
      <c r="F20" s="24"/>
      <c r="G20" s="24"/>
      <c r="H20" s="24"/>
      <c r="I20" s="9"/>
      <c r="J20" s="5"/>
      <c r="K20" s="9"/>
      <c r="L20" s="5"/>
      <c r="M20" s="9"/>
      <c r="N20" s="5"/>
      <c r="O20" s="5"/>
      <c r="P20" s="5"/>
      <c r="Q20" s="5"/>
    </row>
    <row r="21" spans="1:17" ht="13.5" customHeight="1">
      <c r="A21" s="31" t="s">
        <v>15</v>
      </c>
      <c r="B21" s="39">
        <f>(B16-B15)/B15*100</f>
        <v>-10.509554140127388</v>
      </c>
      <c r="C21" s="39">
        <f>(C16-C15)/C15*100</f>
        <v>-9.452567154029241</v>
      </c>
      <c r="D21" s="39">
        <f>(D16-D15)/D15*100</f>
        <v>-6.098691069153249</v>
      </c>
      <c r="E21" s="39"/>
      <c r="F21" s="39">
        <f>(F16-F15)/F15*100</f>
        <v>-6.787963610916725</v>
      </c>
      <c r="G21" s="39">
        <f>(G16-G15)/G15*100</f>
        <v>-2.7693265108560365</v>
      </c>
      <c r="H21" s="39">
        <f>(H16-H15)/H15*100</f>
        <v>-3.9516058838889374</v>
      </c>
      <c r="I21" s="40"/>
      <c r="J21" s="5"/>
      <c r="K21" s="40"/>
      <c r="L21" s="5"/>
      <c r="M21" s="9"/>
      <c r="N21" s="5"/>
      <c r="O21" s="5"/>
      <c r="P21" s="5"/>
      <c r="Q21" s="5"/>
    </row>
    <row r="22" spans="1:17" ht="13.5" customHeight="1">
      <c r="A22" s="41" t="s">
        <v>16</v>
      </c>
      <c r="B22" s="39">
        <f>(B16-B11)/B11*100</f>
        <v>-25.7006874669487</v>
      </c>
      <c r="C22" s="39">
        <f>(C16-C11)/C11*100</f>
        <v>-44.95431807846542</v>
      </c>
      <c r="D22" s="39">
        <f>(D16-D11)/D11*100</f>
        <v>-27.34743993045286</v>
      </c>
      <c r="E22" s="39"/>
      <c r="F22" s="39">
        <f>(F16-F11)/F11*100</f>
        <v>-16.723976242575805</v>
      </c>
      <c r="G22" s="39">
        <f>(G16-G11)/G11*100</f>
        <v>-34.32734745347126</v>
      </c>
      <c r="H22" s="39">
        <f>(H16-H11)/H11*100</f>
        <v>-22.138335618095315</v>
      </c>
      <c r="I22" s="40"/>
      <c r="J22" s="5"/>
      <c r="K22" s="40"/>
      <c r="L22" s="5"/>
      <c r="M22" s="9"/>
      <c r="N22" s="5"/>
      <c r="O22" s="5"/>
      <c r="P22" s="5"/>
      <c r="Q22" s="5"/>
    </row>
    <row r="23" spans="1:17" ht="13.5" customHeight="1" thickBot="1">
      <c r="A23" s="42" t="s">
        <v>17</v>
      </c>
      <c r="B23" s="43">
        <f>+(B18-B11)/B11*100</f>
        <v>-19.354838709677416</v>
      </c>
      <c r="C23" s="43">
        <f>+(C18-C11)/C11*100</f>
        <v>-38.30666832031089</v>
      </c>
      <c r="D23" s="43">
        <f>+(D18-D11)/D11*100</f>
        <v>-20.577348784269443</v>
      </c>
      <c r="E23" s="44"/>
      <c r="F23" s="43">
        <f>+(F18-F11)/F11*100</f>
        <v>-9.16536417630509</v>
      </c>
      <c r="G23" s="43">
        <f>+(G18-G11)/G11*100</f>
        <v>-29.20720173738412</v>
      </c>
      <c r="H23" s="43">
        <f>+(H18-H11)/H11*100</f>
        <v>-15.288417600731124</v>
      </c>
      <c r="I23" s="17"/>
      <c r="J23" s="8"/>
      <c r="K23" s="17"/>
      <c r="L23" s="8"/>
      <c r="M23" s="9"/>
      <c r="N23" s="5"/>
      <c r="O23" s="5"/>
      <c r="P23" s="5"/>
      <c r="Q23" s="5"/>
    </row>
    <row r="24" spans="1:17" ht="7.5" customHeight="1">
      <c r="A24" s="41"/>
      <c r="B24" s="45"/>
      <c r="C24" s="45"/>
      <c r="D24" s="45"/>
      <c r="F24" s="45"/>
      <c r="G24" s="45"/>
      <c r="H24" s="45"/>
      <c r="I24" s="9"/>
      <c r="J24" s="5"/>
      <c r="K24" s="9"/>
      <c r="L24" s="5"/>
      <c r="M24" s="9"/>
      <c r="N24" s="5"/>
      <c r="O24" s="21"/>
      <c r="P24" s="22"/>
      <c r="Q24" s="21"/>
    </row>
    <row r="25" spans="1:17" ht="21.75" customHeight="1">
      <c r="A25" s="1" t="s">
        <v>124</v>
      </c>
      <c r="B25" s="45"/>
      <c r="C25" s="45"/>
      <c r="D25" s="45"/>
      <c r="F25" s="45"/>
      <c r="G25" s="45"/>
      <c r="H25" s="45"/>
      <c r="I25" s="9"/>
      <c r="J25" s="5"/>
      <c r="K25" s="9"/>
      <c r="L25" s="5"/>
      <c r="M25" s="9"/>
      <c r="N25" s="5"/>
      <c r="O25" s="21"/>
      <c r="P25" s="21"/>
      <c r="Q25" s="22"/>
    </row>
    <row r="26" spans="1:17" ht="7.5" customHeight="1">
      <c r="A26" s="41"/>
      <c r="B26" s="45"/>
      <c r="C26" s="45"/>
      <c r="D26" s="45"/>
      <c r="F26" s="45"/>
      <c r="G26" s="45"/>
      <c r="H26" s="45"/>
      <c r="I26" s="9"/>
      <c r="J26" s="5"/>
      <c r="K26" s="9"/>
      <c r="L26" s="5"/>
      <c r="M26" s="9"/>
      <c r="N26" s="5"/>
      <c r="O26" s="21"/>
      <c r="P26" s="21"/>
      <c r="Q26" s="21"/>
    </row>
    <row r="27" spans="1:17" ht="13.5" customHeight="1">
      <c r="A27" s="23" t="s">
        <v>11</v>
      </c>
      <c r="B27" s="24"/>
      <c r="C27" s="24"/>
      <c r="D27" s="24"/>
      <c r="F27" s="24"/>
      <c r="G27" s="24"/>
      <c r="H27" s="24"/>
      <c r="I27" s="9"/>
      <c r="J27" s="5"/>
      <c r="K27" s="9"/>
      <c r="L27" s="5"/>
      <c r="M27" s="9"/>
      <c r="N27" s="5"/>
      <c r="O27" s="5"/>
      <c r="P27" s="5"/>
      <c r="Q27" s="5"/>
    </row>
    <row r="28" spans="1:17" s="27" customFormat="1" ht="13.5" customHeight="1">
      <c r="A28" s="25" t="s">
        <v>12</v>
      </c>
      <c r="B28" s="26">
        <v>30.4</v>
      </c>
      <c r="C28" s="26">
        <v>842.4</v>
      </c>
      <c r="D28" s="26">
        <v>3851.6</v>
      </c>
      <c r="E28" s="28"/>
      <c r="F28" s="28">
        <v>230</v>
      </c>
      <c r="G28" s="28">
        <v>6018</v>
      </c>
      <c r="H28" s="28">
        <v>40504</v>
      </c>
      <c r="I28" s="29"/>
      <c r="J28" s="21"/>
      <c r="K28" s="29"/>
      <c r="L28" s="21"/>
      <c r="M28" s="29"/>
      <c r="N28" s="6"/>
      <c r="O28" s="21"/>
      <c r="P28" s="21"/>
      <c r="Q28" s="21"/>
    </row>
    <row r="29" spans="1:17" ht="13.5" customHeight="1">
      <c r="A29" s="31">
        <v>2003</v>
      </c>
      <c r="B29" s="46">
        <v>17</v>
      </c>
      <c r="C29" s="46">
        <v>432</v>
      </c>
      <c r="D29" s="46">
        <v>2479</v>
      </c>
      <c r="E29" s="46"/>
      <c r="F29" s="46">
        <v>154</v>
      </c>
      <c r="G29" s="46">
        <v>3669</v>
      </c>
      <c r="H29" s="46">
        <v>29518</v>
      </c>
      <c r="I29" s="9"/>
      <c r="J29" s="5"/>
      <c r="K29" s="9"/>
      <c r="L29" s="5"/>
      <c r="M29" s="9"/>
      <c r="N29" s="20"/>
      <c r="O29" s="5"/>
      <c r="P29" s="5"/>
      <c r="Q29" s="5"/>
    </row>
    <row r="30" spans="1:17" ht="13.5" customHeight="1">
      <c r="A30" s="31">
        <v>2004</v>
      </c>
      <c r="B30" s="46">
        <v>12</v>
      </c>
      <c r="C30" s="46">
        <v>384</v>
      </c>
      <c r="D30" s="46">
        <v>2395</v>
      </c>
      <c r="E30" s="46"/>
      <c r="F30" s="47">
        <v>154</v>
      </c>
      <c r="G30" s="47">
        <v>3523</v>
      </c>
      <c r="H30" s="47">
        <v>28615</v>
      </c>
      <c r="I30" s="9"/>
      <c r="J30" s="5"/>
      <c r="K30" s="9"/>
      <c r="L30" s="5"/>
      <c r="M30" s="9"/>
      <c r="N30" s="20"/>
      <c r="O30" s="33"/>
      <c r="P30" s="33"/>
      <c r="Q30" s="33"/>
    </row>
    <row r="31" spans="1:17" ht="13.5" customHeight="1">
      <c r="A31" s="31">
        <v>2005</v>
      </c>
      <c r="B31" s="46">
        <v>11</v>
      </c>
      <c r="C31" s="46">
        <v>368</v>
      </c>
      <c r="D31" s="46">
        <v>2172</v>
      </c>
      <c r="E31" s="46"/>
      <c r="F31" s="47">
        <v>130</v>
      </c>
      <c r="G31" s="47">
        <v>3113</v>
      </c>
      <c r="H31" s="47">
        <v>25972</v>
      </c>
      <c r="I31" s="9"/>
      <c r="J31" s="5"/>
      <c r="K31" s="9"/>
      <c r="L31" s="5"/>
      <c r="M31" s="9"/>
      <c r="N31" s="20"/>
      <c r="O31" s="33"/>
      <c r="P31" s="33"/>
      <c r="Q31" s="33"/>
    </row>
    <row r="32" spans="1:16" ht="13.5" customHeight="1">
      <c r="A32" s="31">
        <v>2006</v>
      </c>
      <c r="B32" s="46">
        <v>25</v>
      </c>
      <c r="C32" s="46">
        <v>373</v>
      </c>
      <c r="D32" s="46">
        <v>2021</v>
      </c>
      <c r="E32" s="46"/>
      <c r="F32" s="47">
        <v>144</v>
      </c>
      <c r="G32" s="47">
        <v>2923</v>
      </c>
      <c r="H32" s="47">
        <v>23525</v>
      </c>
      <c r="I32" s="9"/>
      <c r="K32" s="9"/>
      <c r="L32" s="5"/>
      <c r="M32" s="9"/>
      <c r="N32" s="20"/>
      <c r="O32" s="5"/>
      <c r="P32" s="5"/>
    </row>
    <row r="33" spans="1:16" ht="13.5" customHeight="1">
      <c r="A33" s="31">
        <v>2007</v>
      </c>
      <c r="B33" s="46">
        <v>9</v>
      </c>
      <c r="C33" s="46">
        <v>277</v>
      </c>
      <c r="D33" s="46">
        <v>1814</v>
      </c>
      <c r="E33" s="46"/>
      <c r="F33" s="47">
        <v>112</v>
      </c>
      <c r="G33" s="47">
        <v>2819</v>
      </c>
      <c r="H33" s="47">
        <v>22009</v>
      </c>
      <c r="I33" s="9"/>
      <c r="K33" s="9"/>
      <c r="L33" s="5"/>
      <c r="M33" s="9"/>
      <c r="N33" s="20"/>
      <c r="O33" s="5"/>
      <c r="P33" s="5"/>
    </row>
    <row r="34" spans="9:16" ht="13.5" customHeight="1">
      <c r="I34" s="9"/>
      <c r="K34" s="9"/>
      <c r="L34" s="5"/>
      <c r="M34" s="9"/>
      <c r="N34" s="20"/>
      <c r="O34" s="5"/>
      <c r="P34" s="5"/>
    </row>
    <row r="35" spans="1:17" s="27" customFormat="1" ht="13.5" customHeight="1">
      <c r="A35" s="25" t="s">
        <v>13</v>
      </c>
      <c r="B35" s="48">
        <f>SUM(B29:B33)/5</f>
        <v>14.8</v>
      </c>
      <c r="C35" s="48">
        <f>SUM(C29:C33)/5</f>
        <v>366.8</v>
      </c>
      <c r="D35" s="48">
        <f>SUM(D29:D33)/5</f>
        <v>2176.2</v>
      </c>
      <c r="E35" s="48"/>
      <c r="F35" s="48">
        <f>SUM(F29:F33)/5</f>
        <v>138.8</v>
      </c>
      <c r="G35" s="48">
        <f>SUM(G29:G33)/5</f>
        <v>3209.4</v>
      </c>
      <c r="H35" s="48">
        <f>SUM(H29:H33)/5</f>
        <v>25927.8</v>
      </c>
      <c r="I35" s="29"/>
      <c r="J35" s="21"/>
      <c r="K35" s="29"/>
      <c r="L35" s="21"/>
      <c r="M35" s="29"/>
      <c r="N35" s="6"/>
      <c r="O35" s="49"/>
      <c r="P35" s="49"/>
      <c r="Q35" s="49"/>
    </row>
    <row r="36" spans="9:16" ht="7.5" customHeight="1">
      <c r="I36" s="9"/>
      <c r="J36" s="5"/>
      <c r="K36" s="9"/>
      <c r="L36" s="5"/>
      <c r="M36" s="9"/>
      <c r="N36" s="5"/>
      <c r="O36" s="5"/>
      <c r="P36" s="5"/>
    </row>
    <row r="37" spans="1:16" ht="13.5" customHeight="1">
      <c r="A37" s="38" t="s">
        <v>14</v>
      </c>
      <c r="B37" s="24"/>
      <c r="C37" s="24"/>
      <c r="D37" s="24"/>
      <c r="F37" s="24"/>
      <c r="G37" s="24"/>
      <c r="H37" s="24"/>
      <c r="I37" s="9"/>
      <c r="J37" s="5"/>
      <c r="K37" s="9"/>
      <c r="L37" s="5"/>
      <c r="M37" s="9"/>
      <c r="N37" s="5"/>
      <c r="O37" s="5"/>
      <c r="P37" s="5"/>
    </row>
    <row r="38" spans="1:16" ht="13.5" customHeight="1">
      <c r="A38" s="31" t="s">
        <v>15</v>
      </c>
      <c r="B38" s="39">
        <f>(B33-B32)/B32*100</f>
        <v>-64</v>
      </c>
      <c r="C38" s="39">
        <f>(C33-C32)/C32*100</f>
        <v>-25.737265415549597</v>
      </c>
      <c r="D38" s="39">
        <f>(D33-D32)/D32*100</f>
        <v>-10.24245423057892</v>
      </c>
      <c r="E38" s="39"/>
      <c r="F38" s="39">
        <f>(F33-F32)/F32*100</f>
        <v>-22.22222222222222</v>
      </c>
      <c r="G38" s="39">
        <f>(G33-G32)/G32*100</f>
        <v>-3.5579883681149505</v>
      </c>
      <c r="H38" s="39">
        <f>(H33-H32)/H32*100</f>
        <v>-6.444208289054197</v>
      </c>
      <c r="I38" s="9"/>
      <c r="J38" s="5"/>
      <c r="K38" s="9"/>
      <c r="L38" s="5"/>
      <c r="M38" s="9"/>
      <c r="N38" s="5"/>
      <c r="O38" s="5"/>
      <c r="P38" s="5"/>
    </row>
    <row r="39" spans="1:16" ht="13.5" customHeight="1">
      <c r="A39" s="41" t="s">
        <v>16</v>
      </c>
      <c r="B39" s="39">
        <f>(B33-B28)/B28*100</f>
        <v>-70.39473684210526</v>
      </c>
      <c r="C39" s="39">
        <f>(C33-C28)/C28*100</f>
        <v>-67.11775878442545</v>
      </c>
      <c r="D39" s="39">
        <f>(D33-D28)/D28*100</f>
        <v>-52.90268979125558</v>
      </c>
      <c r="E39" s="39"/>
      <c r="F39" s="39">
        <f>(F33-F28)/F28*100</f>
        <v>-51.30434782608696</v>
      </c>
      <c r="G39" s="39">
        <f>(G33-G28)/G28*100</f>
        <v>-53.1571950814224</v>
      </c>
      <c r="H39" s="39">
        <f>(H33-H28)/H28*100</f>
        <v>-45.66215682401738</v>
      </c>
      <c r="I39" s="9"/>
      <c r="J39" s="5"/>
      <c r="K39" s="9"/>
      <c r="L39" s="5"/>
      <c r="M39" s="9"/>
      <c r="N39" s="5"/>
      <c r="O39" s="5"/>
      <c r="P39" s="5"/>
    </row>
    <row r="40" spans="1:16" ht="13.5" customHeight="1" thickBot="1">
      <c r="A40" s="42" t="s">
        <v>17</v>
      </c>
      <c r="B40" s="43">
        <f>(B35-B28)/B28*100</f>
        <v>-51.315789473684205</v>
      </c>
      <c r="C40" s="43">
        <f>(C35-C28)/C28*100</f>
        <v>-56.457739791073124</v>
      </c>
      <c r="D40" s="43">
        <f>(D35-D28)/D28*100</f>
        <v>-43.49880569114134</v>
      </c>
      <c r="E40" s="43"/>
      <c r="F40" s="43">
        <f>(F35-F28)/F28*100</f>
        <v>-39.65217391304348</v>
      </c>
      <c r="G40" s="43">
        <f>(G35-G28)/G28*100</f>
        <v>-46.66999002991027</v>
      </c>
      <c r="H40" s="43">
        <f>(H35-H28)/H28*100</f>
        <v>-35.98706300612285</v>
      </c>
      <c r="I40" s="17"/>
      <c r="J40" s="8"/>
      <c r="K40" s="17"/>
      <c r="L40" s="8"/>
      <c r="M40" s="9"/>
      <c r="N40" s="5"/>
      <c r="O40" s="5"/>
      <c r="P40" s="5"/>
    </row>
    <row r="41" spans="1:13" ht="7.5" customHeight="1">
      <c r="A41" s="9"/>
      <c r="B41" s="9"/>
      <c r="D41" s="9"/>
      <c r="E41" s="9"/>
      <c r="F41" s="9"/>
      <c r="H41" s="9"/>
      <c r="I41" s="9"/>
      <c r="K41" s="5"/>
      <c r="L41" s="5"/>
      <c r="M41" s="5"/>
    </row>
    <row r="42" spans="1:13" ht="6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8" customHeight="1">
      <c r="A43" s="1" t="s">
        <v>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1" t="s">
        <v>18</v>
      </c>
      <c r="M43" s="5"/>
    </row>
    <row r="44" spans="1:13" ht="18" customHeight="1" thickBot="1">
      <c r="A44" s="50" t="s">
        <v>19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8"/>
      <c r="M44" s="52"/>
    </row>
    <row r="45" spans="1:13" ht="13.5" customHeight="1">
      <c r="A45" s="9"/>
      <c r="B45" s="53"/>
      <c r="C45" s="53" t="s">
        <v>3</v>
      </c>
      <c r="D45" s="53"/>
      <c r="E45" s="29"/>
      <c r="G45" s="54" t="s">
        <v>20</v>
      </c>
      <c r="H45" s="53"/>
      <c r="I45" s="9"/>
      <c r="J45" s="55"/>
      <c r="K45" s="53"/>
      <c r="L45" s="56" t="s">
        <v>21</v>
      </c>
      <c r="M45" s="9"/>
    </row>
    <row r="46" spans="1:13" ht="13.5" customHeight="1">
      <c r="A46" s="9"/>
      <c r="B46" s="11"/>
      <c r="C46" s="11" t="s">
        <v>5</v>
      </c>
      <c r="D46" s="12" t="s">
        <v>6</v>
      </c>
      <c r="E46" s="6"/>
      <c r="F46" s="11"/>
      <c r="G46" s="11" t="s">
        <v>5</v>
      </c>
      <c r="H46" s="12" t="s">
        <v>6</v>
      </c>
      <c r="I46" s="20"/>
      <c r="J46" s="11"/>
      <c r="K46" s="11" t="s">
        <v>5</v>
      </c>
      <c r="L46" s="12" t="s">
        <v>6</v>
      </c>
      <c r="M46" s="9"/>
    </row>
    <row r="47" spans="1:13" ht="13.5" customHeight="1" thickBot="1">
      <c r="A47" s="17"/>
      <c r="B47" s="18" t="s">
        <v>7</v>
      </c>
      <c r="C47" s="18" t="s">
        <v>8</v>
      </c>
      <c r="D47" s="18" t="s">
        <v>9</v>
      </c>
      <c r="E47" s="57"/>
      <c r="F47" s="18" t="s">
        <v>7</v>
      </c>
      <c r="G47" s="18" t="s">
        <v>8</v>
      </c>
      <c r="H47" s="18" t="s">
        <v>9</v>
      </c>
      <c r="I47" s="58"/>
      <c r="J47" s="18" t="s">
        <v>7</v>
      </c>
      <c r="K47" s="18" t="s">
        <v>8</v>
      </c>
      <c r="L47" s="18" t="s">
        <v>9</v>
      </c>
      <c r="M47" s="9"/>
    </row>
    <row r="48" spans="1:13" ht="18" customHeight="1">
      <c r="A48" s="19" t="s">
        <v>10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 ht="12" customHeight="1">
      <c r="A49" s="19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59" t="s">
        <v>22</v>
      </c>
      <c r="M49" s="24"/>
    </row>
    <row r="50" spans="1:13" ht="13.5" customHeight="1">
      <c r="A50" s="29" t="s">
        <v>23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s="27" customFormat="1" ht="13.5" customHeight="1">
      <c r="A51" s="25" t="s">
        <v>12</v>
      </c>
      <c r="B51" s="60">
        <f>(B11/$D86)*1000</f>
        <v>0.07427774613586817</v>
      </c>
      <c r="C51" s="60">
        <f>(C11/$D86)*1000</f>
        <v>0.9501345326708173</v>
      </c>
      <c r="D51" s="60">
        <f>(D11/$D86)*1000</f>
        <v>4.382779818135397</v>
      </c>
      <c r="E51" s="60"/>
      <c r="F51" s="60">
        <f>(F11/$H86)*1000</f>
        <v>0.062218376028345374</v>
      </c>
      <c r="G51" s="60">
        <f>(G11/$H86)*1000</f>
        <v>0.8328782484094511</v>
      </c>
      <c r="H51" s="61">
        <f>(H11/$H86)*1000</f>
        <v>5.7885845411254335</v>
      </c>
      <c r="I51" s="60"/>
      <c r="J51" s="62">
        <f aca="true" t="shared" si="0" ref="J51:L56">B51/F51*100</f>
        <v>119.3823286259172</v>
      </c>
      <c r="K51" s="62">
        <f t="shared" si="0"/>
        <v>114.07844237561619</v>
      </c>
      <c r="L51" s="62">
        <f t="shared" si="0"/>
        <v>75.71418862413788</v>
      </c>
      <c r="M51" s="23"/>
    </row>
    <row r="52" spans="1:13" ht="13.5" customHeight="1">
      <c r="A52" s="31">
        <v>2003</v>
      </c>
      <c r="B52" s="63">
        <f aca="true" t="shared" si="1" ref="B52:D55">(B12/$D92)*1000</f>
        <v>0.06647147265965024</v>
      </c>
      <c r="C52" s="63">
        <f t="shared" si="1"/>
        <v>0.6516578301812138</v>
      </c>
      <c r="D52" s="63">
        <f t="shared" si="1"/>
        <v>3.7103347313444646</v>
      </c>
      <c r="E52" s="63"/>
      <c r="F52" s="63">
        <f aca="true" t="shared" si="2" ref="F52:H55">(F12/$H92)*1000</f>
        <v>0.06043342579057792</v>
      </c>
      <c r="G52" s="63">
        <f t="shared" si="2"/>
        <v>0.6458216049782534</v>
      </c>
      <c r="H52" s="63">
        <f t="shared" si="2"/>
        <v>5.17279308856179</v>
      </c>
      <c r="I52" s="63"/>
      <c r="J52" s="39">
        <f t="shared" si="0"/>
        <v>109.99123711767751</v>
      </c>
      <c r="K52" s="39">
        <f t="shared" si="0"/>
        <v>100.90368999085388</v>
      </c>
      <c r="L52" s="39">
        <f t="shared" si="0"/>
        <v>71.72787830135424</v>
      </c>
      <c r="M52" s="24"/>
    </row>
    <row r="53" spans="1:13" ht="13.5" customHeight="1">
      <c r="A53" s="31">
        <v>2004</v>
      </c>
      <c r="B53" s="63">
        <f t="shared" si="1"/>
        <v>0.06090085814845573</v>
      </c>
      <c r="C53" s="63">
        <f t="shared" si="1"/>
        <v>0.6078222011310159</v>
      </c>
      <c r="D53" s="63">
        <f t="shared" si="1"/>
        <v>3.658203820144738</v>
      </c>
      <c r="E53" s="63"/>
      <c r="F53" s="63">
        <f t="shared" si="2"/>
        <v>0.05521488905567216</v>
      </c>
      <c r="G53" s="63">
        <f t="shared" si="2"/>
        <v>0.5930249559365296</v>
      </c>
      <c r="H53" s="63">
        <f t="shared" si="2"/>
        <v>4.971215237657668</v>
      </c>
      <c r="I53" s="63"/>
      <c r="J53" s="39">
        <f t="shared" si="0"/>
        <v>110.29789100373002</v>
      </c>
      <c r="K53" s="39">
        <f t="shared" si="0"/>
        <v>102.49521458521384</v>
      </c>
      <c r="L53" s="39">
        <f t="shared" si="0"/>
        <v>73.58771739419609</v>
      </c>
      <c r="M53" s="24"/>
    </row>
    <row r="54" spans="1:13" ht="13.5" customHeight="1">
      <c r="A54" s="31">
        <v>2005</v>
      </c>
      <c r="B54" s="63">
        <f t="shared" si="1"/>
        <v>0.0563169502205419</v>
      </c>
      <c r="C54" s="63">
        <f t="shared" si="1"/>
        <v>0.5810885318210459</v>
      </c>
      <c r="D54" s="63">
        <f t="shared" si="1"/>
        <v>3.521581600504096</v>
      </c>
      <c r="E54" s="63"/>
      <c r="F54" s="63">
        <f t="shared" si="2"/>
        <v>0.05495209835954319</v>
      </c>
      <c r="G54" s="63">
        <f t="shared" si="2"/>
        <v>0.5518208655850938</v>
      </c>
      <c r="H54" s="63">
        <f t="shared" si="2"/>
        <v>4.773612435952057</v>
      </c>
      <c r="I54" s="63"/>
      <c r="J54" s="39">
        <f t="shared" si="0"/>
        <v>102.48371199961954</v>
      </c>
      <c r="K54" s="39">
        <f t="shared" si="0"/>
        <v>105.30383464295423</v>
      </c>
      <c r="L54" s="39">
        <f t="shared" si="0"/>
        <v>73.77183731929311</v>
      </c>
      <c r="M54" s="24"/>
    </row>
    <row r="55" spans="1:13" ht="13.5" customHeight="1">
      <c r="A55" s="31">
        <v>2006</v>
      </c>
      <c r="B55" s="63">
        <f t="shared" si="1"/>
        <v>0.06163146737850357</v>
      </c>
      <c r="C55" s="63">
        <f t="shared" si="1"/>
        <v>0.5772552406375128</v>
      </c>
      <c r="D55" s="63">
        <f t="shared" si="1"/>
        <v>3.3889455915835756</v>
      </c>
      <c r="E55" s="63"/>
      <c r="F55" s="63">
        <f t="shared" si="2"/>
        <v>0.05353042318627763</v>
      </c>
      <c r="G55" s="63">
        <f t="shared" si="2"/>
        <v>0.5417473618754004</v>
      </c>
      <c r="H55" s="63">
        <f t="shared" si="2"/>
        <v>4.51897539248776</v>
      </c>
      <c r="I55" s="63"/>
      <c r="J55" s="39">
        <f t="shared" si="0"/>
        <v>115.13353287724917</v>
      </c>
      <c r="K55" s="39">
        <f t="shared" si="0"/>
        <v>106.5543242590407</v>
      </c>
      <c r="L55" s="39">
        <f t="shared" si="0"/>
        <v>74.9936721766018</v>
      </c>
      <c r="M55" s="24"/>
    </row>
    <row r="56" spans="1:13" ht="13.5" customHeight="1">
      <c r="A56" s="31">
        <v>2007</v>
      </c>
      <c r="B56" s="63">
        <f>(B16/$D97)*1000</f>
        <v>0.054624625792154276</v>
      </c>
      <c r="C56" s="63">
        <f>(C16/$D97)*1000</f>
        <v>0.5176703860658606</v>
      </c>
      <c r="D56" s="63">
        <f>(D16/$D97)*1000</f>
        <v>3.1517048326270363</v>
      </c>
      <c r="E56" s="63"/>
      <c r="F56" s="63">
        <f>(F16/$H97)*1000</f>
        <v>0.0492676431424767</v>
      </c>
      <c r="G56" s="63">
        <f>(G16/$H97)*1000</f>
        <v>0.5201028258618139</v>
      </c>
      <c r="H56" s="63">
        <f>(H16/$H97)*1000</f>
        <v>4.285674656014204</v>
      </c>
      <c r="I56" s="63"/>
      <c r="J56" s="39">
        <f t="shared" si="0"/>
        <v>110.87322694569693</v>
      </c>
      <c r="K56" s="39">
        <f t="shared" si="0"/>
        <v>99.53231559703165</v>
      </c>
      <c r="L56" s="39">
        <f t="shared" si="0"/>
        <v>73.5404594514463</v>
      </c>
      <c r="M56" s="24"/>
    </row>
    <row r="57" spans="10:13" ht="13.5" customHeight="1">
      <c r="J57" s="64"/>
      <c r="K57" s="64"/>
      <c r="L57" s="64"/>
      <c r="M57" s="24"/>
    </row>
    <row r="58" spans="1:13" s="27" customFormat="1" ht="13.5" customHeight="1">
      <c r="A58" s="25" t="s">
        <v>13</v>
      </c>
      <c r="B58" s="60">
        <f>(B18/$D98)*1000</f>
        <v>0.05982339349670677</v>
      </c>
      <c r="C58" s="60">
        <f>(C18/$D98)*1000</f>
        <v>0.5854062302631836</v>
      </c>
      <c r="D58" s="60">
        <f>(D18/$D98)*1000</f>
        <v>3.4763864316620703</v>
      </c>
      <c r="E58" s="65"/>
      <c r="F58" s="60">
        <f>(F18/$H98)*1000</f>
        <v>0.0544094271985293</v>
      </c>
      <c r="G58" s="60">
        <f>(G18/$H98)*1000</f>
        <v>0.567642105850277</v>
      </c>
      <c r="H58" s="60">
        <f>(H18/$H98)*1000</f>
        <v>4.720838875403539</v>
      </c>
      <c r="I58" s="23"/>
      <c r="J58" s="62">
        <f>B58/F58*100</f>
        <v>109.95041958156068</v>
      </c>
      <c r="K58" s="62">
        <f>C58/G58*100</f>
        <v>103.12945854964329</v>
      </c>
      <c r="L58" s="62">
        <f>D58/H58*100</f>
        <v>73.63916717799245</v>
      </c>
      <c r="M58" s="23"/>
    </row>
    <row r="59" spans="10:13" ht="7.5" customHeight="1">
      <c r="J59" s="66"/>
      <c r="K59" s="66"/>
      <c r="L59" s="66"/>
      <c r="M59" s="24"/>
    </row>
    <row r="60" spans="1:13" ht="13.5" customHeight="1">
      <c r="A60" s="38" t="s">
        <v>14</v>
      </c>
      <c r="B60" s="24"/>
      <c r="C60" s="24"/>
      <c r="D60" s="24"/>
      <c r="E60" s="24"/>
      <c r="F60" s="24"/>
      <c r="G60" s="24"/>
      <c r="H60" s="24"/>
      <c r="I60" s="24"/>
      <c r="J60" s="45"/>
      <c r="K60" s="45"/>
      <c r="L60" s="45"/>
      <c r="M60" s="24"/>
    </row>
    <row r="61" spans="1:13" ht="13.5" customHeight="1">
      <c r="A61" s="31" t="s">
        <v>15</v>
      </c>
      <c r="B61" s="39">
        <f>(B56-B55)/B55*100</f>
        <v>-11.368935195583564</v>
      </c>
      <c r="C61" s="39">
        <f>(C56-C55)/C55*100</f>
        <v>-10.322098506346602</v>
      </c>
      <c r="D61" s="39">
        <f>(D56-D55)/D55*100</f>
        <v>-7.000429854811633</v>
      </c>
      <c r="E61" s="39"/>
      <c r="F61" s="39">
        <f>(F56-F55)/F55*100</f>
        <v>-7.963284782874062</v>
      </c>
      <c r="G61" s="39">
        <f>(G56-G55)/G55*100</f>
        <v>-3.9953191352253716</v>
      </c>
      <c r="H61" s="39">
        <f>(H56-H55)/H55*100</f>
        <v>-5.162691013130753</v>
      </c>
      <c r="I61" s="45"/>
      <c r="J61" s="45"/>
      <c r="K61" s="45"/>
      <c r="L61" s="45"/>
      <c r="M61" s="24"/>
    </row>
    <row r="62" spans="1:13" ht="13.5" customHeight="1">
      <c r="A62" s="41" t="s">
        <v>16</v>
      </c>
      <c r="B62" s="39">
        <f>(B56-B51)/B51*100</f>
        <v>-26.458961621916462</v>
      </c>
      <c r="C62" s="39">
        <f>(C56-C51)/C51*100</f>
        <v>-45.51609606160771</v>
      </c>
      <c r="D62" s="39">
        <f>(D56-D51)/D51*100</f>
        <v>-28.088907875643805</v>
      </c>
      <c r="E62" s="39"/>
      <c r="F62" s="39">
        <f>(F56-F51)/F51*100</f>
        <v>-20.814964504969716</v>
      </c>
      <c r="G62" s="39">
        <f>(G56-G51)/G51*100</f>
        <v>-37.55355877584088</v>
      </c>
      <c r="H62" s="39">
        <f>(H56-H51)/H51*100</f>
        <v>-25.96333999155914</v>
      </c>
      <c r="I62" s="45"/>
      <c r="J62" s="45"/>
      <c r="K62" s="45"/>
      <c r="L62" s="45"/>
      <c r="M62" s="24"/>
    </row>
    <row r="63" spans="1:13" ht="13.5" customHeight="1" thickBot="1">
      <c r="A63" s="42" t="s">
        <v>17</v>
      </c>
      <c r="B63" s="43">
        <f>(B58-B51)/B51*100</f>
        <v>-19.45986973369067</v>
      </c>
      <c r="C63" s="43">
        <f>(C58-C51)/C51*100</f>
        <v>-38.38701677144463</v>
      </c>
      <c r="D63" s="43">
        <f>(D58-D51)/D51*100</f>
        <v>-20.68078762986869</v>
      </c>
      <c r="E63" s="43"/>
      <c r="F63" s="43">
        <f>(F58-F51)/F51*100</f>
        <v>-12.55087215111253</v>
      </c>
      <c r="G63" s="43">
        <f>(G58-G51)/G51*100</f>
        <v>-31.84572812000986</v>
      </c>
      <c r="H63" s="43">
        <f>(H58-H51)/H51*100</f>
        <v>-18.44571255953879</v>
      </c>
      <c r="I63" s="17"/>
      <c r="J63" s="67"/>
      <c r="K63" s="67"/>
      <c r="L63" s="67"/>
      <c r="M63" s="24"/>
    </row>
    <row r="64" spans="1:13" ht="7.5" customHeight="1">
      <c r="A64" s="31"/>
      <c r="J64" s="45"/>
      <c r="K64" s="45"/>
      <c r="L64" s="45"/>
      <c r="M64" s="24"/>
    </row>
    <row r="65" spans="1:13" ht="22.5" customHeight="1">
      <c r="A65" s="1" t="s">
        <v>124</v>
      </c>
      <c r="B65" s="24"/>
      <c r="C65" s="24"/>
      <c r="D65" s="24"/>
      <c r="E65" s="24"/>
      <c r="F65" s="24"/>
      <c r="G65" s="24"/>
      <c r="H65" s="24"/>
      <c r="I65" s="24"/>
      <c r="J65" s="45"/>
      <c r="K65" s="45"/>
      <c r="L65" s="45"/>
      <c r="M65" s="24"/>
    </row>
    <row r="66" spans="1:13" ht="12.75" customHeight="1">
      <c r="A66" s="68"/>
      <c r="B66" s="24"/>
      <c r="C66" s="24"/>
      <c r="D66" s="24"/>
      <c r="E66" s="24"/>
      <c r="F66" s="24"/>
      <c r="G66" s="24"/>
      <c r="H66" s="24"/>
      <c r="I66" s="24"/>
      <c r="J66" s="45"/>
      <c r="K66" s="45"/>
      <c r="L66" s="69" t="s">
        <v>22</v>
      </c>
      <c r="M66" s="24"/>
    </row>
    <row r="67" spans="1:13" ht="17.25" customHeight="1">
      <c r="A67" s="29" t="s">
        <v>23</v>
      </c>
      <c r="B67" s="24"/>
      <c r="C67" s="24"/>
      <c r="D67" s="24"/>
      <c r="E67" s="24"/>
      <c r="F67" s="24"/>
      <c r="G67" s="24"/>
      <c r="H67" s="24"/>
      <c r="I67" s="70"/>
      <c r="J67" s="45"/>
      <c r="K67" s="45"/>
      <c r="L67" s="45"/>
      <c r="M67" s="24"/>
    </row>
    <row r="68" spans="1:13" s="27" customFormat="1" ht="13.5" customHeight="1">
      <c r="A68" s="25" t="s">
        <v>12</v>
      </c>
      <c r="B68" s="60">
        <f>(B28/$C86)*1000</f>
        <v>0.029846965574863358</v>
      </c>
      <c r="C68" s="60">
        <f>(C28/$C86)*1000</f>
        <v>0.8270751250087135</v>
      </c>
      <c r="D68" s="60">
        <f>(D28/$C86)*1000</f>
        <v>3.7815319936889376</v>
      </c>
      <c r="E68" s="60"/>
      <c r="F68" s="60">
        <f>(F28/$G86)*1000</f>
        <v>0.021732897324797506</v>
      </c>
      <c r="G68" s="60">
        <f>(G28/$G86)*1000</f>
        <v>0.5686459830462234</v>
      </c>
      <c r="H68" s="60">
        <f>(H28/$G86)*1000</f>
        <v>3.827257709754775</v>
      </c>
      <c r="I68" s="71"/>
      <c r="J68" s="62">
        <f aca="true" t="shared" si="3" ref="J68:L73">B68/F68*100</f>
        <v>137.3354188758238</v>
      </c>
      <c r="K68" s="62">
        <f t="shared" si="3"/>
        <v>145.44640244851308</v>
      </c>
      <c r="L68" s="62">
        <f t="shared" si="3"/>
        <v>98.80526163813602</v>
      </c>
      <c r="M68" s="23"/>
    </row>
    <row r="69" spans="1:13" ht="13.5" customHeight="1">
      <c r="A69" s="31">
        <v>2003</v>
      </c>
      <c r="B69" s="63">
        <f aca="true" t="shared" si="4" ref="B69:D72">(B29/$C92)*1000</f>
        <v>0.017797152246262337</v>
      </c>
      <c r="C69" s="63">
        <f t="shared" si="4"/>
        <v>0.45225704531678407</v>
      </c>
      <c r="D69" s="63">
        <f t="shared" si="4"/>
        <v>2.59524355402849</v>
      </c>
      <c r="E69" s="63"/>
      <c r="F69" s="63">
        <f aca="true" t="shared" si="5" ref="F69:H72">(F29/$G92)*1000</f>
        <v>0.014757716153345705</v>
      </c>
      <c r="G69" s="63">
        <f t="shared" si="5"/>
        <v>0.3515977958871778</v>
      </c>
      <c r="H69" s="63">
        <f t="shared" si="5"/>
        <v>2.828690035158821</v>
      </c>
      <c r="I69" s="72"/>
      <c r="J69" s="39">
        <f t="shared" si="3"/>
        <v>120.5955722507074</v>
      </c>
      <c r="K69" s="39">
        <f t="shared" si="3"/>
        <v>128.62909000200509</v>
      </c>
      <c r="L69" s="39">
        <f t="shared" si="3"/>
        <v>91.74718763000756</v>
      </c>
      <c r="M69" s="24"/>
    </row>
    <row r="70" spans="1:13" ht="13.5" customHeight="1">
      <c r="A70" s="31">
        <v>2004</v>
      </c>
      <c r="B70" s="63">
        <f t="shared" si="4"/>
        <v>0.012722106780882914</v>
      </c>
      <c r="C70" s="63">
        <f t="shared" si="4"/>
        <v>0.40710741698825326</v>
      </c>
      <c r="D70" s="63">
        <f t="shared" si="4"/>
        <v>2.539120478351215</v>
      </c>
      <c r="E70" s="63"/>
      <c r="F70" s="63">
        <f t="shared" si="5"/>
        <v>0.014835022984652493</v>
      </c>
      <c r="G70" s="63">
        <f t="shared" si="5"/>
        <v>0.33937523360344635</v>
      </c>
      <c r="H70" s="63">
        <f t="shared" si="5"/>
        <v>2.756520666920981</v>
      </c>
      <c r="I70" s="72"/>
      <c r="J70" s="39">
        <f t="shared" si="3"/>
        <v>85.75724347744195</v>
      </c>
      <c r="K70" s="39">
        <f t="shared" si="3"/>
        <v>119.95790401840303</v>
      </c>
      <c r="L70" s="39">
        <f t="shared" si="3"/>
        <v>92.11323930276927</v>
      </c>
      <c r="M70" s="24"/>
    </row>
    <row r="71" spans="1:13" ht="13.5" customHeight="1">
      <c r="A71" s="31">
        <v>2005</v>
      </c>
      <c r="B71" s="63">
        <f t="shared" si="4"/>
        <v>0.011758971025895392</v>
      </c>
      <c r="C71" s="63">
        <f t="shared" si="4"/>
        <v>0.3933910306845004</v>
      </c>
      <c r="D71" s="63">
        <f t="shared" si="4"/>
        <v>2.3218622789313446</v>
      </c>
      <c r="E71" s="63"/>
      <c r="F71" s="63">
        <f t="shared" si="5"/>
        <v>0.012587994926069738</v>
      </c>
      <c r="G71" s="63">
        <f t="shared" si="5"/>
        <v>0.30143406311426996</v>
      </c>
      <c r="H71" s="63">
        <f t="shared" si="5"/>
        <v>2.5148877247683323</v>
      </c>
      <c r="I71" s="72"/>
      <c r="J71" s="39">
        <f t="shared" si="3"/>
        <v>93.41417036594575</v>
      </c>
      <c r="K71" s="39">
        <f t="shared" si="3"/>
        <v>130.50649505904403</v>
      </c>
      <c r="L71" s="39">
        <f t="shared" si="3"/>
        <v>92.32468933161742</v>
      </c>
      <c r="M71" s="24"/>
    </row>
    <row r="72" spans="1:13" ht="13.5" customHeight="1">
      <c r="A72" s="31">
        <v>2006</v>
      </c>
      <c r="B72" s="63">
        <f t="shared" si="4"/>
        <v>0.026910830425169594</v>
      </c>
      <c r="C72" s="63">
        <f t="shared" si="4"/>
        <v>0.4015095899435303</v>
      </c>
      <c r="D72" s="63">
        <f t="shared" si="4"/>
        <v>2.1754715315707096</v>
      </c>
      <c r="E72" s="63"/>
      <c r="F72" s="63">
        <f t="shared" si="5"/>
        <v>0.013997569866342648</v>
      </c>
      <c r="G72" s="63">
        <f t="shared" si="5"/>
        <v>0.28413122721749695</v>
      </c>
      <c r="H72" s="63">
        <f t="shared" si="5"/>
        <v>2.2867557715674365</v>
      </c>
      <c r="I72" s="72"/>
      <c r="J72" s="39">
        <f t="shared" si="3"/>
        <v>192.25358888814736</v>
      </c>
      <c r="K72" s="39">
        <f t="shared" si="3"/>
        <v>141.3113207849493</v>
      </c>
      <c r="L72" s="39">
        <f t="shared" si="3"/>
        <v>95.1335319066256</v>
      </c>
      <c r="M72" s="24"/>
    </row>
    <row r="73" spans="1:13" ht="13.5" customHeight="1">
      <c r="A73" s="31">
        <v>2007</v>
      </c>
      <c r="B73" s="63">
        <f>(B33/$C97)*1000</f>
        <v>0.009815137341035672</v>
      </c>
      <c r="C73" s="63">
        <f>(C33/$C97)*1000</f>
        <v>0.3020881159407645</v>
      </c>
      <c r="D73" s="63">
        <f>(D33/$C97)*1000</f>
        <v>1.9782954596265232</v>
      </c>
      <c r="E73" s="63"/>
      <c r="F73" s="63">
        <f>(F33/$G97)*1000</f>
        <v>0.010967059652970897</v>
      </c>
      <c r="G73" s="63">
        <f>(G33/$G97)*1000</f>
        <v>0.27603697465825855</v>
      </c>
      <c r="H73" s="63">
        <f>(H33/$G97)*1000</f>
        <v>2.1551251419842545</v>
      </c>
      <c r="I73" s="72"/>
      <c r="J73" s="39">
        <f t="shared" si="3"/>
        <v>89.4965255192792</v>
      </c>
      <c r="K73" s="39">
        <f t="shared" si="3"/>
        <v>109.43755499231868</v>
      </c>
      <c r="L73" s="39">
        <f t="shared" si="3"/>
        <v>91.79492276745833</v>
      </c>
      <c r="M73" s="24"/>
    </row>
    <row r="74" spans="10:13" ht="13.5" customHeight="1">
      <c r="J74" s="64"/>
      <c r="K74" s="64"/>
      <c r="L74" s="64"/>
      <c r="M74" s="24"/>
    </row>
    <row r="75" spans="1:13" s="27" customFormat="1" ht="13.5" customHeight="1">
      <c r="A75" s="25" t="s">
        <v>13</v>
      </c>
      <c r="B75" s="60">
        <f>(B35/$C98)*1000</f>
        <v>0.015926054896680794</v>
      </c>
      <c r="C75" s="60">
        <f>(C35/$C98)*1000</f>
        <v>0.3947079010880078</v>
      </c>
      <c r="D75" s="60">
        <f>(D35/$C98)*1000</f>
        <v>2.3417757206862664</v>
      </c>
      <c r="E75" s="73"/>
      <c r="F75" s="60">
        <f>(F35/$G98)*1000</f>
        <v>0.013490622850782438</v>
      </c>
      <c r="G75" s="60">
        <f>(G35/$G98)*1000</f>
        <v>0.3119366352831495</v>
      </c>
      <c r="H75" s="60">
        <f>(H35/$G98)*1000</f>
        <v>2.520044460738594</v>
      </c>
      <c r="I75" s="71"/>
      <c r="J75" s="62">
        <f>B75/F75*100</f>
        <v>118.0527769016766</v>
      </c>
      <c r="K75" s="62">
        <f>C75/G75*100</f>
        <v>126.53464083490083</v>
      </c>
      <c r="L75" s="62">
        <f>D75/H75*100</f>
        <v>92.92596845691845</v>
      </c>
      <c r="M75" s="23"/>
    </row>
    <row r="76" spans="1:13" ht="7.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spans="1:13" ht="13.5" customHeight="1">
      <c r="A77" s="38" t="s">
        <v>14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1:13" ht="13.5" customHeight="1">
      <c r="A78" s="31" t="s">
        <v>15</v>
      </c>
      <c r="B78" s="74">
        <f>(B73-B72)/B72*100</f>
        <v>-63.527185204007644</v>
      </c>
      <c r="C78" s="74">
        <f>(C73-C72)/C72*100</f>
        <v>-24.761917646038984</v>
      </c>
      <c r="D78" s="74">
        <f>(D73-D72)/D72*100</f>
        <v>-9.06360157247489</v>
      </c>
      <c r="E78" s="74"/>
      <c r="F78" s="74">
        <f>(F73-F72)/F72*100</f>
        <v>-21.6502595972652</v>
      </c>
      <c r="G78" s="74">
        <f>(G73-G72)/G72*100</f>
        <v>-2.8487726035978467</v>
      </c>
      <c r="H78" s="74">
        <f>(H73-H72)/H72*100</f>
        <v>-5.756217223536596</v>
      </c>
      <c r="I78" s="45"/>
      <c r="J78" s="45"/>
      <c r="K78" s="45"/>
      <c r="L78" s="45"/>
      <c r="M78" s="24"/>
    </row>
    <row r="79" spans="1:13" ht="13.5" customHeight="1">
      <c r="A79" s="41" t="s">
        <v>16</v>
      </c>
      <c r="B79" s="75">
        <f>(B73-B68)/B68*100</f>
        <v>-67.11512493148777</v>
      </c>
      <c r="C79" s="75">
        <f>(C73-C68)/C68*100</f>
        <v>-63.47512979095073</v>
      </c>
      <c r="D79" s="75">
        <f>(D73-D68)/D68*100</f>
        <v>-47.685343851959104</v>
      </c>
      <c r="E79" s="75"/>
      <c r="F79" s="75">
        <f>(F73-F68)/F68*100</f>
        <v>-49.537056706850834</v>
      </c>
      <c r="G79" s="75">
        <f>(G73-G68)/G68*100</f>
        <v>-51.45714857958992</v>
      </c>
      <c r="H79" s="75">
        <f>(H73-H68)/H68*100</f>
        <v>-43.69009600551983</v>
      </c>
      <c r="I79" s="76"/>
      <c r="J79" s="76"/>
      <c r="K79" s="76"/>
      <c r="L79" s="76"/>
      <c r="M79" s="76"/>
    </row>
    <row r="80" spans="1:13" ht="13.5" customHeight="1" thickBot="1">
      <c r="A80" s="42" t="s">
        <v>17</v>
      </c>
      <c r="B80" s="77">
        <f>(B75-B68)/B68*100</f>
        <v>-46.640958000455946</v>
      </c>
      <c r="C80" s="77">
        <f>(C75-C68)/C68*100</f>
        <v>-52.27665672040984</v>
      </c>
      <c r="D80" s="77">
        <f>(D75-D68)/D68*100</f>
        <v>-38.07335956447029</v>
      </c>
      <c r="E80" s="77"/>
      <c r="F80" s="77">
        <f>(F75-F68)/F68*100</f>
        <v>-37.92533664901886</v>
      </c>
      <c r="G80" s="77">
        <f>(G75-G68)/G68*100</f>
        <v>-45.143965739085644</v>
      </c>
      <c r="H80" s="77">
        <f>(H75-H68)/H68*100</f>
        <v>-34.15534955183194</v>
      </c>
      <c r="I80" s="78"/>
      <c r="J80" s="78"/>
      <c r="K80" s="78"/>
      <c r="L80" s="78"/>
      <c r="M80" s="76"/>
    </row>
    <row r="81" spans="1:13" ht="17.25" customHeight="1">
      <c r="A81" s="79" t="s">
        <v>125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1:13" ht="17.25" customHeight="1">
      <c r="A82" s="79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1:13" ht="13.5" customHeight="1">
      <c r="A83" s="23" t="s">
        <v>24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3" ht="13.5" customHeight="1">
      <c r="A84" s="9"/>
      <c r="B84" s="24"/>
      <c r="C84" s="29" t="s">
        <v>25</v>
      </c>
      <c r="D84" s="9"/>
      <c r="E84" s="24"/>
      <c r="F84" s="24"/>
      <c r="G84" s="29" t="s">
        <v>26</v>
      </c>
      <c r="H84" s="24"/>
      <c r="I84" s="24"/>
      <c r="J84" s="24"/>
      <c r="K84" s="24"/>
      <c r="L84" s="24"/>
      <c r="M84" s="24"/>
    </row>
    <row r="85" spans="1:13" ht="13.5" customHeight="1">
      <c r="A85" s="24"/>
      <c r="B85" s="24"/>
      <c r="C85" s="80" t="s">
        <v>27</v>
      </c>
      <c r="D85" s="80" t="s">
        <v>28</v>
      </c>
      <c r="E85" s="24"/>
      <c r="F85" s="24"/>
      <c r="G85" s="80" t="s">
        <v>27</v>
      </c>
      <c r="H85" s="80" t="s">
        <v>28</v>
      </c>
      <c r="I85" s="24"/>
      <c r="J85" s="24"/>
      <c r="K85" s="24"/>
      <c r="L85" s="24"/>
      <c r="M85" s="24"/>
    </row>
    <row r="86" spans="1:13" ht="13.5" customHeight="1">
      <c r="A86" s="31" t="s">
        <v>29</v>
      </c>
      <c r="B86" s="24"/>
      <c r="C86" s="81">
        <v>1018529</v>
      </c>
      <c r="D86" s="81">
        <v>5091700</v>
      </c>
      <c r="G86" s="82">
        <v>10583034.4</v>
      </c>
      <c r="H86" s="82">
        <v>51415678.2</v>
      </c>
      <c r="I86" s="24"/>
      <c r="K86" s="24"/>
      <c r="L86" s="24"/>
      <c r="M86" s="24"/>
    </row>
    <row r="87" spans="1:13" ht="13.5" customHeight="1">
      <c r="A87" s="31">
        <v>1997</v>
      </c>
      <c r="B87" s="24"/>
      <c r="C87" s="81">
        <v>1010015</v>
      </c>
      <c r="D87" s="81">
        <v>5083340</v>
      </c>
      <c r="G87" s="82">
        <v>10593770</v>
      </c>
      <c r="H87" s="82">
        <v>51559648</v>
      </c>
      <c r="I87" s="24"/>
      <c r="K87" s="24"/>
      <c r="L87" s="24"/>
      <c r="M87" s="24"/>
    </row>
    <row r="88" spans="1:13" ht="13.5" customHeight="1">
      <c r="A88" s="31">
        <v>1998</v>
      </c>
      <c r="B88" s="24"/>
      <c r="C88" s="81">
        <v>1002589</v>
      </c>
      <c r="D88" s="81">
        <v>5077070</v>
      </c>
      <c r="G88" s="82">
        <v>10598694</v>
      </c>
      <c r="H88" s="82">
        <v>51720104</v>
      </c>
      <c r="I88" s="24"/>
      <c r="J88" s="24"/>
      <c r="K88" s="24"/>
      <c r="L88" s="24"/>
      <c r="M88" s="24"/>
    </row>
    <row r="89" spans="1:13" ht="13.5" customHeight="1">
      <c r="A89" s="31">
        <v>1999</v>
      </c>
      <c r="B89" s="24"/>
      <c r="C89" s="83">
        <v>995396</v>
      </c>
      <c r="D89" s="82">
        <v>5071950</v>
      </c>
      <c r="G89" s="82">
        <v>10608365</v>
      </c>
      <c r="H89" s="82">
        <v>51933471</v>
      </c>
      <c r="I89" s="24"/>
      <c r="J89" s="76"/>
      <c r="K89" s="24"/>
      <c r="L89" s="24"/>
      <c r="M89" s="24"/>
    </row>
    <row r="90" spans="1:13" ht="13.5" customHeight="1">
      <c r="A90" s="31">
        <v>2000</v>
      </c>
      <c r="B90" s="24"/>
      <c r="C90" s="83">
        <v>984763</v>
      </c>
      <c r="D90" s="82">
        <v>5062940</v>
      </c>
      <c r="G90" s="82">
        <v>10571500</v>
      </c>
      <c r="H90" s="82">
        <v>52140181</v>
      </c>
      <c r="I90" s="24"/>
      <c r="J90" s="76"/>
      <c r="K90" s="24"/>
      <c r="L90" s="24"/>
      <c r="M90" s="24"/>
    </row>
    <row r="91" spans="1:13" ht="13.5" customHeight="1">
      <c r="A91" s="31">
        <v>2001</v>
      </c>
      <c r="B91" s="24"/>
      <c r="C91" s="83">
        <v>970374</v>
      </c>
      <c r="D91" s="82">
        <v>5064200</v>
      </c>
      <c r="G91" s="82">
        <v>10495226</v>
      </c>
      <c r="H91" s="82">
        <v>52359978</v>
      </c>
      <c r="I91" s="24"/>
      <c r="J91" s="84"/>
      <c r="K91" s="85"/>
      <c r="L91" s="24"/>
      <c r="M91" s="24"/>
    </row>
    <row r="92" spans="1:13" ht="13.5" customHeight="1">
      <c r="A92" s="31">
        <v>2002</v>
      </c>
      <c r="B92" s="24"/>
      <c r="C92" s="83">
        <v>955209</v>
      </c>
      <c r="D92" s="86">
        <v>5054800</v>
      </c>
      <c r="G92" s="82">
        <v>10435219</v>
      </c>
      <c r="H92" s="82">
        <v>52570245</v>
      </c>
      <c r="I92" s="24"/>
      <c r="J92" s="76"/>
      <c r="K92" s="24"/>
      <c r="L92" s="24"/>
      <c r="M92" s="24"/>
    </row>
    <row r="93" spans="1:13" ht="13.5" customHeight="1">
      <c r="A93" s="31">
        <v>2003</v>
      </c>
      <c r="B93" s="24"/>
      <c r="C93" s="83">
        <v>943240</v>
      </c>
      <c r="D93" s="87">
        <v>5057400</v>
      </c>
      <c r="G93" s="82">
        <v>10380840</v>
      </c>
      <c r="H93" s="82">
        <v>52793731</v>
      </c>
      <c r="I93" s="24"/>
      <c r="J93" s="76"/>
      <c r="K93" s="24"/>
      <c r="L93" s="24"/>
      <c r="M93" s="24"/>
    </row>
    <row r="94" spans="1:13" ht="13.5" customHeight="1">
      <c r="A94" s="31">
        <v>2004</v>
      </c>
      <c r="B94" s="24"/>
      <c r="C94" s="83">
        <v>935456</v>
      </c>
      <c r="D94" s="83">
        <v>5078400</v>
      </c>
      <c r="G94" s="82">
        <v>10327300</v>
      </c>
      <c r="H94" s="88">
        <v>53046200</v>
      </c>
      <c r="I94" s="24"/>
      <c r="J94" s="76"/>
      <c r="K94" s="24"/>
      <c r="L94" s="24"/>
      <c r="M94" s="24"/>
    </row>
    <row r="95" spans="1:13" ht="13.5" customHeight="1">
      <c r="A95" s="31">
        <v>2005</v>
      </c>
      <c r="B95" s="24"/>
      <c r="C95" s="83">
        <v>928994</v>
      </c>
      <c r="D95" s="83">
        <v>5094800</v>
      </c>
      <c r="G95" s="82">
        <v>10287500</v>
      </c>
      <c r="H95" s="88">
        <v>53390200</v>
      </c>
      <c r="I95" s="24"/>
      <c r="J95" s="76"/>
      <c r="K95" s="24"/>
      <c r="L95" s="24"/>
      <c r="M95" s="24"/>
    </row>
    <row r="96" spans="1:13" ht="13.5" customHeight="1">
      <c r="A96" s="31">
        <v>2006</v>
      </c>
      <c r="B96" s="24"/>
      <c r="C96" s="83">
        <v>921833</v>
      </c>
      <c r="D96" s="83">
        <v>5116900</v>
      </c>
      <c r="G96" s="82">
        <v>10235100</v>
      </c>
      <c r="H96" s="88">
        <v>53728800</v>
      </c>
      <c r="I96" s="24"/>
      <c r="J96" s="76"/>
      <c r="K96" s="24"/>
      <c r="L96" s="24"/>
      <c r="M96" s="24"/>
    </row>
    <row r="97" spans="1:13" ht="13.5" customHeight="1">
      <c r="A97" s="31">
        <v>2007</v>
      </c>
      <c r="B97" s="24"/>
      <c r="C97" s="83">
        <v>916951</v>
      </c>
      <c r="D97" s="83">
        <v>5144200</v>
      </c>
      <c r="G97" s="82">
        <v>10212400</v>
      </c>
      <c r="H97" s="88">
        <v>54072000</v>
      </c>
      <c r="I97" s="24"/>
      <c r="J97" s="76"/>
      <c r="K97" s="24"/>
      <c r="L97" s="24"/>
      <c r="M97" s="24"/>
    </row>
    <row r="98" spans="1:13" ht="13.5" customHeight="1">
      <c r="A98" s="31" t="s">
        <v>30</v>
      </c>
      <c r="B98" s="24"/>
      <c r="C98" s="89">
        <f>SUM(C93:C97)/5</f>
        <v>929294.8</v>
      </c>
      <c r="D98" s="89">
        <f>SUM(D93:D97)/5</f>
        <v>5098340</v>
      </c>
      <c r="E98" s="81"/>
      <c r="F98" s="81"/>
      <c r="G98" s="89">
        <f>SUM(G93:G97)/5</f>
        <v>10288628</v>
      </c>
      <c r="H98" s="89">
        <f>SUM(H93:H97)/5</f>
        <v>53406186.2</v>
      </c>
      <c r="I98" s="24"/>
      <c r="J98" s="24"/>
      <c r="K98" s="24"/>
      <c r="L98" s="24"/>
      <c r="M98" s="24"/>
    </row>
    <row r="99" spans="1:13" ht="13.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1:13" ht="13.5" customHeight="1">
      <c r="A100" s="31" t="s">
        <v>31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ht="13.5" customHeight="1">
      <c r="A101" s="31" t="s">
        <v>15</v>
      </c>
      <c r="C101" s="90">
        <f>(C97-C96)/C95*100</f>
        <v>-0.5255146965427118</v>
      </c>
      <c r="D101" s="90">
        <f>(D97-D96)/D95*100</f>
        <v>0.5358404647876266</v>
      </c>
      <c r="E101" s="90"/>
      <c r="F101" s="90"/>
      <c r="G101" s="90">
        <f>(G97-G96)/G95*100</f>
        <v>-0.2206561360874848</v>
      </c>
      <c r="H101" s="90">
        <f>(H97-H96)/H95*100</f>
        <v>0.6428145989338867</v>
      </c>
      <c r="I101" s="24"/>
      <c r="J101" s="24"/>
      <c r="K101" s="24"/>
      <c r="L101" s="24"/>
      <c r="M101" s="24"/>
    </row>
    <row r="102" spans="1:13" ht="13.5" customHeight="1">
      <c r="A102" s="41" t="s">
        <v>16</v>
      </c>
      <c r="C102" s="90">
        <f>(C97-C86)/C86*100</f>
        <v>-9.973010095932468</v>
      </c>
      <c r="D102" s="90">
        <f>(D97-D86)/D86*100</f>
        <v>1.0310898128326493</v>
      </c>
      <c r="E102" s="90"/>
      <c r="F102" s="90"/>
      <c r="G102" s="90">
        <f>(G97-G86)/G86*100</f>
        <v>-3.502156243581712</v>
      </c>
      <c r="H102" s="90">
        <f>(H97-H86)/H86*100</f>
        <v>5.166365383078808</v>
      </c>
      <c r="I102" s="24"/>
      <c r="J102" s="24"/>
      <c r="K102" s="24"/>
      <c r="L102" s="24"/>
      <c r="M102" s="24"/>
    </row>
    <row r="103" spans="1:13" ht="13.5" customHeight="1" thickBot="1">
      <c r="A103" s="42" t="s">
        <v>17</v>
      </c>
      <c r="B103" s="8"/>
      <c r="C103" s="91">
        <f>+(C98-C86)/C86*100</f>
        <v>-8.761085840462075</v>
      </c>
      <c r="D103" s="91">
        <f>+(D98-D86)/D86*100</f>
        <v>0.13040831156588173</v>
      </c>
      <c r="E103" s="91"/>
      <c r="F103" s="44"/>
      <c r="G103" s="91">
        <f>+(G98-G86)/G86*100</f>
        <v>-2.781871331723162</v>
      </c>
      <c r="H103" s="91">
        <f>+(H98-H86)/H86*100</f>
        <v>3.8714027893538514</v>
      </c>
      <c r="I103" s="24"/>
      <c r="J103" s="24"/>
      <c r="K103" s="24"/>
      <c r="L103" s="24"/>
      <c r="M103" s="24"/>
    </row>
    <row r="104" spans="1:13" ht="13.5" customHeight="1">
      <c r="A104" s="31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ht="13.5" customHeight="1"/>
    <row r="108" ht="12.75" customHeight="1"/>
  </sheetData>
  <mergeCells count="2">
    <mergeCell ref="B5:D5"/>
    <mergeCell ref="F5:H5"/>
  </mergeCells>
  <printOptions horizontalCentered="1" verticalCentered="1"/>
  <pageMargins left="0.7480314960629921" right="0.7480314960629921" top="0.5905511811023623" bottom="0.5905511811023623" header="0.31496062992125984" footer="0.31496062992125984"/>
  <pageSetup fitToHeight="1" fitToWidth="1" horizontalDpi="300" verticalDpi="300" orientation="portrait" paperSize="9" scale="70" r:id="rId1"/>
  <headerFooter alignWithMargins="0">
    <oddFooter>&amp;C&amp;"Times New Roman,Regular"&amp;13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83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3" customWidth="1"/>
    <col min="2" max="3" width="9.7109375" style="3" customWidth="1"/>
    <col min="4" max="4" width="11.7109375" style="3" customWidth="1"/>
    <col min="5" max="5" width="9.7109375" style="3" customWidth="1"/>
    <col min="6" max="6" width="10.57421875" style="3" customWidth="1"/>
    <col min="7" max="7" width="11.28125" style="3" customWidth="1"/>
    <col min="8" max="8" width="11.57421875" style="3" customWidth="1"/>
    <col min="9" max="9" width="9.7109375" style="3" customWidth="1"/>
    <col min="10" max="10" width="10.8515625" style="3" customWidth="1"/>
    <col min="11" max="11" width="11.140625" style="3" customWidth="1"/>
    <col min="12" max="12" width="12.00390625" style="3" customWidth="1"/>
    <col min="13" max="13" width="4.421875" style="3" customWidth="1"/>
    <col min="14" max="15" width="9.140625" style="3" customWidth="1"/>
    <col min="16" max="16" width="12.00390625" style="3" customWidth="1"/>
    <col min="17" max="17" width="3.00390625" style="3" customWidth="1"/>
    <col min="18" max="22" width="9.140625" style="3" customWidth="1"/>
    <col min="23" max="23" width="13.140625" style="3" customWidth="1"/>
    <col min="24" max="24" width="9.28125" style="3" customWidth="1"/>
    <col min="25" max="25" width="13.140625" style="3" customWidth="1"/>
    <col min="26" max="26" width="9.140625" style="3" customWidth="1"/>
    <col min="27" max="27" width="10.7109375" style="3" customWidth="1"/>
    <col min="28" max="28" width="9.140625" style="3" customWidth="1"/>
    <col min="29" max="29" width="10.140625" style="3" customWidth="1"/>
    <col min="30" max="16384" width="9.140625" style="3" customWidth="1"/>
  </cols>
  <sheetData>
    <row r="1" spans="1:17" s="92" customFormat="1" ht="20.25">
      <c r="A1" s="1" t="s">
        <v>32</v>
      </c>
      <c r="L1" s="1" t="s">
        <v>33</v>
      </c>
      <c r="N1" s="93"/>
      <c r="O1" s="94"/>
      <c r="P1" s="94"/>
      <c r="Q1" s="94"/>
    </row>
    <row r="2" spans="1:17" s="92" customFormat="1" ht="20.25">
      <c r="A2" s="1" t="s">
        <v>34</v>
      </c>
      <c r="N2" s="93"/>
      <c r="O2" s="93"/>
      <c r="P2" s="94"/>
      <c r="Q2" s="94"/>
    </row>
    <row r="3" spans="1:17" s="92" customFormat="1" ht="8.25" customHeight="1">
      <c r="A3" s="1"/>
      <c r="N3" s="93"/>
      <c r="O3" s="93"/>
      <c r="P3" s="94"/>
      <c r="Q3" s="94"/>
    </row>
    <row r="4" spans="1:17" s="92" customFormat="1" ht="20.25">
      <c r="A4" s="1" t="s">
        <v>2</v>
      </c>
      <c r="N4" s="95"/>
      <c r="O4" s="93"/>
      <c r="P4" s="94"/>
      <c r="Q4" s="94"/>
    </row>
    <row r="5" spans="1:16" ht="13.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N5" s="5"/>
      <c r="O5" s="5"/>
      <c r="P5" s="5"/>
    </row>
    <row r="6" spans="2:16" s="24" customFormat="1" ht="15.75">
      <c r="B6" s="290" t="s">
        <v>3</v>
      </c>
      <c r="C6" s="290"/>
      <c r="D6" s="290"/>
      <c r="E6" s="290"/>
      <c r="F6" s="290"/>
      <c r="H6" s="290" t="s">
        <v>4</v>
      </c>
      <c r="I6" s="290"/>
      <c r="J6" s="290"/>
      <c r="K6" s="290"/>
      <c r="L6" s="290"/>
      <c r="N6" s="29"/>
      <c r="O6" s="10"/>
      <c r="P6" s="29"/>
    </row>
    <row r="7" spans="2:16" s="24" customFormat="1" ht="15.75">
      <c r="B7" s="96"/>
      <c r="C7" s="97"/>
      <c r="D7" s="96" t="s">
        <v>5</v>
      </c>
      <c r="E7" s="97"/>
      <c r="F7" s="98" t="s">
        <v>6</v>
      </c>
      <c r="G7" s="97"/>
      <c r="H7" s="96"/>
      <c r="I7" s="97"/>
      <c r="J7" s="96" t="s">
        <v>5</v>
      </c>
      <c r="K7" s="97"/>
      <c r="L7" s="98" t="s">
        <v>6</v>
      </c>
      <c r="N7" s="29"/>
      <c r="O7" s="29"/>
      <c r="P7" s="10"/>
    </row>
    <row r="8" spans="1:16" s="24" customFormat="1" ht="16.5" thickBot="1">
      <c r="A8" s="17"/>
      <c r="B8" s="99" t="s">
        <v>7</v>
      </c>
      <c r="C8" s="100"/>
      <c r="D8" s="99" t="s">
        <v>8</v>
      </c>
      <c r="E8" s="100"/>
      <c r="F8" s="99" t="s">
        <v>9</v>
      </c>
      <c r="G8" s="100"/>
      <c r="H8" s="99" t="s">
        <v>7</v>
      </c>
      <c r="I8" s="100"/>
      <c r="J8" s="99" t="s">
        <v>8</v>
      </c>
      <c r="K8" s="100"/>
      <c r="L8" s="99" t="s">
        <v>9</v>
      </c>
      <c r="N8" s="29"/>
      <c r="O8" s="29"/>
      <c r="P8" s="29"/>
    </row>
    <row r="9" spans="1:16" ht="12.75">
      <c r="A9" s="5"/>
      <c r="B9" s="21"/>
      <c r="D9" s="21"/>
      <c r="F9" s="21"/>
      <c r="H9" s="21"/>
      <c r="I9" s="21"/>
      <c r="J9" s="21"/>
      <c r="L9" s="21"/>
      <c r="N9" s="21"/>
      <c r="O9" s="21"/>
      <c r="P9" s="21"/>
    </row>
    <row r="10" spans="1:16" ht="20.25">
      <c r="A10" s="1" t="s">
        <v>35</v>
      </c>
      <c r="B10" s="21"/>
      <c r="D10" s="21"/>
      <c r="F10" s="21"/>
      <c r="H10" s="21"/>
      <c r="I10" s="21"/>
      <c r="J10" s="21"/>
      <c r="L10" s="21"/>
      <c r="N10" s="21"/>
      <c r="O10" s="21"/>
      <c r="P10" s="21"/>
    </row>
    <row r="11" spans="1:16" ht="12.75">
      <c r="A11" s="27"/>
      <c r="B11" s="21"/>
      <c r="D11" s="21"/>
      <c r="F11" s="21"/>
      <c r="H11" s="21"/>
      <c r="I11" s="21"/>
      <c r="J11" s="21"/>
      <c r="L11" s="21"/>
      <c r="N11" s="21"/>
      <c r="O11" s="21"/>
      <c r="P11" s="21"/>
    </row>
    <row r="12" spans="1:16" s="24" customFormat="1" ht="15">
      <c r="A12" s="24" t="s">
        <v>36</v>
      </c>
      <c r="B12" s="101">
        <v>60</v>
      </c>
      <c r="C12" s="46"/>
      <c r="D12" s="46">
        <v>652</v>
      </c>
      <c r="E12" s="46"/>
      <c r="F12" s="46">
        <v>2696</v>
      </c>
      <c r="G12" s="46"/>
      <c r="H12" s="47">
        <v>585</v>
      </c>
      <c r="I12" s="47"/>
      <c r="J12" s="47">
        <v>6284</v>
      </c>
      <c r="K12" s="47"/>
      <c r="L12" s="47">
        <v>27510</v>
      </c>
      <c r="N12" s="102"/>
      <c r="O12" s="102"/>
      <c r="P12" s="102"/>
    </row>
    <row r="13" spans="1:16" s="24" customFormat="1" ht="15">
      <c r="A13" s="24" t="s">
        <v>37</v>
      </c>
      <c r="B13" s="101">
        <v>4</v>
      </c>
      <c r="C13" s="46"/>
      <c r="D13" s="46">
        <v>151</v>
      </c>
      <c r="E13" s="46"/>
      <c r="F13" s="46">
        <v>712</v>
      </c>
      <c r="G13" s="46"/>
      <c r="H13" s="47">
        <v>132</v>
      </c>
      <c r="I13" s="47"/>
      <c r="J13" s="47">
        <v>2415</v>
      </c>
      <c r="K13" s="47"/>
      <c r="L13" s="47">
        <v>15489</v>
      </c>
      <c r="N13" s="102"/>
      <c r="O13" s="102"/>
      <c r="P13" s="102"/>
    </row>
    <row r="14" spans="1:16" s="24" customFormat="1" ht="15">
      <c r="A14" s="24" t="s">
        <v>38</v>
      </c>
      <c r="B14" s="101">
        <v>160</v>
      </c>
      <c r="C14" s="46"/>
      <c r="D14" s="46">
        <v>1270</v>
      </c>
      <c r="E14" s="46"/>
      <c r="F14" s="46">
        <v>10054</v>
      </c>
      <c r="G14" s="46"/>
      <c r="H14" s="47">
        <v>1271</v>
      </c>
      <c r="I14" s="47"/>
      <c r="J14" s="47">
        <v>11716</v>
      </c>
      <c r="K14" s="47"/>
      <c r="L14" s="47">
        <v>151198</v>
      </c>
      <c r="N14" s="102"/>
      <c r="O14" s="102"/>
      <c r="P14" s="102"/>
    </row>
    <row r="15" spans="1:16" s="24" customFormat="1" ht="15">
      <c r="A15" s="24" t="s">
        <v>39</v>
      </c>
      <c r="B15" s="101">
        <v>0</v>
      </c>
      <c r="C15" s="46"/>
      <c r="D15" s="46">
        <v>33</v>
      </c>
      <c r="E15" s="46"/>
      <c r="F15" s="46">
        <v>623</v>
      </c>
      <c r="G15" s="46"/>
      <c r="H15" s="47">
        <v>12</v>
      </c>
      <c r="I15" s="47"/>
      <c r="J15" s="47">
        <v>422</v>
      </c>
      <c r="K15" s="47"/>
      <c r="L15" s="47">
        <v>6462</v>
      </c>
      <c r="N15" s="102"/>
      <c r="O15" s="102"/>
      <c r="P15" s="102"/>
    </row>
    <row r="16" spans="1:19" s="24" customFormat="1" ht="15.75">
      <c r="A16" s="24" t="s">
        <v>40</v>
      </c>
      <c r="B16" s="101">
        <v>57</v>
      </c>
      <c r="C16" s="46"/>
      <c r="D16" s="46">
        <v>557</v>
      </c>
      <c r="E16" s="46"/>
      <c r="F16" s="46">
        <v>2128</v>
      </c>
      <c r="G16" s="46"/>
      <c r="H16" s="47">
        <v>664</v>
      </c>
      <c r="I16" s="47"/>
      <c r="J16" s="47">
        <v>7286</v>
      </c>
      <c r="K16" s="47"/>
      <c r="L16" s="47">
        <v>31076</v>
      </c>
      <c r="N16" s="102"/>
      <c r="O16" s="102"/>
      <c r="P16" s="102"/>
      <c r="S16" s="23"/>
    </row>
    <row r="17" spans="1:21" s="76" customFormat="1" ht="15.75">
      <c r="A17" s="76" t="s">
        <v>28</v>
      </c>
      <c r="B17" s="101">
        <v>281</v>
      </c>
      <c r="C17" s="46"/>
      <c r="D17" s="46">
        <v>2663</v>
      </c>
      <c r="E17" s="46"/>
      <c r="F17" s="46">
        <v>16213</v>
      </c>
      <c r="G17" s="46"/>
      <c r="H17" s="47">
        <v>2664</v>
      </c>
      <c r="I17" s="47"/>
      <c r="J17" s="47">
        <v>28123</v>
      </c>
      <c r="K17" s="47"/>
      <c r="L17" s="47">
        <v>231735</v>
      </c>
      <c r="N17" s="103"/>
      <c r="O17" s="103"/>
      <c r="P17" s="103"/>
      <c r="S17" s="104"/>
      <c r="T17" s="105"/>
      <c r="U17" s="104"/>
    </row>
    <row r="18" spans="6:21" ht="12.75">
      <c r="F18" s="106"/>
      <c r="G18" s="106"/>
      <c r="H18" s="107"/>
      <c r="I18" s="107"/>
      <c r="J18" s="107"/>
      <c r="K18" s="107"/>
      <c r="L18" s="107"/>
      <c r="N18" s="108"/>
      <c r="O18" s="108"/>
      <c r="P18" s="108"/>
      <c r="S18" s="5"/>
      <c r="T18" s="21"/>
      <c r="U18" s="5"/>
    </row>
    <row r="19" spans="1:21" ht="23.25">
      <c r="A19" s="1" t="s">
        <v>124</v>
      </c>
      <c r="H19" s="109"/>
      <c r="I19" s="109"/>
      <c r="J19" s="109"/>
      <c r="K19" s="109"/>
      <c r="L19" s="109"/>
      <c r="N19" s="108"/>
      <c r="O19" s="108"/>
      <c r="P19" s="108"/>
      <c r="S19" s="5"/>
      <c r="T19" s="21"/>
      <c r="U19" s="5"/>
    </row>
    <row r="20" spans="1:21" ht="12.75">
      <c r="A20" s="27"/>
      <c r="H20" s="109"/>
      <c r="I20" s="109"/>
      <c r="J20" s="109"/>
      <c r="K20" s="109"/>
      <c r="L20" s="109"/>
      <c r="N20" s="108"/>
      <c r="O20" s="108"/>
      <c r="P20" s="108"/>
      <c r="S20" s="5"/>
      <c r="T20" s="21"/>
      <c r="U20" s="5"/>
    </row>
    <row r="21" spans="1:21" s="24" customFormat="1" ht="15.75">
      <c r="A21" s="24" t="s">
        <v>36</v>
      </c>
      <c r="B21" s="101">
        <v>4</v>
      </c>
      <c r="C21" s="101"/>
      <c r="D21" s="101">
        <v>184</v>
      </c>
      <c r="E21" s="101"/>
      <c r="F21" s="101">
        <v>879</v>
      </c>
      <c r="G21" s="101" t="s">
        <v>41</v>
      </c>
      <c r="H21" s="47">
        <v>53</v>
      </c>
      <c r="I21" s="110" t="s">
        <v>41</v>
      </c>
      <c r="J21" s="47">
        <v>1720</v>
      </c>
      <c r="K21" s="110" t="s">
        <v>41</v>
      </c>
      <c r="L21" s="47">
        <v>8658</v>
      </c>
      <c r="N21" s="102"/>
      <c r="O21" s="102"/>
      <c r="P21" s="102"/>
      <c r="S21" s="9"/>
      <c r="T21" s="29"/>
      <c r="U21" s="9"/>
    </row>
    <row r="22" spans="1:21" s="24" customFormat="1" ht="15.75">
      <c r="A22" s="24" t="s">
        <v>37</v>
      </c>
      <c r="B22" s="101">
        <v>1</v>
      </c>
      <c r="C22" s="101"/>
      <c r="D22" s="101">
        <v>29</v>
      </c>
      <c r="E22" s="101"/>
      <c r="F22" s="101">
        <v>174</v>
      </c>
      <c r="G22" s="101" t="s">
        <v>41</v>
      </c>
      <c r="H22" s="47">
        <v>12</v>
      </c>
      <c r="I22" s="110" t="s">
        <v>41</v>
      </c>
      <c r="J22" s="47">
        <v>493</v>
      </c>
      <c r="K22" s="110" t="s">
        <v>41</v>
      </c>
      <c r="L22" s="47">
        <v>3459</v>
      </c>
      <c r="N22" s="102"/>
      <c r="O22" s="102"/>
      <c r="P22" s="102"/>
      <c r="S22" s="9"/>
      <c r="T22" s="29"/>
      <c r="U22" s="9"/>
    </row>
    <row r="23" spans="1:21" s="24" customFormat="1" ht="15.75">
      <c r="A23" s="24" t="s">
        <v>38</v>
      </c>
      <c r="B23" s="101">
        <v>4</v>
      </c>
      <c r="C23" s="101"/>
      <c r="D23" s="101">
        <v>55</v>
      </c>
      <c r="E23" s="101"/>
      <c r="F23" s="101">
        <v>633</v>
      </c>
      <c r="G23" s="101" t="s">
        <v>41</v>
      </c>
      <c r="H23" s="47">
        <v>42</v>
      </c>
      <c r="I23" s="110" t="s">
        <v>41</v>
      </c>
      <c r="J23" s="47">
        <v>471</v>
      </c>
      <c r="K23" s="110" t="s">
        <v>41</v>
      </c>
      <c r="L23" s="47">
        <v>8606</v>
      </c>
      <c r="N23" s="102"/>
      <c r="O23" s="102"/>
      <c r="P23" s="102"/>
      <c r="S23" s="9"/>
      <c r="T23" s="29"/>
      <c r="U23" s="9"/>
    </row>
    <row r="24" spans="1:21" s="24" customFormat="1" ht="15.75">
      <c r="A24" s="24" t="s">
        <v>39</v>
      </c>
      <c r="B24" s="101">
        <v>0</v>
      </c>
      <c r="C24" s="101"/>
      <c r="D24" s="101">
        <v>1</v>
      </c>
      <c r="E24" s="101"/>
      <c r="F24" s="101">
        <v>72</v>
      </c>
      <c r="G24" s="101" t="s">
        <v>41</v>
      </c>
      <c r="H24" s="47">
        <v>0</v>
      </c>
      <c r="I24" s="110" t="s">
        <v>41</v>
      </c>
      <c r="J24" s="47">
        <v>29</v>
      </c>
      <c r="K24" s="110" t="s">
        <v>41</v>
      </c>
      <c r="L24" s="47">
        <v>858</v>
      </c>
      <c r="N24" s="102"/>
      <c r="O24" s="102"/>
      <c r="P24" s="102"/>
      <c r="S24" s="9"/>
      <c r="T24" s="29"/>
      <c r="U24" s="9"/>
    </row>
    <row r="25" spans="1:21" s="24" customFormat="1" ht="15.75">
      <c r="A25" s="24" t="s">
        <v>40</v>
      </c>
      <c r="B25" s="101">
        <v>0</v>
      </c>
      <c r="C25" s="101"/>
      <c r="D25" s="101">
        <v>8</v>
      </c>
      <c r="E25" s="101"/>
      <c r="F25" s="101">
        <v>56</v>
      </c>
      <c r="G25" s="101" t="s">
        <v>41</v>
      </c>
      <c r="H25" s="47">
        <v>5</v>
      </c>
      <c r="I25" s="110" t="s">
        <v>41</v>
      </c>
      <c r="J25" s="47">
        <v>106</v>
      </c>
      <c r="K25" s="110" t="s">
        <v>41</v>
      </c>
      <c r="L25" s="47">
        <v>428</v>
      </c>
      <c r="N25" s="102"/>
      <c r="O25" s="102"/>
      <c r="P25" s="102"/>
      <c r="S25" s="9"/>
      <c r="T25" s="29"/>
      <c r="U25" s="9"/>
    </row>
    <row r="26" spans="1:21" s="76" customFormat="1" ht="15.75">
      <c r="A26" s="76" t="s">
        <v>28</v>
      </c>
      <c r="B26" s="111">
        <v>9</v>
      </c>
      <c r="C26" s="111"/>
      <c r="D26" s="111">
        <v>277</v>
      </c>
      <c r="E26" s="111"/>
      <c r="F26" s="47">
        <v>1814</v>
      </c>
      <c r="G26" s="111" t="s">
        <v>41</v>
      </c>
      <c r="H26" s="47">
        <v>112</v>
      </c>
      <c r="I26" s="112" t="s">
        <v>41</v>
      </c>
      <c r="J26" s="47">
        <v>2819</v>
      </c>
      <c r="K26" s="112" t="s">
        <v>41</v>
      </c>
      <c r="L26" s="47">
        <v>22009</v>
      </c>
      <c r="N26" s="103"/>
      <c r="O26" s="103"/>
      <c r="P26" s="103"/>
      <c r="S26" s="104"/>
      <c r="T26" s="105"/>
      <c r="U26" s="104"/>
    </row>
    <row r="27" spans="1:21" ht="13.5" thickBot="1">
      <c r="A27" s="113"/>
      <c r="B27" s="8"/>
      <c r="C27" s="8"/>
      <c r="D27" s="8"/>
      <c r="E27" s="8"/>
      <c r="F27" s="114"/>
      <c r="G27" s="114"/>
      <c r="H27" s="114"/>
      <c r="I27" s="8"/>
      <c r="J27" s="8"/>
      <c r="K27" s="8"/>
      <c r="L27" s="8"/>
      <c r="N27" s="5"/>
      <c r="O27" s="5"/>
      <c r="P27" s="5"/>
      <c r="S27" s="5"/>
      <c r="T27" s="21"/>
      <c r="U27" s="5"/>
    </row>
    <row r="28" spans="1:21" ht="12.75">
      <c r="A28" s="115"/>
      <c r="B28" s="5"/>
      <c r="C28" s="5"/>
      <c r="D28" s="5"/>
      <c r="E28" s="5"/>
      <c r="F28" s="5"/>
      <c r="G28" s="5"/>
      <c r="H28" s="5"/>
      <c r="I28" s="5"/>
      <c r="N28" s="5"/>
      <c r="O28" s="5"/>
      <c r="P28" s="5"/>
      <c r="S28" s="5"/>
      <c r="T28" s="21"/>
      <c r="U28" s="5"/>
    </row>
    <row r="29" spans="1:21" ht="12.75">
      <c r="A29" s="115"/>
      <c r="B29" s="5"/>
      <c r="C29" s="5"/>
      <c r="D29" s="5"/>
      <c r="E29" s="5"/>
      <c r="F29" s="5"/>
      <c r="G29" s="5"/>
      <c r="H29" s="5"/>
      <c r="I29" s="5"/>
      <c r="N29" s="5"/>
      <c r="O29" s="5"/>
      <c r="P29" s="5"/>
      <c r="S29" s="5"/>
      <c r="T29" s="21"/>
      <c r="U29" s="5"/>
    </row>
    <row r="30" spans="1:21" ht="12.75">
      <c r="A30" s="11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S30" s="5"/>
      <c r="T30" s="21"/>
      <c r="U30" s="5"/>
    </row>
    <row r="31" spans="1:21" s="92" customFormat="1" ht="20.25">
      <c r="A31" s="1" t="s">
        <v>32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1" t="s">
        <v>42</v>
      </c>
      <c r="M31" s="94"/>
      <c r="S31" s="94"/>
      <c r="T31" s="93"/>
      <c r="U31" s="94"/>
    </row>
    <row r="32" spans="1:21" s="92" customFormat="1" ht="19.5" customHeight="1">
      <c r="A32" s="1" t="s">
        <v>34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S32" s="94"/>
      <c r="T32" s="93"/>
      <c r="U32" s="94"/>
    </row>
    <row r="33" spans="1:21" s="92" customFormat="1" ht="6.75" customHeight="1">
      <c r="A33" s="1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S33" s="94"/>
      <c r="T33" s="93"/>
      <c r="U33" s="94"/>
    </row>
    <row r="34" spans="1:21" s="92" customFormat="1" ht="20.25">
      <c r="A34" s="1" t="s">
        <v>43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S34" s="94"/>
      <c r="T34" s="93"/>
      <c r="U34" s="94"/>
    </row>
    <row r="35" spans="1:21" ht="13.5" thickBo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5"/>
      <c r="N35" s="5"/>
      <c r="O35" s="5"/>
      <c r="P35" s="5"/>
      <c r="S35" s="5"/>
      <c r="T35" s="21"/>
      <c r="U35" s="5"/>
    </row>
    <row r="36" spans="2:21" s="24" customFormat="1" ht="15.75">
      <c r="B36" s="53"/>
      <c r="C36" s="53" t="s">
        <v>3</v>
      </c>
      <c r="D36" s="53"/>
      <c r="E36" s="23"/>
      <c r="F36" s="53" t="s">
        <v>4</v>
      </c>
      <c r="G36" s="53"/>
      <c r="H36" s="53"/>
      <c r="I36" s="23"/>
      <c r="J36" s="117"/>
      <c r="K36" s="53"/>
      <c r="L36" s="56" t="s">
        <v>21</v>
      </c>
      <c r="M36" s="9"/>
      <c r="N36" s="29"/>
      <c r="O36" s="10"/>
      <c r="P36" s="29"/>
      <c r="U36" s="9"/>
    </row>
    <row r="37" spans="2:21" s="24" customFormat="1" ht="15.75">
      <c r="B37" s="118" t="s">
        <v>7</v>
      </c>
      <c r="C37" s="119" t="s">
        <v>5</v>
      </c>
      <c r="D37" s="120" t="s">
        <v>6</v>
      </c>
      <c r="E37" s="119"/>
      <c r="F37" s="118" t="s">
        <v>7</v>
      </c>
      <c r="G37" s="119" t="s">
        <v>5</v>
      </c>
      <c r="H37" s="120" t="s">
        <v>6</v>
      </c>
      <c r="I37" s="119"/>
      <c r="J37" s="118" t="s">
        <v>7</v>
      </c>
      <c r="K37" s="121" t="s">
        <v>5</v>
      </c>
      <c r="L37" s="122" t="s">
        <v>6</v>
      </c>
      <c r="M37" s="20"/>
      <c r="N37" s="6"/>
      <c r="O37" s="6"/>
      <c r="P37" s="6"/>
      <c r="U37" s="9"/>
    </row>
    <row r="38" spans="1:21" s="24" customFormat="1" ht="16.5" thickBot="1">
      <c r="A38" s="17"/>
      <c r="B38" s="100"/>
      <c r="C38" s="123" t="s">
        <v>8</v>
      </c>
      <c r="D38" s="123" t="s">
        <v>9</v>
      </c>
      <c r="E38" s="123"/>
      <c r="F38" s="100"/>
      <c r="G38" s="123" t="s">
        <v>8</v>
      </c>
      <c r="H38" s="123" t="s">
        <v>9</v>
      </c>
      <c r="I38" s="123"/>
      <c r="J38" s="100"/>
      <c r="K38" s="123" t="s">
        <v>8</v>
      </c>
      <c r="L38" s="123" t="s">
        <v>9</v>
      </c>
      <c r="M38" s="20"/>
      <c r="N38" s="20"/>
      <c r="O38" s="6"/>
      <c r="P38" s="6"/>
      <c r="U38" s="9"/>
    </row>
    <row r="39" spans="1:21" ht="12.75">
      <c r="A39" s="5"/>
      <c r="B39" s="5"/>
      <c r="C39" s="124"/>
      <c r="D39" s="124"/>
      <c r="E39" s="124"/>
      <c r="F39" s="5"/>
      <c r="G39" s="124"/>
      <c r="H39" s="124"/>
      <c r="I39" s="124"/>
      <c r="M39" s="115"/>
      <c r="N39" s="115"/>
      <c r="O39" s="125"/>
      <c r="P39" s="125"/>
      <c r="U39" s="5"/>
    </row>
    <row r="40" spans="1:21" ht="20.25">
      <c r="A40" s="1" t="s">
        <v>35</v>
      </c>
      <c r="B40" s="21"/>
      <c r="C40" s="21"/>
      <c r="D40" s="21"/>
      <c r="E40" s="21"/>
      <c r="F40" s="21"/>
      <c r="G40" s="21"/>
      <c r="H40" s="21"/>
      <c r="I40" s="21"/>
      <c r="L40" s="59" t="s">
        <v>22</v>
      </c>
      <c r="M40" s="5"/>
      <c r="N40" s="21"/>
      <c r="O40" s="21"/>
      <c r="P40" s="21"/>
      <c r="U40" s="5"/>
    </row>
    <row r="41" spans="2:21" ht="12.75">
      <c r="B41" s="106"/>
      <c r="C41" s="106"/>
      <c r="D41" s="106"/>
      <c r="E41" s="106"/>
      <c r="F41" s="106"/>
      <c r="G41" s="106"/>
      <c r="H41" s="106"/>
      <c r="I41" s="106"/>
      <c r="M41" s="5"/>
      <c r="N41" s="108"/>
      <c r="O41" s="108"/>
      <c r="P41" s="108"/>
      <c r="U41" s="5"/>
    </row>
    <row r="42" spans="1:16" s="24" customFormat="1" ht="15">
      <c r="A42" s="24" t="s">
        <v>36</v>
      </c>
      <c r="B42" s="63">
        <f aca="true" t="shared" si="0" ref="B42:B47">IF(ISERR((B12/$C$64)*1000),"n/a",IF(((B12/$C$64)*1000)=0,"-",((B12/$C$64)*1000)))</f>
        <v>0.011663621165584542</v>
      </c>
      <c r="C42" s="63">
        <f aca="true" t="shared" si="1" ref="C42:C47">IF(ISERR((D12/$C$64)*1000),"n/a",IF(((D12/$C$64)*1000)=0,"-",((D12/$C$64)*1000)))</f>
        <v>0.12674468333268538</v>
      </c>
      <c r="D42" s="63">
        <f aca="true" t="shared" si="2" ref="D42:D47">IF(ISERR((F12/$C$64)*1000),"n/a",IF(((F12/$C$64)*1000)=0,"-",((F12/$C$64)*1000)))</f>
        <v>0.5240853777069321</v>
      </c>
      <c r="E42" s="63"/>
      <c r="F42" s="63">
        <f aca="true" t="shared" si="3" ref="F42:F47">IF(ISERR((H12/$G$64)*1000),"n/a",IF(((H12/$G$64)*1000)=0,"-",((H12/$G$64)*1000)))</f>
        <v>0.010818908122503329</v>
      </c>
      <c r="G42" s="63">
        <f aca="true" t="shared" si="4" ref="G42:G47">IF(ISERR((J12/$G$64)*1000),"n/a",IF(((J12/$G$64)*1000)=0,"-",((J12/$G$64)*1000)))</f>
        <v>0.11621541648172806</v>
      </c>
      <c r="H42" s="63">
        <f aca="true" t="shared" si="5" ref="H42:H47">IF(ISERR((L12/$G$64)*1000),"n/a",IF(((L12/$G$64)*1000)=0,"-",((L12/$G$64)*1000)))</f>
        <v>0.5087660896582334</v>
      </c>
      <c r="I42" s="72"/>
      <c r="J42" s="126">
        <f aca="true" t="shared" si="6" ref="J42:L47">IF(ISERR((B42/F42)*100),"n/a",IF(((B42/F42)*100)=0,"-",((B42/F42)*100)))</f>
        <v>107.80774763512603</v>
      </c>
      <c r="K42" s="126">
        <f t="shared" si="6"/>
        <v>109.06012917194406</v>
      </c>
      <c r="L42" s="126">
        <f t="shared" si="6"/>
        <v>103.01106704241816</v>
      </c>
      <c r="M42" s="9"/>
      <c r="N42" s="16"/>
      <c r="O42" s="16"/>
      <c r="P42" s="16"/>
    </row>
    <row r="43" spans="1:16" s="24" customFormat="1" ht="15">
      <c r="A43" s="24" t="s">
        <v>37</v>
      </c>
      <c r="B43" s="63">
        <f t="shared" si="0"/>
        <v>0.0007775747443723028</v>
      </c>
      <c r="C43" s="63">
        <f t="shared" si="1"/>
        <v>0.02935344660005443</v>
      </c>
      <c r="D43" s="63">
        <f t="shared" si="2"/>
        <v>0.1384083044982699</v>
      </c>
      <c r="E43" s="127"/>
      <c r="F43" s="63">
        <f t="shared" si="3"/>
        <v>0.0024411895250776743</v>
      </c>
      <c r="G43" s="63">
        <f t="shared" si="4"/>
        <v>0.04466267199289836</v>
      </c>
      <c r="H43" s="63">
        <f t="shared" si="5"/>
        <v>0.28645139813581894</v>
      </c>
      <c r="I43" s="72"/>
      <c r="J43" s="126">
        <f t="shared" si="6"/>
        <v>31.85228907401451</v>
      </c>
      <c r="K43" s="126">
        <f t="shared" si="6"/>
        <v>65.72254925706596</v>
      </c>
      <c r="L43" s="126">
        <f t="shared" si="6"/>
        <v>48.31825063484053</v>
      </c>
      <c r="M43" s="9"/>
      <c r="N43" s="16"/>
      <c r="O43" s="16"/>
      <c r="P43" s="16"/>
    </row>
    <row r="44" spans="1:16" s="24" customFormat="1" ht="15">
      <c r="A44" s="24" t="s">
        <v>38</v>
      </c>
      <c r="B44" s="63">
        <f t="shared" si="0"/>
        <v>0.031102989774892113</v>
      </c>
      <c r="C44" s="63">
        <f t="shared" si="1"/>
        <v>0.24687998133820616</v>
      </c>
      <c r="D44" s="63">
        <f t="shared" si="2"/>
        <v>1.9544341199797832</v>
      </c>
      <c r="E44" s="127"/>
      <c r="F44" s="63">
        <f t="shared" si="3"/>
        <v>0.02350569610889185</v>
      </c>
      <c r="G44" s="63">
        <f t="shared" si="4"/>
        <v>0.21667406421068205</v>
      </c>
      <c r="H44" s="63">
        <f t="shared" si="5"/>
        <v>2.796234650096168</v>
      </c>
      <c r="I44" s="72"/>
      <c r="J44" s="126">
        <f t="shared" si="6"/>
        <v>132.32107498882505</v>
      </c>
      <c r="K44" s="126">
        <f t="shared" si="6"/>
        <v>113.94071654932982</v>
      </c>
      <c r="L44" s="126">
        <f t="shared" si="6"/>
        <v>69.8952114019675</v>
      </c>
      <c r="M44" s="9"/>
      <c r="N44" s="16"/>
      <c r="O44" s="16"/>
      <c r="P44" s="16"/>
    </row>
    <row r="45" spans="1:16" s="24" customFormat="1" ht="15">
      <c r="A45" s="24" t="s">
        <v>39</v>
      </c>
      <c r="B45" s="128" t="str">
        <f t="shared" si="0"/>
        <v>-</v>
      </c>
      <c r="C45" s="63">
        <f t="shared" si="1"/>
        <v>0.006414991641071498</v>
      </c>
      <c r="D45" s="63">
        <f t="shared" si="2"/>
        <v>0.12110726643598616</v>
      </c>
      <c r="E45" s="127"/>
      <c r="F45" s="63">
        <f t="shared" si="3"/>
        <v>0.00022192632046160674</v>
      </c>
      <c r="G45" s="63">
        <f t="shared" si="4"/>
        <v>0.00780440893623317</v>
      </c>
      <c r="H45" s="63">
        <f t="shared" si="5"/>
        <v>0.11950732356857523</v>
      </c>
      <c r="I45" s="72"/>
      <c r="J45" s="129" t="str">
        <f t="shared" si="6"/>
        <v>n/a</v>
      </c>
      <c r="K45" s="126">
        <f t="shared" si="6"/>
        <v>82.19702085687632</v>
      </c>
      <c r="L45" s="126">
        <f t="shared" si="6"/>
        <v>101.33878227679733</v>
      </c>
      <c r="M45" s="9"/>
      <c r="N45" s="16"/>
      <c r="O45" s="16"/>
      <c r="P45" s="16"/>
    </row>
    <row r="46" spans="1:16" s="24" customFormat="1" ht="15">
      <c r="A46" s="24" t="s">
        <v>40</v>
      </c>
      <c r="B46" s="63">
        <f t="shared" si="0"/>
        <v>0.011080440107305314</v>
      </c>
      <c r="C46" s="63">
        <f t="shared" si="1"/>
        <v>0.10827728315384316</v>
      </c>
      <c r="D46" s="63">
        <f t="shared" si="2"/>
        <v>0.4136697640060651</v>
      </c>
      <c r="E46" s="127"/>
      <c r="F46" s="63">
        <f t="shared" si="3"/>
        <v>0.01227992306554224</v>
      </c>
      <c r="G46" s="63">
        <f t="shared" si="4"/>
        <v>0.13474626424027222</v>
      </c>
      <c r="H46" s="63">
        <f t="shared" si="5"/>
        <v>0.5747151945554076</v>
      </c>
      <c r="I46" s="72"/>
      <c r="J46" s="126">
        <f t="shared" si="6"/>
        <v>90.23216227141762</v>
      </c>
      <c r="K46" s="126">
        <f t="shared" si="6"/>
        <v>80.35642677318978</v>
      </c>
      <c r="L46" s="126">
        <f t="shared" si="6"/>
        <v>71.97821945982736</v>
      </c>
      <c r="M46" s="9"/>
      <c r="N46" s="16"/>
      <c r="O46" s="16"/>
      <c r="P46" s="16"/>
    </row>
    <row r="47" spans="1:16" s="24" customFormat="1" ht="15">
      <c r="A47" s="24" t="s">
        <v>28</v>
      </c>
      <c r="B47" s="63">
        <f t="shared" si="0"/>
        <v>0.054624625792154276</v>
      </c>
      <c r="C47" s="63">
        <f t="shared" si="1"/>
        <v>0.5176703860658606</v>
      </c>
      <c r="D47" s="63">
        <f t="shared" si="2"/>
        <v>3.1517048326270363</v>
      </c>
      <c r="E47" s="127"/>
      <c r="F47" s="63">
        <f t="shared" si="3"/>
        <v>0.0492676431424767</v>
      </c>
      <c r="G47" s="63">
        <f t="shared" si="4"/>
        <v>0.5201028258618139</v>
      </c>
      <c r="H47" s="63">
        <f t="shared" si="5"/>
        <v>4.285674656014204</v>
      </c>
      <c r="I47" s="72"/>
      <c r="J47" s="126">
        <f t="shared" si="6"/>
        <v>110.87322694569693</v>
      </c>
      <c r="K47" s="126">
        <f t="shared" si="6"/>
        <v>99.53231559703165</v>
      </c>
      <c r="L47" s="126">
        <f t="shared" si="6"/>
        <v>73.5404594514463</v>
      </c>
      <c r="M47" s="9"/>
      <c r="N47" s="16"/>
      <c r="O47" s="16"/>
      <c r="P47" s="16"/>
    </row>
    <row r="48" spans="1:16" ht="15">
      <c r="A48" s="130"/>
      <c r="B48" s="131"/>
      <c r="C48" s="131"/>
      <c r="D48" s="131"/>
      <c r="E48" s="131"/>
      <c r="F48" s="131"/>
      <c r="G48" s="131"/>
      <c r="H48" s="131"/>
      <c r="J48" s="106"/>
      <c r="K48" s="106"/>
      <c r="L48" s="106"/>
      <c r="M48" s="5"/>
      <c r="N48" s="5"/>
      <c r="O48" s="5"/>
      <c r="P48" s="5"/>
    </row>
    <row r="49" spans="1:16" ht="23.25">
      <c r="A49" s="1" t="s">
        <v>124</v>
      </c>
      <c r="B49" s="131"/>
      <c r="C49" s="131"/>
      <c r="D49" s="131"/>
      <c r="E49" s="131"/>
      <c r="F49" s="131"/>
      <c r="G49" s="131"/>
      <c r="H49" s="131"/>
      <c r="J49" s="106"/>
      <c r="K49" s="106"/>
      <c r="L49" s="106"/>
      <c r="M49" s="5"/>
      <c r="N49" s="5"/>
      <c r="O49" s="5"/>
      <c r="P49" s="5"/>
    </row>
    <row r="50" spans="2:16" ht="15">
      <c r="B50" s="131"/>
      <c r="C50" s="131"/>
      <c r="D50" s="131"/>
      <c r="E50" s="131"/>
      <c r="F50" s="131"/>
      <c r="G50" s="131"/>
      <c r="H50" s="131"/>
      <c r="J50" s="106"/>
      <c r="K50" s="106"/>
      <c r="L50" s="106"/>
      <c r="M50" s="5"/>
      <c r="N50" s="5"/>
      <c r="O50" s="5"/>
      <c r="P50" s="5"/>
    </row>
    <row r="51" spans="1:16" s="24" customFormat="1" ht="15">
      <c r="A51" s="24" t="s">
        <v>36</v>
      </c>
      <c r="B51" s="63">
        <f aca="true" t="shared" si="7" ref="B51:B56">IF(ISERR((B21/$B$64)*1000),"n/a",IF(((B21/$B$64)*1000)=0,"-",((B21/$B$64)*1000)))</f>
        <v>0.0043622832626825205</v>
      </c>
      <c r="C51" s="63">
        <f aca="true" t="shared" si="8" ref="C51:C56">IF(ISERR((D21/$B$64)*1000),"n/a",IF(((D21/$B$64)*1000)=0,"-",((D21/$B$64)*1000)))</f>
        <v>0.20066503008339595</v>
      </c>
      <c r="D51" s="63">
        <f aca="true" t="shared" si="9" ref="D51:D56">IF(ISERR((F21/$B$64)*1000),"n/a",IF(((F21/$B$64)*1000)=0,"-",((F21/$B$64)*1000)))</f>
        <v>0.9586117469744839</v>
      </c>
      <c r="E51" s="127"/>
      <c r="F51" s="63">
        <f aca="true" t="shared" si="10" ref="F51:F56">IF(ISERR((H21/$F$64)*1000),"n/a",IF(((H21/$F$64)*1000)=0,"-",((H21/$F$64)*1000)))</f>
        <v>0.005189769300066586</v>
      </c>
      <c r="G51" s="63">
        <f aca="true" t="shared" si="11" ref="G51:G56">IF(ISERR((J21/$F$64)*1000),"n/a",IF(((J21/$F$64)*1000)=0,"-",((J21/$F$64)*1000)))</f>
        <v>0.16842270181348165</v>
      </c>
      <c r="H51" s="63">
        <f aca="true" t="shared" si="12" ref="H51:H56">IF(ISERR((L21/$F$64)*1000),"n/a",IF(((L21/$F$64)*1000)=0,"-",((L21/$F$64)*1000)))</f>
        <v>0.8477928792448396</v>
      </c>
      <c r="I51" s="72"/>
      <c r="J51" s="126">
        <f aca="true" t="shared" si="13" ref="J51:L56">IF(ISERR((B51/F51)*100),"n/a",IF(((B51/F51)*100)=0,"-",((B51/F51)*100)))</f>
        <v>84.05543696569617</v>
      </c>
      <c r="K51" s="126">
        <f t="shared" si="13"/>
        <v>119.1436949548647</v>
      </c>
      <c r="L51" s="126">
        <f t="shared" si="13"/>
        <v>113.071455356921</v>
      </c>
      <c r="M51" s="9"/>
      <c r="N51" s="16"/>
      <c r="O51" s="16"/>
      <c r="P51" s="16"/>
    </row>
    <row r="52" spans="1:16" s="24" customFormat="1" ht="15">
      <c r="A52" s="24" t="s">
        <v>37</v>
      </c>
      <c r="B52" s="128">
        <f t="shared" si="7"/>
        <v>0.0010905708156706301</v>
      </c>
      <c r="C52" s="63">
        <f t="shared" si="8"/>
        <v>0.031626553654448275</v>
      </c>
      <c r="D52" s="63">
        <f t="shared" si="9"/>
        <v>0.18975932192668962</v>
      </c>
      <c r="E52" s="127"/>
      <c r="F52" s="63">
        <f t="shared" si="10"/>
        <v>0.0011750421056754535</v>
      </c>
      <c r="G52" s="63">
        <f t="shared" si="11"/>
        <v>0.04827464650816654</v>
      </c>
      <c r="H52" s="63">
        <f t="shared" si="12"/>
        <v>0.33870588696094944</v>
      </c>
      <c r="I52" s="72"/>
      <c r="J52" s="129">
        <f t="shared" si="13"/>
        <v>92.81121164962285</v>
      </c>
      <c r="K52" s="126">
        <f t="shared" si="13"/>
        <v>65.51379645855732</v>
      </c>
      <c r="L52" s="126">
        <f t="shared" si="13"/>
        <v>56.024807726051606</v>
      </c>
      <c r="M52" s="9"/>
      <c r="N52" s="16"/>
      <c r="O52" s="16"/>
      <c r="P52" s="16"/>
    </row>
    <row r="53" spans="1:16" s="24" customFormat="1" ht="15">
      <c r="A53" s="24" t="s">
        <v>38</v>
      </c>
      <c r="B53" s="63">
        <f t="shared" si="7"/>
        <v>0.0043622832626825205</v>
      </c>
      <c r="C53" s="63">
        <f t="shared" si="8"/>
        <v>0.05998139486188466</v>
      </c>
      <c r="D53" s="63">
        <f t="shared" si="9"/>
        <v>0.6903313263195089</v>
      </c>
      <c r="E53" s="127"/>
      <c r="F53" s="63">
        <f t="shared" si="10"/>
        <v>0.004112647369864087</v>
      </c>
      <c r="G53" s="63">
        <f t="shared" si="11"/>
        <v>0.046120402647761544</v>
      </c>
      <c r="H53" s="63">
        <f t="shared" si="12"/>
        <v>0.842701030120246</v>
      </c>
      <c r="I53" s="72"/>
      <c r="J53" s="126">
        <f t="shared" si="13"/>
        <v>106.06995617099754</v>
      </c>
      <c r="K53" s="126">
        <f t="shared" si="13"/>
        <v>130.05392715233776</v>
      </c>
      <c r="L53" s="126">
        <f t="shared" si="13"/>
        <v>81.91888957593949</v>
      </c>
      <c r="M53" s="9"/>
      <c r="N53" s="16"/>
      <c r="O53" s="16"/>
      <c r="P53" s="16"/>
    </row>
    <row r="54" spans="1:16" s="24" customFormat="1" ht="15">
      <c r="A54" s="24" t="s">
        <v>39</v>
      </c>
      <c r="B54" s="128" t="str">
        <f t="shared" si="7"/>
        <v>-</v>
      </c>
      <c r="C54" s="63">
        <f t="shared" si="8"/>
        <v>0.0010905708156706301</v>
      </c>
      <c r="D54" s="63">
        <f t="shared" si="9"/>
        <v>0.07852109872828537</v>
      </c>
      <c r="E54" s="127"/>
      <c r="F54" s="63" t="str">
        <f t="shared" si="10"/>
        <v>-</v>
      </c>
      <c r="G54" s="63">
        <f t="shared" si="11"/>
        <v>0.002839685088715679</v>
      </c>
      <c r="H54" s="63">
        <f t="shared" si="12"/>
        <v>0.08401551055579493</v>
      </c>
      <c r="I54" s="72"/>
      <c r="J54" s="129" t="str">
        <f t="shared" si="13"/>
        <v>n/a</v>
      </c>
      <c r="K54" s="126">
        <f t="shared" si="13"/>
        <v>38.404639303292214</v>
      </c>
      <c r="L54" s="126">
        <f t="shared" si="13"/>
        <v>93.46024110171813</v>
      </c>
      <c r="M54" s="9"/>
      <c r="N54" s="16"/>
      <c r="O54" s="16"/>
      <c r="P54" s="16"/>
    </row>
    <row r="55" spans="1:16" s="24" customFormat="1" ht="15">
      <c r="A55" s="24" t="s">
        <v>40</v>
      </c>
      <c r="B55" s="128" t="str">
        <f t="shared" si="7"/>
        <v>-</v>
      </c>
      <c r="C55" s="63">
        <f t="shared" si="8"/>
        <v>0.008724566525365041</v>
      </c>
      <c r="D55" s="63">
        <f t="shared" si="9"/>
        <v>0.061071965677555295</v>
      </c>
      <c r="E55" s="127"/>
      <c r="F55" s="63">
        <f t="shared" si="10"/>
        <v>0.0004896008773647723</v>
      </c>
      <c r="G55" s="63">
        <f t="shared" si="11"/>
        <v>0.010379538600133171</v>
      </c>
      <c r="H55" s="63">
        <f t="shared" si="12"/>
        <v>0.041909835102424506</v>
      </c>
      <c r="I55" s="72"/>
      <c r="J55" s="129" t="str">
        <f t="shared" si="13"/>
        <v>n/a</v>
      </c>
      <c r="K55" s="126">
        <f t="shared" si="13"/>
        <v>84.05543696569617</v>
      </c>
      <c r="L55" s="126">
        <f t="shared" si="13"/>
        <v>145.72227623492188</v>
      </c>
      <c r="M55" s="9"/>
      <c r="N55" s="16"/>
      <c r="O55" s="16"/>
      <c r="P55" s="16"/>
    </row>
    <row r="56" spans="1:16" s="24" customFormat="1" ht="15">
      <c r="A56" s="9" t="s">
        <v>28</v>
      </c>
      <c r="B56" s="63">
        <f t="shared" si="7"/>
        <v>0.009815137341035672</v>
      </c>
      <c r="C56" s="63">
        <f t="shared" si="8"/>
        <v>0.3020881159407645</v>
      </c>
      <c r="D56" s="63">
        <f t="shared" si="9"/>
        <v>1.9782954596265232</v>
      </c>
      <c r="E56" s="127"/>
      <c r="F56" s="63">
        <f t="shared" si="10"/>
        <v>0.010967059652970897</v>
      </c>
      <c r="G56" s="63">
        <f t="shared" si="11"/>
        <v>0.27603697465825855</v>
      </c>
      <c r="H56" s="63">
        <f t="shared" si="12"/>
        <v>2.1551251419842545</v>
      </c>
      <c r="I56" s="132"/>
      <c r="J56" s="126">
        <f t="shared" si="13"/>
        <v>89.4965255192792</v>
      </c>
      <c r="K56" s="126">
        <f t="shared" si="13"/>
        <v>109.43755499231868</v>
      </c>
      <c r="L56" s="126">
        <f t="shared" si="13"/>
        <v>91.79492276745833</v>
      </c>
      <c r="M56" s="9"/>
      <c r="N56" s="16"/>
      <c r="O56" s="16"/>
      <c r="P56" s="16"/>
    </row>
    <row r="57" spans="1:16" ht="13.5" thickBo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5"/>
      <c r="N57" s="5"/>
      <c r="O57" s="5"/>
      <c r="P57" s="5"/>
    </row>
    <row r="58" ht="14.25">
      <c r="A58" s="79" t="s">
        <v>125</v>
      </c>
    </row>
    <row r="59" ht="14.25">
      <c r="A59" s="79"/>
    </row>
    <row r="61" ht="12.75">
      <c r="A61" s="3" t="s">
        <v>44</v>
      </c>
    </row>
    <row r="62" spans="2:10" ht="12.75">
      <c r="B62" s="133" t="s">
        <v>3</v>
      </c>
      <c r="C62" s="133"/>
      <c r="D62" s="133"/>
      <c r="E62" s="133"/>
      <c r="F62" s="133" t="s">
        <v>45</v>
      </c>
      <c r="G62" s="133"/>
      <c r="H62" s="133"/>
      <c r="I62" s="133"/>
      <c r="J62" s="133" t="s">
        <v>46</v>
      </c>
    </row>
    <row r="63" spans="2:11" ht="12.75">
      <c r="B63" s="133" t="s">
        <v>27</v>
      </c>
      <c r="C63" s="133" t="s">
        <v>28</v>
      </c>
      <c r="D63" s="133"/>
      <c r="F63" s="133" t="s">
        <v>27</v>
      </c>
      <c r="G63" s="133" t="s">
        <v>28</v>
      </c>
      <c r="H63" s="133"/>
      <c r="J63" s="133" t="s">
        <v>27</v>
      </c>
      <c r="K63" s="133" t="s">
        <v>28</v>
      </c>
    </row>
    <row r="64" spans="2:11" ht="12.75">
      <c r="B64" s="134">
        <f>'Table C-D'!C97</f>
        <v>916951</v>
      </c>
      <c r="C64" s="134">
        <f>'Table C-D'!D97</f>
        <v>5144200</v>
      </c>
      <c r="F64" s="135">
        <f>'Table C-D'!G97</f>
        <v>10212400</v>
      </c>
      <c r="G64" s="135">
        <f>'Table C-D'!H97</f>
        <v>54072000</v>
      </c>
      <c r="J64" s="136">
        <f>SUM(B64,F64)</f>
        <v>11129351</v>
      </c>
      <c r="K64" s="136">
        <f>SUM(C64,G64)</f>
        <v>59216200</v>
      </c>
    </row>
    <row r="66" spans="2:7" ht="12.75">
      <c r="B66" s="83"/>
      <c r="C66" s="86"/>
      <c r="F66" s="82"/>
      <c r="G66" s="88"/>
    </row>
    <row r="67" spans="2:9" ht="12.75">
      <c r="B67" s="88"/>
      <c r="I67" s="137"/>
    </row>
    <row r="68" spans="2:7" ht="12.75">
      <c r="B68" s="88"/>
      <c r="C68" s="88"/>
      <c r="D68" s="88"/>
      <c r="E68" s="88"/>
      <c r="F68" s="88"/>
      <c r="G68" s="88"/>
    </row>
    <row r="69" ht="12.75">
      <c r="B69" s="88"/>
    </row>
    <row r="70" ht="12.75">
      <c r="B70" s="88"/>
    </row>
    <row r="71" ht="12.75">
      <c r="B71" s="88"/>
    </row>
    <row r="72" ht="12.75">
      <c r="B72" s="88"/>
    </row>
    <row r="73" ht="12.75">
      <c r="B73" s="88"/>
    </row>
    <row r="74" ht="12.75">
      <c r="B74" s="88"/>
    </row>
    <row r="75" ht="12.75">
      <c r="B75" s="88"/>
    </row>
    <row r="76" ht="12.75">
      <c r="B76" s="88"/>
    </row>
    <row r="77" ht="12.75">
      <c r="B77" s="88"/>
    </row>
    <row r="78" ht="12.75">
      <c r="B78" s="88"/>
    </row>
    <row r="79" ht="12.75">
      <c r="B79" s="88"/>
    </row>
    <row r="80" ht="12.75">
      <c r="B80" s="88"/>
    </row>
    <row r="81" ht="12.75">
      <c r="B81" s="88"/>
    </row>
    <row r="82" ht="12.75">
      <c r="B82" s="88"/>
    </row>
    <row r="83" ht="12.75">
      <c r="B83" s="84"/>
    </row>
  </sheetData>
  <mergeCells count="2">
    <mergeCell ref="H6:L6"/>
    <mergeCell ref="B6:F6"/>
  </mergeCells>
  <printOptions/>
  <pageMargins left="0.6299212598425197" right="0.35433070866141736" top="0.5905511811023623" bottom="0.9448818897637796" header="0.31496062992125984" footer="0.6692913385826772"/>
  <pageSetup fitToHeight="1" fitToWidth="1" horizontalDpi="300" verticalDpi="300" orientation="portrait" paperSize="9" scale="70" r:id="rId1"/>
  <rowBreaks count="1" manualBreakCount="1">
    <brk id="59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0"/>
    <pageSetUpPr fitToPage="1"/>
  </sheetPr>
  <dimension ref="A1:U57"/>
  <sheetViews>
    <sheetView zoomScale="75" zoomScaleNormal="75" workbookViewId="0" topLeftCell="A1">
      <selection activeCell="A1" sqref="A1"/>
    </sheetView>
  </sheetViews>
  <sheetFormatPr defaultColWidth="16.28125" defaultRowHeight="12.75"/>
  <cols>
    <col min="1" max="1" width="20.28125" style="140" customWidth="1"/>
    <col min="2" max="2" width="9.140625" style="139" customWidth="1"/>
    <col min="3" max="3" width="12.8515625" style="140" customWidth="1"/>
    <col min="4" max="4" width="11.57421875" style="140" customWidth="1"/>
    <col min="5" max="5" width="3.00390625" style="140" customWidth="1"/>
    <col min="6" max="6" width="13.421875" style="140" customWidth="1"/>
    <col min="7" max="7" width="7.00390625" style="140" customWidth="1"/>
    <col min="8" max="8" width="23.421875" style="140" customWidth="1"/>
    <col min="9" max="9" width="9.00390625" style="139" customWidth="1"/>
    <col min="10" max="10" width="11.00390625" style="140" customWidth="1"/>
    <col min="11" max="11" width="12.28125" style="140" customWidth="1"/>
    <col min="12" max="12" width="3.00390625" style="140" customWidth="1"/>
    <col min="13" max="13" width="12.28125" style="140" customWidth="1"/>
    <col min="14" max="14" width="3.00390625" style="139" customWidth="1"/>
    <col min="15" max="15" width="7.00390625" style="140" customWidth="1"/>
    <col min="16" max="16" width="16.8515625" style="141" customWidth="1"/>
    <col min="17" max="17" width="15.57421875" style="140" customWidth="1"/>
    <col min="18" max="18" width="4.57421875" style="140" customWidth="1"/>
    <col min="19" max="16384" width="16.28125" style="140" customWidth="1"/>
  </cols>
  <sheetData>
    <row r="1" ht="20.25">
      <c r="A1" s="138" t="s">
        <v>47</v>
      </c>
    </row>
    <row r="2" spans="1:15" s="146" customFormat="1" ht="20.25" customHeight="1">
      <c r="A2" s="142" t="s">
        <v>48</v>
      </c>
      <c r="B2" s="143"/>
      <c r="C2" s="144"/>
      <c r="D2" s="144"/>
      <c r="E2" s="144"/>
      <c r="F2" s="144"/>
      <c r="G2" s="144"/>
      <c r="H2" s="144"/>
      <c r="I2" s="143"/>
      <c r="J2" s="144"/>
      <c r="K2" s="144"/>
      <c r="L2" s="144"/>
      <c r="M2" s="145" t="s">
        <v>49</v>
      </c>
      <c r="N2" s="143"/>
      <c r="O2" s="144"/>
    </row>
    <row r="3" spans="1:15" s="146" customFormat="1" ht="20.25" customHeight="1">
      <c r="A3" s="142"/>
      <c r="B3" s="143"/>
      <c r="C3" s="144"/>
      <c r="D3" s="144"/>
      <c r="E3" s="144"/>
      <c r="F3" s="144"/>
      <c r="G3" s="144"/>
      <c r="H3" s="144"/>
      <c r="I3" s="143"/>
      <c r="J3" s="144"/>
      <c r="K3" s="144"/>
      <c r="L3" s="144"/>
      <c r="M3" s="145"/>
      <c r="N3" s="143"/>
      <c r="O3" s="144"/>
    </row>
    <row r="4" spans="1:16" s="146" customFormat="1" ht="3.75" customHeight="1">
      <c r="A4" s="147"/>
      <c r="B4" s="148"/>
      <c r="C4" s="149"/>
      <c r="D4" s="149"/>
      <c r="E4" s="149"/>
      <c r="F4" s="149"/>
      <c r="G4" s="149"/>
      <c r="H4" s="150"/>
      <c r="I4" s="148"/>
      <c r="J4" s="149"/>
      <c r="K4" s="149"/>
      <c r="L4" s="149"/>
      <c r="M4" s="149"/>
      <c r="N4" s="148"/>
      <c r="O4" s="149"/>
      <c r="P4" s="151"/>
    </row>
    <row r="5" spans="1:16" s="146" customFormat="1" ht="16.5" customHeight="1">
      <c r="A5" s="147" t="s">
        <v>50</v>
      </c>
      <c r="B5" s="148"/>
      <c r="C5" s="149"/>
      <c r="D5" s="149"/>
      <c r="E5" s="149"/>
      <c r="F5" s="149"/>
      <c r="G5" s="149"/>
      <c r="H5" s="150"/>
      <c r="I5" s="148"/>
      <c r="J5" s="149"/>
      <c r="K5" s="149"/>
      <c r="L5" s="149"/>
      <c r="M5" s="149"/>
      <c r="N5" s="148"/>
      <c r="O5" s="149"/>
      <c r="P5" s="151"/>
    </row>
    <row r="6" spans="1:16" s="146" customFormat="1" ht="22.5" customHeight="1">
      <c r="A6" s="147" t="s">
        <v>126</v>
      </c>
      <c r="B6" s="148"/>
      <c r="C6" s="149"/>
      <c r="D6" s="149"/>
      <c r="E6" s="149"/>
      <c r="F6" s="149"/>
      <c r="G6" s="149"/>
      <c r="H6" s="150"/>
      <c r="I6" s="148"/>
      <c r="J6" s="149"/>
      <c r="K6" s="149"/>
      <c r="L6" s="149"/>
      <c r="M6" s="149"/>
      <c r="N6" s="148"/>
      <c r="O6" s="149"/>
      <c r="P6" s="151"/>
    </row>
    <row r="7" spans="1:16" s="146" customFormat="1" ht="22.5" customHeight="1">
      <c r="A7" s="147"/>
      <c r="B7" s="148"/>
      <c r="C7" s="149"/>
      <c r="D7" s="149"/>
      <c r="E7" s="149"/>
      <c r="F7" s="149"/>
      <c r="G7" s="149"/>
      <c r="H7" s="150"/>
      <c r="I7" s="148"/>
      <c r="J7" s="149"/>
      <c r="K7" s="149"/>
      <c r="L7" s="149"/>
      <c r="M7" s="149"/>
      <c r="N7" s="148"/>
      <c r="O7" s="149"/>
      <c r="P7" s="151"/>
    </row>
    <row r="8" spans="1:10" ht="4.5" customHeight="1">
      <c r="A8" s="152"/>
      <c r="H8" s="153"/>
      <c r="J8" s="154"/>
    </row>
    <row r="9" spans="1:16" s="146" customFormat="1" ht="29.25" customHeight="1" thickBot="1">
      <c r="A9" s="147" t="s">
        <v>51</v>
      </c>
      <c r="B9" s="155"/>
      <c r="C9" s="153"/>
      <c r="D9" s="156"/>
      <c r="E9" s="157"/>
      <c r="F9" s="157"/>
      <c r="H9" s="147" t="s">
        <v>52</v>
      </c>
      <c r="I9" s="155"/>
      <c r="J9" s="153"/>
      <c r="K9" s="156"/>
      <c r="L9" s="157"/>
      <c r="M9" s="157"/>
      <c r="N9" s="158"/>
      <c r="P9" s="159"/>
    </row>
    <row r="10" spans="1:14" ht="12.75" customHeight="1">
      <c r="A10" s="160"/>
      <c r="B10" s="161"/>
      <c r="C10" s="162"/>
      <c r="D10" s="292" t="s">
        <v>53</v>
      </c>
      <c r="E10" s="293"/>
      <c r="F10" s="293"/>
      <c r="G10" s="164"/>
      <c r="H10" s="160"/>
      <c r="I10" s="165"/>
      <c r="J10" s="162"/>
      <c r="K10" s="292" t="s">
        <v>53</v>
      </c>
      <c r="L10" s="293"/>
      <c r="M10" s="293"/>
      <c r="N10" s="164"/>
    </row>
    <row r="11" spans="1:17" ht="36" customHeight="1" thickBot="1">
      <c r="A11" s="166"/>
      <c r="B11" s="167"/>
      <c r="C11" s="168" t="s">
        <v>127</v>
      </c>
      <c r="D11" s="169" t="s">
        <v>54</v>
      </c>
      <c r="E11" s="170"/>
      <c r="F11" s="169" t="s">
        <v>55</v>
      </c>
      <c r="H11" s="166"/>
      <c r="I11" s="171"/>
      <c r="J11" s="168" t="s">
        <v>127</v>
      </c>
      <c r="K11" s="169" t="s">
        <v>54</v>
      </c>
      <c r="L11" s="170"/>
      <c r="M11" s="169" t="s">
        <v>55</v>
      </c>
      <c r="P11" s="172"/>
      <c r="Q11" s="173"/>
    </row>
    <row r="12" spans="2:16" s="174" customFormat="1" ht="12.75" customHeight="1">
      <c r="B12" s="175"/>
      <c r="I12" s="175"/>
      <c r="N12" s="175"/>
      <c r="P12" s="176"/>
    </row>
    <row r="13" spans="1:17" s="174" customFormat="1" ht="21">
      <c r="A13" s="177" t="s">
        <v>56</v>
      </c>
      <c r="B13" s="177"/>
      <c r="C13" s="178">
        <v>11</v>
      </c>
      <c r="D13" s="179">
        <v>27.160493827160494</v>
      </c>
      <c r="E13" s="180"/>
      <c r="F13" s="181">
        <v>44.260360147833616</v>
      </c>
      <c r="G13" s="182"/>
      <c r="H13" s="180" t="s">
        <v>57</v>
      </c>
      <c r="I13" s="180"/>
      <c r="J13" s="182">
        <v>66</v>
      </c>
      <c r="K13" s="179">
        <v>4.031519149715961</v>
      </c>
      <c r="L13" s="183"/>
      <c r="M13" s="184">
        <v>33.81783661833049</v>
      </c>
      <c r="N13" s="185"/>
      <c r="O13" s="186"/>
      <c r="P13" s="186"/>
      <c r="Q13" s="186"/>
    </row>
    <row r="14" spans="1:17" s="174" customFormat="1" ht="21">
      <c r="A14" s="177" t="s">
        <v>57</v>
      </c>
      <c r="B14" s="177"/>
      <c r="C14" s="178">
        <v>730</v>
      </c>
      <c r="D14" s="179">
        <v>44.59104514079775</v>
      </c>
      <c r="E14" s="180"/>
      <c r="F14" s="181">
        <v>72.66494231877326</v>
      </c>
      <c r="G14" s="187"/>
      <c r="H14" s="188" t="s">
        <v>58</v>
      </c>
      <c r="I14" s="180"/>
      <c r="J14" s="182">
        <v>55</v>
      </c>
      <c r="K14" s="179">
        <v>6.080035374751271</v>
      </c>
      <c r="L14" s="183"/>
      <c r="M14" s="184">
        <v>51.00152952305702</v>
      </c>
      <c r="N14" s="185"/>
      <c r="O14" s="186"/>
      <c r="P14" s="189"/>
      <c r="Q14" s="186"/>
    </row>
    <row r="15" spans="1:17" s="174" customFormat="1" ht="21">
      <c r="A15" s="177" t="s">
        <v>58</v>
      </c>
      <c r="B15" s="177"/>
      <c r="C15" s="178">
        <v>445</v>
      </c>
      <c r="D15" s="179">
        <v>49.193013486623926</v>
      </c>
      <c r="E15" s="190"/>
      <c r="F15" s="181">
        <v>80.16424544895095</v>
      </c>
      <c r="G15" s="182"/>
      <c r="H15" s="188" t="s">
        <v>59</v>
      </c>
      <c r="I15" s="180"/>
      <c r="J15" s="182">
        <v>20</v>
      </c>
      <c r="K15" s="179">
        <v>6.743349792726285</v>
      </c>
      <c r="L15" s="183"/>
      <c r="M15" s="184">
        <v>56.56565008918217</v>
      </c>
      <c r="N15" s="185"/>
      <c r="O15" s="186"/>
      <c r="P15" s="186"/>
      <c r="Q15" s="186"/>
    </row>
    <row r="16" spans="1:17" s="174" customFormat="1" ht="21">
      <c r="A16" s="177" t="s">
        <v>60</v>
      </c>
      <c r="B16" s="177"/>
      <c r="C16" s="178">
        <v>370</v>
      </c>
      <c r="D16" s="179">
        <v>49.724499395242574</v>
      </c>
      <c r="E16" s="180"/>
      <c r="F16" s="181">
        <v>81.03034743806266</v>
      </c>
      <c r="G16" s="187"/>
      <c r="H16" s="188" t="s">
        <v>61</v>
      </c>
      <c r="I16" s="180"/>
      <c r="J16" s="182">
        <v>35</v>
      </c>
      <c r="K16" s="179">
        <v>7.536606373815676</v>
      </c>
      <c r="L16" s="183"/>
      <c r="M16" s="184">
        <v>63.219772383897435</v>
      </c>
      <c r="N16" s="185"/>
      <c r="O16" s="186"/>
      <c r="P16" s="189"/>
      <c r="Q16" s="186"/>
    </row>
    <row r="17" spans="1:17" s="174" customFormat="1" ht="21">
      <c r="A17" s="177" t="s">
        <v>61</v>
      </c>
      <c r="B17" s="177"/>
      <c r="C17" s="178">
        <v>242</v>
      </c>
      <c r="D17" s="179">
        <v>52.11024978466839</v>
      </c>
      <c r="E17" s="180"/>
      <c r="F17" s="181">
        <v>84.9181328417738</v>
      </c>
      <c r="G17" s="182"/>
      <c r="H17" s="188" t="s">
        <v>62</v>
      </c>
      <c r="I17" s="180"/>
      <c r="J17" s="182">
        <v>711</v>
      </c>
      <c r="K17" s="179">
        <v>8.627489048792029</v>
      </c>
      <c r="L17" s="183"/>
      <c r="M17" s="184">
        <v>72.37048969469497</v>
      </c>
      <c r="N17" s="185"/>
      <c r="O17" s="186"/>
      <c r="P17" s="186"/>
      <c r="Q17" s="186"/>
    </row>
    <row r="18" spans="1:17" s="174" customFormat="1" ht="21">
      <c r="A18" s="177" t="s">
        <v>63</v>
      </c>
      <c r="B18" s="177"/>
      <c r="C18" s="178">
        <v>2695</v>
      </c>
      <c r="D18" s="179">
        <v>53.089906426823745</v>
      </c>
      <c r="E18" s="180"/>
      <c r="F18" s="181">
        <v>86.51456757815748</v>
      </c>
      <c r="G18" s="182"/>
      <c r="H18" s="188" t="s">
        <v>64</v>
      </c>
      <c r="I18" s="180"/>
      <c r="J18" s="182">
        <v>535</v>
      </c>
      <c r="K18" s="179">
        <v>8.765031619646779</v>
      </c>
      <c r="L18" s="183"/>
      <c r="M18" s="184">
        <v>73.52424638454195</v>
      </c>
      <c r="N18" s="185"/>
      <c r="O18" s="186"/>
      <c r="P18" s="186"/>
      <c r="Q18" s="186"/>
    </row>
    <row r="19" spans="1:17" s="174" customFormat="1" ht="21">
      <c r="A19" s="177" t="s">
        <v>65</v>
      </c>
      <c r="B19" s="177"/>
      <c r="C19" s="178">
        <v>3172</v>
      </c>
      <c r="D19" s="179">
        <v>53.90365622110559</v>
      </c>
      <c r="E19" s="180"/>
      <c r="F19" s="181">
        <v>87.84064284005582</v>
      </c>
      <c r="G19" s="182"/>
      <c r="H19" s="188" t="s">
        <v>66</v>
      </c>
      <c r="I19" s="180"/>
      <c r="J19" s="182">
        <v>49</v>
      </c>
      <c r="K19" s="179">
        <v>9.324452901998097</v>
      </c>
      <c r="L19" s="183"/>
      <c r="M19" s="184">
        <v>78.2168738594001</v>
      </c>
      <c r="N19" s="185"/>
      <c r="O19" s="186"/>
      <c r="P19" s="186"/>
      <c r="Q19" s="186"/>
    </row>
    <row r="20" spans="1:17" s="174" customFormat="1" ht="21">
      <c r="A20" s="177" t="s">
        <v>67</v>
      </c>
      <c r="B20" s="177"/>
      <c r="C20" s="178">
        <v>3298</v>
      </c>
      <c r="D20" s="179">
        <v>54.43380597490741</v>
      </c>
      <c r="E20" s="180"/>
      <c r="F20" s="181">
        <v>88.70456745000119</v>
      </c>
      <c r="G20" s="182"/>
      <c r="H20" s="188" t="s">
        <v>60</v>
      </c>
      <c r="I20" s="180"/>
      <c r="J20" s="182">
        <v>76</v>
      </c>
      <c r="K20" s="179">
        <v>10.213680956860639</v>
      </c>
      <c r="L20" s="183"/>
      <c r="M20" s="184">
        <v>85.6760394887872</v>
      </c>
      <c r="N20" s="185"/>
      <c r="O20" s="189"/>
      <c r="P20" s="186"/>
      <c r="Q20" s="186"/>
    </row>
    <row r="21" spans="1:17" s="174" customFormat="1" ht="21">
      <c r="A21" s="177" t="s">
        <v>59</v>
      </c>
      <c r="B21" s="177"/>
      <c r="C21" s="178">
        <v>163</v>
      </c>
      <c r="D21" s="179">
        <v>54.95830081071922</v>
      </c>
      <c r="E21" s="180"/>
      <c r="F21" s="181">
        <v>89.55927688483096</v>
      </c>
      <c r="G21" s="182"/>
      <c r="H21" s="188" t="s">
        <v>68</v>
      </c>
      <c r="I21" s="180"/>
      <c r="J21" s="182">
        <v>44</v>
      </c>
      <c r="K21" s="179">
        <v>10.666666666666666</v>
      </c>
      <c r="L21" s="183"/>
      <c r="M21" s="184">
        <v>89.47584699453552</v>
      </c>
      <c r="N21" s="185"/>
      <c r="O21" s="186"/>
      <c r="P21" s="186"/>
      <c r="Q21" s="189"/>
    </row>
    <row r="22" spans="1:17" s="174" customFormat="1" ht="21">
      <c r="A22" s="177" t="s">
        <v>69</v>
      </c>
      <c r="B22" s="177"/>
      <c r="C22" s="178">
        <v>306</v>
      </c>
      <c r="D22" s="179">
        <v>56.363971265426414</v>
      </c>
      <c r="E22" s="180"/>
      <c r="F22" s="181">
        <v>91.8499377605288</v>
      </c>
      <c r="G22" s="182"/>
      <c r="H22" s="188" t="s">
        <v>69</v>
      </c>
      <c r="I22" s="180"/>
      <c r="J22" s="182">
        <v>60</v>
      </c>
      <c r="K22" s="179">
        <v>11.051759071652238</v>
      </c>
      <c r="L22" s="183"/>
      <c r="M22" s="184">
        <v>92.7061409733399</v>
      </c>
      <c r="N22" s="185"/>
      <c r="O22" s="186"/>
      <c r="P22" s="186"/>
      <c r="Q22" s="186"/>
    </row>
    <row r="23" spans="1:17" s="174" customFormat="1" ht="21">
      <c r="A23" s="177" t="s">
        <v>70</v>
      </c>
      <c r="B23" s="177"/>
      <c r="C23" s="178">
        <v>7272</v>
      </c>
      <c r="D23" s="179">
        <v>57.00623211695998</v>
      </c>
      <c r="E23" s="180"/>
      <c r="F23" s="181">
        <v>92.89655704435432</v>
      </c>
      <c r="G23" s="182"/>
      <c r="H23" s="188" t="s">
        <v>71</v>
      </c>
      <c r="I23" s="180"/>
      <c r="J23" s="182">
        <v>227</v>
      </c>
      <c r="K23" s="179">
        <v>11.0618390916622</v>
      </c>
      <c r="L23" s="191"/>
      <c r="M23" s="184">
        <v>92.7906958166005</v>
      </c>
      <c r="N23" s="185"/>
      <c r="O23" s="186"/>
      <c r="P23" s="186"/>
      <c r="Q23" s="186"/>
    </row>
    <row r="24" spans="1:17" s="174" customFormat="1" ht="21.75" thickBot="1">
      <c r="A24" s="192" t="s">
        <v>3</v>
      </c>
      <c r="B24" s="192"/>
      <c r="C24" s="193">
        <v>314</v>
      </c>
      <c r="D24" s="194">
        <v>61.36527975922921</v>
      </c>
      <c r="E24" s="195"/>
      <c r="F24" s="196">
        <v>100</v>
      </c>
      <c r="G24" s="182"/>
      <c r="H24" s="188" t="s">
        <v>65</v>
      </c>
      <c r="I24" s="180"/>
      <c r="J24" s="182">
        <v>675</v>
      </c>
      <c r="K24" s="179">
        <v>11.47067085411295</v>
      </c>
      <c r="L24" s="183"/>
      <c r="M24" s="184">
        <v>96.22012408755828</v>
      </c>
      <c r="N24" s="185"/>
      <c r="O24" s="186"/>
      <c r="P24" s="186"/>
      <c r="Q24" s="186"/>
    </row>
    <row r="25" spans="1:17" s="174" customFormat="1" ht="21">
      <c r="A25" s="183" t="s">
        <v>62</v>
      </c>
      <c r="B25" s="177"/>
      <c r="C25" s="178">
        <v>5091</v>
      </c>
      <c r="D25" s="179">
        <v>61.775733821941245</v>
      </c>
      <c r="E25" s="180"/>
      <c r="F25" s="181">
        <v>100.66887018900994</v>
      </c>
      <c r="G25" s="182"/>
      <c r="H25" s="188" t="s">
        <v>67</v>
      </c>
      <c r="I25" s="180"/>
      <c r="J25" s="182">
        <v>697</v>
      </c>
      <c r="K25" s="179">
        <v>11.50405177820208</v>
      </c>
      <c r="L25" s="183"/>
      <c r="M25" s="184">
        <v>96.5001353178397</v>
      </c>
      <c r="N25" s="185"/>
      <c r="O25" s="186"/>
      <c r="P25" s="186"/>
      <c r="Q25" s="186"/>
    </row>
    <row r="26" spans="1:17" s="174" customFormat="1" ht="21">
      <c r="A26" s="177" t="s">
        <v>66</v>
      </c>
      <c r="B26" s="177"/>
      <c r="C26" s="178">
        <v>336</v>
      </c>
      <c r="D26" s="179">
        <v>63.93910561370124</v>
      </c>
      <c r="E26" s="180"/>
      <c r="F26" s="181">
        <v>104.19427054609807</v>
      </c>
      <c r="G26" s="182"/>
      <c r="H26" s="188" t="s">
        <v>72</v>
      </c>
      <c r="I26" s="180"/>
      <c r="J26" s="182">
        <v>122</v>
      </c>
      <c r="K26" s="179">
        <v>11.634560366202557</v>
      </c>
      <c r="L26" s="183"/>
      <c r="M26" s="184">
        <v>97.5948884226588</v>
      </c>
      <c r="N26" s="185"/>
      <c r="O26" s="186"/>
      <c r="P26" s="186"/>
      <c r="Q26" s="186"/>
    </row>
    <row r="27" spans="1:17" s="174" customFormat="1" ht="21">
      <c r="A27" s="177" t="s">
        <v>73</v>
      </c>
      <c r="B27" s="177"/>
      <c r="C27" s="178">
        <v>126</v>
      </c>
      <c r="D27" s="179">
        <v>72.34647761651658</v>
      </c>
      <c r="E27" s="180"/>
      <c r="F27" s="181">
        <v>117.89480615157764</v>
      </c>
      <c r="G27" s="182"/>
      <c r="H27" s="188" t="s">
        <v>63</v>
      </c>
      <c r="I27" s="180"/>
      <c r="J27" s="182">
        <v>594</v>
      </c>
      <c r="K27" s="179">
        <v>11.70144876346319</v>
      </c>
      <c r="L27" s="183"/>
      <c r="M27" s="184">
        <v>98.15597242256526</v>
      </c>
      <c r="N27" s="185"/>
      <c r="O27" s="186"/>
      <c r="P27" s="186"/>
      <c r="Q27" s="186"/>
    </row>
    <row r="28" spans="1:17" s="174" customFormat="1" ht="21">
      <c r="A28" s="177" t="s">
        <v>64</v>
      </c>
      <c r="B28" s="177"/>
      <c r="C28" s="178">
        <v>4709</v>
      </c>
      <c r="D28" s="179">
        <v>77.14866148956388</v>
      </c>
      <c r="E28" s="180"/>
      <c r="F28" s="181">
        <v>125.72037769934697</v>
      </c>
      <c r="G28" s="182"/>
      <c r="H28" s="188" t="s">
        <v>74</v>
      </c>
      <c r="I28" s="188"/>
      <c r="J28" s="178">
        <v>382</v>
      </c>
      <c r="K28" s="179">
        <v>11.73362820985379</v>
      </c>
      <c r="L28" s="183"/>
      <c r="M28" s="184">
        <v>98.42590522459157</v>
      </c>
      <c r="N28" s="185"/>
      <c r="O28" s="186"/>
      <c r="P28" s="186"/>
      <c r="Q28" s="186"/>
    </row>
    <row r="29" spans="1:17" s="174" customFormat="1" ht="21.75" thickBot="1">
      <c r="A29" s="177" t="s">
        <v>71</v>
      </c>
      <c r="B29" s="177"/>
      <c r="C29" s="178">
        <v>1598</v>
      </c>
      <c r="D29" s="179">
        <v>77.87144875980704</v>
      </c>
      <c r="E29" s="180"/>
      <c r="F29" s="181">
        <v>126.89822170670595</v>
      </c>
      <c r="G29" s="182"/>
      <c r="H29" s="197" t="s">
        <v>3</v>
      </c>
      <c r="I29" s="195"/>
      <c r="J29" s="198">
        <v>61</v>
      </c>
      <c r="K29" s="194">
        <v>11.9212804627802</v>
      </c>
      <c r="L29" s="199"/>
      <c r="M29" s="200">
        <v>100</v>
      </c>
      <c r="N29" s="185"/>
      <c r="O29" s="186"/>
      <c r="P29" s="186"/>
      <c r="Q29" s="189"/>
    </row>
    <row r="30" spans="1:17" s="174" customFormat="1" ht="21">
      <c r="A30" s="177" t="s">
        <v>75</v>
      </c>
      <c r="B30" s="177"/>
      <c r="C30" s="178">
        <v>36</v>
      </c>
      <c r="D30" s="179">
        <v>77.92207792207792</v>
      </c>
      <c r="E30" s="180"/>
      <c r="F30" s="181">
        <v>126.98072628008936</v>
      </c>
      <c r="G30" s="182"/>
      <c r="H30" s="188" t="s">
        <v>73</v>
      </c>
      <c r="I30" s="180"/>
      <c r="J30" s="182">
        <v>22</v>
      </c>
      <c r="K30" s="179">
        <v>12.631924663201309</v>
      </c>
      <c r="L30" s="183"/>
      <c r="M30" s="184">
        <v>105.96113985104061</v>
      </c>
      <c r="N30" s="185"/>
      <c r="O30" s="186"/>
      <c r="P30" s="186"/>
      <c r="Q30" s="186"/>
    </row>
    <row r="31" spans="1:17" s="174" customFormat="1" ht="21">
      <c r="A31" s="177" t="s">
        <v>76</v>
      </c>
      <c r="B31" s="177"/>
      <c r="C31" s="178">
        <v>365</v>
      </c>
      <c r="D31" s="179">
        <v>86.71893561416013</v>
      </c>
      <c r="E31" s="180"/>
      <c r="F31" s="181">
        <v>141.31596230703695</v>
      </c>
      <c r="G31" s="182"/>
      <c r="H31" s="188" t="s">
        <v>77</v>
      </c>
      <c r="I31" s="180"/>
      <c r="J31" s="182">
        <v>110</v>
      </c>
      <c r="K31" s="179">
        <v>13.349514563106794</v>
      </c>
      <c r="L31" s="183"/>
      <c r="M31" s="184">
        <v>111.98054273436256</v>
      </c>
      <c r="N31" s="185"/>
      <c r="O31" s="186"/>
      <c r="P31" s="186"/>
      <c r="Q31" s="186"/>
    </row>
    <row r="32" spans="1:17" s="174" customFormat="1" ht="21">
      <c r="A32" s="177" t="s">
        <v>77</v>
      </c>
      <c r="B32" s="177"/>
      <c r="C32" s="178">
        <v>730</v>
      </c>
      <c r="D32" s="179">
        <v>88.59223300970874</v>
      </c>
      <c r="E32" s="180"/>
      <c r="F32" s="181">
        <v>144.36866149279575</v>
      </c>
      <c r="G32" s="201"/>
      <c r="H32" s="188" t="s">
        <v>78</v>
      </c>
      <c r="I32" s="180"/>
      <c r="J32" s="182">
        <v>4</v>
      </c>
      <c r="K32" s="179">
        <v>13.377926421404682</v>
      </c>
      <c r="L32" s="183"/>
      <c r="M32" s="184">
        <v>112.21887164866496</v>
      </c>
      <c r="N32" s="185"/>
      <c r="O32" s="186"/>
      <c r="P32" s="202"/>
      <c r="Q32" s="186"/>
    </row>
    <row r="33" spans="1:17" s="174" customFormat="1" ht="21">
      <c r="A33" s="177" t="s">
        <v>74</v>
      </c>
      <c r="B33" s="177"/>
      <c r="C33" s="178">
        <v>2892</v>
      </c>
      <c r="D33" s="179">
        <v>88.83155178768891</v>
      </c>
      <c r="E33" s="180"/>
      <c r="F33" s="181">
        <v>144.7586520198807</v>
      </c>
      <c r="G33" s="182"/>
      <c r="H33" s="188" t="s">
        <v>79</v>
      </c>
      <c r="I33" s="188"/>
      <c r="J33" s="178">
        <v>613</v>
      </c>
      <c r="K33" s="179">
        <v>14.077067928167914</v>
      </c>
      <c r="L33" s="183"/>
      <c r="M33" s="184">
        <v>118.08352275679081</v>
      </c>
      <c r="N33" s="185"/>
      <c r="O33" s="186"/>
      <c r="P33" s="186"/>
      <c r="Q33" s="186"/>
    </row>
    <row r="34" spans="1:17" s="174" customFormat="1" ht="21">
      <c r="A34" s="177" t="s">
        <v>80</v>
      </c>
      <c r="B34" s="177"/>
      <c r="C34" s="178">
        <v>969</v>
      </c>
      <c r="D34" s="179">
        <v>91.5014164305949</v>
      </c>
      <c r="E34" s="180"/>
      <c r="F34" s="181">
        <v>149.1094260298443</v>
      </c>
      <c r="G34" s="182"/>
      <c r="H34" s="188" t="s">
        <v>80</v>
      </c>
      <c r="I34" s="180"/>
      <c r="J34" s="182">
        <v>156</v>
      </c>
      <c r="K34" s="179">
        <v>14.73087818696884</v>
      </c>
      <c r="L34" s="183"/>
      <c r="M34" s="184">
        <v>123.56791900803418</v>
      </c>
      <c r="N34" s="185"/>
      <c r="O34" s="189"/>
      <c r="P34" s="186"/>
      <c r="Q34" s="186"/>
    </row>
    <row r="35" spans="1:17" s="174" customFormat="1" ht="21">
      <c r="A35" s="183" t="s">
        <v>79</v>
      </c>
      <c r="B35" s="177"/>
      <c r="C35" s="178">
        <v>4104</v>
      </c>
      <c r="D35" s="179">
        <v>94.2451660313232</v>
      </c>
      <c r="E35" s="180"/>
      <c r="F35" s="181">
        <v>153.5806019317445</v>
      </c>
      <c r="G35" s="182"/>
      <c r="H35" s="180" t="s">
        <v>81</v>
      </c>
      <c r="I35" s="180"/>
      <c r="J35" s="182">
        <v>4784</v>
      </c>
      <c r="K35" s="179">
        <v>16.000642166240784</v>
      </c>
      <c r="L35" s="183"/>
      <c r="M35" s="184">
        <v>134.21915721383192</v>
      </c>
      <c r="N35" s="185"/>
      <c r="O35" s="186"/>
      <c r="P35" s="186"/>
      <c r="Q35" s="186"/>
    </row>
    <row r="36" spans="1:17" s="174" customFormat="1" ht="21">
      <c r="A36" s="177" t="s">
        <v>68</v>
      </c>
      <c r="B36" s="177"/>
      <c r="C36" s="178">
        <v>391</v>
      </c>
      <c r="D36" s="179">
        <v>94.78787878787878</v>
      </c>
      <c r="E36" s="180"/>
      <c r="F36" s="181">
        <v>154.46499903493535</v>
      </c>
      <c r="G36" s="182"/>
      <c r="H36" s="188" t="s">
        <v>82</v>
      </c>
      <c r="I36" s="180"/>
      <c r="J36" s="182">
        <v>36</v>
      </c>
      <c r="K36" s="179">
        <v>18.01801801801802</v>
      </c>
      <c r="L36" s="183"/>
      <c r="M36" s="184">
        <v>151.1416334367154</v>
      </c>
      <c r="N36" s="185"/>
      <c r="O36" s="186"/>
      <c r="P36" s="186"/>
      <c r="Q36" s="186"/>
    </row>
    <row r="37" spans="1:17" s="174" customFormat="1" ht="21">
      <c r="A37" s="177" t="s">
        <v>83</v>
      </c>
      <c r="B37" s="177"/>
      <c r="C37" s="178">
        <v>5669</v>
      </c>
      <c r="D37" s="179">
        <v>96.78851308668114</v>
      </c>
      <c r="E37" s="180"/>
      <c r="F37" s="181">
        <v>157.7252046538977</v>
      </c>
      <c r="G37" s="182"/>
      <c r="H37" s="188" t="s">
        <v>70</v>
      </c>
      <c r="I37" s="180"/>
      <c r="J37" s="182">
        <v>2363</v>
      </c>
      <c r="K37" s="179">
        <v>18.523889781679927</v>
      </c>
      <c r="L37" s="183"/>
      <c r="M37" s="184">
        <v>155.3850682358656</v>
      </c>
      <c r="N37" s="185"/>
      <c r="O37" s="186"/>
      <c r="P37" s="186"/>
      <c r="Q37" s="186"/>
    </row>
    <row r="38" spans="1:17" s="174" customFormat="1" ht="21">
      <c r="A38" s="177" t="s">
        <v>72</v>
      </c>
      <c r="B38" s="177"/>
      <c r="C38" s="178">
        <v>1069</v>
      </c>
      <c r="D38" s="179">
        <v>101.94545107762733</v>
      </c>
      <c r="E38" s="180"/>
      <c r="F38" s="181">
        <v>166.12887854111824</v>
      </c>
      <c r="G38" s="182"/>
      <c r="H38" s="188" t="s">
        <v>84</v>
      </c>
      <c r="I38" s="180"/>
      <c r="J38" s="182">
        <v>202</v>
      </c>
      <c r="K38" s="179">
        <v>19.76903503621061</v>
      </c>
      <c r="L38" s="183"/>
      <c r="M38" s="184">
        <v>165.82979569964928</v>
      </c>
      <c r="N38" s="185"/>
      <c r="O38" s="186"/>
      <c r="P38" s="186"/>
      <c r="Q38" s="186"/>
    </row>
    <row r="39" spans="1:17" s="174" customFormat="1" ht="21">
      <c r="A39" s="177" t="s">
        <v>78</v>
      </c>
      <c r="B39" s="177"/>
      <c r="C39" s="178">
        <v>31</v>
      </c>
      <c r="D39" s="179">
        <v>103.67892976588628</v>
      </c>
      <c r="E39" s="180"/>
      <c r="F39" s="181">
        <v>168.9537311207209</v>
      </c>
      <c r="G39" s="182"/>
      <c r="H39" s="188" t="s">
        <v>85</v>
      </c>
      <c r="I39" s="180"/>
      <c r="J39" s="182">
        <v>267</v>
      </c>
      <c r="K39" s="179">
        <v>24.02591559434896</v>
      </c>
      <c r="L39" s="183"/>
      <c r="M39" s="184">
        <v>201.53804508971177</v>
      </c>
      <c r="N39" s="185"/>
      <c r="O39" s="186"/>
      <c r="P39" s="186"/>
      <c r="Q39" s="186"/>
    </row>
    <row r="40" spans="1:18" s="174" customFormat="1" ht="21">
      <c r="A40" s="177" t="s">
        <v>84</v>
      </c>
      <c r="B40" s="177"/>
      <c r="C40" s="178">
        <v>1063</v>
      </c>
      <c r="D40" s="179">
        <v>104.03210021530631</v>
      </c>
      <c r="E40" s="180"/>
      <c r="F40" s="181">
        <v>169.52925273621048</v>
      </c>
      <c r="G40" s="182"/>
      <c r="H40" s="188" t="s">
        <v>86</v>
      </c>
      <c r="I40" s="180"/>
      <c r="J40" s="182">
        <v>296</v>
      </c>
      <c r="K40" s="179">
        <v>29.435163086714404</v>
      </c>
      <c r="L40" s="183"/>
      <c r="M40" s="184">
        <v>246.91276393181792</v>
      </c>
      <c r="N40" s="185"/>
      <c r="O40" s="186"/>
      <c r="P40" s="186"/>
      <c r="Q40" s="186"/>
      <c r="R40" s="203"/>
    </row>
    <row r="41" spans="1:18" s="174" customFormat="1" ht="21">
      <c r="A41" s="177" t="s">
        <v>87</v>
      </c>
      <c r="B41" s="177"/>
      <c r="C41" s="178">
        <v>579</v>
      </c>
      <c r="D41" s="179">
        <v>107.5208913649025</v>
      </c>
      <c r="E41" s="180"/>
      <c r="F41" s="181">
        <v>175.21453790607316</v>
      </c>
      <c r="G41" s="182"/>
      <c r="H41" s="188" t="s">
        <v>88</v>
      </c>
      <c r="I41" s="180"/>
      <c r="J41" s="182">
        <v>1802</v>
      </c>
      <c r="K41" s="179">
        <v>47.281696053736354</v>
      </c>
      <c r="L41" s="183"/>
      <c r="M41" s="184">
        <v>396.6159189137107</v>
      </c>
      <c r="N41" s="185"/>
      <c r="O41" s="186"/>
      <c r="P41" s="186"/>
      <c r="Q41" s="186"/>
      <c r="R41" s="203"/>
    </row>
    <row r="42" spans="1:18" s="174" customFormat="1" ht="21">
      <c r="A42" s="177" t="s">
        <v>89</v>
      </c>
      <c r="B42" s="177"/>
      <c r="C42" s="178">
        <v>86</v>
      </c>
      <c r="D42" s="179">
        <v>110.397946084724</v>
      </c>
      <c r="E42" s="180"/>
      <c r="F42" s="181">
        <v>179.9029459620778</v>
      </c>
      <c r="G42" s="182"/>
      <c r="H42" s="188" t="s">
        <v>90</v>
      </c>
      <c r="I42" s="180"/>
      <c r="J42" s="182">
        <v>2442</v>
      </c>
      <c r="K42" s="179">
        <v>50.43578834317816</v>
      </c>
      <c r="L42" s="183"/>
      <c r="M42" s="184">
        <v>423.07358257903</v>
      </c>
      <c r="N42" s="158"/>
      <c r="O42" s="186"/>
      <c r="P42" s="186"/>
      <c r="Q42" s="186"/>
      <c r="R42" s="203"/>
    </row>
    <row r="43" spans="1:17" s="174" customFormat="1" ht="21">
      <c r="A43" s="177" t="s">
        <v>91</v>
      </c>
      <c r="B43" s="177"/>
      <c r="C43" s="178">
        <v>2478</v>
      </c>
      <c r="D43" s="179">
        <v>115.0311020332374</v>
      </c>
      <c r="E43" s="180"/>
      <c r="F43" s="181">
        <v>187.45307197257085</v>
      </c>
      <c r="G43" s="182"/>
      <c r="H43" s="180" t="s">
        <v>76</v>
      </c>
      <c r="I43" s="204"/>
      <c r="J43" s="178" t="s">
        <v>92</v>
      </c>
      <c r="K43" s="205" t="s">
        <v>92</v>
      </c>
      <c r="L43" s="204"/>
      <c r="M43" s="206" t="s">
        <v>92</v>
      </c>
      <c r="N43" s="185"/>
      <c r="O43" s="186"/>
      <c r="P43" s="186"/>
      <c r="Q43" s="186"/>
    </row>
    <row r="44" spans="1:17" s="174" customFormat="1" ht="21">
      <c r="A44" s="177" t="s">
        <v>86</v>
      </c>
      <c r="B44" s="177"/>
      <c r="C44" s="178">
        <v>1303</v>
      </c>
      <c r="D44" s="179">
        <v>129.57438345266507</v>
      </c>
      <c r="E44" s="180"/>
      <c r="F44" s="181">
        <v>211.15259958246563</v>
      </c>
      <c r="G44" s="182"/>
      <c r="H44" s="188" t="s">
        <v>83</v>
      </c>
      <c r="I44" s="180"/>
      <c r="J44" s="178" t="s">
        <v>92</v>
      </c>
      <c r="K44" s="205" t="s">
        <v>92</v>
      </c>
      <c r="L44" s="207"/>
      <c r="M44" s="208" t="s">
        <v>92</v>
      </c>
      <c r="N44" s="209"/>
      <c r="O44" s="186"/>
      <c r="P44" s="186"/>
      <c r="Q44" s="186"/>
    </row>
    <row r="45" spans="1:21" s="174" customFormat="1" ht="21">
      <c r="A45" s="183" t="s">
        <v>90</v>
      </c>
      <c r="B45" s="183"/>
      <c r="C45" s="178">
        <v>6327</v>
      </c>
      <c r="D45" s="179">
        <v>130.67454252550704</v>
      </c>
      <c r="E45" s="180"/>
      <c r="F45" s="181">
        <v>212.9454033913271</v>
      </c>
      <c r="G45" s="210"/>
      <c r="H45" s="188" t="s">
        <v>75</v>
      </c>
      <c r="I45" s="180"/>
      <c r="J45" s="178" t="s">
        <v>92</v>
      </c>
      <c r="K45" s="205" t="s">
        <v>92</v>
      </c>
      <c r="L45" s="183"/>
      <c r="M45" s="208" t="s">
        <v>92</v>
      </c>
      <c r="N45" s="209"/>
      <c r="O45" s="211"/>
      <c r="P45" s="212"/>
      <c r="Q45" s="203"/>
      <c r="R45" s="203"/>
      <c r="S45" s="203"/>
      <c r="T45" s="203"/>
      <c r="U45" s="203"/>
    </row>
    <row r="46" spans="1:21" s="174" customFormat="1" ht="21">
      <c r="A46" s="183" t="s">
        <v>82</v>
      </c>
      <c r="B46" s="183"/>
      <c r="C46" s="178">
        <v>263</v>
      </c>
      <c r="D46" s="179">
        <v>131.63163163163165</v>
      </c>
      <c r="E46" s="180"/>
      <c r="F46" s="181">
        <v>214.50506238722804</v>
      </c>
      <c r="G46" s="210"/>
      <c r="H46" s="188" t="s">
        <v>93</v>
      </c>
      <c r="I46" s="180"/>
      <c r="J46" s="178" t="s">
        <v>92</v>
      </c>
      <c r="K46" s="205" t="s">
        <v>92</v>
      </c>
      <c r="L46" s="183"/>
      <c r="M46" s="208" t="s">
        <v>92</v>
      </c>
      <c r="N46" s="209"/>
      <c r="O46" s="211"/>
      <c r="P46" s="212"/>
      <c r="Q46" s="203"/>
      <c r="R46" s="203"/>
      <c r="S46" s="203"/>
      <c r="T46" s="203"/>
      <c r="U46" s="203"/>
    </row>
    <row r="47" spans="1:21" s="174" customFormat="1" ht="21">
      <c r="A47" s="183" t="s">
        <v>93</v>
      </c>
      <c r="B47" s="183"/>
      <c r="C47" s="178">
        <v>1043</v>
      </c>
      <c r="D47" s="179">
        <v>135.4721392388622</v>
      </c>
      <c r="E47" s="180"/>
      <c r="F47" s="181">
        <v>220.7634997679408</v>
      </c>
      <c r="G47" s="210"/>
      <c r="H47" s="188" t="s">
        <v>89</v>
      </c>
      <c r="I47" s="180"/>
      <c r="J47" s="178" t="s">
        <v>92</v>
      </c>
      <c r="K47" s="205" t="s">
        <v>92</v>
      </c>
      <c r="L47" s="183"/>
      <c r="M47" s="208" t="s">
        <v>92</v>
      </c>
      <c r="N47" s="209"/>
      <c r="O47" s="211"/>
      <c r="P47" s="212"/>
      <c r="Q47" s="203"/>
      <c r="R47" s="203"/>
      <c r="S47" s="203"/>
      <c r="T47" s="203"/>
      <c r="U47" s="203"/>
    </row>
    <row r="48" spans="1:21" s="174" customFormat="1" ht="21">
      <c r="A48" s="183" t="s">
        <v>88</v>
      </c>
      <c r="B48" s="183"/>
      <c r="C48" s="178">
        <v>5243</v>
      </c>
      <c r="D48" s="179">
        <v>137.5682199832074</v>
      </c>
      <c r="E48" s="180"/>
      <c r="F48" s="181">
        <v>224.17924357709364</v>
      </c>
      <c r="G48" s="210"/>
      <c r="H48" s="188" t="s">
        <v>94</v>
      </c>
      <c r="I48" s="180"/>
      <c r="J48" s="178" t="s">
        <v>92</v>
      </c>
      <c r="K48" s="205" t="s">
        <v>92</v>
      </c>
      <c r="L48" s="183"/>
      <c r="M48" s="208" t="s">
        <v>92</v>
      </c>
      <c r="N48" s="209"/>
      <c r="O48" s="211"/>
      <c r="P48" s="212"/>
      <c r="Q48" s="203"/>
      <c r="R48" s="203"/>
      <c r="S48" s="203"/>
      <c r="T48" s="203"/>
      <c r="U48" s="203"/>
    </row>
    <row r="49" spans="1:21" s="174" customFormat="1" ht="21">
      <c r="A49" s="183" t="s">
        <v>81</v>
      </c>
      <c r="B49" s="183"/>
      <c r="C49" s="178">
        <v>42642</v>
      </c>
      <c r="D49" s="179">
        <v>142.62110853947317</v>
      </c>
      <c r="E49" s="180"/>
      <c r="F49" s="181">
        <v>232.41335996357654</v>
      </c>
      <c r="G49" s="210"/>
      <c r="H49" s="188" t="s">
        <v>95</v>
      </c>
      <c r="I49" s="180"/>
      <c r="J49" s="178" t="s">
        <v>92</v>
      </c>
      <c r="K49" s="205" t="s">
        <v>92</v>
      </c>
      <c r="L49" s="183"/>
      <c r="M49" s="208" t="s">
        <v>92</v>
      </c>
      <c r="N49" s="209"/>
      <c r="O49" s="211"/>
      <c r="P49" s="212"/>
      <c r="Q49" s="203"/>
      <c r="R49" s="203"/>
      <c r="S49" s="203"/>
      <c r="T49" s="203"/>
      <c r="U49" s="203"/>
    </row>
    <row r="50" spans="1:21" s="174" customFormat="1" ht="21">
      <c r="A50" s="183" t="s">
        <v>85</v>
      </c>
      <c r="B50" s="183"/>
      <c r="C50" s="178">
        <v>1657</v>
      </c>
      <c r="D50" s="179">
        <v>149.10465220912445</v>
      </c>
      <c r="E50" s="180"/>
      <c r="F50" s="181">
        <v>242.97885187543596</v>
      </c>
      <c r="G50" s="210"/>
      <c r="H50" s="188" t="s">
        <v>96</v>
      </c>
      <c r="I50" s="180"/>
      <c r="J50" s="178" t="s">
        <v>92</v>
      </c>
      <c r="K50" s="205" t="s">
        <v>92</v>
      </c>
      <c r="L50" s="183"/>
      <c r="M50" s="208" t="s">
        <v>92</v>
      </c>
      <c r="N50" s="209"/>
      <c r="O50" s="211"/>
      <c r="P50" s="212"/>
      <c r="Q50" s="203"/>
      <c r="R50" s="203"/>
      <c r="S50" s="203"/>
      <c r="T50" s="203"/>
      <c r="U50" s="203"/>
    </row>
    <row r="51" spans="1:21" s="174" customFormat="1" ht="21">
      <c r="A51" s="183" t="s">
        <v>94</v>
      </c>
      <c r="B51" s="183"/>
      <c r="C51" s="178">
        <v>204</v>
      </c>
      <c r="D51" s="179">
        <v>152.12527964205816</v>
      </c>
      <c r="E51" s="180"/>
      <c r="F51" s="181">
        <v>247.90122401288136</v>
      </c>
      <c r="G51" s="210"/>
      <c r="H51" s="188" t="s">
        <v>56</v>
      </c>
      <c r="I51" s="180"/>
      <c r="J51" s="178" t="s">
        <v>92</v>
      </c>
      <c r="K51" s="205" t="s">
        <v>92</v>
      </c>
      <c r="L51" s="183"/>
      <c r="M51" s="208" t="s">
        <v>92</v>
      </c>
      <c r="N51" s="209"/>
      <c r="O51" s="211"/>
      <c r="P51" s="212"/>
      <c r="Q51" s="203"/>
      <c r="R51" s="203"/>
      <c r="S51" s="203"/>
      <c r="T51" s="203"/>
      <c r="U51" s="203"/>
    </row>
    <row r="52" spans="1:21" s="174" customFormat="1" ht="21">
      <c r="A52" s="183" t="s">
        <v>95</v>
      </c>
      <c r="B52" s="183"/>
      <c r="C52" s="178">
        <v>407</v>
      </c>
      <c r="D52" s="179">
        <v>177.96239615216444</v>
      </c>
      <c r="E52" s="180"/>
      <c r="F52" s="181">
        <v>290.00502702898416</v>
      </c>
      <c r="G52" s="210"/>
      <c r="H52" s="188" t="s">
        <v>91</v>
      </c>
      <c r="I52" s="180"/>
      <c r="J52" s="178" t="s">
        <v>92</v>
      </c>
      <c r="K52" s="205" t="s">
        <v>92</v>
      </c>
      <c r="L52" s="183"/>
      <c r="M52" s="208" t="s">
        <v>92</v>
      </c>
      <c r="N52" s="209"/>
      <c r="O52" s="211"/>
      <c r="P52" s="212"/>
      <c r="Q52" s="203"/>
      <c r="R52" s="203"/>
      <c r="S52" s="203"/>
      <c r="T52" s="203"/>
      <c r="U52" s="203"/>
    </row>
    <row r="53" spans="1:21" s="174" customFormat="1" ht="21.75" thickBot="1">
      <c r="A53" s="199" t="s">
        <v>96</v>
      </c>
      <c r="B53" s="199"/>
      <c r="C53" s="193">
        <v>759</v>
      </c>
      <c r="D53" s="194">
        <v>223.43244038857816</v>
      </c>
      <c r="E53" s="195"/>
      <c r="F53" s="196">
        <v>364.1023739567884</v>
      </c>
      <c r="G53" s="213"/>
      <c r="H53" s="197" t="s">
        <v>87</v>
      </c>
      <c r="I53" s="195"/>
      <c r="J53" s="193" t="s">
        <v>92</v>
      </c>
      <c r="K53" s="214" t="s">
        <v>92</v>
      </c>
      <c r="L53" s="199"/>
      <c r="M53" s="215" t="s">
        <v>92</v>
      </c>
      <c r="N53" s="209"/>
      <c r="O53" s="211"/>
      <c r="P53" s="212"/>
      <c r="Q53" s="203"/>
      <c r="R53" s="203"/>
      <c r="S53" s="203"/>
      <c r="T53" s="203"/>
      <c r="U53" s="203"/>
    </row>
    <row r="54" spans="1:16" s="174" customFormat="1" ht="5.25" customHeight="1">
      <c r="A54" s="146"/>
      <c r="B54" s="146"/>
      <c r="C54" s="146"/>
      <c r="D54" s="146"/>
      <c r="E54" s="146"/>
      <c r="F54" s="146"/>
      <c r="G54" s="216"/>
      <c r="H54" s="146"/>
      <c r="I54" s="146"/>
      <c r="J54" s="146"/>
      <c r="K54" s="146"/>
      <c r="L54" s="146"/>
      <c r="M54" s="146"/>
      <c r="N54" s="158"/>
      <c r="O54" s="211"/>
      <c r="P54" s="176"/>
    </row>
    <row r="55" ht="18" customHeight="1">
      <c r="A55" s="217" t="s">
        <v>97</v>
      </c>
    </row>
    <row r="56" ht="17.25" customHeight="1">
      <c r="A56" s="217" t="s">
        <v>98</v>
      </c>
    </row>
    <row r="57" ht="12.75" customHeight="1">
      <c r="A57" s="218"/>
    </row>
  </sheetData>
  <mergeCells count="2">
    <mergeCell ref="D10:F10"/>
    <mergeCell ref="K10:M10"/>
  </mergeCells>
  <printOptions/>
  <pageMargins left="0.5511811023622047" right="0.5511811023622047" top="0.5905511811023623" bottom="0.3937007874015748" header="0.31496062992125984" footer="0.31496062992125984"/>
  <pageSetup fitToHeight="1" fitToWidth="1" horizontalDpi="300" verticalDpi="300" orientation="portrait" paperSize="9" scale="62" r:id="rId1"/>
  <headerFooter alignWithMargins="0">
    <oddFooter xml:space="preserve">&amp;C&amp;"Times New Roman,Regular"&amp;13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47"/>
  <sheetViews>
    <sheetView zoomScale="75" zoomScaleNormal="75" workbookViewId="0" topLeftCell="A3">
      <selection activeCell="A3" sqref="A3"/>
    </sheetView>
  </sheetViews>
  <sheetFormatPr defaultColWidth="16.28125" defaultRowHeight="12.75"/>
  <cols>
    <col min="1" max="1" width="21.8515625" style="140" customWidth="1"/>
    <col min="2" max="2" width="2.140625" style="139" customWidth="1"/>
    <col min="3" max="3" width="12.7109375" style="140" customWidth="1"/>
    <col min="4" max="4" width="5.28125" style="140" customWidth="1"/>
    <col min="5" max="5" width="3.00390625" style="140" customWidth="1"/>
    <col min="6" max="6" width="7.28125" style="140" customWidth="1"/>
    <col min="7" max="7" width="3.28125" style="140" customWidth="1"/>
    <col min="8" max="8" width="14.8515625" style="140" customWidth="1"/>
    <col min="9" max="9" width="7.8515625" style="139" customWidth="1"/>
    <col min="10" max="10" width="12.57421875" style="140" customWidth="1"/>
    <col min="11" max="11" width="6.421875" style="140" customWidth="1"/>
    <col min="12" max="12" width="3.00390625" style="140" customWidth="1"/>
    <col min="13" max="13" width="6.421875" style="140" customWidth="1"/>
    <col min="14" max="14" width="9.421875" style="140" customWidth="1"/>
    <col min="15" max="15" width="13.00390625" style="140" customWidth="1"/>
    <col min="16" max="16" width="15.28125" style="141" customWidth="1"/>
    <col min="17" max="17" width="15.140625" style="140" customWidth="1"/>
    <col min="18" max="18" width="4.57421875" style="140" customWidth="1"/>
    <col min="19" max="16384" width="16.28125" style="140" customWidth="1"/>
  </cols>
  <sheetData>
    <row r="1" ht="18.75">
      <c r="A1" s="219" t="s">
        <v>47</v>
      </c>
    </row>
    <row r="2" spans="1:15" s="146" customFormat="1" ht="20.25" customHeight="1">
      <c r="A2" s="142" t="s">
        <v>99</v>
      </c>
      <c r="B2" s="143"/>
      <c r="C2" s="144"/>
      <c r="D2" s="144"/>
      <c r="E2" s="144"/>
      <c r="F2" s="144"/>
      <c r="G2" s="144"/>
      <c r="H2" s="144"/>
      <c r="I2" s="143"/>
      <c r="J2" s="144"/>
      <c r="K2" s="144"/>
      <c r="L2" s="144"/>
      <c r="O2" s="145" t="s">
        <v>100</v>
      </c>
    </row>
    <row r="3" spans="1:16" s="146" customFormat="1" ht="20.25" customHeight="1">
      <c r="A3" s="142"/>
      <c r="B3" s="143"/>
      <c r="C3" s="144"/>
      <c r="D3" s="144"/>
      <c r="E3" s="144"/>
      <c r="F3" s="144"/>
      <c r="G3" s="144"/>
      <c r="H3" s="144"/>
      <c r="I3" s="143"/>
      <c r="J3" s="144"/>
      <c r="K3" s="144"/>
      <c r="L3" s="144"/>
      <c r="P3" s="145"/>
    </row>
    <row r="4" spans="1:16" s="146" customFormat="1" ht="3.75" customHeight="1">
      <c r="A4" s="147"/>
      <c r="B4" s="148"/>
      <c r="C4" s="149"/>
      <c r="D4" s="149"/>
      <c r="E4" s="149"/>
      <c r="F4" s="149"/>
      <c r="G4" s="149"/>
      <c r="H4" s="150"/>
      <c r="I4" s="148"/>
      <c r="J4" s="149"/>
      <c r="K4" s="149"/>
      <c r="L4" s="149"/>
      <c r="M4" s="149"/>
      <c r="N4" s="149"/>
      <c r="O4" s="149"/>
      <c r="P4" s="151"/>
    </row>
    <row r="5" spans="1:16" s="146" customFormat="1" ht="16.5" customHeight="1">
      <c r="A5" s="147" t="s">
        <v>50</v>
      </c>
      <c r="B5" s="148"/>
      <c r="C5" s="149"/>
      <c r="D5" s="149"/>
      <c r="E5" s="149"/>
      <c r="F5" s="149"/>
      <c r="G5" s="149"/>
      <c r="H5" s="150"/>
      <c r="I5" s="148"/>
      <c r="J5" s="149"/>
      <c r="K5" s="149"/>
      <c r="L5" s="149"/>
      <c r="M5" s="149"/>
      <c r="N5" s="149"/>
      <c r="O5" s="149"/>
      <c r="P5" s="151"/>
    </row>
    <row r="6" spans="1:16" s="146" customFormat="1" ht="22.5" customHeight="1">
      <c r="A6" s="147" t="s">
        <v>126</v>
      </c>
      <c r="B6" s="148"/>
      <c r="C6" s="149"/>
      <c r="D6" s="149"/>
      <c r="E6" s="149"/>
      <c r="F6" s="149"/>
      <c r="G6" s="149"/>
      <c r="H6" s="150"/>
      <c r="I6" s="148"/>
      <c r="J6" s="149"/>
      <c r="K6" s="149"/>
      <c r="L6" s="149"/>
      <c r="M6" s="149"/>
      <c r="N6" s="149"/>
      <c r="O6" s="149"/>
      <c r="P6" s="151"/>
    </row>
    <row r="7" spans="1:16" s="146" customFormat="1" ht="22.5" customHeight="1">
      <c r="A7" s="147"/>
      <c r="B7" s="148"/>
      <c r="C7" s="149"/>
      <c r="D7" s="149"/>
      <c r="E7" s="149"/>
      <c r="F7" s="149"/>
      <c r="G7" s="149"/>
      <c r="H7" s="150"/>
      <c r="I7" s="148"/>
      <c r="J7" s="149"/>
      <c r="K7" s="149"/>
      <c r="L7" s="149"/>
      <c r="M7" s="149"/>
      <c r="N7" s="149"/>
      <c r="O7" s="149"/>
      <c r="P7" s="151"/>
    </row>
    <row r="8" spans="1:10" ht="4.5" customHeight="1">
      <c r="A8" s="152"/>
      <c r="H8" s="153"/>
      <c r="J8" s="154"/>
    </row>
    <row r="9" spans="1:25" ht="24.75" customHeight="1" thickBot="1">
      <c r="A9" s="220" t="s">
        <v>101</v>
      </c>
      <c r="B9" s="221"/>
      <c r="C9" s="222"/>
      <c r="D9" s="223"/>
      <c r="E9" s="223"/>
      <c r="F9" s="223"/>
      <c r="H9" s="220" t="s">
        <v>102</v>
      </c>
      <c r="I9" s="221"/>
      <c r="J9" s="224"/>
      <c r="K9" s="223"/>
      <c r="L9" s="223"/>
      <c r="M9" s="223"/>
      <c r="N9" s="225"/>
      <c r="O9" s="225"/>
      <c r="P9" s="226"/>
      <c r="Q9" s="227"/>
      <c r="R9" s="173"/>
      <c r="U9" s="228"/>
      <c r="V9" s="173"/>
      <c r="W9" s="229"/>
      <c r="X9" s="173"/>
      <c r="Y9" s="230"/>
    </row>
    <row r="10" spans="2:25" ht="17.25" customHeight="1">
      <c r="B10" s="165"/>
      <c r="C10" s="162"/>
      <c r="D10" s="292" t="s">
        <v>103</v>
      </c>
      <c r="E10" s="293"/>
      <c r="F10" s="293"/>
      <c r="G10" s="163"/>
      <c r="H10" s="231"/>
      <c r="I10" s="165"/>
      <c r="K10" s="211" t="s">
        <v>104</v>
      </c>
      <c r="L10" s="217"/>
      <c r="M10" s="217"/>
      <c r="N10" s="231" t="s">
        <v>105</v>
      </c>
      <c r="O10" s="231"/>
      <c r="P10" s="232"/>
      <c r="U10" s="228"/>
      <c r="V10" s="173"/>
      <c r="W10" s="229"/>
      <c r="X10" s="173"/>
      <c r="Y10" s="230"/>
    </row>
    <row r="11" spans="2:25" ht="18.75" customHeight="1">
      <c r="B11" s="233"/>
      <c r="C11" s="173"/>
      <c r="D11" s="231" t="s">
        <v>106</v>
      </c>
      <c r="E11" s="231"/>
      <c r="F11" s="231"/>
      <c r="G11" s="231"/>
      <c r="H11" s="231"/>
      <c r="I11" s="233"/>
      <c r="J11" s="294" t="s">
        <v>107</v>
      </c>
      <c r="K11" s="295"/>
      <c r="L11" s="295"/>
      <c r="M11" s="295"/>
      <c r="N11" s="231" t="s">
        <v>108</v>
      </c>
      <c r="O11" s="231"/>
      <c r="P11" s="232"/>
      <c r="U11" s="228"/>
      <c r="V11" s="173"/>
      <c r="W11" s="229"/>
      <c r="X11" s="173"/>
      <c r="Y11" s="230"/>
    </row>
    <row r="12" spans="1:25" ht="33.75" customHeight="1" thickBot="1">
      <c r="A12" s="223"/>
      <c r="B12" s="171"/>
      <c r="C12" s="168" t="s">
        <v>128</v>
      </c>
      <c r="D12" s="170" t="s">
        <v>54</v>
      </c>
      <c r="E12" s="169"/>
      <c r="F12" s="223" t="s">
        <v>55</v>
      </c>
      <c r="H12" s="223"/>
      <c r="I12" s="171"/>
      <c r="J12" s="168" t="s">
        <v>128</v>
      </c>
      <c r="K12" s="170" t="s">
        <v>54</v>
      </c>
      <c r="L12" s="169"/>
      <c r="M12" s="223" t="s">
        <v>55</v>
      </c>
      <c r="N12" s="234" t="s">
        <v>109</v>
      </c>
      <c r="O12" s="234"/>
      <c r="P12" s="234"/>
      <c r="Q12" s="169"/>
      <c r="S12" s="234"/>
      <c r="U12" s="228"/>
      <c r="V12" s="173"/>
      <c r="W12" s="229"/>
      <c r="X12" s="173"/>
      <c r="Y12" s="230"/>
    </row>
    <row r="13" spans="2:19" s="174" customFormat="1" ht="12.75" customHeight="1">
      <c r="B13" s="175"/>
      <c r="D13" s="235"/>
      <c r="E13" s="203"/>
      <c r="I13" s="175"/>
      <c r="N13" s="203"/>
      <c r="O13" s="203"/>
      <c r="P13" s="236"/>
      <c r="S13" s="237"/>
    </row>
    <row r="14" spans="1:19" s="146" customFormat="1" ht="24.75" customHeight="1">
      <c r="A14" s="188" t="s">
        <v>70</v>
      </c>
      <c r="B14" s="188"/>
      <c r="C14" s="182">
        <v>1735</v>
      </c>
      <c r="D14" s="179">
        <v>13.6009093403363</v>
      </c>
      <c r="E14" s="190"/>
      <c r="F14" s="210">
        <v>39.54232557020842</v>
      </c>
      <c r="G14" s="182"/>
      <c r="H14" s="188" t="s">
        <v>70</v>
      </c>
      <c r="I14" s="238"/>
      <c r="J14" s="182">
        <v>1735</v>
      </c>
      <c r="K14" s="179">
        <v>23.170096553197737</v>
      </c>
      <c r="L14" s="239"/>
      <c r="M14" s="210">
        <v>34.162727588379624</v>
      </c>
      <c r="N14" s="182">
        <v>587.0027045035864</v>
      </c>
      <c r="O14" s="240"/>
      <c r="P14" s="186"/>
      <c r="Q14" s="241"/>
      <c r="S14" s="186"/>
    </row>
    <row r="15" spans="1:19" s="146" customFormat="1" ht="24.75" customHeight="1">
      <c r="A15" s="188" t="s">
        <v>60</v>
      </c>
      <c r="B15" s="188"/>
      <c r="C15" s="182">
        <v>156</v>
      </c>
      <c r="D15" s="179">
        <v>20.964924069345518</v>
      </c>
      <c r="E15" s="242"/>
      <c r="F15" s="210">
        <v>60.95194316501937</v>
      </c>
      <c r="G15" s="182"/>
      <c r="H15" s="188" t="s">
        <v>60</v>
      </c>
      <c r="I15" s="238"/>
      <c r="J15" s="182">
        <v>156</v>
      </c>
      <c r="K15" s="179">
        <v>36.61971830985915</v>
      </c>
      <c r="L15" s="179"/>
      <c r="M15" s="210">
        <v>53.99327784891166</v>
      </c>
      <c r="N15" s="182">
        <v>572.5036957398199</v>
      </c>
      <c r="O15" s="240"/>
      <c r="P15" s="202"/>
      <c r="Q15" s="202"/>
      <c r="S15" s="186"/>
    </row>
    <row r="16" spans="1:19" s="146" customFormat="1" ht="24.75" customHeight="1">
      <c r="A16" s="188" t="s">
        <v>57</v>
      </c>
      <c r="B16" s="188"/>
      <c r="C16" s="182">
        <v>344</v>
      </c>
      <c r="D16" s="179">
        <v>21.012766477307434</v>
      </c>
      <c r="E16" s="190"/>
      <c r="F16" s="210">
        <v>61.09103681121274</v>
      </c>
      <c r="G16" s="187"/>
      <c r="H16" s="188" t="s">
        <v>57</v>
      </c>
      <c r="I16" s="180"/>
      <c r="J16" s="182">
        <v>344</v>
      </c>
      <c r="K16" s="179">
        <v>42.42723236309817</v>
      </c>
      <c r="L16" s="205"/>
      <c r="M16" s="210">
        <v>62.556061353545324</v>
      </c>
      <c r="N16" s="182">
        <v>495.26601918025773</v>
      </c>
      <c r="O16" s="240"/>
      <c r="P16" s="186"/>
      <c r="Q16" s="202"/>
      <c r="S16" s="189"/>
    </row>
    <row r="17" spans="1:19" s="146" customFormat="1" ht="24.75" customHeight="1">
      <c r="A17" s="243" t="s">
        <v>63</v>
      </c>
      <c r="B17" s="243"/>
      <c r="C17" s="182">
        <v>1346</v>
      </c>
      <c r="D17" s="179">
        <v>26.515404100372823</v>
      </c>
      <c r="E17" s="242"/>
      <c r="F17" s="210">
        <v>77.08901775068053</v>
      </c>
      <c r="G17" s="187"/>
      <c r="H17" s="188" t="s">
        <v>63</v>
      </c>
      <c r="I17" s="244"/>
      <c r="J17" s="182">
        <v>1346</v>
      </c>
      <c r="K17" s="179">
        <v>46.479505507786875</v>
      </c>
      <c r="L17" s="205"/>
      <c r="M17" s="210">
        <v>68.53086181403805</v>
      </c>
      <c r="N17" s="182">
        <v>570.47517633187</v>
      </c>
      <c r="O17" s="240"/>
      <c r="P17" s="189"/>
      <c r="Q17" s="245"/>
      <c r="S17" s="189"/>
    </row>
    <row r="18" spans="1:19" s="146" customFormat="1" ht="24.75" customHeight="1">
      <c r="A18" s="188" t="s">
        <v>69</v>
      </c>
      <c r="B18" s="188"/>
      <c r="C18" s="182">
        <v>146</v>
      </c>
      <c r="D18" s="179">
        <v>26.892613741020444</v>
      </c>
      <c r="E18" s="190"/>
      <c r="F18" s="210">
        <v>78.18569048376564</v>
      </c>
      <c r="G18" s="182"/>
      <c r="H18" s="188" t="s">
        <v>65</v>
      </c>
      <c r="I18" s="180"/>
      <c r="J18" s="182">
        <v>1612</v>
      </c>
      <c r="K18" s="179">
        <v>48.44477836213373</v>
      </c>
      <c r="L18" s="239"/>
      <c r="M18" s="210">
        <v>71.42852264189605</v>
      </c>
      <c r="N18" s="182">
        <v>565.461589141642</v>
      </c>
      <c r="O18" s="240"/>
      <c r="P18" s="186"/>
      <c r="Q18" s="202"/>
      <c r="S18" s="186"/>
    </row>
    <row r="19" spans="1:19" s="146" customFormat="1" ht="24.75" customHeight="1">
      <c r="A19" s="188" t="s">
        <v>65</v>
      </c>
      <c r="B19" s="188"/>
      <c r="C19" s="182">
        <v>1612</v>
      </c>
      <c r="D19" s="179">
        <v>27.393661358266776</v>
      </c>
      <c r="E19" s="190"/>
      <c r="F19" s="210">
        <v>79.6424010250655</v>
      </c>
      <c r="G19" s="182"/>
      <c r="H19" s="188" t="s">
        <v>67</v>
      </c>
      <c r="I19" s="238"/>
      <c r="J19" s="182">
        <v>1699</v>
      </c>
      <c r="K19" s="179">
        <v>49.66819656795393</v>
      </c>
      <c r="L19" s="239"/>
      <c r="M19" s="210">
        <v>73.23236937150025</v>
      </c>
      <c r="N19" s="182">
        <v>564.5898123055359</v>
      </c>
      <c r="O19" s="240"/>
      <c r="P19" s="186"/>
      <c r="Q19" s="202"/>
      <c r="S19" s="186"/>
    </row>
    <row r="20" spans="1:19" s="146" customFormat="1" ht="24.75" customHeight="1">
      <c r="A20" s="188" t="s">
        <v>67</v>
      </c>
      <c r="B20" s="188"/>
      <c r="C20" s="182">
        <v>1699</v>
      </c>
      <c r="D20" s="179">
        <v>28.04215777785557</v>
      </c>
      <c r="E20" s="190"/>
      <c r="F20" s="210">
        <v>81.5277938258575</v>
      </c>
      <c r="G20" s="182"/>
      <c r="H20" s="188" t="s">
        <v>59</v>
      </c>
      <c r="I20" s="180"/>
      <c r="J20" s="182">
        <v>90</v>
      </c>
      <c r="K20" s="179">
        <v>52.29517722254503</v>
      </c>
      <c r="L20" s="239"/>
      <c r="M20" s="210">
        <v>77.10567323437748</v>
      </c>
      <c r="N20" s="182">
        <v>580.2652496640968</v>
      </c>
      <c r="O20" s="240"/>
      <c r="P20" s="186"/>
      <c r="Q20" s="202"/>
      <c r="S20" s="186"/>
    </row>
    <row r="21" spans="1:19" s="146" customFormat="1" ht="24.75" customHeight="1">
      <c r="A21" s="188" t="s">
        <v>58</v>
      </c>
      <c r="B21" s="188"/>
      <c r="C21" s="182">
        <v>261</v>
      </c>
      <c r="D21" s="179">
        <v>28.852531505637852</v>
      </c>
      <c r="E21" s="190"/>
      <c r="F21" s="210">
        <v>83.88381730749906</v>
      </c>
      <c r="G21" s="182"/>
      <c r="H21" s="188" t="s">
        <v>62</v>
      </c>
      <c r="I21" s="238"/>
      <c r="J21" s="182">
        <v>2683</v>
      </c>
      <c r="K21" s="179">
        <v>55.03928446878782</v>
      </c>
      <c r="L21" s="239"/>
      <c r="M21" s="210">
        <v>81.15167227074113</v>
      </c>
      <c r="N21" s="182">
        <v>591.5108419992476</v>
      </c>
      <c r="O21" s="240"/>
      <c r="P21" s="186"/>
      <c r="Q21" s="241"/>
      <c r="S21" s="186"/>
    </row>
    <row r="22" spans="1:19" s="146" customFormat="1" ht="24.75" customHeight="1">
      <c r="A22" s="188" t="s">
        <v>90</v>
      </c>
      <c r="B22" s="188"/>
      <c r="C22" s="182">
        <v>1452</v>
      </c>
      <c r="D22" s="179">
        <v>29.988847122970796</v>
      </c>
      <c r="E22" s="190"/>
      <c r="F22" s="210">
        <v>87.18746127473254</v>
      </c>
      <c r="G22" s="182"/>
      <c r="H22" s="188" t="s">
        <v>58</v>
      </c>
      <c r="I22" s="238"/>
      <c r="J22" s="182">
        <v>261</v>
      </c>
      <c r="K22" s="179">
        <v>56.395851339671566</v>
      </c>
      <c r="L22" s="239"/>
      <c r="M22" s="210">
        <v>83.15183762866349</v>
      </c>
      <c r="N22" s="182">
        <v>511.6073402608888</v>
      </c>
      <c r="O22" s="240"/>
      <c r="P22" s="189"/>
      <c r="Q22" s="245"/>
      <c r="S22" s="186"/>
    </row>
    <row r="23" spans="1:19" s="146" customFormat="1" ht="24.75" customHeight="1">
      <c r="A23" s="188" t="s">
        <v>59</v>
      </c>
      <c r="B23" s="188"/>
      <c r="C23" s="182">
        <v>90</v>
      </c>
      <c r="D23" s="179">
        <v>30.345074067268285</v>
      </c>
      <c r="E23" s="190"/>
      <c r="F23" s="210">
        <v>88.22313039477562</v>
      </c>
      <c r="G23" s="182"/>
      <c r="H23" s="188" t="s">
        <v>69</v>
      </c>
      <c r="I23" s="238"/>
      <c r="J23" s="182">
        <v>146</v>
      </c>
      <c r="K23" s="179">
        <v>59.61616986525112</v>
      </c>
      <c r="L23" s="239"/>
      <c r="M23" s="210">
        <v>87.89997772745835</v>
      </c>
      <c r="N23" s="182">
        <v>451.09596610793886</v>
      </c>
      <c r="O23" s="240"/>
      <c r="P23" s="186"/>
      <c r="Q23" s="202"/>
      <c r="S23" s="186"/>
    </row>
    <row r="24" spans="1:19" s="146" customFormat="1" ht="24.75" customHeight="1">
      <c r="A24" s="188" t="s">
        <v>62</v>
      </c>
      <c r="B24" s="188"/>
      <c r="C24" s="182">
        <v>2683</v>
      </c>
      <c r="D24" s="179">
        <v>32.5563334991688</v>
      </c>
      <c r="E24" s="190"/>
      <c r="F24" s="210">
        <v>94.65199027380503</v>
      </c>
      <c r="G24" s="182"/>
      <c r="H24" s="188" t="s">
        <v>61</v>
      </c>
      <c r="I24" s="180"/>
      <c r="J24" s="182">
        <v>156</v>
      </c>
      <c r="K24" s="179">
        <v>59.79302414718283</v>
      </c>
      <c r="L24" s="205"/>
      <c r="M24" s="210">
        <v>88.16073730792014</v>
      </c>
      <c r="N24" s="182">
        <v>561.8001722652886</v>
      </c>
      <c r="O24" s="240"/>
      <c r="P24" s="186"/>
      <c r="Q24" s="202"/>
      <c r="S24" s="186"/>
    </row>
    <row r="25" spans="1:19" s="146" customFormat="1" ht="24.75" customHeight="1" thickBot="1">
      <c r="A25" s="188" t="s">
        <v>61</v>
      </c>
      <c r="B25" s="188"/>
      <c r="C25" s="182">
        <v>156</v>
      </c>
      <c r="D25" s="179">
        <v>33.59173126614987</v>
      </c>
      <c r="E25" s="190"/>
      <c r="F25" s="210">
        <v>97.66223279304675</v>
      </c>
      <c r="G25" s="182"/>
      <c r="H25" s="197" t="s">
        <v>3</v>
      </c>
      <c r="I25" s="246"/>
      <c r="J25" s="198">
        <v>176</v>
      </c>
      <c r="K25" s="194">
        <v>67.82273603082851</v>
      </c>
      <c r="L25" s="194"/>
      <c r="M25" s="213">
        <v>100</v>
      </c>
      <c r="N25" s="198">
        <v>507.1429967363052</v>
      </c>
      <c r="O25" s="240"/>
      <c r="P25" s="186"/>
      <c r="Q25" s="202"/>
      <c r="S25" s="186"/>
    </row>
    <row r="26" spans="1:19" s="146" customFormat="1" ht="24.75" customHeight="1" thickBot="1">
      <c r="A26" s="197" t="s">
        <v>3</v>
      </c>
      <c r="B26" s="197"/>
      <c r="C26" s="198">
        <v>176</v>
      </c>
      <c r="D26" s="194">
        <v>34.39582559752975</v>
      </c>
      <c r="E26" s="247"/>
      <c r="F26" s="213">
        <v>100</v>
      </c>
      <c r="G26" s="182"/>
      <c r="H26" s="188" t="s">
        <v>80</v>
      </c>
      <c r="I26" s="238"/>
      <c r="J26" s="182">
        <v>375</v>
      </c>
      <c r="K26" s="179">
        <v>70.39609536324386</v>
      </c>
      <c r="L26" s="239"/>
      <c r="M26" s="210">
        <v>103.79424287932832</v>
      </c>
      <c r="N26" s="182">
        <v>503.02171860245517</v>
      </c>
      <c r="O26" s="240"/>
      <c r="P26" s="186"/>
      <c r="Q26" s="202"/>
      <c r="S26" s="186"/>
    </row>
    <row r="27" spans="1:19" s="146" customFormat="1" ht="24.75" customHeight="1">
      <c r="A27" s="188" t="s">
        <v>80</v>
      </c>
      <c r="B27" s="188"/>
      <c r="C27" s="182">
        <v>375</v>
      </c>
      <c r="D27" s="179">
        <v>35.41076487252125</v>
      </c>
      <c r="E27" s="190"/>
      <c r="F27" s="210">
        <v>102.950762941025</v>
      </c>
      <c r="G27" s="182"/>
      <c r="H27" s="188" t="s">
        <v>64</v>
      </c>
      <c r="I27" s="238"/>
      <c r="J27" s="182">
        <v>2626</v>
      </c>
      <c r="K27" s="179">
        <v>72.3455837787206</v>
      </c>
      <c r="L27" s="179"/>
      <c r="M27" s="210">
        <v>106.66863062828406</v>
      </c>
      <c r="N27" s="182">
        <v>594.6787247288574</v>
      </c>
      <c r="O27" s="240"/>
      <c r="P27" s="186"/>
      <c r="Q27" s="202"/>
      <c r="S27" s="186"/>
    </row>
    <row r="28" spans="1:19" s="146" customFormat="1" ht="24.75" customHeight="1">
      <c r="A28" s="188" t="s">
        <v>66</v>
      </c>
      <c r="B28" s="188"/>
      <c r="C28" s="182">
        <v>203</v>
      </c>
      <c r="D28" s="179">
        <v>38.62987630827783</v>
      </c>
      <c r="E28" s="190"/>
      <c r="F28" s="210">
        <v>112.3097807283107</v>
      </c>
      <c r="G28" s="182"/>
      <c r="H28" s="188" t="s">
        <v>66</v>
      </c>
      <c r="I28" s="238"/>
      <c r="J28" s="182">
        <v>203</v>
      </c>
      <c r="K28" s="179">
        <v>72.37076648841355</v>
      </c>
      <c r="L28" s="239"/>
      <c r="M28" s="210">
        <v>106.7057608167234</v>
      </c>
      <c r="N28" s="182">
        <v>533.7773549000951</v>
      </c>
      <c r="O28" s="240"/>
      <c r="P28" s="186"/>
      <c r="Q28" s="202"/>
      <c r="S28" s="186"/>
    </row>
    <row r="29" spans="1:19" s="146" customFormat="1" ht="24.75" customHeight="1">
      <c r="A29" s="180" t="s">
        <v>64</v>
      </c>
      <c r="B29" s="188"/>
      <c r="C29" s="182">
        <v>2626</v>
      </c>
      <c r="D29" s="179">
        <v>43.022379501294274</v>
      </c>
      <c r="E29" s="242"/>
      <c r="F29" s="210">
        <v>125.08023503987084</v>
      </c>
      <c r="G29" s="182"/>
      <c r="H29" s="188" t="s">
        <v>81</v>
      </c>
      <c r="I29" s="238"/>
      <c r="J29" s="182">
        <v>17800</v>
      </c>
      <c r="K29" s="179">
        <v>74.34820018879431</v>
      </c>
      <c r="L29" s="179"/>
      <c r="M29" s="210">
        <v>109.62135198290981</v>
      </c>
      <c r="N29" s="182">
        <v>800.7478561012482</v>
      </c>
      <c r="O29" s="240"/>
      <c r="P29" s="202"/>
      <c r="Q29" s="202"/>
      <c r="S29" s="186"/>
    </row>
    <row r="30" spans="1:19" s="146" customFormat="1" ht="24.75" customHeight="1">
      <c r="A30" s="188" t="s">
        <v>74</v>
      </c>
      <c r="B30" s="188"/>
      <c r="C30" s="182">
        <v>1447</v>
      </c>
      <c r="D30" s="179">
        <v>44.44649219805873</v>
      </c>
      <c r="E30" s="190"/>
      <c r="F30" s="210">
        <v>129.2205999592311</v>
      </c>
      <c r="G30" s="182"/>
      <c r="H30" s="188" t="s">
        <v>89</v>
      </c>
      <c r="I30" s="188"/>
      <c r="J30" s="182">
        <v>40</v>
      </c>
      <c r="K30" s="179">
        <v>75.18796992481202</v>
      </c>
      <c r="L30" s="190"/>
      <c r="M30" s="210">
        <v>110.85953520164047</v>
      </c>
      <c r="N30" s="182">
        <v>682.9268292682927</v>
      </c>
      <c r="O30" s="240"/>
      <c r="P30" s="202"/>
      <c r="Q30" s="202"/>
      <c r="S30" s="186"/>
    </row>
    <row r="31" spans="1:19" s="146" customFormat="1" ht="24.75" customHeight="1">
      <c r="A31" s="188" t="s">
        <v>77</v>
      </c>
      <c r="B31" s="188"/>
      <c r="C31" s="182">
        <v>384</v>
      </c>
      <c r="D31" s="179">
        <v>46.601941747572816</v>
      </c>
      <c r="E31" s="190"/>
      <c r="F31" s="210">
        <v>135.4872021182701</v>
      </c>
      <c r="G31" s="182"/>
      <c r="H31" s="188" t="s">
        <v>74</v>
      </c>
      <c r="I31" s="238"/>
      <c r="J31" s="182">
        <v>1447</v>
      </c>
      <c r="K31" s="179">
        <v>75.28224337963687</v>
      </c>
      <c r="L31" s="239"/>
      <c r="M31" s="210">
        <v>110.99853498304415</v>
      </c>
      <c r="N31" s="182">
        <v>590.398083302617</v>
      </c>
      <c r="O31" s="240"/>
      <c r="P31" s="186"/>
      <c r="Q31" s="241"/>
      <c r="S31" s="186"/>
    </row>
    <row r="32" spans="1:19" s="146" customFormat="1" ht="24.75" customHeight="1">
      <c r="A32" s="188" t="s">
        <v>79</v>
      </c>
      <c r="B32" s="188"/>
      <c r="C32" s="182">
        <v>2095</v>
      </c>
      <c r="D32" s="179">
        <v>48.11004455059018</v>
      </c>
      <c r="E32" s="190"/>
      <c r="F32" s="210">
        <v>139.87175395506532</v>
      </c>
      <c r="G32" s="182"/>
      <c r="H32" s="188" t="s">
        <v>71</v>
      </c>
      <c r="I32" s="238"/>
      <c r="J32" s="182">
        <v>1093</v>
      </c>
      <c r="K32" s="179">
        <v>80.86113782644078</v>
      </c>
      <c r="L32" s="239"/>
      <c r="M32" s="210">
        <v>119.22423446568968</v>
      </c>
      <c r="N32" s="182">
        <v>658.6910969251011</v>
      </c>
      <c r="O32" s="240"/>
      <c r="P32" s="186"/>
      <c r="Q32" s="202"/>
      <c r="S32" s="186"/>
    </row>
    <row r="33" spans="1:19" s="146" customFormat="1" ht="24.75" customHeight="1">
      <c r="A33" s="188" t="s">
        <v>73</v>
      </c>
      <c r="B33" s="188"/>
      <c r="C33" s="182">
        <v>87</v>
      </c>
      <c r="D33" s="179">
        <v>49.95352025902336</v>
      </c>
      <c r="E33" s="190"/>
      <c r="F33" s="210">
        <v>145.23134534852082</v>
      </c>
      <c r="G33" s="182"/>
      <c r="H33" s="188" t="s">
        <v>79</v>
      </c>
      <c r="I33" s="238"/>
      <c r="J33" s="182">
        <v>2095</v>
      </c>
      <c r="K33" s="179">
        <v>81.42879353233832</v>
      </c>
      <c r="L33" s="239"/>
      <c r="M33" s="210">
        <v>120.06120410023749</v>
      </c>
      <c r="N33" s="182">
        <v>590.8234969916869</v>
      </c>
      <c r="O33" s="240"/>
      <c r="P33" s="186"/>
      <c r="Q33" s="202"/>
      <c r="S33" s="186"/>
    </row>
    <row r="34" spans="1:19" s="146" customFormat="1" ht="24.75" customHeight="1">
      <c r="A34" s="188" t="s">
        <v>89</v>
      </c>
      <c r="B34" s="188"/>
      <c r="C34" s="182">
        <v>40</v>
      </c>
      <c r="D34" s="179">
        <v>51.34788189987163</v>
      </c>
      <c r="E34" s="190"/>
      <c r="F34" s="210">
        <v>149.28521414400748</v>
      </c>
      <c r="G34" s="182"/>
      <c r="H34" s="188" t="s">
        <v>77</v>
      </c>
      <c r="I34" s="238"/>
      <c r="J34" s="182">
        <v>384</v>
      </c>
      <c r="K34" s="179">
        <v>85.23862375138734</v>
      </c>
      <c r="L34" s="239"/>
      <c r="M34" s="210">
        <v>125.67853899707396</v>
      </c>
      <c r="N34" s="182">
        <v>546.7233009708738</v>
      </c>
      <c r="O34" s="240"/>
      <c r="P34" s="186"/>
      <c r="Q34" s="202"/>
      <c r="S34" s="186"/>
    </row>
    <row r="35" spans="1:19" s="146" customFormat="1" ht="24.75" customHeight="1">
      <c r="A35" s="188" t="s">
        <v>71</v>
      </c>
      <c r="B35" s="188"/>
      <c r="C35" s="182">
        <v>1093</v>
      </c>
      <c r="D35" s="179">
        <v>53.26251157351007</v>
      </c>
      <c r="E35" s="190"/>
      <c r="F35" s="210">
        <v>154.85167356278052</v>
      </c>
      <c r="G35" s="182"/>
      <c r="H35" s="188" t="s">
        <v>78</v>
      </c>
      <c r="I35" s="238"/>
      <c r="J35" s="182">
        <v>20</v>
      </c>
      <c r="K35" s="179">
        <v>93.02325581395348</v>
      </c>
      <c r="L35" s="239"/>
      <c r="M35" s="210">
        <v>137.15644820295984</v>
      </c>
      <c r="N35" s="182">
        <v>719.0635451505017</v>
      </c>
      <c r="O35" s="240"/>
      <c r="P35" s="202"/>
      <c r="Q35" s="202"/>
      <c r="S35" s="186"/>
    </row>
    <row r="36" spans="1:19" s="146" customFormat="1" ht="24.75" customHeight="1">
      <c r="A36" s="188" t="s">
        <v>72</v>
      </c>
      <c r="B36" s="188"/>
      <c r="C36" s="178">
        <v>567</v>
      </c>
      <c r="D36" s="205">
        <v>54.0720961281709</v>
      </c>
      <c r="E36" s="242"/>
      <c r="F36" s="248">
        <v>157.2054026580896</v>
      </c>
      <c r="G36" s="182"/>
      <c r="H36" s="188" t="s">
        <v>73</v>
      </c>
      <c r="I36" s="180"/>
      <c r="J36" s="182">
        <v>87</v>
      </c>
      <c r="K36" s="179">
        <v>93.34763948497854</v>
      </c>
      <c r="L36" s="205"/>
      <c r="M36" s="210">
        <v>137.6347298088178</v>
      </c>
      <c r="N36" s="182">
        <v>535.13426300471</v>
      </c>
      <c r="O36" s="240"/>
      <c r="P36" s="186"/>
      <c r="Q36" s="202"/>
      <c r="S36" s="186"/>
    </row>
    <row r="37" spans="1:19" s="146" customFormat="1" ht="24.75" customHeight="1">
      <c r="A37" s="188" t="s">
        <v>84</v>
      </c>
      <c r="B37" s="188"/>
      <c r="C37" s="182">
        <v>567</v>
      </c>
      <c r="D37" s="179">
        <v>55.490311215502054</v>
      </c>
      <c r="E37" s="190"/>
      <c r="F37" s="210">
        <v>161.32862128329688</v>
      </c>
      <c r="G37" s="182"/>
      <c r="H37" s="180" t="s">
        <v>90</v>
      </c>
      <c r="I37" s="238"/>
      <c r="J37" s="182">
        <v>1452</v>
      </c>
      <c r="K37" s="179">
        <v>94.30408521140482</v>
      </c>
      <c r="L37" s="239"/>
      <c r="M37" s="210">
        <v>139.04494382022474</v>
      </c>
      <c r="N37" s="182">
        <v>318.0015696641745</v>
      </c>
      <c r="O37" s="240"/>
      <c r="P37" s="186"/>
      <c r="Q37" s="241"/>
      <c r="S37" s="186"/>
    </row>
    <row r="38" spans="1:19" s="146" customFormat="1" ht="24.75" customHeight="1">
      <c r="A38" s="188" t="s">
        <v>81</v>
      </c>
      <c r="B38" s="188"/>
      <c r="C38" s="182">
        <v>17800</v>
      </c>
      <c r="D38" s="179">
        <v>59.53416190616346</v>
      </c>
      <c r="E38" s="190"/>
      <c r="F38" s="210">
        <v>173.08542787366355</v>
      </c>
      <c r="G38" s="182"/>
      <c r="H38" s="188" t="s">
        <v>68</v>
      </c>
      <c r="I38" s="238"/>
      <c r="J38" s="182">
        <v>281</v>
      </c>
      <c r="K38" s="179">
        <v>95.25423728813558</v>
      </c>
      <c r="L38" s="239"/>
      <c r="M38" s="210">
        <v>140.4458782742681</v>
      </c>
      <c r="N38" s="182">
        <v>715.1515151515152</v>
      </c>
      <c r="O38" s="240"/>
      <c r="P38" s="186"/>
      <c r="Q38" s="202"/>
      <c r="S38" s="186"/>
    </row>
    <row r="39" spans="1:19" s="146" customFormat="1" ht="24.75" customHeight="1">
      <c r="A39" s="188" t="s">
        <v>86</v>
      </c>
      <c r="B39" s="188"/>
      <c r="C39" s="182">
        <v>630</v>
      </c>
      <c r="D39" s="179">
        <v>62.64916467780429</v>
      </c>
      <c r="E39" s="242"/>
      <c r="F39" s="210">
        <v>182.14176746582774</v>
      </c>
      <c r="G39" s="182"/>
      <c r="H39" s="188" t="s">
        <v>72</v>
      </c>
      <c r="I39" s="238"/>
      <c r="J39" s="182">
        <v>567</v>
      </c>
      <c r="K39" s="179">
        <v>100.1589825119237</v>
      </c>
      <c r="L39" s="239"/>
      <c r="M39" s="210">
        <v>147.6775906922966</v>
      </c>
      <c r="N39" s="182">
        <v>539.8626740415793</v>
      </c>
      <c r="O39" s="240"/>
      <c r="P39" s="186"/>
      <c r="Q39" s="202"/>
      <c r="S39" s="186"/>
    </row>
    <row r="40" spans="1:19" s="146" customFormat="1" ht="24.75" customHeight="1">
      <c r="A40" s="188" t="s">
        <v>88</v>
      </c>
      <c r="B40" s="188"/>
      <c r="C40" s="182">
        <v>2397</v>
      </c>
      <c r="D40" s="179">
        <v>62.89357682619648</v>
      </c>
      <c r="E40" s="242"/>
      <c r="F40" s="210">
        <v>182.85235412611635</v>
      </c>
      <c r="G40" s="182"/>
      <c r="H40" s="188" t="s">
        <v>85</v>
      </c>
      <c r="I40" s="238"/>
      <c r="J40" s="182">
        <v>719</v>
      </c>
      <c r="K40" s="179">
        <v>124.17962003454232</v>
      </c>
      <c r="L40" s="179"/>
      <c r="M40" s="210">
        <v>183.0943829486576</v>
      </c>
      <c r="N40" s="182">
        <v>521.0114280572302</v>
      </c>
      <c r="O40" s="240"/>
      <c r="P40" s="186"/>
      <c r="Q40" s="202"/>
      <c r="S40" s="186"/>
    </row>
    <row r="41" spans="1:19" s="146" customFormat="1" ht="24.75" customHeight="1">
      <c r="A41" s="188" t="s">
        <v>85</v>
      </c>
      <c r="B41" s="188"/>
      <c r="C41" s="182">
        <v>719</v>
      </c>
      <c r="D41" s="179">
        <v>64.69900116980114</v>
      </c>
      <c r="E41" s="190"/>
      <c r="F41" s="210">
        <v>188.10131766236105</v>
      </c>
      <c r="G41" s="182"/>
      <c r="H41" s="188" t="s">
        <v>84</v>
      </c>
      <c r="I41" s="238"/>
      <c r="J41" s="182">
        <v>567</v>
      </c>
      <c r="K41" s="179">
        <v>129.03959945380063</v>
      </c>
      <c r="L41" s="239"/>
      <c r="M41" s="210">
        <v>190.26009124012086</v>
      </c>
      <c r="N41" s="182">
        <v>430.0254452926209</v>
      </c>
      <c r="O41" s="240"/>
      <c r="P41" s="186"/>
      <c r="Q41" s="202"/>
      <c r="S41" s="186"/>
    </row>
    <row r="42" spans="1:19" s="146" customFormat="1" ht="24.75" customHeight="1">
      <c r="A42" s="188" t="s">
        <v>78</v>
      </c>
      <c r="B42" s="188"/>
      <c r="C42" s="182">
        <v>20</v>
      </c>
      <c r="D42" s="179">
        <v>66.8896321070234</v>
      </c>
      <c r="E42" s="190"/>
      <c r="F42" s="210">
        <v>194.47020370933416</v>
      </c>
      <c r="G42" s="182"/>
      <c r="H42" s="188" t="s">
        <v>82</v>
      </c>
      <c r="I42" s="238"/>
      <c r="J42" s="182">
        <v>152</v>
      </c>
      <c r="K42" s="179">
        <v>137.55656108597287</v>
      </c>
      <c r="L42" s="239"/>
      <c r="M42" s="210">
        <v>202.81777046482935</v>
      </c>
      <c r="N42" s="182">
        <v>553.0530530530531</v>
      </c>
      <c r="O42" s="240"/>
      <c r="P42" s="186"/>
      <c r="Q42" s="202"/>
      <c r="S42" s="186"/>
    </row>
    <row r="43" spans="1:20" s="146" customFormat="1" ht="24.75" customHeight="1">
      <c r="A43" s="188" t="s">
        <v>68</v>
      </c>
      <c r="B43" s="188"/>
      <c r="C43" s="182">
        <v>281</v>
      </c>
      <c r="D43" s="179">
        <v>68.12121212121212</v>
      </c>
      <c r="E43" s="190"/>
      <c r="F43" s="210">
        <v>198.05081267217633</v>
      </c>
      <c r="G43" s="182"/>
      <c r="H43" s="188" t="s">
        <v>88</v>
      </c>
      <c r="I43" s="238"/>
      <c r="J43" s="201">
        <v>2397</v>
      </c>
      <c r="K43" s="179">
        <v>152.54884490549227</v>
      </c>
      <c r="L43" s="179"/>
      <c r="M43" s="210">
        <v>224.9228707555412</v>
      </c>
      <c r="N43" s="182">
        <v>412.2848446683459</v>
      </c>
      <c r="O43" s="249"/>
      <c r="P43" s="249"/>
      <c r="Q43" s="241"/>
      <c r="R43" s="250"/>
      <c r="S43" s="251"/>
      <c r="T43" s="252"/>
    </row>
    <row r="44" spans="1:19" s="146" customFormat="1" ht="24.75" customHeight="1" thickBot="1">
      <c r="A44" s="197" t="s">
        <v>82</v>
      </c>
      <c r="B44" s="197"/>
      <c r="C44" s="198">
        <v>152</v>
      </c>
      <c r="D44" s="194">
        <v>76.07607607607608</v>
      </c>
      <c r="E44" s="247"/>
      <c r="F44" s="213">
        <v>221.17822367822373</v>
      </c>
      <c r="G44" s="198"/>
      <c r="H44" s="197" t="s">
        <v>86</v>
      </c>
      <c r="I44" s="246"/>
      <c r="J44" s="193">
        <v>630</v>
      </c>
      <c r="K44" s="214">
        <v>216.71826625386998</v>
      </c>
      <c r="L44" s="253"/>
      <c r="M44" s="254">
        <v>319.53630734590496</v>
      </c>
      <c r="N44" s="198">
        <v>289.0811455847255</v>
      </c>
      <c r="O44" s="240"/>
      <c r="P44" s="186"/>
      <c r="Q44" s="202"/>
      <c r="S44" s="186"/>
    </row>
    <row r="45" spans="1:16" s="174" customFormat="1" ht="10.5" customHeight="1">
      <c r="A45" s="255"/>
      <c r="B45" s="175"/>
      <c r="I45" s="175"/>
      <c r="P45" s="176"/>
    </row>
    <row r="46" spans="1:16" s="174" customFormat="1" ht="15.75" customHeight="1">
      <c r="A46" s="217" t="s">
        <v>97</v>
      </c>
      <c r="B46" s="175"/>
      <c r="I46" s="175"/>
      <c r="P46" s="176"/>
    </row>
    <row r="47" ht="18" customHeight="1">
      <c r="A47" s="217" t="s">
        <v>98</v>
      </c>
    </row>
  </sheetData>
  <mergeCells count="2">
    <mergeCell ref="J11:M11"/>
    <mergeCell ref="D10:F10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P88"/>
  <sheetViews>
    <sheetView workbookViewId="0" topLeftCell="A1">
      <selection activeCell="A1" sqref="A1"/>
    </sheetView>
  </sheetViews>
  <sheetFormatPr defaultColWidth="9.140625" defaultRowHeight="12.75"/>
  <cols>
    <col min="1" max="1" width="26.7109375" style="24" customWidth="1"/>
    <col min="2" max="2" width="7.00390625" style="24" customWidth="1"/>
    <col min="3" max="3" width="9.7109375" style="24" customWidth="1"/>
    <col min="4" max="4" width="13.140625" style="24" customWidth="1"/>
    <col min="5" max="5" width="26.7109375" style="24" customWidth="1"/>
    <col min="6" max="6" width="8.140625" style="24" customWidth="1"/>
    <col min="7" max="7" width="10.28125" style="24" customWidth="1"/>
    <col min="8" max="8" width="8.57421875" style="24" customWidth="1"/>
    <col min="9" max="10" width="9.140625" style="24" customWidth="1"/>
    <col min="11" max="11" width="10.140625" style="24" bestFit="1" customWidth="1"/>
    <col min="12" max="12" width="9.140625" style="24" customWidth="1"/>
    <col min="13" max="13" width="10.140625" style="24" bestFit="1" customWidth="1"/>
    <col min="14" max="16384" width="9.140625" style="24" customWidth="1"/>
  </cols>
  <sheetData>
    <row r="1" ht="18">
      <c r="A1" s="256" t="s">
        <v>47</v>
      </c>
    </row>
    <row r="2" spans="1:7" s="92" customFormat="1" ht="23.25" customHeight="1">
      <c r="A2" s="1" t="s">
        <v>129</v>
      </c>
      <c r="B2" s="2"/>
      <c r="C2" s="2"/>
      <c r="D2" s="2"/>
      <c r="E2" s="2"/>
      <c r="F2" s="2"/>
      <c r="G2" s="257" t="s">
        <v>110</v>
      </c>
    </row>
    <row r="3" spans="1:7" s="92" customFormat="1" ht="4.5" customHeight="1">
      <c r="A3" s="2"/>
      <c r="B3" s="2"/>
      <c r="C3" s="2"/>
      <c r="D3" s="2"/>
      <c r="E3" s="2"/>
      <c r="F3" s="2"/>
      <c r="G3" s="2"/>
    </row>
    <row r="4" spans="1:7" s="92" customFormat="1" ht="15.75" customHeight="1">
      <c r="A4" s="1" t="s">
        <v>111</v>
      </c>
      <c r="B4" s="1"/>
      <c r="C4" s="1"/>
      <c r="D4" s="1"/>
      <c r="E4" s="2"/>
      <c r="F4" s="2"/>
      <c r="G4" s="2"/>
    </row>
    <row r="5" spans="1:7" ht="4.5" customHeight="1">
      <c r="A5" s="1" t="s">
        <v>41</v>
      </c>
      <c r="B5" s="1"/>
      <c r="C5" s="1"/>
      <c r="D5" s="1"/>
      <c r="E5" s="2"/>
      <c r="F5" s="2"/>
      <c r="G5" s="2"/>
    </row>
    <row r="6" spans="1:7" ht="15.75">
      <c r="A6" s="29"/>
      <c r="B6" s="9"/>
      <c r="C6" s="9"/>
      <c r="D6" s="9"/>
      <c r="E6" s="29"/>
      <c r="F6" s="9"/>
      <c r="G6" s="9"/>
    </row>
    <row r="7" spans="2:7" ht="15.75">
      <c r="B7" s="258" t="s">
        <v>112</v>
      </c>
      <c r="C7" s="258"/>
      <c r="D7" s="9"/>
      <c r="F7" s="258" t="s">
        <v>112</v>
      </c>
      <c r="G7" s="258"/>
    </row>
    <row r="8" spans="1:7" ht="16.5" thickBot="1">
      <c r="A8" s="259" t="s">
        <v>113</v>
      </c>
      <c r="B8" s="260" t="s">
        <v>114</v>
      </c>
      <c r="C8" s="25" t="s">
        <v>55</v>
      </c>
      <c r="E8" s="259" t="s">
        <v>115</v>
      </c>
      <c r="F8" s="260" t="s">
        <v>114</v>
      </c>
      <c r="G8" s="25" t="s">
        <v>55</v>
      </c>
    </row>
    <row r="9" spans="1:13" ht="18.75" thickTop="1">
      <c r="A9" s="261" t="s">
        <v>130</v>
      </c>
      <c r="B9" s="262">
        <v>0</v>
      </c>
      <c r="C9" s="263">
        <v>0</v>
      </c>
      <c r="D9" s="263"/>
      <c r="E9" s="261" t="s">
        <v>70</v>
      </c>
      <c r="F9" s="262">
        <v>65</v>
      </c>
      <c r="G9" s="263">
        <v>51.587301587301596</v>
      </c>
      <c r="I9" s="264"/>
      <c r="J9" s="82"/>
      <c r="M9" s="265"/>
    </row>
    <row r="10" spans="1:13" ht="15">
      <c r="A10" s="261" t="s">
        <v>66</v>
      </c>
      <c r="B10" s="262">
        <v>6</v>
      </c>
      <c r="C10" s="263">
        <v>31.57894736842105</v>
      </c>
      <c r="D10" s="263"/>
      <c r="E10" s="261" t="s">
        <v>57</v>
      </c>
      <c r="F10" s="262">
        <v>74</v>
      </c>
      <c r="G10" s="262">
        <v>58.730158730158735</v>
      </c>
      <c r="I10" s="264"/>
      <c r="J10" s="82"/>
      <c r="M10" s="45"/>
    </row>
    <row r="11" spans="1:13" ht="15">
      <c r="A11" s="261" t="s">
        <v>70</v>
      </c>
      <c r="B11" s="262">
        <v>9</v>
      </c>
      <c r="C11" s="263">
        <v>47.368421052631575</v>
      </c>
      <c r="D11" s="263"/>
      <c r="E11" s="261" t="s">
        <v>116</v>
      </c>
      <c r="F11" s="262">
        <v>83</v>
      </c>
      <c r="G11" s="263">
        <v>65.87301587301587</v>
      </c>
      <c r="I11" s="264"/>
      <c r="J11" s="82"/>
      <c r="M11" s="45"/>
    </row>
    <row r="12" spans="1:13" ht="18">
      <c r="A12" s="261" t="s">
        <v>131</v>
      </c>
      <c r="B12" s="262">
        <v>10</v>
      </c>
      <c r="C12" s="263">
        <v>52.63157894736842</v>
      </c>
      <c r="D12" s="263"/>
      <c r="E12" s="261" t="s">
        <v>58</v>
      </c>
      <c r="F12" s="262">
        <v>88</v>
      </c>
      <c r="G12" s="263">
        <v>69.84126984126983</v>
      </c>
      <c r="I12" s="3"/>
      <c r="J12" s="3"/>
      <c r="M12" s="45"/>
    </row>
    <row r="13" spans="1:13" ht="15">
      <c r="A13" s="261" t="s">
        <v>61</v>
      </c>
      <c r="B13" s="262">
        <v>10</v>
      </c>
      <c r="C13" s="263">
        <v>52.63157894736842</v>
      </c>
      <c r="D13" s="263"/>
      <c r="E13" s="261" t="s">
        <v>60</v>
      </c>
      <c r="F13" s="262">
        <v>91</v>
      </c>
      <c r="G13" s="262">
        <v>72.22222222222221</v>
      </c>
      <c r="M13" s="45"/>
    </row>
    <row r="14" spans="1:13" ht="15">
      <c r="A14" s="261" t="s">
        <v>58</v>
      </c>
      <c r="B14" s="262">
        <v>10</v>
      </c>
      <c r="C14" s="262">
        <v>52.63157894736842</v>
      </c>
      <c r="D14" s="263"/>
      <c r="E14" s="261" t="s">
        <v>61</v>
      </c>
      <c r="F14" s="266">
        <v>92</v>
      </c>
      <c r="G14" s="267">
        <v>73.01587301587301</v>
      </c>
      <c r="I14" s="268"/>
      <c r="J14" s="268"/>
      <c r="M14" s="45"/>
    </row>
    <row r="15" spans="1:13" ht="15">
      <c r="A15" s="261" t="s">
        <v>64</v>
      </c>
      <c r="B15" s="262">
        <v>12</v>
      </c>
      <c r="C15" s="263">
        <v>63.1578947368421</v>
      </c>
      <c r="D15" s="263"/>
      <c r="E15" s="261" t="s">
        <v>117</v>
      </c>
      <c r="F15" s="266">
        <v>98</v>
      </c>
      <c r="G15" s="267">
        <v>77.77777777777779</v>
      </c>
      <c r="I15" s="3"/>
      <c r="J15" s="3"/>
      <c r="M15" s="45"/>
    </row>
    <row r="16" spans="1:13" ht="15">
      <c r="A16" s="261" t="s">
        <v>62</v>
      </c>
      <c r="B16" s="266">
        <v>12</v>
      </c>
      <c r="C16" s="263">
        <v>63.1578947368421</v>
      </c>
      <c r="D16" s="263"/>
      <c r="E16" s="261" t="s">
        <v>63</v>
      </c>
      <c r="F16" s="262">
        <v>110</v>
      </c>
      <c r="G16" s="263">
        <v>87.3015873015873</v>
      </c>
      <c r="I16" s="264"/>
      <c r="J16" s="82"/>
      <c r="M16" s="45"/>
    </row>
    <row r="17" spans="1:13" ht="15">
      <c r="A17" s="261" t="s">
        <v>63</v>
      </c>
      <c r="B17" s="262">
        <v>13</v>
      </c>
      <c r="C17" s="262">
        <v>68.42105263157895</v>
      </c>
      <c r="D17" s="263"/>
      <c r="E17" s="261" t="s">
        <v>65</v>
      </c>
      <c r="F17" s="262">
        <v>112</v>
      </c>
      <c r="G17" s="263">
        <v>88.88888888888889</v>
      </c>
      <c r="I17" s="264"/>
      <c r="M17" s="45"/>
    </row>
    <row r="18" spans="1:13" ht="15">
      <c r="A18" s="261" t="s">
        <v>59</v>
      </c>
      <c r="B18" s="262">
        <v>13</v>
      </c>
      <c r="C18" s="262">
        <v>68.42105263157895</v>
      </c>
      <c r="D18" s="262"/>
      <c r="E18" s="261" t="s">
        <v>59</v>
      </c>
      <c r="F18" s="266">
        <v>113</v>
      </c>
      <c r="G18" s="267">
        <v>89.68253968253968</v>
      </c>
      <c r="M18" s="45"/>
    </row>
    <row r="19" spans="1:13" ht="15">
      <c r="A19" s="261" t="s">
        <v>69</v>
      </c>
      <c r="B19" s="262">
        <v>13</v>
      </c>
      <c r="C19" s="263">
        <v>68.42105263157895</v>
      </c>
      <c r="D19" s="262"/>
      <c r="E19" s="261" t="s">
        <v>67</v>
      </c>
      <c r="F19" s="266">
        <v>113.8</v>
      </c>
      <c r="G19" s="267">
        <v>90.31746031746032</v>
      </c>
      <c r="M19" s="45"/>
    </row>
    <row r="20" spans="1:13" ht="18.75">
      <c r="A20" s="261" t="s">
        <v>65</v>
      </c>
      <c r="B20" s="262">
        <v>13</v>
      </c>
      <c r="C20" s="263">
        <v>68.42105263157895</v>
      </c>
      <c r="D20" s="262"/>
      <c r="E20" s="261" t="s">
        <v>132</v>
      </c>
      <c r="F20" s="262">
        <v>117</v>
      </c>
      <c r="G20" s="263">
        <v>92.85714285714286</v>
      </c>
      <c r="I20" s="268"/>
      <c r="J20" s="38"/>
      <c r="M20" s="45"/>
    </row>
    <row r="21" spans="1:13" ht="15">
      <c r="A21" s="261" t="s">
        <v>57</v>
      </c>
      <c r="B21" s="262">
        <v>13</v>
      </c>
      <c r="C21" s="263">
        <v>68.42105263157895</v>
      </c>
      <c r="D21" s="263"/>
      <c r="E21" s="261" t="s">
        <v>62</v>
      </c>
      <c r="F21" s="262">
        <v>122</v>
      </c>
      <c r="G21" s="262">
        <v>96.82539682539682</v>
      </c>
      <c r="H21" s="9"/>
      <c r="M21" s="45"/>
    </row>
    <row r="22" spans="1:13" ht="15.75" thickBot="1">
      <c r="A22" s="261" t="s">
        <v>60</v>
      </c>
      <c r="B22" s="262">
        <v>13</v>
      </c>
      <c r="C22" s="263">
        <v>68.42105263157895</v>
      </c>
      <c r="E22" s="269" t="s">
        <v>3</v>
      </c>
      <c r="F22" s="270">
        <v>126</v>
      </c>
      <c r="G22" s="270">
        <v>100</v>
      </c>
      <c r="I22" s="264"/>
      <c r="J22" s="82"/>
      <c r="M22" s="45"/>
    </row>
    <row r="23" spans="1:13" ht="15.75" thickTop="1">
      <c r="A23" s="261" t="s">
        <v>67</v>
      </c>
      <c r="B23" s="262">
        <v>13.7</v>
      </c>
      <c r="C23" s="263">
        <v>72.10526315789473</v>
      </c>
      <c r="D23" s="263"/>
      <c r="E23" s="261" t="s">
        <v>66</v>
      </c>
      <c r="F23" s="262">
        <v>134</v>
      </c>
      <c r="G23" s="263">
        <v>106.34920634920636</v>
      </c>
      <c r="M23" s="45"/>
    </row>
    <row r="24" spans="1:13" ht="18">
      <c r="A24" s="261" t="s">
        <v>133</v>
      </c>
      <c r="B24" s="262">
        <v>14</v>
      </c>
      <c r="C24" s="263">
        <v>73.68421052631578</v>
      </c>
      <c r="D24" s="263"/>
      <c r="E24" s="261" t="s">
        <v>69</v>
      </c>
      <c r="F24" s="266">
        <v>139</v>
      </c>
      <c r="G24" s="267">
        <v>110.31746031746033</v>
      </c>
      <c r="M24" s="45"/>
    </row>
    <row r="25" spans="1:13" ht="15">
      <c r="A25" s="261" t="s">
        <v>78</v>
      </c>
      <c r="B25" s="262">
        <v>15</v>
      </c>
      <c r="C25" s="263">
        <v>78.94736842105263</v>
      </c>
      <c r="D25" s="263"/>
      <c r="E25" s="261" t="s">
        <v>79</v>
      </c>
      <c r="F25" s="262">
        <v>148</v>
      </c>
      <c r="G25" s="263">
        <v>117.46031746031747</v>
      </c>
      <c r="I25" s="268"/>
      <c r="J25" s="268"/>
      <c r="M25" s="45"/>
    </row>
    <row r="26" spans="1:13" ht="15">
      <c r="A26" s="261" t="s">
        <v>77</v>
      </c>
      <c r="B26" s="262">
        <v>18</v>
      </c>
      <c r="C26" s="263">
        <v>94.73684210526315</v>
      </c>
      <c r="D26" s="263"/>
      <c r="E26" s="261" t="s">
        <v>84</v>
      </c>
      <c r="F26" s="262">
        <v>149</v>
      </c>
      <c r="G26" s="263">
        <v>118.25396825396825</v>
      </c>
      <c r="I26" s="264"/>
      <c r="J26" s="82"/>
      <c r="M26" s="45"/>
    </row>
    <row r="27" spans="1:13" ht="15">
      <c r="A27" s="261" t="s">
        <v>72</v>
      </c>
      <c r="B27" s="262">
        <v>18</v>
      </c>
      <c r="C27" s="263">
        <v>94.73684210526315</v>
      </c>
      <c r="D27" s="271"/>
      <c r="E27" s="261" t="s">
        <v>71</v>
      </c>
      <c r="F27" s="262">
        <v>158</v>
      </c>
      <c r="G27" s="263">
        <v>125.39682539682539</v>
      </c>
      <c r="I27" s="268"/>
      <c r="J27" s="272"/>
      <c r="M27" s="45"/>
    </row>
    <row r="28" spans="1:13" ht="18">
      <c r="A28" s="261" t="s">
        <v>134</v>
      </c>
      <c r="B28" s="262">
        <v>18</v>
      </c>
      <c r="C28" s="263">
        <v>94.73684210526315</v>
      </c>
      <c r="D28" s="263"/>
      <c r="E28" s="261" t="s">
        <v>77</v>
      </c>
      <c r="F28" s="262">
        <v>161</v>
      </c>
      <c r="G28" s="263">
        <v>127.77777777777777</v>
      </c>
      <c r="M28" s="45"/>
    </row>
    <row r="29" spans="1:13" ht="15">
      <c r="A29" s="9" t="s">
        <v>79</v>
      </c>
      <c r="B29" s="273">
        <v>18</v>
      </c>
      <c r="C29" s="40">
        <v>94.73684210526315</v>
      </c>
      <c r="D29" s="263"/>
      <c r="E29" s="261" t="s">
        <v>64</v>
      </c>
      <c r="F29" s="262">
        <v>162</v>
      </c>
      <c r="G29" s="263">
        <v>128.57142857142858</v>
      </c>
      <c r="I29" s="9"/>
      <c r="M29" s="45"/>
    </row>
    <row r="30" spans="1:13" ht="18.75" thickBot="1">
      <c r="A30" s="269" t="s">
        <v>3</v>
      </c>
      <c r="B30" s="270">
        <v>19</v>
      </c>
      <c r="C30" s="270">
        <v>100</v>
      </c>
      <c r="D30" s="263"/>
      <c r="E30" s="261" t="s">
        <v>134</v>
      </c>
      <c r="F30" s="262">
        <v>164</v>
      </c>
      <c r="G30" s="263">
        <v>130.15873015873015</v>
      </c>
      <c r="M30" s="45"/>
    </row>
    <row r="31" spans="1:13" ht="18.75" thickTop="1">
      <c r="A31" s="261" t="s">
        <v>135</v>
      </c>
      <c r="B31" s="266">
        <v>19</v>
      </c>
      <c r="C31" s="263">
        <v>100</v>
      </c>
      <c r="D31" s="263"/>
      <c r="E31" s="261" t="s">
        <v>68</v>
      </c>
      <c r="F31" s="262">
        <v>169</v>
      </c>
      <c r="G31" s="263">
        <v>134.12698412698413</v>
      </c>
      <c r="I31" s="264"/>
      <c r="J31" s="82"/>
      <c r="M31" s="45"/>
    </row>
    <row r="32" spans="1:13" ht="15">
      <c r="A32" s="261" t="s">
        <v>73</v>
      </c>
      <c r="B32" s="262">
        <v>19.8</v>
      </c>
      <c r="C32" s="262">
        <v>104.21052631578948</v>
      </c>
      <c r="D32" s="263"/>
      <c r="E32" s="261" t="s">
        <v>72</v>
      </c>
      <c r="F32" s="262">
        <v>170</v>
      </c>
      <c r="G32" s="263">
        <v>134.92063492063494</v>
      </c>
      <c r="M32" s="45"/>
    </row>
    <row r="33" spans="1:13" ht="15">
      <c r="A33" s="261" t="s">
        <v>71</v>
      </c>
      <c r="B33" s="262">
        <v>20</v>
      </c>
      <c r="C33" s="263">
        <v>105.26315789473684</v>
      </c>
      <c r="D33" s="263"/>
      <c r="E33" s="261" t="s">
        <v>88</v>
      </c>
      <c r="F33" s="262">
        <v>171</v>
      </c>
      <c r="G33" s="263">
        <v>135.71428571428572</v>
      </c>
      <c r="M33" s="45"/>
    </row>
    <row r="34" spans="1:13" ht="18">
      <c r="A34" s="261" t="s">
        <v>84</v>
      </c>
      <c r="B34" s="262">
        <v>21</v>
      </c>
      <c r="C34" s="263">
        <v>110.5263157894737</v>
      </c>
      <c r="D34" s="263"/>
      <c r="E34" s="261" t="s">
        <v>133</v>
      </c>
      <c r="F34" s="262">
        <v>176</v>
      </c>
      <c r="G34" s="263">
        <v>139.68253968253967</v>
      </c>
      <c r="M34" s="45"/>
    </row>
    <row r="35" spans="1:13" ht="15">
      <c r="A35" s="261" t="s">
        <v>85</v>
      </c>
      <c r="B35" s="262">
        <v>23</v>
      </c>
      <c r="C35" s="263">
        <v>121.05263157894737</v>
      </c>
      <c r="D35" s="263"/>
      <c r="E35" s="261" t="s">
        <v>73</v>
      </c>
      <c r="F35" s="262">
        <v>182.3</v>
      </c>
      <c r="G35" s="262">
        <v>144.6825396825397</v>
      </c>
      <c r="I35" s="264"/>
      <c r="J35" s="82"/>
      <c r="M35" s="45"/>
    </row>
    <row r="36" spans="1:13" ht="16.5" customHeight="1">
      <c r="A36" s="261" t="s">
        <v>117</v>
      </c>
      <c r="B36" s="266">
        <v>23</v>
      </c>
      <c r="C36" s="263">
        <v>121.05263157894737</v>
      </c>
      <c r="D36" s="262"/>
      <c r="E36" s="261" t="s">
        <v>130</v>
      </c>
      <c r="F36" s="262">
        <v>192</v>
      </c>
      <c r="G36" s="263">
        <v>152.38095238095238</v>
      </c>
      <c r="I36" s="264"/>
      <c r="J36" s="82"/>
      <c r="M36" s="45"/>
    </row>
    <row r="37" spans="1:13" ht="18.75" customHeight="1">
      <c r="A37" s="261" t="s">
        <v>132</v>
      </c>
      <c r="B37" s="262">
        <v>24</v>
      </c>
      <c r="C37" s="263">
        <v>126.3157894736842</v>
      </c>
      <c r="D37" s="262"/>
      <c r="E37" s="261" t="s">
        <v>136</v>
      </c>
      <c r="F37" s="266">
        <v>198</v>
      </c>
      <c r="G37" s="267">
        <v>157.14285714285714</v>
      </c>
      <c r="M37" s="45"/>
    </row>
    <row r="38" spans="1:13" ht="18.75" customHeight="1">
      <c r="A38" s="261" t="s">
        <v>88</v>
      </c>
      <c r="B38" s="262">
        <v>25</v>
      </c>
      <c r="C38" s="263">
        <v>131.57894736842107</v>
      </c>
      <c r="D38" s="262"/>
      <c r="E38" s="261" t="s">
        <v>131</v>
      </c>
      <c r="F38" s="262">
        <v>215</v>
      </c>
      <c r="G38" s="263">
        <v>170.63492063492063</v>
      </c>
      <c r="M38" s="45"/>
    </row>
    <row r="39" spans="1:13" ht="18.75" customHeight="1">
      <c r="A39" s="261" t="s">
        <v>68</v>
      </c>
      <c r="B39" s="262">
        <v>29</v>
      </c>
      <c r="C39" s="263">
        <v>152.63157894736844</v>
      </c>
      <c r="D39" s="262"/>
      <c r="E39" s="261" t="s">
        <v>78</v>
      </c>
      <c r="F39" s="266">
        <v>233</v>
      </c>
      <c r="G39" s="266">
        <v>184.92063492063494</v>
      </c>
      <c r="M39" s="45"/>
    </row>
    <row r="40" spans="1:13" ht="18.75" customHeight="1">
      <c r="A40" s="261" t="s">
        <v>116</v>
      </c>
      <c r="B40" s="266">
        <v>31</v>
      </c>
      <c r="C40" s="267">
        <v>163.1578947368421</v>
      </c>
      <c r="D40" s="262"/>
      <c r="E40" s="261" t="s">
        <v>82</v>
      </c>
      <c r="F40" s="266">
        <v>251</v>
      </c>
      <c r="G40" s="266">
        <v>199.20634920634922</v>
      </c>
      <c r="M40" s="45"/>
    </row>
    <row r="41" spans="1:7" ht="15.75" customHeight="1">
      <c r="A41" s="261" t="s">
        <v>82</v>
      </c>
      <c r="B41" s="266">
        <v>32</v>
      </c>
      <c r="C41" s="266">
        <v>168.42105263157893</v>
      </c>
      <c r="D41" s="261"/>
      <c r="E41" s="261" t="s">
        <v>137</v>
      </c>
      <c r="F41" s="266">
        <v>255</v>
      </c>
      <c r="G41" s="266">
        <v>202.38095238095238</v>
      </c>
    </row>
    <row r="42" spans="1:7" ht="15.75" customHeight="1" thickBot="1">
      <c r="A42" s="269" t="s">
        <v>118</v>
      </c>
      <c r="B42" s="274">
        <v>32</v>
      </c>
      <c r="C42" s="274">
        <v>168.42105263157893</v>
      </c>
      <c r="D42" s="261"/>
      <c r="E42" s="269" t="s">
        <v>85</v>
      </c>
      <c r="F42" s="274">
        <v>260</v>
      </c>
      <c r="G42" s="274">
        <v>206.34920634920638</v>
      </c>
    </row>
    <row r="43" spans="1:7" ht="12" customHeight="1" thickTop="1">
      <c r="A43" s="275"/>
      <c r="B43" s="276"/>
      <c r="C43" s="262"/>
      <c r="D43" s="261"/>
      <c r="E43" s="275"/>
      <c r="F43" s="276"/>
      <c r="G43" s="262"/>
    </row>
    <row r="44" spans="1:7" ht="16.5" thickBot="1">
      <c r="A44" s="277" t="s">
        <v>119</v>
      </c>
      <c r="B44" s="278"/>
      <c r="C44" s="279"/>
      <c r="D44" s="261"/>
      <c r="E44" s="277" t="s">
        <v>120</v>
      </c>
      <c r="F44" s="278"/>
      <c r="G44" s="279"/>
    </row>
    <row r="45" spans="1:7" ht="15.75" thickTop="1">
      <c r="A45" s="261" t="s">
        <v>57</v>
      </c>
      <c r="B45" s="262">
        <v>37</v>
      </c>
      <c r="C45" s="263">
        <v>64.91228070175438</v>
      </c>
      <c r="D45" s="261"/>
      <c r="E45" s="261" t="s">
        <v>73</v>
      </c>
      <c r="F45" s="262">
        <v>41.8</v>
      </c>
      <c r="G45" s="263">
        <v>62.38805970149254</v>
      </c>
    </row>
    <row r="46" spans="1:7" ht="15">
      <c r="A46" s="261" t="s">
        <v>60</v>
      </c>
      <c r="B46" s="262">
        <v>41</v>
      </c>
      <c r="C46" s="263">
        <v>71.9298245614035</v>
      </c>
      <c r="D46" s="261"/>
      <c r="E46" s="261" t="s">
        <v>59</v>
      </c>
      <c r="F46" s="262">
        <v>46</v>
      </c>
      <c r="G46" s="263">
        <v>68.65671641791045</v>
      </c>
    </row>
    <row r="47" spans="1:7" ht="15">
      <c r="A47" s="261" t="s">
        <v>70</v>
      </c>
      <c r="B47" s="262">
        <v>42</v>
      </c>
      <c r="C47" s="263">
        <v>73.68421052631578</v>
      </c>
      <c r="D47" s="261"/>
      <c r="E47" s="261" t="s">
        <v>67</v>
      </c>
      <c r="F47" s="262">
        <v>59</v>
      </c>
      <c r="G47" s="263">
        <v>88.05970149253731</v>
      </c>
    </row>
    <row r="48" spans="1:7" ht="15">
      <c r="A48" s="261" t="s">
        <v>69</v>
      </c>
      <c r="B48" s="262">
        <v>46</v>
      </c>
      <c r="C48" s="263">
        <v>80.7017543859649</v>
      </c>
      <c r="D48" s="261"/>
      <c r="E48" s="261" t="s">
        <v>63</v>
      </c>
      <c r="F48" s="262">
        <v>60</v>
      </c>
      <c r="G48" s="262">
        <v>89.55223880597015</v>
      </c>
    </row>
    <row r="49" spans="1:7" ht="15">
      <c r="A49" s="261" t="s">
        <v>61</v>
      </c>
      <c r="B49" s="262">
        <v>46</v>
      </c>
      <c r="C49" s="263">
        <v>80.7017543859649</v>
      </c>
      <c r="D49" s="261"/>
      <c r="E49" s="261" t="s">
        <v>65</v>
      </c>
      <c r="F49" s="262">
        <v>60</v>
      </c>
      <c r="G49" s="263">
        <v>89.55223880597015</v>
      </c>
    </row>
    <row r="50" spans="1:7" ht="15">
      <c r="A50" s="261" t="s">
        <v>58</v>
      </c>
      <c r="B50" s="262">
        <v>49</v>
      </c>
      <c r="C50" s="262">
        <v>85.96491228070175</v>
      </c>
      <c r="D50" s="261"/>
      <c r="E50" s="261" t="s">
        <v>58</v>
      </c>
      <c r="F50" s="262">
        <v>61</v>
      </c>
      <c r="G50" s="262">
        <v>91.04477611940298</v>
      </c>
    </row>
    <row r="51" spans="1:7" ht="15.75" thickBot="1">
      <c r="A51" s="261" t="s">
        <v>63</v>
      </c>
      <c r="B51" s="262">
        <v>50</v>
      </c>
      <c r="C51" s="263">
        <v>87.71929824561403</v>
      </c>
      <c r="D51" s="261"/>
      <c r="E51" s="269" t="s">
        <v>3</v>
      </c>
      <c r="F51" s="270">
        <v>67</v>
      </c>
      <c r="G51" s="270">
        <v>100</v>
      </c>
    </row>
    <row r="52" spans="1:7" ht="15.75" thickTop="1">
      <c r="A52" s="261" t="s">
        <v>65</v>
      </c>
      <c r="B52" s="262">
        <v>51</v>
      </c>
      <c r="C52" s="263">
        <v>89.47368421052632</v>
      </c>
      <c r="D52" s="261"/>
      <c r="E52" s="261" t="s">
        <v>62</v>
      </c>
      <c r="F52" s="262">
        <v>73</v>
      </c>
      <c r="G52" s="263">
        <v>108.95522388059702</v>
      </c>
    </row>
    <row r="53" spans="1:7" ht="15">
      <c r="A53" s="261" t="s">
        <v>67</v>
      </c>
      <c r="B53" s="262">
        <v>51.6</v>
      </c>
      <c r="C53" s="262">
        <v>90.52631578947368</v>
      </c>
      <c r="D53" s="261"/>
      <c r="E53" s="261" t="s">
        <v>71</v>
      </c>
      <c r="F53" s="262">
        <v>83</v>
      </c>
      <c r="G53" s="263">
        <v>123.88059701492537</v>
      </c>
    </row>
    <row r="54" spans="1:7" ht="15">
      <c r="A54" s="261" t="s">
        <v>117</v>
      </c>
      <c r="B54" s="262">
        <v>54</v>
      </c>
      <c r="C54" s="262">
        <v>94.73684210526315</v>
      </c>
      <c r="D54" s="261"/>
      <c r="E54" s="261" t="s">
        <v>66</v>
      </c>
      <c r="F54" s="262">
        <v>84</v>
      </c>
      <c r="G54" s="263">
        <v>125.37313432835822</v>
      </c>
    </row>
    <row r="55" spans="1:7" ht="15">
      <c r="A55" s="261" t="s">
        <v>59</v>
      </c>
      <c r="B55" s="262">
        <v>57</v>
      </c>
      <c r="C55" s="262">
        <v>100</v>
      </c>
      <c r="D55" s="261"/>
      <c r="E55" s="261" t="s">
        <v>60</v>
      </c>
      <c r="F55" s="262">
        <v>85</v>
      </c>
      <c r="G55" s="263">
        <v>126.86567164179105</v>
      </c>
    </row>
    <row r="56" spans="1:7" ht="15.75" thickBot="1">
      <c r="A56" s="269" t="s">
        <v>3</v>
      </c>
      <c r="B56" s="270">
        <v>57</v>
      </c>
      <c r="C56" s="270">
        <v>100</v>
      </c>
      <c r="D56" s="261"/>
      <c r="E56" s="261" t="s">
        <v>69</v>
      </c>
      <c r="F56" s="262">
        <v>88</v>
      </c>
      <c r="G56" s="263">
        <v>131.34328358208955</v>
      </c>
    </row>
    <row r="57" spans="1:7" ht="15.75" thickTop="1">
      <c r="A57" s="261" t="s">
        <v>62</v>
      </c>
      <c r="B57" s="262">
        <v>58</v>
      </c>
      <c r="C57" s="263">
        <v>101.75438596491229</v>
      </c>
      <c r="D57" s="261"/>
      <c r="E57" s="261" t="s">
        <v>64</v>
      </c>
      <c r="F57" s="262">
        <v>89</v>
      </c>
      <c r="G57" s="263">
        <v>132.8358208955224</v>
      </c>
    </row>
    <row r="58" spans="1:7" ht="15">
      <c r="A58" s="261" t="s">
        <v>66</v>
      </c>
      <c r="B58" s="262">
        <v>60</v>
      </c>
      <c r="C58" s="263">
        <v>105.26315789473684</v>
      </c>
      <c r="D58" s="261"/>
      <c r="E58" s="261" t="s">
        <v>57</v>
      </c>
      <c r="F58" s="262">
        <v>89</v>
      </c>
      <c r="G58" s="263">
        <v>132.8358208955224</v>
      </c>
    </row>
    <row r="59" spans="1:7" ht="15">
      <c r="A59" s="261" t="s">
        <v>73</v>
      </c>
      <c r="B59" s="262">
        <v>69.6</v>
      </c>
      <c r="C59" s="263">
        <v>122.10526315789471</v>
      </c>
      <c r="D59" s="261"/>
      <c r="E59" s="261" t="s">
        <v>79</v>
      </c>
      <c r="F59" s="262">
        <v>90</v>
      </c>
      <c r="G59" s="263">
        <v>134.32835820895522</v>
      </c>
    </row>
    <row r="60" spans="1:7" ht="15">
      <c r="A60" s="261" t="s">
        <v>64</v>
      </c>
      <c r="B60" s="262">
        <v>73</v>
      </c>
      <c r="C60" s="263">
        <v>128.0701754385965</v>
      </c>
      <c r="D60" s="261"/>
      <c r="E60" s="261" t="s">
        <v>61</v>
      </c>
      <c r="F60" s="262">
        <v>94</v>
      </c>
      <c r="G60" s="263">
        <v>140.2985074626866</v>
      </c>
    </row>
    <row r="61" spans="1:7" ht="15">
      <c r="A61" s="261" t="s">
        <v>71</v>
      </c>
      <c r="B61" s="266">
        <v>76</v>
      </c>
      <c r="C61" s="267">
        <v>133.33333333333331</v>
      </c>
      <c r="D61" s="261"/>
      <c r="E61" s="261" t="s">
        <v>82</v>
      </c>
      <c r="F61" s="266">
        <v>103</v>
      </c>
      <c r="G61" s="267">
        <v>153.73134328358208</v>
      </c>
    </row>
    <row r="62" spans="1:7" ht="18">
      <c r="A62" s="261" t="s">
        <v>131</v>
      </c>
      <c r="B62" s="262">
        <v>82</v>
      </c>
      <c r="C62" s="263">
        <v>143.859649122807</v>
      </c>
      <c r="D62" s="261"/>
      <c r="E62" s="261" t="s">
        <v>133</v>
      </c>
      <c r="F62" s="262">
        <v>105</v>
      </c>
      <c r="G62" s="263">
        <v>156.71641791044777</v>
      </c>
    </row>
    <row r="63" spans="1:7" ht="15">
      <c r="A63" s="261" t="s">
        <v>77</v>
      </c>
      <c r="B63" s="262">
        <v>85</v>
      </c>
      <c r="C63" s="263">
        <v>149.12280701754386</v>
      </c>
      <c r="D63" s="261"/>
      <c r="E63" s="261" t="s">
        <v>72</v>
      </c>
      <c r="F63" s="262">
        <v>107</v>
      </c>
      <c r="G63" s="263">
        <v>159.7014925373134</v>
      </c>
    </row>
    <row r="64" spans="1:7" ht="15">
      <c r="A64" s="261" t="s">
        <v>68</v>
      </c>
      <c r="B64" s="262">
        <v>87</v>
      </c>
      <c r="C64" s="263">
        <v>152.63157894736844</v>
      </c>
      <c r="D64" s="261"/>
      <c r="E64" s="261" t="s">
        <v>77</v>
      </c>
      <c r="F64" s="262">
        <v>113</v>
      </c>
      <c r="G64" s="263">
        <v>168.65671641791045</v>
      </c>
    </row>
    <row r="65" spans="1:7" ht="18">
      <c r="A65" s="261" t="s">
        <v>138</v>
      </c>
      <c r="B65" s="262">
        <v>88</v>
      </c>
      <c r="C65" s="263">
        <v>154.38596491228068</v>
      </c>
      <c r="D65" s="261"/>
      <c r="E65" s="261" t="s">
        <v>78</v>
      </c>
      <c r="F65" s="262">
        <v>114</v>
      </c>
      <c r="G65" s="263">
        <v>170.1492537313433</v>
      </c>
    </row>
    <row r="66" spans="1:7" ht="18">
      <c r="A66" s="261" t="s">
        <v>133</v>
      </c>
      <c r="B66" s="262">
        <v>93</v>
      </c>
      <c r="C66" s="263">
        <v>163.1578947368421</v>
      </c>
      <c r="D66" s="261"/>
      <c r="E66" s="261" t="s">
        <v>138</v>
      </c>
      <c r="F66" s="266">
        <v>115</v>
      </c>
      <c r="G66" s="267">
        <v>171.6417910447761</v>
      </c>
    </row>
    <row r="67" spans="1:7" ht="15">
      <c r="A67" s="261" t="s">
        <v>79</v>
      </c>
      <c r="B67" s="266">
        <v>101</v>
      </c>
      <c r="C67" s="267">
        <v>177.19298245614036</v>
      </c>
      <c r="D67" s="261"/>
      <c r="E67" s="261" t="s">
        <v>84</v>
      </c>
      <c r="F67" s="262">
        <v>119</v>
      </c>
      <c r="G67" s="263">
        <v>177.61194029850748</v>
      </c>
    </row>
    <row r="68" spans="1:7" ht="15">
      <c r="A68" s="261" t="s">
        <v>78</v>
      </c>
      <c r="B68" s="262">
        <v>103</v>
      </c>
      <c r="C68" s="263">
        <v>180.70175438596493</v>
      </c>
      <c r="D68" s="261"/>
      <c r="E68" s="261" t="s">
        <v>117</v>
      </c>
      <c r="F68" s="262">
        <v>119</v>
      </c>
      <c r="G68" s="263">
        <v>177.61194029850748</v>
      </c>
    </row>
    <row r="69" spans="1:7" ht="18">
      <c r="A69" s="261" t="s">
        <v>130</v>
      </c>
      <c r="B69" s="262">
        <v>104</v>
      </c>
      <c r="C69" s="263">
        <v>182.45614035087718</v>
      </c>
      <c r="D69" s="261"/>
      <c r="E69" s="261" t="s">
        <v>131</v>
      </c>
      <c r="F69" s="262">
        <v>120</v>
      </c>
      <c r="G69" s="263">
        <v>179.1044776119403</v>
      </c>
    </row>
    <row r="70" spans="1:7" ht="15">
      <c r="A70" s="261" t="s">
        <v>84</v>
      </c>
      <c r="B70" s="262">
        <v>109</v>
      </c>
      <c r="C70" s="263">
        <v>191.2280701754386</v>
      </c>
      <c r="D70" s="261"/>
      <c r="E70" s="261" t="s">
        <v>70</v>
      </c>
      <c r="F70" s="262">
        <v>123</v>
      </c>
      <c r="G70" s="263">
        <v>183.5820895522388</v>
      </c>
    </row>
    <row r="71" spans="1:7" ht="18">
      <c r="A71" s="261" t="s">
        <v>72</v>
      </c>
      <c r="B71" s="262">
        <v>111</v>
      </c>
      <c r="C71" s="263">
        <v>194.73684210526315</v>
      </c>
      <c r="D71" s="261"/>
      <c r="E71" s="261" t="s">
        <v>136</v>
      </c>
      <c r="F71" s="262">
        <v>123</v>
      </c>
      <c r="G71" s="263">
        <v>183.5820895522388</v>
      </c>
    </row>
    <row r="72" spans="1:7" ht="18">
      <c r="A72" s="261" t="s">
        <v>136</v>
      </c>
      <c r="B72" s="266">
        <v>125</v>
      </c>
      <c r="C72" s="267">
        <v>219.2982456140351</v>
      </c>
      <c r="D72" s="261"/>
      <c r="E72" s="261" t="s">
        <v>86</v>
      </c>
      <c r="F72" s="266">
        <v>136</v>
      </c>
      <c r="G72" s="267">
        <v>202.98507462686567</v>
      </c>
    </row>
    <row r="73" spans="1:7" ht="17.25" customHeight="1">
      <c r="A73" s="261" t="s">
        <v>116</v>
      </c>
      <c r="B73" s="262">
        <v>134</v>
      </c>
      <c r="C73" s="262">
        <v>235.08771929824564</v>
      </c>
      <c r="D73" s="261"/>
      <c r="E73" s="261" t="s">
        <v>68</v>
      </c>
      <c r="F73" s="262">
        <v>138</v>
      </c>
      <c r="G73" s="263">
        <v>205.97014925373136</v>
      </c>
    </row>
    <row r="74" spans="1:7" ht="17.25" customHeight="1">
      <c r="A74" s="261" t="s">
        <v>82</v>
      </c>
      <c r="B74" s="262">
        <v>136</v>
      </c>
      <c r="C74" s="263">
        <v>238.59649122807016</v>
      </c>
      <c r="D74" s="261"/>
      <c r="E74" s="261" t="s">
        <v>85</v>
      </c>
      <c r="F74" s="262">
        <v>159</v>
      </c>
      <c r="G74" s="263">
        <v>237.3134328358209</v>
      </c>
    </row>
    <row r="75" spans="1:7" ht="17.25" customHeight="1">
      <c r="A75" s="261" t="s">
        <v>88</v>
      </c>
      <c r="B75" s="266">
        <v>144</v>
      </c>
      <c r="C75" s="267">
        <v>252.6315789473684</v>
      </c>
      <c r="D75" s="261"/>
      <c r="E75" s="261" t="s">
        <v>88</v>
      </c>
      <c r="F75" s="262">
        <v>174</v>
      </c>
      <c r="G75" s="262">
        <v>259.7014925373134</v>
      </c>
    </row>
    <row r="76" spans="1:7" ht="17.25" customHeight="1">
      <c r="A76" s="261" t="s">
        <v>85</v>
      </c>
      <c r="B76" s="266">
        <v>150</v>
      </c>
      <c r="C76" s="267">
        <v>263.15789473684214</v>
      </c>
      <c r="D76" s="261"/>
      <c r="E76" s="261" t="s">
        <v>139</v>
      </c>
      <c r="F76" s="266">
        <v>177</v>
      </c>
      <c r="G76" s="267">
        <v>264.17910447761193</v>
      </c>
    </row>
    <row r="77" spans="1:7" ht="17.25" customHeight="1">
      <c r="A77" s="261" t="s">
        <v>137</v>
      </c>
      <c r="B77" s="266">
        <v>153</v>
      </c>
      <c r="C77" s="266">
        <v>268.42105263157896</v>
      </c>
      <c r="D77" s="261"/>
      <c r="E77" s="261" t="s">
        <v>140</v>
      </c>
      <c r="F77" s="266">
        <v>219</v>
      </c>
      <c r="G77" s="266">
        <v>326.86567164179104</v>
      </c>
    </row>
    <row r="78" spans="1:7" ht="17.25" customHeight="1" thickBot="1">
      <c r="A78" s="269" t="s">
        <v>132</v>
      </c>
      <c r="B78" s="274">
        <v>155</v>
      </c>
      <c r="C78" s="274">
        <v>271.9298245614035</v>
      </c>
      <c r="D78" s="269"/>
      <c r="E78" s="269" t="s">
        <v>116</v>
      </c>
      <c r="F78" s="274">
        <v>377</v>
      </c>
      <c r="G78" s="274">
        <v>562.6865671641791</v>
      </c>
    </row>
    <row r="79" spans="1:4" s="281" customFormat="1" ht="15" customHeight="1" thickTop="1">
      <c r="A79" s="280" t="s">
        <v>121</v>
      </c>
      <c r="D79" s="282"/>
    </row>
    <row r="80" spans="1:4" s="281" customFormat="1" ht="12.75">
      <c r="A80" s="283" t="s">
        <v>122</v>
      </c>
      <c r="D80" s="282"/>
    </row>
    <row r="81" spans="1:4" s="281" customFormat="1" ht="12.75">
      <c r="A81" s="284" t="s">
        <v>123</v>
      </c>
      <c r="D81" s="282"/>
    </row>
    <row r="82" spans="1:4" s="281" customFormat="1" ht="12">
      <c r="A82" s="280"/>
      <c r="D82" s="282"/>
    </row>
    <row r="83" spans="1:4" s="281" customFormat="1" ht="12">
      <c r="A83" s="280"/>
      <c r="D83" s="282"/>
    </row>
    <row r="86" spans="1:94" s="286" customFormat="1" ht="12.75">
      <c r="A86" s="285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CO86" s="287"/>
      <c r="CP86" s="288"/>
    </row>
    <row r="87" s="3" customFormat="1" ht="12.75">
      <c r="A87" s="285"/>
    </row>
    <row r="88" s="3" customFormat="1" ht="12.75">
      <c r="A88" s="289"/>
    </row>
  </sheetData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u031953</cp:lastModifiedBy>
  <dcterms:created xsi:type="dcterms:W3CDTF">2009-03-05T11:37:09Z</dcterms:created>
  <dcterms:modified xsi:type="dcterms:W3CDTF">2009-03-11T09:08:12Z</dcterms:modified>
  <cp:category/>
  <cp:version/>
  <cp:contentType/>
  <cp:contentStatus/>
</cp:coreProperties>
</file>