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J" sheetId="1" r:id="rId1"/>
    <sheet name="Table K" sheetId="2" r:id="rId2"/>
    <sheet name="Table L" sheetId="3" r:id="rId3"/>
    <sheet name="Table M" sheetId="4" r:id="rId4"/>
    <sheet name="Table N" sheetId="5" r:id="rId5"/>
    <sheet name="Table O" sheetId="6" r:id="rId6"/>
    <sheet name="Table P" sheetId="7" r:id="rId7"/>
  </sheets>
  <externalReferences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J'!$A$1:$U$66</definedName>
    <definedName name="_xlnm.Print_Area" localSheetId="1">'Table K'!$A$1:$Q$66</definedName>
    <definedName name="_xlnm.Print_Area" localSheetId="2">'Table L'!$A$1:$L$47</definedName>
    <definedName name="_xlnm.Print_Area" localSheetId="3">'Table M'!$A$1:$J$83</definedName>
    <definedName name="_xlnm.Print_Area" localSheetId="4">'Table N'!$A$1:$J$88</definedName>
    <definedName name="_xlnm.Print_Area" localSheetId="6">'Table P'!$A$1:$F$56</definedName>
    <definedName name="_xlnm.Print_Titles" localSheetId="4">'Table N'!$1:$6</definedName>
    <definedName name="_xlnm.Print_Titles" localSheetId="5">'Table O'!$1:$14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<sst xmlns="http://schemas.openxmlformats.org/spreadsheetml/2006/main" count="774" uniqueCount="361">
  <si>
    <t xml:space="preserve">Table J        GROS road deaths, hospitals emergency admissions as the result of a </t>
  </si>
  <si>
    <t xml:space="preserve">                       Road Traffic Accident, and Police "Stats 19" reported road casualty statistics</t>
  </si>
  <si>
    <t>All ages</t>
  </si>
  <si>
    <t>Children  *</t>
  </si>
  <si>
    <t>GROS</t>
  </si>
  <si>
    <t>Hospital</t>
  </si>
  <si>
    <t xml:space="preserve">Police "Stats 19"     </t>
  </si>
  <si>
    <t>deaths</t>
  </si>
  <si>
    <t>emergency</t>
  </si>
  <si>
    <t>reported</t>
  </si>
  <si>
    <t xml:space="preserve">reported </t>
  </si>
  <si>
    <t>from</t>
  </si>
  <si>
    <t>admissions</t>
  </si>
  <si>
    <t>road casualties</t>
  </si>
  <si>
    <t>road deaths</t>
  </si>
  <si>
    <t>KSI</t>
  </si>
  <si>
    <t>Killed</t>
  </si>
  <si>
    <t>road</t>
  </si>
  <si>
    <t>as the result</t>
  </si>
  <si>
    <t>% of</t>
  </si>
  <si>
    <t>&amp;</t>
  </si>
  <si>
    <t>transport</t>
  </si>
  <si>
    <t>of a Road</t>
  </si>
  <si>
    <t>diff.</t>
  </si>
  <si>
    <t>hospitals</t>
  </si>
  <si>
    <t>Serious</t>
  </si>
  <si>
    <t xml:space="preserve">accidents   </t>
  </si>
  <si>
    <t>Traffic</t>
  </si>
  <si>
    <t>emerg.</t>
  </si>
  <si>
    <t>injury</t>
  </si>
  <si>
    <t>( X )</t>
  </si>
  <si>
    <t>(KSI)</t>
  </si>
  <si>
    <t>figure</t>
  </si>
  <si>
    <t>admiss.</t>
  </si>
  <si>
    <t>Change from 1996(-97) to 2005(-06)</t>
  </si>
  <si>
    <t>Overall averages</t>
  </si>
  <si>
    <t>1980 - 2007</t>
  </si>
  <si>
    <t>1980 - 1995</t>
  </si>
  <si>
    <t>1996 - 2005</t>
  </si>
  <si>
    <t>X</t>
  </si>
  <si>
    <t>deaths caused by road transport accidents - on the same basis as GROS Web site Table 6.10 "Deaths from road transport accidents"</t>
  </si>
  <si>
    <t>#</t>
  </si>
  <si>
    <t>for 1996 onwards, these are for the financial years which start in the relevant calendar years (e.g. "1996" is the 1996-97 financial year)</t>
  </si>
  <si>
    <t>for the years up to 1995, these figures are taken from Table 1 of TRL report 420 "Linkage of STATS19 and Scottish hospital in-patient data"</t>
  </si>
  <si>
    <t xml:space="preserve">for 1996-97 onwards, the figures are from ISD, and identified using the SMR admission type code 32 "Patient injury, Road Traffic Accident".  </t>
  </si>
  <si>
    <t xml:space="preserve">They may differ slightly from figures available from the ISD web site (e.g. in "Unintentional Injuries" Tables 2, E1 and E5, which cover </t>
  </si>
  <si>
    <t xml:space="preserve">"Emergency hospital admissions in Scotland as a result of an unintentional injury"), because they take account of subsequent late returns </t>
  </si>
  <si>
    <t xml:space="preserve">and amendments.  The ISD tables are available via   www.isdscotland.org/unintentional_injuries       </t>
  </si>
  <si>
    <t>$</t>
  </si>
  <si>
    <t>on the same basis as the figures which are published elsewhere in "Road Accidents Scotland"</t>
  </si>
  <si>
    <t>*</t>
  </si>
  <si>
    <t>"children" covers ages 0-15 inclusive in the Police ("Stats 19") statistics, and ages 0-14 inclusive in the hospitals emergency admissions figures</t>
  </si>
  <si>
    <t>Table K       Hospitals emergency admissions as the result of a Road Traffic Accident, and Police</t>
  </si>
  <si>
    <t xml:space="preserve">                   "Stats 19" numbers of reported killed and seriously injured road casualties, by road user type</t>
  </si>
  <si>
    <t>Children   (0-14)</t>
  </si>
  <si>
    <t>Pedest-rians</t>
  </si>
  <si>
    <t>Pedal cyclists</t>
  </si>
  <si>
    <t>Motor-cyclists</t>
  </si>
  <si>
    <t>Car</t>
  </si>
  <si>
    <t>Other (e.g. bus)</t>
  </si>
  <si>
    <t>All types of road user *</t>
  </si>
  <si>
    <t>Other (e.g. m-cycle, bus)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</si>
  <si>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</si>
  <si>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</si>
  <si>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</si>
  <si>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</si>
  <si>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</si>
  <si>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</si>
  <si>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</si>
  <si>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</si>
  <si>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</si>
  <si>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</si>
  <si>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Children   (0-15)</t>
  </si>
  <si>
    <t>All types of road user</t>
  </si>
  <si>
    <t>Percentages of the hospital admissions figures for the relevant (financial) year</t>
  </si>
  <si>
    <t>From ISD, identified using SMR admission type code 32 "Patient injury, Road Traffic Accident"</t>
  </si>
  <si>
    <t xml:space="preserve">Having selected those cases, ISD distinguishes between the types of road user on the basis of their ICD10 diagnosis codes </t>
  </si>
  <si>
    <t>V01-V09 = "Pedestrian injured in transport accident"</t>
  </si>
  <si>
    <t>V10-V19 = "Pedal cyclist injured in transport accident"</t>
  </si>
  <si>
    <t>V20-V29 = "Motorcycle rider injured in transport accident"</t>
  </si>
  <si>
    <t>V40-V49 = "Car occupant injured in transport accident"</t>
  </si>
  <si>
    <t xml:space="preserve">the "Other" category includes users of (e.g.) buses, goods vehicles, etc - and any "road accident" deaths </t>
  </si>
  <si>
    <t>which are due to suicide or natural causes (which should not be counted in the "Police" figures)</t>
  </si>
  <si>
    <t xml:space="preserve">They are on the same basis as the figures which appear in ISD Web site "Unintentional Injuries" Table 9b </t>
  </si>
  <si>
    <t>"Number of emergency hospital admissions as a result of a RTA …"</t>
  </si>
  <si>
    <t>but may differ slightly due to subsequent late returns and amendments</t>
  </si>
  <si>
    <t>May differ slightly from the overall total in Table X, due to late returns and amendments</t>
  </si>
  <si>
    <t>These are on the same basis as the figures published elsewhere in "Road Accidents Scotland"</t>
  </si>
  <si>
    <t xml:space="preserve">Table L        Adults who were injured in a road accident in a year: </t>
  </si>
  <si>
    <t xml:space="preserve">                    pecentages of the adult population in the same age-group</t>
  </si>
  <si>
    <t xml:space="preserve">                    as estimated using Scottish Household Survey data </t>
  </si>
  <si>
    <t xml:space="preserve">                    and Police "Stats 19" road casualty statistics</t>
  </si>
  <si>
    <t>Road casualties - all severities (Police "Stats 19" figures) *</t>
  </si>
  <si>
    <t xml:space="preserve">Scottish Household Survey </t>
  </si>
  <si>
    <t>Police "Stats 19" as a % of SHS</t>
  </si>
  <si>
    <t>Age</t>
  </si>
  <si>
    <t>2004-2008 average</t>
  </si>
  <si>
    <t>1999- Mar 2003 and 2005 - 2008</t>
  </si>
  <si>
    <t xml:space="preserve">1999- Mar 2003 and 2005 - 2008 </t>
  </si>
  <si>
    <t>percentages of adults</t>
  </si>
  <si>
    <t>%</t>
  </si>
  <si>
    <t>Pedestrians</t>
  </si>
  <si>
    <t>16-22</t>
  </si>
  <si>
    <t>23-29</t>
  </si>
  <si>
    <t>30-39</t>
  </si>
  <si>
    <t>40-49</t>
  </si>
  <si>
    <t>50-59</t>
  </si>
  <si>
    <t>60-69</t>
  </si>
  <si>
    <t>70+</t>
  </si>
  <si>
    <t>All adults</t>
  </si>
  <si>
    <t>Others - drivers/riders and passengers</t>
  </si>
  <si>
    <t>derived from the figures in Table 32, where they are shown as rates per thousand population</t>
  </si>
  <si>
    <t>Note that the SHS and Police "Stats 19" figures are not on the same basis - for example:</t>
  </si>
  <si>
    <t>( a )</t>
  </si>
  <si>
    <t xml:space="preserve">they relate to different periods - the "Stats 19" figures are calculated from the data for the </t>
  </si>
  <si>
    <t>years from 2004 to 2008 inclusive, whereas the SHS figures are based on the combined data from</t>
  </si>
  <si>
    <t>all the samples for which the question was asked (1999-March 2003 and 2005-2008)</t>
  </si>
  <si>
    <t>( b)</t>
  </si>
  <si>
    <t>the SHS respondent is asked whether he/she was injured in a road accident in the past year.</t>
  </si>
  <si>
    <t xml:space="preserve">An injury obtained (say) 13-14 months ago might be counted, if the respondent couldn't </t>
  </si>
  <si>
    <t>remember exactly when, which could have inflated the SHS figures slightly</t>
  </si>
  <si>
    <t>( c )</t>
  </si>
  <si>
    <t>the word "injury" is subjective - what an SHS respondent regards as an injury may differ from</t>
  </si>
  <si>
    <t>what the Police would count as an injury, which could also affect the comparison</t>
  </si>
  <si>
    <t>( d )</t>
  </si>
  <si>
    <t>the SHS data relate only to adult members of Scottish households; the "Stats 19" data will</t>
  </si>
  <si>
    <t>include non-Scots who were injured in Scotland, and exclude Scots injured elsewhere</t>
  </si>
  <si>
    <t>Adult population 04-08 average</t>
  </si>
  <si>
    <t>Pedal cycle</t>
  </si>
  <si>
    <t>Other driver/pass</t>
  </si>
  <si>
    <t>All road users</t>
  </si>
  <si>
    <t>Overall summary</t>
  </si>
  <si>
    <t>( b )</t>
  </si>
  <si>
    <t xml:space="preserve">Most often-recorded CFs - all road users    (from Table N)  </t>
  </si>
  <si>
    <t>Failed to look properly (D/R)</t>
  </si>
  <si>
    <t>Number of accidents for which CFs were recorded</t>
  </si>
  <si>
    <t>Loss of control</t>
  </si>
  <si>
    <t>Number of accidents without any CFs recorded</t>
  </si>
  <si>
    <t>Failed to judge other pers path/speed (D/R)</t>
  </si>
  <si>
    <t>Slippery road (due to weather)</t>
  </si>
  <si>
    <t>Pedestrian failed to look properly</t>
  </si>
  <si>
    <t>Average number of CFs per accident with CFs</t>
  </si>
  <si>
    <t>Poor turn or manoeuvre</t>
  </si>
  <si>
    <t>Careless / reckless /in a hurry (D/R)</t>
  </si>
  <si>
    <t>Contributory Factors recorded ( * )    for</t>
  </si>
  <si>
    <t>Travelling too fast for the conditions</t>
  </si>
  <si>
    <t xml:space="preserve">     vehicles (drivers/riders or road environment)</t>
  </si>
  <si>
    <t>Sudden braking</t>
  </si>
  <si>
    <t xml:space="preserve">     casualties - drivers or riders</t>
  </si>
  <si>
    <t>Following too close</t>
  </si>
  <si>
    <t xml:space="preserve">     casualties - passengers</t>
  </si>
  <si>
    <t xml:space="preserve">     casualties - pedestrians</t>
  </si>
  <si>
    <t xml:space="preserve">     uninjured pedestrians</t>
  </si>
  <si>
    <t xml:space="preserve">     all CFs recorded  (incl. casualty class NK)</t>
  </si>
  <si>
    <t>Most often-recorded CFs - main types of road user     (from Table O)</t>
  </si>
  <si>
    <t>Car drivers</t>
  </si>
  <si>
    <t>Pedestrian careless / reckless /in a hurry</t>
  </si>
  <si>
    <t>Crossed road masked by stationary/parked vehicle</t>
  </si>
  <si>
    <t>Pedestrian failed to judge vehicles path or speed</t>
  </si>
  <si>
    <t>Pedestrian impaired by alcohol</t>
  </si>
  <si>
    <t>Dangerous action in carriageway (e.g. playing)</t>
  </si>
  <si>
    <t>Other</t>
  </si>
  <si>
    <t>Wrong use of pedestrian crossing facility</t>
  </si>
  <si>
    <t>Pedestrian wearing dark clothing at night</t>
  </si>
  <si>
    <t>Inexperienced or learner driver/rider</t>
  </si>
  <si>
    <t>Pedestrian disability or illness, mental/physical</t>
  </si>
  <si>
    <t>Motorcyclists</t>
  </si>
  <si>
    <t>Cyclist entering road from pavement</t>
  </si>
  <si>
    <t>Bus, coach or minibus driver</t>
  </si>
  <si>
    <t>Goods (light and heavy) vehicle driver</t>
  </si>
  <si>
    <t>Fatal accidents</t>
  </si>
  <si>
    <t>Serious accidents</t>
  </si>
  <si>
    <t>Impaired by alcohol (D/R)</t>
  </si>
  <si>
    <t>Exceeding speed limit</t>
  </si>
  <si>
    <t>Slight accidents</t>
  </si>
  <si>
    <t>All injury accidents</t>
  </si>
  <si>
    <t>(*)</t>
  </si>
  <si>
    <t xml:space="preserve">most of these numbers do not appear in the other tables </t>
  </si>
  <si>
    <t>(D/R)</t>
  </si>
  <si>
    <t>indicates Driver / Rider (to distinguish this Contributory Factor from a similar one which applies to Pedestrians)</t>
  </si>
  <si>
    <t>( $ )</t>
  </si>
  <si>
    <t>including some pedestrian only Contributory Factors that were allocated to a vehicle</t>
  </si>
  <si>
    <t>( # )</t>
  </si>
  <si>
    <t>excluding any repeats of the same Contributory Factor within an accident - e.g. if two of the participants in an accident were thought to be</t>
  </si>
  <si>
    <t xml:space="preserve">exceeding speed limit, that Contributory Factor is only counted once for the purpose of producing this table </t>
  </si>
  <si>
    <t xml:space="preserve">Contributory Factor </t>
  </si>
  <si>
    <t>Times recorded as:</t>
  </si>
  <si>
    <t>"Very likely"</t>
  </si>
  <si>
    <t>"Possible"</t>
  </si>
  <si>
    <t>Total</t>
  </si>
  <si>
    <t>% "very likely"</t>
  </si>
  <si>
    <t>% of all Contributory Factors</t>
  </si>
  <si>
    <t>Ped. careless / reckless /in a hurry</t>
  </si>
  <si>
    <t>Road layout (e.g. bend, hill, narrow c-way)</t>
  </si>
  <si>
    <t>Swerved</t>
  </si>
  <si>
    <t>Disobeyed Give Way or Stop sign or markings</t>
  </si>
  <si>
    <t>Stationary or parked vehicle</t>
  </si>
  <si>
    <t>Deposit on road (e.g. oil, mud, chippings)</t>
  </si>
  <si>
    <t>Dazzling sun</t>
  </si>
  <si>
    <t>Rain, sleet, snow or fog</t>
  </si>
  <si>
    <t>Aggressive driving</t>
  </si>
  <si>
    <t>Passing too close to cyclist/horse/pedestrian</t>
  </si>
  <si>
    <t>Junction overshoot</t>
  </si>
  <si>
    <t>Disobeyed automatic traffic signal</t>
  </si>
  <si>
    <t>Animal or other object in carriageway</t>
  </si>
  <si>
    <t>Distraction in vehicle</t>
  </si>
  <si>
    <t>Road layout (e.g. bend, winding road, hill crest</t>
  </si>
  <si>
    <t>Distraction outside vehicle</t>
  </si>
  <si>
    <t>Nervous / uncertain / panic</t>
  </si>
  <si>
    <t>Illness or disability (mental/physic) (D/R)</t>
  </si>
  <si>
    <t>Failed to signal / misleading signal</t>
  </si>
  <si>
    <t>Fatigue</t>
  </si>
  <si>
    <t>Inexperience with type of vehicle</t>
  </si>
  <si>
    <t>Illegal turn or direction of travel</t>
  </si>
  <si>
    <t>Junction restart</t>
  </si>
  <si>
    <t>Poor or defective road surface</t>
  </si>
  <si>
    <t>Inexperience of driving on the left</t>
  </si>
  <si>
    <t>Vehicle blind spot</t>
  </si>
  <si>
    <t>Stolen vehicle</t>
  </si>
  <si>
    <t>Tyres illegal, defective or under-inflated</t>
  </si>
  <si>
    <t>Impaired by drugs (illicit/medicinal) (D/R)</t>
  </si>
  <si>
    <t>Inadequate/masked signs or road markings</t>
  </si>
  <si>
    <t>Overloaded or poorly loaded vehicle/trailer</t>
  </si>
  <si>
    <t>Defective brakes</t>
  </si>
  <si>
    <t>Disobeyed pedestrian crossing facility</t>
  </si>
  <si>
    <t>Emergency vehicle on call</t>
  </si>
  <si>
    <t>Temporary road layout (e.g. contraflow)</t>
  </si>
  <si>
    <t>Pedestrian impaired by drugs (illicit/medicinal)</t>
  </si>
  <si>
    <t>Vehicle travelling along pavement</t>
  </si>
  <si>
    <t>Vegetation</t>
  </si>
  <si>
    <t>Defective steering or suspension</t>
  </si>
  <si>
    <t>Defective traffic signals</t>
  </si>
  <si>
    <t>Vehicle door opened or closed negligently</t>
  </si>
  <si>
    <t>Dazzling headlights</t>
  </si>
  <si>
    <t>Disobeyed double white line</t>
  </si>
  <si>
    <t>Vehicle in course of crime</t>
  </si>
  <si>
    <t>Not display lights at night / in poor visibility</t>
  </si>
  <si>
    <t>Spray from other vehicles</t>
  </si>
  <si>
    <t>Cyclist wearing dark clothing at night</t>
  </si>
  <si>
    <t>Driver using mobile phone</t>
  </si>
  <si>
    <t>Buildings, road signs, street furniture</t>
  </si>
  <si>
    <t>Traffic calming (e.g. road humps, chicanes)</t>
  </si>
  <si>
    <t>Uncorrected defective eyesight</t>
  </si>
  <si>
    <t>Visor or windscreen dirty or scratched</t>
  </si>
  <si>
    <t>Driving too slow for condits / slow vehicle</t>
  </si>
  <si>
    <t>Defective lights or indicators</t>
  </si>
  <si>
    <t>Defective or missing mirrors</t>
  </si>
  <si>
    <t>All</t>
  </si>
  <si>
    <t>(D/R)  indicates "Driver / Rider" (to distinguish this Contributory Factor from a similar one which applies to Pedestrians)</t>
  </si>
  <si>
    <t xml:space="preserve">Contributory Factors assigned to </t>
  </si>
  <si>
    <t>Pedal</t>
  </si>
  <si>
    <t>Motorc-</t>
  </si>
  <si>
    <t>Bus /</t>
  </si>
  <si>
    <t>Goods</t>
  </si>
  <si>
    <t xml:space="preserve">Other </t>
  </si>
  <si>
    <t>persons</t>
  </si>
  <si>
    <t>cycle</t>
  </si>
  <si>
    <t>(and</t>
  </si>
  <si>
    <t>coach /</t>
  </si>
  <si>
    <t>(light</t>
  </si>
  <si>
    <t>pedestrians</t>
  </si>
  <si>
    <t>users</t>
  </si>
  <si>
    <t>taxi)</t>
  </si>
  <si>
    <t>minibus</t>
  </si>
  <si>
    <t>and</t>
  </si>
  <si>
    <t>(whether</t>
  </si>
  <si>
    <t>heavy)</t>
  </si>
  <si>
    <t>injured or not)</t>
  </si>
  <si>
    <t>and vehicle</t>
  </si>
  <si>
    <t>passengers</t>
  </si>
  <si>
    <t>Road environment contributed</t>
  </si>
  <si>
    <t>Road layout (e.g. bend, hill, narrow carriageway)</t>
  </si>
  <si>
    <t>Vehicle defects</t>
  </si>
  <si>
    <t>Injudicious action (driver/rider)</t>
  </si>
  <si>
    <t>Driver/rider error or reaction</t>
  </si>
  <si>
    <t>Impairment or distraction (driver/rider)</t>
  </si>
  <si>
    <t>Behaviour or inexperience (driver/rider)</t>
  </si>
  <si>
    <t>Vision affected</t>
  </si>
  <si>
    <t>Road layout (eg bend, winding rd, hill crest</t>
  </si>
  <si>
    <t>Pedestrian only</t>
  </si>
  <si>
    <t>Ped. impaired by drugs (illicit/medicinal)</t>
  </si>
  <si>
    <t>Ped. disability or illness, mental/physical</t>
  </si>
  <si>
    <t>Special codes</t>
  </si>
  <si>
    <t>Total number of CFs recorded</t>
  </si>
  <si>
    <t xml:space="preserve">Total number of vehicles involved </t>
  </si>
  <si>
    <t>(including those without any CFs)</t>
  </si>
  <si>
    <t>Average number of CFs per vehicle</t>
  </si>
  <si>
    <t xml:space="preserve">1.     The "pedestrian only" CFs allocated to Vehicles, and the "vehicle only" CFs allocated to casualties or uninjured pedestrians, </t>
  </si>
  <si>
    <t xml:space="preserve">are presumed to be the result of errors in the data submitted by Police Forces </t>
  </si>
  <si>
    <t>2.    The total number of CFs may differ slightly from that in Table One, due to the exclusion of a small number of cases for which there was</t>
  </si>
  <si>
    <t>an invalid value of (e.g.) the code for the type of participant or (for a Vehicle) the vehicle reference number.</t>
  </si>
  <si>
    <t xml:space="preserve"> FOR THE SAME PARTICIPANT - 2008</t>
  </si>
  <si>
    <t>Factor with lower code</t>
  </si>
  <si>
    <t>Factor with higher code</t>
  </si>
  <si>
    <t>Cases</t>
  </si>
  <si>
    <t>Ped. failed to judge vehicles path or speed</t>
  </si>
  <si>
    <t>NB:  the basis upon which the combinations are produced is described in the text.</t>
  </si>
  <si>
    <t>However, an additional example may be helpful.</t>
  </si>
  <si>
    <t xml:space="preserve">Suppose that the "defective brakes" CF has been allocated to one participant (A, say) </t>
  </si>
  <si>
    <t>the "failed to look properly" CF has been allocated to two participants (A and B, say)  and</t>
  </si>
  <si>
    <t>the "failed to judge other person's path/speed" CF has been allocated to three participants (A, B and C, say)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</si>
  <si>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</si>
  <si>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</si>
  <si>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</si>
  <si>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</si>
  <si>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</si>
  <si>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</si>
  <si>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</si>
  <si>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</si>
  <si>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</si>
  <si>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</si>
  <si>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</si>
  <si>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</si>
  <si>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</si>
  <si>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</si>
  <si>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</si>
  <si>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</si>
  <si>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Crossed road masked by stationary/parked veh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</si>
  <si>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</si>
  <si>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</si>
  <si>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</si>
  <si>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</si>
  <si>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</si>
  <si>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</si>
  <si>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</si>
  <si>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</si>
  <si>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</si>
  <si>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</si>
  <si>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</si>
  <si>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</si>
  <si>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</si>
  <si>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</si>
  <si>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</si>
  <si>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</si>
  <si>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</si>
  <si>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</si>
  <si>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Road layout (eg bend, hill, narrow c-way)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</si>
  <si>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</si>
  <si>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</si>
  <si>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</si>
  <si>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</si>
  <si>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</si>
  <si>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</si>
  <si>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</si>
  <si>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</si>
  <si>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</si>
  <si>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r>
      <t xml:space="preserve">Police "Stats 19" statistics 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     </t>
    </r>
  </si>
  <si>
    <r>
      <t xml:space="preserve">statistics 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    </t>
    </r>
  </si>
  <si>
    <r>
      <t xml:space="preserve">Accident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 </t>
    </r>
  </si>
  <si>
    <r>
      <t xml:space="preserve">Accident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</t>
    </r>
  </si>
  <si>
    <r>
      <t xml:space="preserve">Hospital emergency admissions 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 </t>
    </r>
  </si>
  <si>
    <r>
      <t xml:space="preserve">Reported killed and seriously injured    (Police "Stats 19" figures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)</t>
    </r>
  </si>
  <si>
    <r>
      <t xml:space="preserve">Table M: </t>
    </r>
    <r>
      <rPr>
        <sz val="10"/>
        <rFont val="Arial"/>
        <family val="2"/>
      </rPr>
      <t>CONTRIBUTORY FACTORS   ( CFs )      -   2008</t>
    </r>
  </si>
  <si>
    <r>
      <t xml:space="preserve">Total number of accidents    </t>
    </r>
    <r>
      <rPr>
        <i/>
        <sz val="10"/>
        <rFont val="Arial"/>
        <family val="2"/>
      </rPr>
      <t>(from Table N)</t>
    </r>
  </si>
  <si>
    <r>
      <t xml:space="preserve">Total number of CFs recorded     </t>
    </r>
    <r>
      <rPr>
        <i/>
        <sz val="10"/>
        <rFont val="Arial"/>
        <family val="2"/>
      </rPr>
      <t>(from Table J)</t>
    </r>
  </si>
  <si>
    <r>
      <t xml:space="preserve">Pedestrian only factors    </t>
    </r>
    <r>
      <rPr>
        <i/>
        <sz val="10"/>
        <rFont val="Arial"/>
        <family val="2"/>
      </rPr>
      <t>( $ )</t>
    </r>
  </si>
  <si>
    <r>
      <t xml:space="preserve">Most often-recorded CFs - by the severity of the accident     (#)       </t>
    </r>
    <r>
      <rPr>
        <i/>
        <sz val="10"/>
        <rFont val="Arial"/>
        <family val="2"/>
      </rPr>
      <t>(from Table Q)</t>
    </r>
  </si>
  <si>
    <r>
      <t xml:space="preserve">Table N: </t>
    </r>
    <r>
      <rPr>
        <sz val="9.5"/>
        <rFont val="Arial"/>
        <family val="2"/>
      </rPr>
      <t>ALL CONTRIBUTORY FACTORS RECORDED - in order of frequency of use - 2008</t>
    </r>
  </si>
  <si>
    <r>
      <t xml:space="preserve">Table O: </t>
    </r>
    <r>
      <rPr>
        <sz val="9.5"/>
        <rFont val="Arial"/>
        <family val="2"/>
      </rPr>
      <t>ALL CONTRIBUTORY FACTORS RECORDED - BY TYPE OF PARTICIPANT TO WHICH ASSIGNED - 2008</t>
    </r>
  </si>
  <si>
    <r>
      <t xml:space="preserve">Vehicles </t>
    </r>
    <r>
      <rPr>
        <sz val="10"/>
        <rFont val="Arial"/>
        <family val="2"/>
      </rPr>
      <t xml:space="preserve">(drivers/riders or the road environment) </t>
    </r>
  </si>
  <si>
    <r>
      <t xml:space="preserve">Table P: </t>
    </r>
    <r>
      <rPr>
        <sz val="10"/>
        <rFont val="Arial"/>
        <family val="2"/>
      </rPr>
      <t>THE COMBINATIONS OF CONTRIBUTORY FACTORS WHICH WERE RECORDED MOST OFTEN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</si>
</sst>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38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color indexed="5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9" fontId="13" fillId="0" borderId="0" xfId="23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6" fillId="0" borderId="0" xfId="23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23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13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13" fillId="0" borderId="0" xfId="0" applyNumberFormat="1" applyFont="1" applyBorder="1" applyAlignment="1">
      <alignment horizontal="right"/>
    </xf>
    <xf numFmtId="9" fontId="14" fillId="0" borderId="0" xfId="0" applyNumberFormat="1" applyFont="1" applyBorder="1" applyAlignment="1">
      <alignment horizontal="right"/>
    </xf>
    <xf numFmtId="9" fontId="1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9" fontId="16" fillId="0" borderId="0" xfId="0" applyNumberFormat="1" applyFont="1" applyAlignment="1">
      <alignment horizontal="right"/>
    </xf>
    <xf numFmtId="9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7" fontId="0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9" fontId="17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/>
    </xf>
    <xf numFmtId="9" fontId="13" fillId="0" borderId="0" xfId="23" applyFont="1" applyAlignment="1">
      <alignment/>
    </xf>
    <xf numFmtId="0" fontId="2" fillId="0" borderId="1" xfId="0" applyFont="1" applyBorder="1" applyAlignment="1">
      <alignment horizontal="center"/>
    </xf>
    <xf numFmtId="9" fontId="13" fillId="0" borderId="1" xfId="23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7" fontId="26" fillId="0" borderId="0" xfId="0" applyNumberFormat="1" applyFont="1" applyFill="1" applyBorder="1" applyAlignment="1">
      <alignment/>
    </xf>
    <xf numFmtId="167" fontId="2" fillId="0" borderId="0" xfId="22" applyNumberFormat="1" applyFont="1" applyFill="1" applyBorder="1" applyAlignment="1">
      <alignment horizontal="right" wrapText="1"/>
      <protection/>
    </xf>
    <xf numFmtId="166" fontId="2" fillId="0" borderId="0" xfId="22" applyNumberFormat="1" applyFont="1" applyBorder="1" applyAlignment="1">
      <alignment horizontal="right" wrapText="1"/>
      <protection/>
    </xf>
    <xf numFmtId="9" fontId="13" fillId="0" borderId="0" xfId="23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1" fontId="2" fillId="0" borderId="0" xfId="21" applyNumberFormat="1" applyFont="1">
      <alignment/>
      <protection/>
    </xf>
    <xf numFmtId="173" fontId="0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41" fontId="12" fillId="0" borderId="0" xfId="21" applyNumberFormat="1" applyFont="1">
      <alignment/>
      <protection/>
    </xf>
    <xf numFmtId="41" fontId="2" fillId="0" borderId="0" xfId="21" applyNumberFormat="1" applyFont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9" fontId="33" fillId="0" borderId="0" xfId="23" applyFont="1" applyAlignment="1">
      <alignment horizontal="right"/>
    </xf>
    <xf numFmtId="187" fontId="33" fillId="0" borderId="0" xfId="23" applyNumberFormat="1" applyFont="1" applyAlignment="1">
      <alignment/>
    </xf>
    <xf numFmtId="3" fontId="3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9" fontId="33" fillId="0" borderId="0" xfId="23" applyNumberFormat="1" applyFont="1" applyAlignment="1">
      <alignment/>
    </xf>
    <xf numFmtId="9" fontId="0" fillId="0" borderId="0" xfId="23" applyFont="1" applyAlignment="1">
      <alignment horizontal="right"/>
    </xf>
    <xf numFmtId="9" fontId="0" fillId="0" borderId="0" xfId="23" applyNumberFormat="1" applyFont="1" applyAlignment="1">
      <alignment/>
    </xf>
    <xf numFmtId="187" fontId="0" fillId="0" borderId="0" xfId="23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27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20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87" fontId="0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2" fontId="33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9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6" fillId="0" borderId="9" xfId="0" applyFont="1" applyFill="1" applyBorder="1" applyAlignment="1">
      <alignment/>
    </xf>
    <xf numFmtId="0" fontId="36" fillId="0" borderId="2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2" xfId="21"/>
    <cellStyle name="Normal_SHS stuf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9</xdr:row>
      <xdr:rowOff>38100</xdr:rowOff>
    </xdr:from>
    <xdr:ext cx="142875" cy="257175"/>
    <xdr:sp>
      <xdr:nvSpPr>
        <xdr:cNvPr id="1" name="TextBox 1"/>
        <xdr:cNvSpPr txBox="1">
          <a:spLocks noChangeArrowheads="1"/>
        </xdr:cNvSpPr>
      </xdr:nvSpPr>
      <xdr:spPr>
        <a:xfrm>
          <a:off x="533400" y="22002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9</xdr:row>
      <xdr:rowOff>38100</xdr:rowOff>
    </xdr:from>
    <xdr:ext cx="142875" cy="257175"/>
    <xdr:sp>
      <xdr:nvSpPr>
        <xdr:cNvPr id="2" name="TextBox 2"/>
        <xdr:cNvSpPr txBox="1">
          <a:spLocks noChangeArrowheads="1"/>
        </xdr:cNvSpPr>
      </xdr:nvSpPr>
      <xdr:spPr>
        <a:xfrm>
          <a:off x="533400" y="22002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57175"/>
    <xdr:sp>
      <xdr:nvSpPr>
        <xdr:cNvPr id="3" name="TextBox 3"/>
        <xdr:cNvSpPr txBox="1">
          <a:spLocks noChangeArrowheads="1"/>
        </xdr:cNvSpPr>
      </xdr:nvSpPr>
      <xdr:spPr>
        <a:xfrm>
          <a:off x="533400" y="56007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57175"/>
    <xdr:sp>
      <xdr:nvSpPr>
        <xdr:cNvPr id="4" name="TextBox 4"/>
        <xdr:cNvSpPr txBox="1">
          <a:spLocks noChangeArrowheads="1"/>
        </xdr:cNvSpPr>
      </xdr:nvSpPr>
      <xdr:spPr>
        <a:xfrm>
          <a:off x="533400" y="56007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40</xdr:row>
      <xdr:rowOff>38100</xdr:rowOff>
    </xdr:from>
    <xdr:ext cx="142875" cy="257175"/>
    <xdr:sp>
      <xdr:nvSpPr>
        <xdr:cNvPr id="5" name="TextBox 5"/>
        <xdr:cNvSpPr txBox="1">
          <a:spLocks noChangeArrowheads="1"/>
        </xdr:cNvSpPr>
      </xdr:nvSpPr>
      <xdr:spPr>
        <a:xfrm>
          <a:off x="533400" y="84963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40</xdr:row>
      <xdr:rowOff>38100</xdr:rowOff>
    </xdr:from>
    <xdr:ext cx="142875" cy="257175"/>
    <xdr:sp>
      <xdr:nvSpPr>
        <xdr:cNvPr id="6" name="TextBox 6"/>
        <xdr:cNvSpPr txBox="1">
          <a:spLocks noChangeArrowheads="1"/>
        </xdr:cNvSpPr>
      </xdr:nvSpPr>
      <xdr:spPr>
        <a:xfrm>
          <a:off x="533400" y="84963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T65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.7109375" style="3" customWidth="1"/>
    <col min="2" max="2" width="6.57421875" style="3" customWidth="1"/>
    <col min="3" max="3" width="1.8515625" style="3" customWidth="1"/>
    <col min="4" max="4" width="9.7109375" style="3" customWidth="1"/>
    <col min="5" max="5" width="1.7109375" style="3" customWidth="1"/>
    <col min="6" max="6" width="13.421875" style="3" customWidth="1"/>
    <col min="7" max="7" width="1.7109375" style="3" customWidth="1"/>
    <col min="8" max="8" width="8.7109375" style="3" customWidth="1"/>
    <col min="9" max="10" width="9.7109375" style="3" customWidth="1"/>
    <col min="11" max="11" width="1.7109375" style="3" customWidth="1"/>
    <col min="12" max="13" width="8.7109375" style="3" customWidth="1"/>
    <col min="14" max="14" width="1.7109375" style="3" customWidth="1"/>
    <col min="15" max="15" width="8.7109375" style="3" customWidth="1"/>
    <col min="16" max="16" width="1.7109375" style="3" customWidth="1"/>
    <col min="17" max="17" width="13.7109375" style="3" customWidth="1"/>
    <col min="18" max="18" width="1.7109375" style="3" customWidth="1"/>
    <col min="19" max="20" width="8.7109375" style="3" customWidth="1"/>
    <col min="21" max="21" width="1.7109375" style="3" customWidth="1"/>
    <col min="22" max="22" width="34.421875" style="3" customWidth="1"/>
    <col min="23" max="16384" width="9.140625" style="3" customWidth="1"/>
  </cols>
  <sheetData>
    <row r="2" spans="2:16" ht="20.25">
      <c r="B2" s="1" t="s">
        <v>0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</row>
    <row r="3" spans="2:16" ht="20.25">
      <c r="B3" s="1" t="s">
        <v>1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</row>
    <row r="4" spans="2:20" ht="13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6" spans="4:20" ht="16.5" thickBot="1">
      <c r="D6" s="5" t="s">
        <v>2</v>
      </c>
      <c r="E6" s="5"/>
      <c r="F6" s="5"/>
      <c r="G6" s="4"/>
      <c r="H6" s="4"/>
      <c r="I6" s="4"/>
      <c r="J6" s="4"/>
      <c r="K6" s="4"/>
      <c r="L6" s="4"/>
      <c r="M6" s="4"/>
      <c r="N6" s="4"/>
      <c r="O6" s="4"/>
      <c r="Q6" s="5" t="s">
        <v>3</v>
      </c>
      <c r="R6" s="5"/>
      <c r="S6" s="4"/>
      <c r="T6" s="4"/>
    </row>
    <row r="7" ht="15.75">
      <c r="D7" s="6"/>
    </row>
    <row r="8" spans="4:20" ht="19.5" thickBot="1">
      <c r="D8" s="7" t="s">
        <v>4</v>
      </c>
      <c r="E8" s="6"/>
      <c r="F8" s="7" t="s">
        <v>5</v>
      </c>
      <c r="H8" s="5" t="s">
        <v>346</v>
      </c>
      <c r="I8" s="4"/>
      <c r="J8" s="4"/>
      <c r="K8" s="4"/>
      <c r="L8" s="4"/>
      <c r="M8" s="4"/>
      <c r="N8" s="4"/>
      <c r="O8" s="4"/>
      <c r="Q8" s="8" t="s">
        <v>5</v>
      </c>
      <c r="R8" s="6"/>
      <c r="S8" s="9" t="s">
        <v>6</v>
      </c>
      <c r="T8" s="10"/>
    </row>
    <row r="9" spans="2:20" ht="20.25" thickBot="1">
      <c r="B9" s="11"/>
      <c r="C9" s="11"/>
      <c r="D9" s="7" t="s">
        <v>7</v>
      </c>
      <c r="E9" s="6"/>
      <c r="F9" s="7" t="s">
        <v>8</v>
      </c>
      <c r="G9" s="11"/>
      <c r="H9" s="6" t="s">
        <v>9</v>
      </c>
      <c r="L9" s="6" t="s">
        <v>10</v>
      </c>
      <c r="Q9" s="8" t="s">
        <v>8</v>
      </c>
      <c r="R9" s="6"/>
      <c r="S9" s="5" t="s">
        <v>347</v>
      </c>
      <c r="T9" s="12"/>
    </row>
    <row r="10" spans="2:19" ht="18.75" thickBot="1">
      <c r="B10" s="13"/>
      <c r="C10" s="13"/>
      <c r="D10" s="7" t="s">
        <v>11</v>
      </c>
      <c r="E10" s="6"/>
      <c r="F10" s="7" t="s">
        <v>12</v>
      </c>
      <c r="G10" s="13"/>
      <c r="H10" s="5" t="s">
        <v>13</v>
      </c>
      <c r="I10" s="5"/>
      <c r="J10" s="5"/>
      <c r="K10" s="10"/>
      <c r="L10" s="5" t="s">
        <v>14</v>
      </c>
      <c r="M10" s="4"/>
      <c r="O10" s="14" t="s">
        <v>15</v>
      </c>
      <c r="P10" s="15"/>
      <c r="Q10" s="8" t="s">
        <v>12</v>
      </c>
      <c r="R10" s="6"/>
      <c r="S10" s="8" t="s">
        <v>16</v>
      </c>
    </row>
    <row r="11" spans="2:20" ht="17.25" customHeight="1">
      <c r="B11" s="16"/>
      <c r="C11" s="16"/>
      <c r="D11" s="7" t="s">
        <v>17</v>
      </c>
      <c r="E11" s="6"/>
      <c r="F11" s="7" t="s">
        <v>18</v>
      </c>
      <c r="G11" s="16"/>
      <c r="H11" s="17"/>
      <c r="I11" s="17"/>
      <c r="J11" s="8" t="s">
        <v>16</v>
      </c>
      <c r="K11" s="16"/>
      <c r="L11" s="16"/>
      <c r="M11" s="16"/>
      <c r="O11" s="8" t="s">
        <v>19</v>
      </c>
      <c r="P11" s="9"/>
      <c r="Q11" s="8" t="s">
        <v>18</v>
      </c>
      <c r="R11" s="6"/>
      <c r="S11" s="8" t="s">
        <v>20</v>
      </c>
      <c r="T11" s="8" t="s">
        <v>19</v>
      </c>
    </row>
    <row r="12" spans="2:20" ht="17.25" customHeight="1">
      <c r="B12" s="16"/>
      <c r="C12" s="16"/>
      <c r="D12" s="7" t="s">
        <v>21</v>
      </c>
      <c r="E12" s="6"/>
      <c r="F12" s="7" t="s">
        <v>22</v>
      </c>
      <c r="G12" s="16"/>
      <c r="H12" s="17"/>
      <c r="I12" s="17"/>
      <c r="J12" s="8" t="s">
        <v>20</v>
      </c>
      <c r="K12" s="16"/>
      <c r="L12" s="8" t="s">
        <v>23</v>
      </c>
      <c r="M12" s="8" t="s">
        <v>19</v>
      </c>
      <c r="O12" s="8" t="s">
        <v>24</v>
      </c>
      <c r="P12" s="9"/>
      <c r="Q12" s="8" t="s">
        <v>22</v>
      </c>
      <c r="R12" s="6"/>
      <c r="S12" s="8" t="s">
        <v>25</v>
      </c>
      <c r="T12" s="8" t="s">
        <v>24</v>
      </c>
    </row>
    <row r="13" spans="2:20" ht="15.75">
      <c r="B13" s="16"/>
      <c r="C13" s="16"/>
      <c r="D13" s="7" t="s">
        <v>26</v>
      </c>
      <c r="E13" s="6"/>
      <c r="F13" s="7" t="s">
        <v>27</v>
      </c>
      <c r="G13" s="16"/>
      <c r="H13" s="8"/>
      <c r="I13" s="8" t="s">
        <v>25</v>
      </c>
      <c r="J13" s="8" t="s">
        <v>25</v>
      </c>
      <c r="K13" s="8"/>
      <c r="L13" s="8" t="s">
        <v>11</v>
      </c>
      <c r="M13" s="8" t="s">
        <v>4</v>
      </c>
      <c r="O13" s="8" t="s">
        <v>28</v>
      </c>
      <c r="P13" s="17"/>
      <c r="Q13" s="8" t="s">
        <v>27</v>
      </c>
      <c r="R13" s="6"/>
      <c r="S13" s="8" t="s">
        <v>29</v>
      </c>
      <c r="T13" s="8" t="s">
        <v>28</v>
      </c>
    </row>
    <row r="14" spans="2:20" ht="18" customHeight="1">
      <c r="B14" s="18"/>
      <c r="C14" s="18"/>
      <c r="D14" s="7" t="s">
        <v>30</v>
      </c>
      <c r="E14" s="6"/>
      <c r="F14" s="7" t="s">
        <v>348</v>
      </c>
      <c r="G14" s="18"/>
      <c r="H14" s="8" t="s">
        <v>16</v>
      </c>
      <c r="I14" s="8" t="s">
        <v>29</v>
      </c>
      <c r="J14" s="7" t="s">
        <v>31</v>
      </c>
      <c r="K14" s="8"/>
      <c r="L14" s="8" t="s">
        <v>4</v>
      </c>
      <c r="M14" s="8" t="s">
        <v>32</v>
      </c>
      <c r="O14" s="8" t="s">
        <v>33</v>
      </c>
      <c r="P14" s="17"/>
      <c r="Q14" s="8" t="s">
        <v>349</v>
      </c>
      <c r="R14" s="6"/>
      <c r="S14" s="7" t="s">
        <v>31</v>
      </c>
      <c r="T14" s="8" t="s">
        <v>33</v>
      </c>
    </row>
    <row r="15" spans="2:20" ht="12" customHeight="1" thickBot="1">
      <c r="B15" s="19"/>
      <c r="C15" s="19"/>
      <c r="D15" s="14"/>
      <c r="E15" s="14"/>
      <c r="F15" s="14"/>
      <c r="G15" s="19"/>
      <c r="H15" s="20"/>
      <c r="I15" s="20"/>
      <c r="J15" s="14"/>
      <c r="K15" s="14"/>
      <c r="L15" s="14"/>
      <c r="M15" s="14"/>
      <c r="N15" s="4"/>
      <c r="O15" s="20"/>
      <c r="P15" s="20"/>
      <c r="Q15" s="5"/>
      <c r="R15" s="5"/>
      <c r="S15" s="4"/>
      <c r="T15" s="4"/>
    </row>
    <row r="16" spans="2:13" ht="13.5" customHeight="1">
      <c r="B16" s="18"/>
      <c r="C16" s="18"/>
      <c r="G16" s="18"/>
      <c r="H16" s="17"/>
      <c r="I16" s="17"/>
      <c r="J16" s="8"/>
      <c r="K16" s="8"/>
      <c r="L16" s="8"/>
      <c r="M16" s="8"/>
    </row>
    <row r="17" spans="2:20" s="31" customFormat="1" ht="15.75">
      <c r="B17" s="21">
        <v>1980</v>
      </c>
      <c r="C17" s="21"/>
      <c r="D17" s="22">
        <v>753</v>
      </c>
      <c r="E17" s="23"/>
      <c r="F17" s="24">
        <v>8744</v>
      </c>
      <c r="G17" s="25"/>
      <c r="H17" s="25">
        <v>700</v>
      </c>
      <c r="I17" s="24">
        <v>8839</v>
      </c>
      <c r="J17" s="26">
        <f aca="true" t="shared" si="0" ref="J17:J45">SUM(H17:I17)</f>
        <v>9539</v>
      </c>
      <c r="K17" s="26"/>
      <c r="L17" s="26">
        <f aca="true" t="shared" si="1" ref="L17:L45">H17-D17</f>
        <v>-53</v>
      </c>
      <c r="M17" s="27">
        <f aca="true" t="shared" si="2" ref="M17:M45">H17/D17</f>
        <v>0.9296148738379814</v>
      </c>
      <c r="N17" s="28"/>
      <c r="O17" s="27">
        <f aca="true" t="shared" si="3" ref="O17:O34">J17/F17</f>
        <v>1.0909194876486734</v>
      </c>
      <c r="P17" s="29"/>
      <c r="Q17" s="30"/>
      <c r="R17" s="30"/>
      <c r="S17" s="30"/>
      <c r="T17" s="30"/>
    </row>
    <row r="18" spans="2:20" ht="15">
      <c r="B18" s="32">
        <v>1981</v>
      </c>
      <c r="C18" s="32"/>
      <c r="D18" s="22">
        <v>732</v>
      </c>
      <c r="E18" s="24"/>
      <c r="F18" s="24">
        <v>9080</v>
      </c>
      <c r="G18" s="25"/>
      <c r="H18" s="25">
        <v>677</v>
      </c>
      <c r="I18" s="24">
        <v>8840</v>
      </c>
      <c r="J18" s="26">
        <f t="shared" si="0"/>
        <v>9517</v>
      </c>
      <c r="K18" s="26"/>
      <c r="L18" s="26">
        <f t="shared" si="1"/>
        <v>-55</v>
      </c>
      <c r="M18" s="27">
        <f t="shared" si="2"/>
        <v>0.924863387978142</v>
      </c>
      <c r="N18" s="28"/>
      <c r="O18" s="27">
        <f t="shared" si="3"/>
        <v>1.0481277533039648</v>
      </c>
      <c r="P18" s="33"/>
      <c r="Q18" s="34"/>
      <c r="R18" s="34"/>
      <c r="S18" s="34"/>
      <c r="T18" s="34"/>
    </row>
    <row r="19" spans="2:20" ht="15">
      <c r="B19" s="32">
        <v>1982</v>
      </c>
      <c r="C19" s="32"/>
      <c r="D19" s="22">
        <v>749</v>
      </c>
      <c r="E19" s="24"/>
      <c r="F19" s="24">
        <v>8664</v>
      </c>
      <c r="G19" s="25"/>
      <c r="H19" s="25">
        <v>701</v>
      </c>
      <c r="I19" s="24">
        <v>9260</v>
      </c>
      <c r="J19" s="26">
        <f t="shared" si="0"/>
        <v>9961</v>
      </c>
      <c r="K19" s="26"/>
      <c r="L19" s="26">
        <f t="shared" si="1"/>
        <v>-48</v>
      </c>
      <c r="M19" s="27">
        <f t="shared" si="2"/>
        <v>0.9359145527369827</v>
      </c>
      <c r="N19" s="28"/>
      <c r="O19" s="27">
        <f t="shared" si="3"/>
        <v>1.1496999076638965</v>
      </c>
      <c r="P19" s="33"/>
      <c r="Q19" s="34"/>
      <c r="R19" s="34"/>
      <c r="S19" s="34"/>
      <c r="T19" s="34"/>
    </row>
    <row r="20" spans="2:20" ht="15">
      <c r="B20" s="32">
        <v>1983</v>
      </c>
      <c r="C20" s="32"/>
      <c r="D20" s="22">
        <v>656</v>
      </c>
      <c r="E20" s="24"/>
      <c r="F20" s="24">
        <v>7512</v>
      </c>
      <c r="G20" s="25"/>
      <c r="H20" s="25">
        <v>624</v>
      </c>
      <c r="I20" s="24">
        <v>7633</v>
      </c>
      <c r="J20" s="26">
        <f t="shared" si="0"/>
        <v>8257</v>
      </c>
      <c r="K20" s="26"/>
      <c r="L20" s="26">
        <f t="shared" si="1"/>
        <v>-32</v>
      </c>
      <c r="M20" s="27">
        <f t="shared" si="2"/>
        <v>0.9512195121951219</v>
      </c>
      <c r="N20" s="28"/>
      <c r="O20" s="27">
        <f t="shared" si="3"/>
        <v>1.0991746538871139</v>
      </c>
      <c r="P20" s="33"/>
      <c r="Q20" s="34"/>
      <c r="R20" s="34"/>
      <c r="S20" s="34"/>
      <c r="T20" s="34"/>
    </row>
    <row r="21" spans="2:20" ht="15">
      <c r="B21" s="32">
        <v>1984</v>
      </c>
      <c r="C21" s="32"/>
      <c r="D21" s="22">
        <v>621</v>
      </c>
      <c r="E21" s="24"/>
      <c r="F21" s="24">
        <v>7650</v>
      </c>
      <c r="G21" s="25"/>
      <c r="H21" s="25">
        <v>599</v>
      </c>
      <c r="I21" s="24">
        <v>7727</v>
      </c>
      <c r="J21" s="26">
        <f t="shared" si="0"/>
        <v>8326</v>
      </c>
      <c r="K21" s="26"/>
      <c r="L21" s="26">
        <f t="shared" si="1"/>
        <v>-22</v>
      </c>
      <c r="M21" s="27">
        <f t="shared" si="2"/>
        <v>0.964573268921095</v>
      </c>
      <c r="N21" s="28"/>
      <c r="O21" s="27">
        <f t="shared" si="3"/>
        <v>1.0883660130718955</v>
      </c>
      <c r="P21" s="33"/>
      <c r="Q21" s="34"/>
      <c r="R21" s="34"/>
      <c r="S21" s="34"/>
      <c r="T21" s="34"/>
    </row>
    <row r="22" spans="2:20" s="31" customFormat="1" ht="15.75">
      <c r="B22" s="21">
        <v>1985</v>
      </c>
      <c r="C22" s="21"/>
      <c r="D22" s="22">
        <v>614</v>
      </c>
      <c r="E22" s="23"/>
      <c r="F22" s="24">
        <v>7521</v>
      </c>
      <c r="G22" s="25"/>
      <c r="H22" s="24">
        <v>602</v>
      </c>
      <c r="I22" s="24">
        <v>7786</v>
      </c>
      <c r="J22" s="26">
        <f t="shared" si="0"/>
        <v>8388</v>
      </c>
      <c r="K22" s="26"/>
      <c r="L22" s="26">
        <f t="shared" si="1"/>
        <v>-12</v>
      </c>
      <c r="M22" s="27">
        <f t="shared" si="2"/>
        <v>0.9804560260586319</v>
      </c>
      <c r="N22" s="28"/>
      <c r="O22" s="27">
        <f t="shared" si="3"/>
        <v>1.1152772237734343</v>
      </c>
      <c r="P22" s="29"/>
      <c r="Q22" s="30"/>
      <c r="R22" s="30"/>
      <c r="S22" s="30"/>
      <c r="T22" s="30"/>
    </row>
    <row r="23" spans="2:20" ht="15">
      <c r="B23" s="32">
        <v>1986</v>
      </c>
      <c r="C23" s="32"/>
      <c r="D23" s="22">
        <v>615</v>
      </c>
      <c r="E23" s="24"/>
      <c r="F23" s="24">
        <v>7065</v>
      </c>
      <c r="G23" s="25"/>
      <c r="H23" s="24">
        <v>601</v>
      </c>
      <c r="I23" s="24">
        <v>7422</v>
      </c>
      <c r="J23" s="26">
        <f t="shared" si="0"/>
        <v>8023</v>
      </c>
      <c r="K23" s="26"/>
      <c r="L23" s="26">
        <f t="shared" si="1"/>
        <v>-14</v>
      </c>
      <c r="M23" s="27">
        <f t="shared" si="2"/>
        <v>0.9772357723577236</v>
      </c>
      <c r="N23" s="28"/>
      <c r="O23" s="27">
        <f t="shared" si="3"/>
        <v>1.135598018400566</v>
      </c>
      <c r="P23" s="33"/>
      <c r="Q23" s="34"/>
      <c r="R23" s="34"/>
      <c r="S23" s="35"/>
      <c r="T23" s="34"/>
    </row>
    <row r="24" spans="2:20" ht="15">
      <c r="B24" s="32">
        <v>1987</v>
      </c>
      <c r="C24" s="32"/>
      <c r="D24" s="22">
        <v>586</v>
      </c>
      <c r="E24" s="24"/>
      <c r="F24" s="24">
        <v>6349</v>
      </c>
      <c r="G24" s="25"/>
      <c r="H24" s="24">
        <v>556</v>
      </c>
      <c r="I24" s="24">
        <v>6707</v>
      </c>
      <c r="J24" s="26">
        <f t="shared" si="0"/>
        <v>7263</v>
      </c>
      <c r="K24" s="26"/>
      <c r="L24" s="26">
        <f t="shared" si="1"/>
        <v>-30</v>
      </c>
      <c r="M24" s="27">
        <f t="shared" si="2"/>
        <v>0.9488054607508533</v>
      </c>
      <c r="N24" s="28"/>
      <c r="O24" s="27">
        <f t="shared" si="3"/>
        <v>1.1439596786895574</v>
      </c>
      <c r="P24" s="33"/>
      <c r="Q24" s="34"/>
      <c r="R24" s="34"/>
      <c r="S24" s="34"/>
      <c r="T24" s="34"/>
    </row>
    <row r="25" spans="2:20" ht="15">
      <c r="B25" s="32">
        <v>1988</v>
      </c>
      <c r="C25" s="32"/>
      <c r="D25" s="22">
        <v>564</v>
      </c>
      <c r="E25" s="24"/>
      <c r="F25" s="24">
        <v>6546</v>
      </c>
      <c r="G25" s="25"/>
      <c r="H25" s="24">
        <v>554</v>
      </c>
      <c r="I25" s="24">
        <v>6732</v>
      </c>
      <c r="J25" s="26">
        <f t="shared" si="0"/>
        <v>7286</v>
      </c>
      <c r="K25" s="26"/>
      <c r="L25" s="26">
        <f t="shared" si="1"/>
        <v>-10</v>
      </c>
      <c r="M25" s="27">
        <f t="shared" si="2"/>
        <v>0.9822695035460993</v>
      </c>
      <c r="N25" s="28"/>
      <c r="O25" s="27">
        <f t="shared" si="3"/>
        <v>1.113046135044302</v>
      </c>
      <c r="P25" s="33"/>
      <c r="Q25" s="34"/>
      <c r="R25" s="34"/>
      <c r="S25" s="34"/>
      <c r="T25" s="34"/>
    </row>
    <row r="26" spans="2:20" ht="15">
      <c r="B26" s="32">
        <v>1989</v>
      </c>
      <c r="C26" s="32"/>
      <c r="D26" s="22">
        <v>564</v>
      </c>
      <c r="E26" s="24"/>
      <c r="F26" s="24">
        <v>6665</v>
      </c>
      <c r="G26" s="25"/>
      <c r="H26" s="24">
        <v>553</v>
      </c>
      <c r="I26" s="24">
        <v>6998</v>
      </c>
      <c r="J26" s="26">
        <f t="shared" si="0"/>
        <v>7551</v>
      </c>
      <c r="K26" s="26"/>
      <c r="L26" s="26">
        <f t="shared" si="1"/>
        <v>-11</v>
      </c>
      <c r="M26" s="27">
        <f t="shared" si="2"/>
        <v>0.9804964539007093</v>
      </c>
      <c r="N26" s="28"/>
      <c r="O26" s="27">
        <f t="shared" si="3"/>
        <v>1.132933233308327</v>
      </c>
      <c r="P26" s="33"/>
      <c r="Q26" s="34"/>
      <c r="R26" s="34"/>
      <c r="S26" s="34"/>
      <c r="T26" s="34"/>
    </row>
    <row r="27" spans="2:20" s="31" customFormat="1" ht="15.75">
      <c r="B27" s="21">
        <v>1990</v>
      </c>
      <c r="C27" s="21"/>
      <c r="D27" s="22">
        <v>555</v>
      </c>
      <c r="E27" s="23"/>
      <c r="F27" s="24">
        <v>6461</v>
      </c>
      <c r="G27" s="25"/>
      <c r="H27" s="24">
        <v>546</v>
      </c>
      <c r="I27" s="24">
        <v>6252</v>
      </c>
      <c r="J27" s="26">
        <f t="shared" si="0"/>
        <v>6798</v>
      </c>
      <c r="K27" s="26"/>
      <c r="L27" s="26">
        <f t="shared" si="1"/>
        <v>-9</v>
      </c>
      <c r="M27" s="27">
        <f t="shared" si="2"/>
        <v>0.9837837837837838</v>
      </c>
      <c r="N27" s="28"/>
      <c r="O27" s="27">
        <f t="shared" si="3"/>
        <v>1.0521591084971367</v>
      </c>
      <c r="P27" s="29"/>
      <c r="Q27" s="30"/>
      <c r="R27" s="30"/>
      <c r="S27" s="30"/>
      <c r="T27" s="30"/>
    </row>
    <row r="28" spans="2:20" ht="15">
      <c r="B28" s="32">
        <v>1991</v>
      </c>
      <c r="C28" s="32"/>
      <c r="D28" s="22">
        <v>521</v>
      </c>
      <c r="E28" s="24"/>
      <c r="F28" s="24">
        <v>6148</v>
      </c>
      <c r="G28" s="25"/>
      <c r="H28" s="24">
        <v>491</v>
      </c>
      <c r="I28" s="24">
        <v>5638</v>
      </c>
      <c r="J28" s="26">
        <f t="shared" si="0"/>
        <v>6129</v>
      </c>
      <c r="K28" s="26"/>
      <c r="L28" s="26">
        <f t="shared" si="1"/>
        <v>-30</v>
      </c>
      <c r="M28" s="27">
        <f t="shared" si="2"/>
        <v>0.9424184261036468</v>
      </c>
      <c r="N28" s="28"/>
      <c r="O28" s="27">
        <f t="shared" si="3"/>
        <v>0.9969095640858816</v>
      </c>
      <c r="P28" s="33"/>
      <c r="Q28" s="34"/>
      <c r="R28" s="34"/>
      <c r="S28" s="34"/>
      <c r="T28" s="34"/>
    </row>
    <row r="29" spans="2:20" ht="15">
      <c r="B29" s="32">
        <v>1992</v>
      </c>
      <c r="C29" s="32"/>
      <c r="D29" s="22">
        <v>472</v>
      </c>
      <c r="E29" s="24"/>
      <c r="F29" s="24">
        <v>5890</v>
      </c>
      <c r="G29" s="25"/>
      <c r="H29" s="24">
        <v>463</v>
      </c>
      <c r="I29" s="24">
        <v>5176</v>
      </c>
      <c r="J29" s="26">
        <f t="shared" si="0"/>
        <v>5639</v>
      </c>
      <c r="K29" s="26"/>
      <c r="L29" s="26">
        <f t="shared" si="1"/>
        <v>-9</v>
      </c>
      <c r="M29" s="27">
        <f t="shared" si="2"/>
        <v>0.9809322033898306</v>
      </c>
      <c r="N29" s="28"/>
      <c r="O29" s="27">
        <f t="shared" si="3"/>
        <v>0.9573853989813242</v>
      </c>
      <c r="P29" s="33"/>
      <c r="Q29" s="34"/>
      <c r="R29" s="34"/>
      <c r="S29" s="34"/>
      <c r="T29" s="34"/>
    </row>
    <row r="30" spans="2:20" ht="15">
      <c r="B30" s="32">
        <v>1993</v>
      </c>
      <c r="C30" s="32"/>
      <c r="D30" s="22">
        <v>410</v>
      </c>
      <c r="E30" s="24"/>
      <c r="F30" s="24">
        <v>5399</v>
      </c>
      <c r="G30" s="25"/>
      <c r="H30" s="24">
        <v>399</v>
      </c>
      <c r="I30" s="24">
        <v>4454</v>
      </c>
      <c r="J30" s="26">
        <f t="shared" si="0"/>
        <v>4853</v>
      </c>
      <c r="K30" s="26"/>
      <c r="L30" s="26">
        <f t="shared" si="1"/>
        <v>-11</v>
      </c>
      <c r="M30" s="27">
        <f t="shared" si="2"/>
        <v>0.973170731707317</v>
      </c>
      <c r="N30" s="28"/>
      <c r="O30" s="27">
        <f t="shared" si="3"/>
        <v>0.898870161140952</v>
      </c>
      <c r="P30" s="33"/>
      <c r="Q30" s="34"/>
      <c r="R30" s="34"/>
      <c r="S30" s="34"/>
      <c r="T30" s="34"/>
    </row>
    <row r="31" spans="2:20" ht="15">
      <c r="B31" s="32">
        <v>1994</v>
      </c>
      <c r="C31" s="32"/>
      <c r="D31" s="22">
        <v>359</v>
      </c>
      <c r="E31" s="24"/>
      <c r="F31" s="24">
        <v>5411</v>
      </c>
      <c r="G31" s="25"/>
      <c r="H31" s="24">
        <v>363</v>
      </c>
      <c r="I31" s="24">
        <v>5208</v>
      </c>
      <c r="J31" s="26">
        <f t="shared" si="0"/>
        <v>5571</v>
      </c>
      <c r="K31" s="26"/>
      <c r="L31" s="26">
        <f t="shared" si="1"/>
        <v>4</v>
      </c>
      <c r="M31" s="27">
        <f t="shared" si="2"/>
        <v>1.011142061281337</v>
      </c>
      <c r="N31" s="28"/>
      <c r="O31" s="27">
        <f t="shared" si="3"/>
        <v>1.029569395675476</v>
      </c>
      <c r="P31" s="33"/>
      <c r="Q31" s="34"/>
      <c r="R31" s="34"/>
      <c r="S31" s="34"/>
      <c r="T31" s="34"/>
    </row>
    <row r="32" spans="2:20" s="31" customFormat="1" ht="15.75">
      <c r="B32" s="21">
        <v>1995</v>
      </c>
      <c r="C32" s="21"/>
      <c r="D32" s="22">
        <v>427</v>
      </c>
      <c r="E32" s="36"/>
      <c r="F32" s="37">
        <v>5321</v>
      </c>
      <c r="G32" s="25"/>
      <c r="H32" s="24">
        <v>409</v>
      </c>
      <c r="I32" s="24">
        <v>4930</v>
      </c>
      <c r="J32" s="26">
        <f t="shared" si="0"/>
        <v>5339</v>
      </c>
      <c r="K32" s="26"/>
      <c r="L32" s="26">
        <f t="shared" si="1"/>
        <v>-18</v>
      </c>
      <c r="M32" s="27">
        <f t="shared" si="2"/>
        <v>0.9578454332552693</v>
      </c>
      <c r="N32" s="28"/>
      <c r="O32" s="27">
        <f t="shared" si="3"/>
        <v>1.0033828227776733</v>
      </c>
      <c r="P32" s="29"/>
      <c r="Q32" s="30"/>
      <c r="R32" s="30"/>
      <c r="S32" s="30"/>
      <c r="T32" s="30"/>
    </row>
    <row r="33" spans="2:20" ht="15">
      <c r="B33" s="32">
        <v>1996</v>
      </c>
      <c r="C33" s="32"/>
      <c r="D33" s="22">
        <v>367</v>
      </c>
      <c r="E33" s="24"/>
      <c r="F33" s="37">
        <v>5106</v>
      </c>
      <c r="G33" s="25"/>
      <c r="H33" s="24">
        <v>357</v>
      </c>
      <c r="I33" s="24">
        <v>4041</v>
      </c>
      <c r="J33" s="26">
        <f t="shared" si="0"/>
        <v>4398</v>
      </c>
      <c r="K33" s="26"/>
      <c r="L33" s="26">
        <f t="shared" si="1"/>
        <v>-10</v>
      </c>
      <c r="M33" s="27">
        <f t="shared" si="2"/>
        <v>0.9727520435967303</v>
      </c>
      <c r="N33" s="34"/>
      <c r="O33" s="38">
        <f t="shared" si="3"/>
        <v>0.8613396004700352</v>
      </c>
      <c r="P33" s="39"/>
      <c r="Q33" s="24">
        <v>996</v>
      </c>
      <c r="R33" s="37"/>
      <c r="S33" s="24">
        <v>790</v>
      </c>
      <c r="T33" s="38">
        <f aca="true" t="shared" si="4" ref="T33:T42">S33/Q33</f>
        <v>0.7931726907630522</v>
      </c>
    </row>
    <row r="34" spans="2:20" ht="15">
      <c r="B34" s="32">
        <v>1997</v>
      </c>
      <c r="C34" s="32"/>
      <c r="D34" s="22">
        <v>389</v>
      </c>
      <c r="E34" s="24"/>
      <c r="F34" s="37">
        <v>5316</v>
      </c>
      <c r="G34" s="25"/>
      <c r="H34" s="24">
        <v>377</v>
      </c>
      <c r="I34" s="24">
        <v>4047</v>
      </c>
      <c r="J34" s="26">
        <f t="shared" si="0"/>
        <v>4424</v>
      </c>
      <c r="K34" s="26"/>
      <c r="L34" s="26">
        <f t="shared" si="1"/>
        <v>-12</v>
      </c>
      <c r="M34" s="27">
        <f t="shared" si="2"/>
        <v>0.9691516709511568</v>
      </c>
      <c r="N34" s="34"/>
      <c r="O34" s="38">
        <f t="shared" si="3"/>
        <v>0.8322046651617758</v>
      </c>
      <c r="P34" s="39"/>
      <c r="Q34" s="24">
        <v>1116</v>
      </c>
      <c r="R34" s="37"/>
      <c r="S34" s="24">
        <v>745</v>
      </c>
      <c r="T34" s="38">
        <f t="shared" si="4"/>
        <v>0.6675627240143369</v>
      </c>
    </row>
    <row r="35" spans="2:20" ht="15">
      <c r="B35" s="40">
        <v>1998</v>
      </c>
      <c r="C35" s="40"/>
      <c r="D35" s="22">
        <v>390</v>
      </c>
      <c r="E35" s="24"/>
      <c r="F35" s="37">
        <v>5289</v>
      </c>
      <c r="G35" s="41"/>
      <c r="H35" s="24">
        <v>385</v>
      </c>
      <c r="I35" s="24">
        <v>4072</v>
      </c>
      <c r="J35" s="42">
        <f t="shared" si="0"/>
        <v>4457</v>
      </c>
      <c r="K35" s="42"/>
      <c r="L35" s="26">
        <f t="shared" si="1"/>
        <v>-5</v>
      </c>
      <c r="M35" s="27">
        <f t="shared" si="2"/>
        <v>0.9871794871794872</v>
      </c>
      <c r="N35" s="34"/>
      <c r="O35" s="38">
        <f>+J35/F35</f>
        <v>0.8426923804121762</v>
      </c>
      <c r="P35" s="39"/>
      <c r="Q35" s="24">
        <v>1079</v>
      </c>
      <c r="R35" s="37"/>
      <c r="S35" s="37">
        <v>698</v>
      </c>
      <c r="T35" s="38">
        <f t="shared" si="4"/>
        <v>0.6468952734012975</v>
      </c>
    </row>
    <row r="36" spans="2:20" s="10" customFormat="1" ht="15">
      <c r="B36" s="40">
        <v>1999</v>
      </c>
      <c r="C36" s="40"/>
      <c r="D36" s="22">
        <v>324</v>
      </c>
      <c r="E36" s="37"/>
      <c r="F36" s="37">
        <v>4941</v>
      </c>
      <c r="G36" s="41"/>
      <c r="H36" s="24">
        <v>310</v>
      </c>
      <c r="I36" s="24">
        <v>3765</v>
      </c>
      <c r="J36" s="42">
        <f t="shared" si="0"/>
        <v>4075</v>
      </c>
      <c r="K36" s="42"/>
      <c r="L36" s="26">
        <f t="shared" si="1"/>
        <v>-14</v>
      </c>
      <c r="M36" s="27">
        <f t="shared" si="2"/>
        <v>0.9567901234567902</v>
      </c>
      <c r="N36" s="43"/>
      <c r="O36" s="44">
        <f>+J36/F36</f>
        <v>0.8247318356607974</v>
      </c>
      <c r="P36" s="45"/>
      <c r="Q36" s="24">
        <v>1012</v>
      </c>
      <c r="R36" s="37"/>
      <c r="S36" s="37">
        <v>625</v>
      </c>
      <c r="T36" s="38">
        <f t="shared" si="4"/>
        <v>0.6175889328063241</v>
      </c>
    </row>
    <row r="37" spans="2:20" s="15" customFormat="1" ht="15.75">
      <c r="B37" s="18">
        <v>2000</v>
      </c>
      <c r="C37" s="18"/>
      <c r="D37" s="22">
        <v>343</v>
      </c>
      <c r="E37" s="36"/>
      <c r="F37" s="37">
        <v>4904</v>
      </c>
      <c r="G37" s="41"/>
      <c r="H37" s="24">
        <v>326</v>
      </c>
      <c r="I37" s="24">
        <v>3568</v>
      </c>
      <c r="J37" s="42">
        <f t="shared" si="0"/>
        <v>3894</v>
      </c>
      <c r="K37" s="42"/>
      <c r="L37" s="26">
        <f t="shared" si="1"/>
        <v>-17</v>
      </c>
      <c r="M37" s="27">
        <f t="shared" si="2"/>
        <v>0.9504373177842566</v>
      </c>
      <c r="N37" s="43"/>
      <c r="O37" s="44">
        <f aca="true" t="shared" si="5" ref="O37:O42">J37/F37</f>
        <v>0.7940456769983687</v>
      </c>
      <c r="P37" s="46"/>
      <c r="Q37" s="24">
        <v>978</v>
      </c>
      <c r="R37" s="37"/>
      <c r="S37" s="37">
        <v>561</v>
      </c>
      <c r="T37" s="38">
        <f t="shared" si="4"/>
        <v>0.5736196319018405</v>
      </c>
    </row>
    <row r="38" spans="2:20" s="31" customFormat="1" ht="15">
      <c r="B38" s="40">
        <v>2001</v>
      </c>
      <c r="C38" s="40"/>
      <c r="D38" s="22">
        <v>369</v>
      </c>
      <c r="E38" s="24"/>
      <c r="F38" s="37">
        <v>4881</v>
      </c>
      <c r="G38" s="41"/>
      <c r="H38" s="24">
        <v>348</v>
      </c>
      <c r="I38" s="24">
        <v>3410</v>
      </c>
      <c r="J38" s="42">
        <f t="shared" si="0"/>
        <v>3758</v>
      </c>
      <c r="K38" s="42"/>
      <c r="L38" s="26">
        <f t="shared" si="1"/>
        <v>-21</v>
      </c>
      <c r="M38" s="27">
        <f t="shared" si="2"/>
        <v>0.943089430894309</v>
      </c>
      <c r="N38" s="43"/>
      <c r="O38" s="44">
        <f t="shared" si="5"/>
        <v>0.7699241958615037</v>
      </c>
      <c r="P38" s="45"/>
      <c r="Q38" s="24">
        <v>893</v>
      </c>
      <c r="R38" s="37"/>
      <c r="S38" s="37">
        <v>544</v>
      </c>
      <c r="T38" s="38">
        <f t="shared" si="4"/>
        <v>0.6091825307950728</v>
      </c>
    </row>
    <row r="39" spans="2:20" s="31" customFormat="1" ht="15">
      <c r="B39" s="40">
        <v>2002</v>
      </c>
      <c r="C39" s="40"/>
      <c r="D39" s="22">
        <v>321</v>
      </c>
      <c r="E39" s="24"/>
      <c r="F39" s="37">
        <v>4700</v>
      </c>
      <c r="G39" s="41"/>
      <c r="H39" s="24">
        <v>304</v>
      </c>
      <c r="I39" s="24">
        <v>3229</v>
      </c>
      <c r="J39" s="42">
        <f t="shared" si="0"/>
        <v>3533</v>
      </c>
      <c r="K39" s="42"/>
      <c r="L39" s="26">
        <f t="shared" si="1"/>
        <v>-17</v>
      </c>
      <c r="M39" s="27">
        <f t="shared" si="2"/>
        <v>0.9470404984423676</v>
      </c>
      <c r="N39" s="43"/>
      <c r="O39" s="44">
        <f t="shared" si="5"/>
        <v>0.7517021276595744</v>
      </c>
      <c r="P39" s="45"/>
      <c r="Q39" s="24">
        <v>865</v>
      </c>
      <c r="R39" s="37"/>
      <c r="S39" s="37">
        <v>527</v>
      </c>
      <c r="T39" s="38">
        <f t="shared" si="4"/>
        <v>0.6092485549132948</v>
      </c>
    </row>
    <row r="40" spans="2:20" ht="15">
      <c r="B40" s="32">
        <v>2003</v>
      </c>
      <c r="C40" s="32"/>
      <c r="D40" s="22">
        <v>351</v>
      </c>
      <c r="E40" s="24"/>
      <c r="F40" s="37">
        <v>4422</v>
      </c>
      <c r="G40" s="25"/>
      <c r="H40" s="24">
        <v>336</v>
      </c>
      <c r="I40" s="24">
        <v>2958</v>
      </c>
      <c r="J40" s="42">
        <f t="shared" si="0"/>
        <v>3294</v>
      </c>
      <c r="K40" s="42"/>
      <c r="L40" s="26">
        <f t="shared" si="1"/>
        <v>-15</v>
      </c>
      <c r="M40" s="27">
        <f t="shared" si="2"/>
        <v>0.9572649572649573</v>
      </c>
      <c r="N40" s="34"/>
      <c r="O40" s="44">
        <f t="shared" si="5"/>
        <v>0.7449118046132972</v>
      </c>
      <c r="P40" s="45"/>
      <c r="Q40" s="24">
        <v>776</v>
      </c>
      <c r="R40" s="37"/>
      <c r="S40" s="24">
        <v>432</v>
      </c>
      <c r="T40" s="38">
        <f t="shared" si="4"/>
        <v>0.5567010309278351</v>
      </c>
    </row>
    <row r="41" spans="2:20" ht="15">
      <c r="B41" s="32">
        <v>2004</v>
      </c>
      <c r="C41" s="32"/>
      <c r="D41" s="22">
        <v>326</v>
      </c>
      <c r="E41" s="24"/>
      <c r="F41" s="37">
        <v>4364</v>
      </c>
      <c r="G41" s="25"/>
      <c r="H41" s="24">
        <v>308</v>
      </c>
      <c r="I41" s="24">
        <v>2766</v>
      </c>
      <c r="J41" s="42">
        <f t="shared" si="0"/>
        <v>3074</v>
      </c>
      <c r="K41" s="42"/>
      <c r="L41" s="26">
        <f t="shared" si="1"/>
        <v>-18</v>
      </c>
      <c r="M41" s="27">
        <f t="shared" si="2"/>
        <v>0.9447852760736196</v>
      </c>
      <c r="N41" s="34"/>
      <c r="O41" s="44">
        <f t="shared" si="5"/>
        <v>0.7043996333638863</v>
      </c>
      <c r="P41" s="45"/>
      <c r="Q41" s="24">
        <v>691</v>
      </c>
      <c r="R41" s="37"/>
      <c r="S41" s="24">
        <v>384</v>
      </c>
      <c r="T41" s="38">
        <f t="shared" si="4"/>
        <v>0.5557163531114327</v>
      </c>
    </row>
    <row r="42" spans="2:20" ht="15.75">
      <c r="B42" s="21">
        <v>2005</v>
      </c>
      <c r="C42" s="21"/>
      <c r="D42" s="47">
        <v>294</v>
      </c>
      <c r="E42" s="23"/>
      <c r="F42" s="37">
        <v>4362</v>
      </c>
      <c r="G42" s="25"/>
      <c r="H42" s="24">
        <v>286</v>
      </c>
      <c r="I42" s="24">
        <v>2665</v>
      </c>
      <c r="J42" s="42">
        <f t="shared" si="0"/>
        <v>2951</v>
      </c>
      <c r="K42" s="42"/>
      <c r="L42" s="26">
        <f t="shared" si="1"/>
        <v>-8</v>
      </c>
      <c r="M42" s="27">
        <f t="shared" si="2"/>
        <v>0.9727891156462585</v>
      </c>
      <c r="N42" s="34"/>
      <c r="O42" s="44">
        <f t="shared" si="5"/>
        <v>0.6765245300320953</v>
      </c>
      <c r="P42" s="45"/>
      <c r="Q42" s="24">
        <v>692</v>
      </c>
      <c r="R42" s="37"/>
      <c r="S42" s="24">
        <v>368</v>
      </c>
      <c r="T42" s="38">
        <f t="shared" si="4"/>
        <v>0.5317919075144508</v>
      </c>
    </row>
    <row r="43" spans="2:20" ht="15">
      <c r="B43" s="32">
        <v>2006</v>
      </c>
      <c r="C43" s="32"/>
      <c r="D43" s="47">
        <v>327</v>
      </c>
      <c r="E43" s="25"/>
      <c r="F43" s="37"/>
      <c r="G43" s="25"/>
      <c r="H43" s="24">
        <v>314</v>
      </c>
      <c r="I43" s="24">
        <v>2634</v>
      </c>
      <c r="J43" s="42">
        <f t="shared" si="0"/>
        <v>2948</v>
      </c>
      <c r="K43" s="42"/>
      <c r="L43" s="26">
        <f t="shared" si="1"/>
        <v>-13</v>
      </c>
      <c r="M43" s="27">
        <f t="shared" si="2"/>
        <v>0.9602446483180428</v>
      </c>
      <c r="N43" s="34"/>
      <c r="O43" s="48"/>
      <c r="P43" s="49"/>
      <c r="Q43" s="34"/>
      <c r="R43" s="34"/>
      <c r="S43" s="24">
        <v>375</v>
      </c>
      <c r="T43" s="34"/>
    </row>
    <row r="44" spans="2:20" ht="15">
      <c r="B44" s="32">
        <v>2007</v>
      </c>
      <c r="C44" s="32"/>
      <c r="D44" s="25">
        <v>295</v>
      </c>
      <c r="E44" s="25"/>
      <c r="F44" s="25"/>
      <c r="G44" s="25"/>
      <c r="H44" s="24">
        <v>281</v>
      </c>
      <c r="I44" s="24">
        <v>2385</v>
      </c>
      <c r="J44" s="42">
        <f t="shared" si="0"/>
        <v>2666</v>
      </c>
      <c r="K44" s="42"/>
      <c r="L44" s="26">
        <f t="shared" si="1"/>
        <v>-14</v>
      </c>
      <c r="M44" s="27">
        <f t="shared" si="2"/>
        <v>0.9525423728813559</v>
      </c>
      <c r="N44" s="34"/>
      <c r="O44" s="49"/>
      <c r="P44" s="49"/>
      <c r="Q44" s="34"/>
      <c r="R44" s="34"/>
      <c r="S44" s="24">
        <v>278</v>
      </c>
      <c r="T44" s="34"/>
    </row>
    <row r="45" spans="2:20" ht="15">
      <c r="B45" s="32">
        <v>2008</v>
      </c>
      <c r="C45" s="32"/>
      <c r="D45" s="25">
        <v>274</v>
      </c>
      <c r="E45" s="25"/>
      <c r="F45" s="25"/>
      <c r="G45" s="25"/>
      <c r="H45" s="24">
        <v>270</v>
      </c>
      <c r="I45" s="24">
        <v>2568</v>
      </c>
      <c r="J45" s="42">
        <f t="shared" si="0"/>
        <v>2838</v>
      </c>
      <c r="K45" s="42"/>
      <c r="L45" s="26">
        <f t="shared" si="1"/>
        <v>-4</v>
      </c>
      <c r="M45" s="27">
        <f t="shared" si="2"/>
        <v>0.9854014598540146</v>
      </c>
      <c r="N45" s="34"/>
      <c r="O45" s="49"/>
      <c r="P45" s="49"/>
      <c r="Q45" s="34"/>
      <c r="R45" s="34"/>
      <c r="S45" s="24">
        <v>297</v>
      </c>
      <c r="T45" s="34"/>
    </row>
    <row r="46" spans="2:20" ht="15.75">
      <c r="B46" s="50" t="s">
        <v>34</v>
      </c>
      <c r="C46" s="5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4"/>
      <c r="O46" s="34"/>
      <c r="P46" s="34"/>
      <c r="Q46" s="34"/>
      <c r="R46" s="34"/>
      <c r="T46" s="34"/>
    </row>
    <row r="47" spans="2:20" ht="6" customHeight="1">
      <c r="B47" s="50"/>
      <c r="C47" s="50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4"/>
      <c r="O47" s="34"/>
      <c r="P47" s="34"/>
      <c r="Q47" s="34"/>
      <c r="R47" s="34"/>
      <c r="S47" s="34"/>
      <c r="T47" s="34"/>
    </row>
    <row r="48" spans="2:20" ht="15">
      <c r="B48" s="32"/>
      <c r="C48" s="32"/>
      <c r="D48" s="27">
        <f>(D42-D33)/D33</f>
        <v>-0.1989100817438692</v>
      </c>
      <c r="E48" s="27"/>
      <c r="F48" s="27">
        <f>(F42-F33)/F33</f>
        <v>-0.14571092831962398</v>
      </c>
      <c r="G48" s="34"/>
      <c r="H48" s="27">
        <f>(H42-H33)/H33</f>
        <v>-0.19887955182072828</v>
      </c>
      <c r="I48" s="25"/>
      <c r="J48" s="27">
        <f>(J42-J33)/J33</f>
        <v>-0.3290131878126421</v>
      </c>
      <c r="K48" s="27"/>
      <c r="L48" s="27"/>
      <c r="M48" s="27"/>
      <c r="N48" s="34"/>
      <c r="O48" s="34"/>
      <c r="P48" s="34"/>
      <c r="Q48" s="27">
        <f>(Q42-Q33)/Q33</f>
        <v>-0.30522088353413657</v>
      </c>
      <c r="R48" s="27"/>
      <c r="S48" s="27">
        <f>(S42-S33)/S33</f>
        <v>-0.5341772151898734</v>
      </c>
      <c r="T48" s="34"/>
    </row>
    <row r="49" spans="2:20" ht="15">
      <c r="B49" s="32"/>
      <c r="C49" s="32"/>
      <c r="D49" s="27"/>
      <c r="E49" s="27"/>
      <c r="F49" s="27"/>
      <c r="G49" s="34"/>
      <c r="H49" s="34"/>
      <c r="I49" s="25"/>
      <c r="J49" s="27"/>
      <c r="K49" s="27"/>
      <c r="L49" s="27"/>
      <c r="M49" s="27"/>
      <c r="N49" s="34"/>
      <c r="O49" s="34"/>
      <c r="P49" s="34"/>
      <c r="Q49" s="27"/>
      <c r="R49" s="27"/>
      <c r="S49" s="27"/>
      <c r="T49" s="34"/>
    </row>
    <row r="50" spans="2:20" ht="15.75">
      <c r="B50" s="51" t="s">
        <v>35</v>
      </c>
      <c r="C50" s="51"/>
      <c r="D50" s="25"/>
      <c r="E50" s="25"/>
      <c r="F50" s="25"/>
      <c r="G50" s="25"/>
      <c r="H50" s="52"/>
      <c r="I50" s="52"/>
      <c r="J50" s="42"/>
      <c r="K50" s="42"/>
      <c r="L50" s="42"/>
      <c r="M50" s="42"/>
      <c r="N50" s="34"/>
      <c r="O50" s="49"/>
      <c r="P50" s="49"/>
      <c r="Q50" s="34"/>
      <c r="R50" s="34"/>
      <c r="S50" s="34"/>
      <c r="T50" s="34"/>
    </row>
    <row r="51" spans="2:20" ht="6" customHeight="1">
      <c r="B51" s="51"/>
      <c r="C51" s="51"/>
      <c r="D51" s="25"/>
      <c r="E51" s="25"/>
      <c r="F51" s="25"/>
      <c r="G51" s="25"/>
      <c r="H51" s="52"/>
      <c r="I51" s="52"/>
      <c r="J51" s="42"/>
      <c r="K51" s="42"/>
      <c r="L51" s="42"/>
      <c r="M51" s="42"/>
      <c r="N51" s="34"/>
      <c r="O51" s="49"/>
      <c r="P51" s="49"/>
      <c r="Q51" s="34"/>
      <c r="R51" s="34"/>
      <c r="S51" s="34"/>
      <c r="T51" s="34"/>
    </row>
    <row r="52" spans="2:20" ht="15">
      <c r="B52" s="53" t="s">
        <v>36</v>
      </c>
      <c r="C52" s="53"/>
      <c r="D52" s="25"/>
      <c r="E52" s="25"/>
      <c r="F52" s="25"/>
      <c r="G52" s="25"/>
      <c r="H52" s="34"/>
      <c r="I52" s="52"/>
      <c r="J52" s="42"/>
      <c r="K52" s="42"/>
      <c r="L52" s="42"/>
      <c r="M52" s="44">
        <f>AVERAGE(M17:M42)</f>
        <v>0.9625392835805558</v>
      </c>
      <c r="N52" s="34"/>
      <c r="O52" s="44">
        <f>AVERAGE(O17:O42)</f>
        <v>0.9560713463916805</v>
      </c>
      <c r="P52" s="54"/>
      <c r="Q52" s="34"/>
      <c r="R52" s="34"/>
      <c r="S52" s="34"/>
      <c r="T52" s="34"/>
    </row>
    <row r="53" spans="2:20" ht="15">
      <c r="B53" s="53" t="s">
        <v>37</v>
      </c>
      <c r="C53" s="53"/>
      <c r="D53" s="25"/>
      <c r="E53" s="25"/>
      <c r="F53" s="25"/>
      <c r="G53" s="25"/>
      <c r="H53" s="34"/>
      <c r="I53" s="52"/>
      <c r="J53" s="42"/>
      <c r="K53" s="42"/>
      <c r="L53" s="42"/>
      <c r="M53" s="44">
        <f>AVERAGE(M17:M32)</f>
        <v>0.9640463407377827</v>
      </c>
      <c r="N53" s="34"/>
      <c r="O53" s="44">
        <f>AVERAGE(O17:O32)</f>
        <v>1.0659611597468859</v>
      </c>
      <c r="P53" s="54"/>
      <c r="Q53" s="34"/>
      <c r="R53" s="34"/>
      <c r="S53" s="34"/>
      <c r="T53" s="34"/>
    </row>
    <row r="54" spans="2:20" ht="15">
      <c r="B54" s="53" t="s">
        <v>38</v>
      </c>
      <c r="C54" s="53"/>
      <c r="D54" s="25"/>
      <c r="E54" s="25"/>
      <c r="F54" s="25"/>
      <c r="G54" s="25"/>
      <c r="H54" s="34"/>
      <c r="I54" s="52"/>
      <c r="J54" s="42"/>
      <c r="K54" s="42"/>
      <c r="L54" s="42"/>
      <c r="M54" s="44">
        <f>AVERAGE(M33:M42)</f>
        <v>0.9601279921289934</v>
      </c>
      <c r="N54" s="34"/>
      <c r="O54" s="44">
        <f>AVERAGE(O33:O42)</f>
        <v>0.780247645023351</v>
      </c>
      <c r="P54" s="55"/>
      <c r="Q54" s="34"/>
      <c r="R54" s="34"/>
      <c r="S54" s="34"/>
      <c r="T54" s="44">
        <f>AVERAGE(T33:T42)</f>
        <v>0.6161479630148937</v>
      </c>
    </row>
    <row r="55" spans="2:20" ht="15.75" thickBot="1">
      <c r="B55" s="56"/>
      <c r="C55" s="56"/>
      <c r="D55" s="56"/>
      <c r="E55" s="56"/>
      <c r="F55" s="56"/>
      <c r="G55" s="56"/>
      <c r="H55" s="57"/>
      <c r="I55" s="57"/>
      <c r="J55" s="58"/>
      <c r="K55" s="58"/>
      <c r="L55" s="58"/>
      <c r="M55" s="58"/>
      <c r="N55" s="4"/>
      <c r="O55" s="59"/>
      <c r="P55" s="59"/>
      <c r="Q55" s="4"/>
      <c r="R55" s="4"/>
      <c r="S55" s="4"/>
      <c r="T55" s="4"/>
    </row>
    <row r="56" spans="2:16" ht="15">
      <c r="B56" s="32"/>
      <c r="C56" s="32"/>
      <c r="D56" s="32"/>
      <c r="E56" s="32"/>
      <c r="F56" s="32"/>
      <c r="G56" s="32"/>
      <c r="H56" s="60"/>
      <c r="I56" s="60"/>
      <c r="J56" s="61"/>
      <c r="K56" s="61"/>
      <c r="L56" s="61"/>
      <c r="M56" s="61"/>
      <c r="O56" s="62"/>
      <c r="P56" s="62"/>
    </row>
    <row r="57" spans="2:20" ht="13.5">
      <c r="B57" s="63" t="s">
        <v>39</v>
      </c>
      <c r="C57" s="63"/>
      <c r="D57" s="64" t="s">
        <v>40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3.5">
      <c r="B58" s="63" t="s">
        <v>41</v>
      </c>
      <c r="C58" s="63"/>
      <c r="D58" s="64" t="s">
        <v>42</v>
      </c>
      <c r="E58" s="64"/>
      <c r="F58" s="64"/>
      <c r="G58" s="65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3.5">
      <c r="B59" s="63"/>
      <c r="C59" s="63"/>
      <c r="D59" s="64" t="s">
        <v>43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3.5">
      <c r="B60" s="63"/>
      <c r="C60" s="63"/>
      <c r="D60" s="64" t="s">
        <v>44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3.5">
      <c r="B61" s="63"/>
      <c r="C61" s="63"/>
      <c r="D61" s="64" t="s">
        <v>45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3.5">
      <c r="B62" s="63"/>
      <c r="C62" s="63"/>
      <c r="D62" s="64" t="s">
        <v>46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3.5">
      <c r="B63" s="63"/>
      <c r="C63" s="63"/>
      <c r="D63" s="64" t="s">
        <v>47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3.5">
      <c r="B64" s="63" t="s">
        <v>48</v>
      </c>
      <c r="C64" s="63"/>
      <c r="D64" s="64" t="s">
        <v>49</v>
      </c>
      <c r="E64" s="64"/>
      <c r="F64" s="64"/>
      <c r="G64" s="65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3.5">
      <c r="B65" s="63" t="s">
        <v>50</v>
      </c>
      <c r="C65" s="63"/>
      <c r="D65" s="64" t="s">
        <v>51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7" ht="147" customHeight="1"/>
  </sheetData>
  <printOptions/>
  <pageMargins left="0.53" right="0.57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R65"/>
  <sheetViews>
    <sheetView zoomScale="75" zoomScaleNormal="75" workbookViewId="0" topLeftCell="A1">
      <selection activeCell="Q19" sqref="Q19"/>
    </sheetView>
  </sheetViews>
  <sheetFormatPr defaultColWidth="9.140625" defaultRowHeight="12.75"/>
  <cols>
    <col min="1" max="1" width="1.7109375" style="68" customWidth="1"/>
    <col min="2" max="2" width="9.140625" style="68" customWidth="1"/>
    <col min="3" max="3" width="1.7109375" style="68" customWidth="1"/>
    <col min="4" max="9" width="9.140625" style="68" customWidth="1"/>
    <col min="10" max="10" width="1.7109375" style="68" customWidth="1"/>
    <col min="11" max="15" width="9.140625" style="68" customWidth="1"/>
    <col min="16" max="16" width="1.7109375" style="68" customWidth="1"/>
    <col min="17" max="17" width="3.00390625" style="68" customWidth="1"/>
    <col min="18" max="18" width="45.140625" style="68" customWidth="1"/>
    <col min="19" max="16384" width="9.140625" style="68" customWidth="1"/>
  </cols>
  <sheetData>
    <row r="2" spans="2:18" ht="16.5">
      <c r="B2" s="66" t="s">
        <v>52</v>
      </c>
      <c r="C2" s="66"/>
      <c r="D2" s="66"/>
      <c r="E2" s="66"/>
      <c r="F2" s="66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16.5">
      <c r="B3" s="6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5" ht="8.25" customHeight="1" thickBot="1"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ht="9" customHeight="1"/>
    <row r="6" spans="4:15" ht="19.5" thickBot="1">
      <c r="D6" s="5" t="s">
        <v>350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ht="9" customHeight="1">
      <c r="D7" s="9"/>
    </row>
    <row r="8" spans="2:15" ht="16.5" thickBot="1">
      <c r="B8" s="72"/>
      <c r="D8" s="5" t="s">
        <v>2</v>
      </c>
      <c r="E8" s="71"/>
      <c r="F8" s="71"/>
      <c r="G8" s="71"/>
      <c r="H8" s="71"/>
      <c r="I8" s="71"/>
      <c r="K8" s="5" t="s">
        <v>54</v>
      </c>
      <c r="L8" s="71"/>
      <c r="M8" s="71"/>
      <c r="N8" s="71"/>
      <c r="O8" s="71"/>
    </row>
    <row r="9" spans="2:15" ht="60">
      <c r="B9" s="73"/>
      <c r="D9" s="74" t="s">
        <v>55</v>
      </c>
      <c r="E9" s="74" t="s">
        <v>56</v>
      </c>
      <c r="F9" s="74" t="s">
        <v>57</v>
      </c>
      <c r="G9" s="74" t="s">
        <v>58</v>
      </c>
      <c r="H9" s="74" t="s">
        <v>59</v>
      </c>
      <c r="I9" s="74" t="s">
        <v>60</v>
      </c>
      <c r="J9" s="72"/>
      <c r="K9" s="74" t="s">
        <v>55</v>
      </c>
      <c r="L9" s="74" t="s">
        <v>56</v>
      </c>
      <c r="M9" s="74" t="s">
        <v>58</v>
      </c>
      <c r="N9" s="74" t="s">
        <v>61</v>
      </c>
      <c r="O9" s="74" t="s">
        <v>60</v>
      </c>
    </row>
    <row r="10" spans="2:16" ht="15">
      <c r="B10" s="72" t="s">
        <v>62</v>
      </c>
      <c r="D10" s="24">
        <v>1370</v>
      </c>
      <c r="E10" s="24">
        <v>435</v>
      </c>
      <c r="F10" s="24">
        <v>352</v>
      </c>
      <c r="G10" s="24">
        <v>2382</v>
      </c>
      <c r="H10" s="24">
        <v>567</v>
      </c>
      <c r="I10" s="75">
        <f aca="true" t="shared" si="0" ref="I10:I19">SUM(D10:H10)</f>
        <v>5106</v>
      </c>
      <c r="J10" s="76" t="str">
        <f>IF(ABS(I10-'Table J'!F33)&gt;0.5,"***** DIFF"," ")</f>
        <v> </v>
      </c>
      <c r="K10" s="24">
        <v>590</v>
      </c>
      <c r="L10" s="24">
        <v>198</v>
      </c>
      <c r="M10" s="24">
        <v>139</v>
      </c>
      <c r="N10" s="24">
        <v>69</v>
      </c>
      <c r="O10" s="75">
        <f aca="true" t="shared" si="1" ref="O10:O19">SUM(K10:N10)</f>
        <v>996</v>
      </c>
      <c r="P10" s="76" t="str">
        <f>IF(ABS(O10-'Table J'!Q33)&gt;0.5,"***** DIFF"," ")</f>
        <v> </v>
      </c>
    </row>
    <row r="11" spans="2:16" ht="15">
      <c r="B11" s="72" t="s">
        <v>63</v>
      </c>
      <c r="D11" s="24">
        <v>1264</v>
      </c>
      <c r="E11" s="24">
        <v>643</v>
      </c>
      <c r="F11" s="24">
        <v>481</v>
      </c>
      <c r="G11" s="24">
        <v>2308</v>
      </c>
      <c r="H11" s="24">
        <v>620</v>
      </c>
      <c r="I11" s="75">
        <f t="shared" si="0"/>
        <v>5316</v>
      </c>
      <c r="J11" s="76" t="str">
        <f>IF(ABS(I11-'Table J'!F34)&gt;0.5,"***** DIFF"," ")</f>
        <v> </v>
      </c>
      <c r="K11" s="24">
        <v>552</v>
      </c>
      <c r="L11" s="24">
        <v>357</v>
      </c>
      <c r="M11" s="24">
        <v>136</v>
      </c>
      <c r="N11" s="24">
        <v>71</v>
      </c>
      <c r="O11" s="75">
        <f t="shared" si="1"/>
        <v>1116</v>
      </c>
      <c r="P11" s="76" t="str">
        <f>IF(ABS(O11-'Table J'!Q34)&gt;0.5,"***** DIFF"," ")</f>
        <v> </v>
      </c>
    </row>
    <row r="12" spans="2:16" ht="15">
      <c r="B12" s="72" t="s">
        <v>64</v>
      </c>
      <c r="D12" s="24">
        <v>1168</v>
      </c>
      <c r="E12" s="24">
        <v>681</v>
      </c>
      <c r="F12" s="24">
        <v>421</v>
      </c>
      <c r="G12" s="24">
        <v>2426</v>
      </c>
      <c r="H12" s="24">
        <v>593</v>
      </c>
      <c r="I12" s="75">
        <f t="shared" si="0"/>
        <v>5289</v>
      </c>
      <c r="J12" s="76" t="str">
        <f>IF(ABS(I12-'Table J'!F35)&gt;0.5,"***** DIFF"," ")</f>
        <v> </v>
      </c>
      <c r="K12" s="24">
        <v>470</v>
      </c>
      <c r="L12" s="24">
        <v>390</v>
      </c>
      <c r="M12" s="24">
        <v>145</v>
      </c>
      <c r="N12" s="24">
        <v>74</v>
      </c>
      <c r="O12" s="75">
        <f t="shared" si="1"/>
        <v>1079</v>
      </c>
      <c r="P12" s="76" t="str">
        <f>IF(ABS(O12-'Table J'!Q35)&gt;0.5,"***** DIFF"," ")</f>
        <v> </v>
      </c>
    </row>
    <row r="13" spans="2:16" ht="15">
      <c r="B13" s="72" t="s">
        <v>65</v>
      </c>
      <c r="D13" s="24">
        <v>1126</v>
      </c>
      <c r="E13" s="24">
        <v>663</v>
      </c>
      <c r="F13" s="24">
        <v>518</v>
      </c>
      <c r="G13" s="24">
        <v>2027</v>
      </c>
      <c r="H13" s="24">
        <v>607</v>
      </c>
      <c r="I13" s="75">
        <f t="shared" si="0"/>
        <v>4941</v>
      </c>
      <c r="J13" s="76" t="str">
        <f>IF(ABS(I13-'Table J'!F36)&gt;0.5,"***** DIFF"," ")</f>
        <v> </v>
      </c>
      <c r="K13" s="24">
        <v>473</v>
      </c>
      <c r="L13" s="24">
        <v>379</v>
      </c>
      <c r="M13" s="24">
        <v>108</v>
      </c>
      <c r="N13" s="24">
        <v>52</v>
      </c>
      <c r="O13" s="75">
        <f t="shared" si="1"/>
        <v>1012</v>
      </c>
      <c r="P13" s="76" t="str">
        <f>IF(ABS(O13-'Table J'!Q36)&gt;0.5,"***** DIFF"," ")</f>
        <v> </v>
      </c>
    </row>
    <row r="14" spans="2:16" ht="15">
      <c r="B14" s="72" t="s">
        <v>66</v>
      </c>
      <c r="D14" s="24">
        <v>987</v>
      </c>
      <c r="E14" s="24">
        <v>623</v>
      </c>
      <c r="F14" s="24">
        <v>522</v>
      </c>
      <c r="G14" s="24">
        <v>2180</v>
      </c>
      <c r="H14" s="24">
        <v>592</v>
      </c>
      <c r="I14" s="75">
        <f t="shared" si="0"/>
        <v>4904</v>
      </c>
      <c r="J14" s="76" t="str">
        <f>IF(ABS(I14-'Table J'!F37)&gt;0.5,"***** DIFF"," ")</f>
        <v> </v>
      </c>
      <c r="K14" s="24">
        <v>419</v>
      </c>
      <c r="L14" s="24">
        <v>349</v>
      </c>
      <c r="M14" s="24">
        <v>133</v>
      </c>
      <c r="N14" s="24">
        <v>77</v>
      </c>
      <c r="O14" s="75">
        <f t="shared" si="1"/>
        <v>978</v>
      </c>
      <c r="P14" s="76" t="str">
        <f>IF(ABS(O14-'Table J'!Q37)&gt;0.5,"***** DIFF"," ")</f>
        <v> </v>
      </c>
    </row>
    <row r="15" spans="2:16" ht="15">
      <c r="B15" s="72" t="s">
        <v>67</v>
      </c>
      <c r="D15" s="24">
        <v>999</v>
      </c>
      <c r="E15" s="24">
        <v>544</v>
      </c>
      <c r="F15" s="24">
        <v>591</v>
      </c>
      <c r="G15" s="24">
        <v>2198</v>
      </c>
      <c r="H15" s="24">
        <v>549</v>
      </c>
      <c r="I15" s="75">
        <f t="shared" si="0"/>
        <v>4881</v>
      </c>
      <c r="J15" s="76" t="str">
        <f>IF(ABS(I15-'Table J'!F38)&gt;0.5,"***** DIFF"," ")</f>
        <v> </v>
      </c>
      <c r="K15" s="24">
        <v>424</v>
      </c>
      <c r="L15" s="24">
        <v>286</v>
      </c>
      <c r="M15" s="24">
        <v>129</v>
      </c>
      <c r="N15" s="24">
        <v>54</v>
      </c>
      <c r="O15" s="75">
        <f t="shared" si="1"/>
        <v>893</v>
      </c>
      <c r="P15" s="76" t="str">
        <f>IF(ABS(O15-'Table J'!Q38)&gt;0.5,"***** DIFF"," ")</f>
        <v> </v>
      </c>
    </row>
    <row r="16" spans="2:16" ht="15">
      <c r="B16" s="72" t="s">
        <v>68</v>
      </c>
      <c r="D16" s="24">
        <v>937</v>
      </c>
      <c r="E16" s="24">
        <v>502</v>
      </c>
      <c r="F16" s="24">
        <v>569</v>
      </c>
      <c r="G16" s="24">
        <v>2121</v>
      </c>
      <c r="H16" s="24">
        <v>571</v>
      </c>
      <c r="I16" s="75">
        <f t="shared" si="0"/>
        <v>4700</v>
      </c>
      <c r="J16" s="76" t="str">
        <f>IF(ABS(I16-'Table J'!F39)&gt;0.5,"***** DIFF"," ")</f>
        <v> </v>
      </c>
      <c r="K16" s="24">
        <v>390</v>
      </c>
      <c r="L16" s="24">
        <v>269</v>
      </c>
      <c r="M16" s="24">
        <v>139</v>
      </c>
      <c r="N16" s="24">
        <v>67</v>
      </c>
      <c r="O16" s="75">
        <f t="shared" si="1"/>
        <v>865</v>
      </c>
      <c r="P16" s="76" t="str">
        <f>IF(ABS(O16-'Table J'!Q39)&gt;0.5,"***** DIFF"," ")</f>
        <v> </v>
      </c>
    </row>
    <row r="17" spans="2:16" ht="15">
      <c r="B17" s="72" t="s">
        <v>69</v>
      </c>
      <c r="D17" s="24">
        <v>804</v>
      </c>
      <c r="E17" s="24">
        <v>507</v>
      </c>
      <c r="F17" s="24">
        <v>528</v>
      </c>
      <c r="G17" s="24">
        <v>2032</v>
      </c>
      <c r="H17" s="24">
        <v>551</v>
      </c>
      <c r="I17" s="75">
        <f t="shared" si="0"/>
        <v>4422</v>
      </c>
      <c r="J17" s="76" t="str">
        <f>IF(ABS(I17-'Table J'!F40)&gt;0.5,"***** DIFF"," ")</f>
        <v> </v>
      </c>
      <c r="K17" s="24">
        <v>322</v>
      </c>
      <c r="L17" s="24">
        <v>273</v>
      </c>
      <c r="M17" s="24">
        <v>129</v>
      </c>
      <c r="N17" s="24">
        <v>52</v>
      </c>
      <c r="O17" s="75">
        <f t="shared" si="1"/>
        <v>776</v>
      </c>
      <c r="P17" s="76" t="str">
        <f>IF(ABS(O17-'Table J'!Q40)&gt;0.5,"***** DIFF"," ")</f>
        <v> </v>
      </c>
    </row>
    <row r="18" spans="2:16" ht="15">
      <c r="B18" s="72" t="s">
        <v>70</v>
      </c>
      <c r="D18" s="24">
        <v>855</v>
      </c>
      <c r="E18" s="24">
        <v>451</v>
      </c>
      <c r="F18" s="24">
        <v>524</v>
      </c>
      <c r="G18" s="24">
        <v>1934</v>
      </c>
      <c r="H18" s="24">
        <v>600</v>
      </c>
      <c r="I18" s="75">
        <f t="shared" si="0"/>
        <v>4364</v>
      </c>
      <c r="J18" s="76" t="str">
        <f>IF(ABS(I18-'Table J'!F41)&gt;0.5,"***** DIFF"," ")</f>
        <v> </v>
      </c>
      <c r="K18" s="24">
        <v>331</v>
      </c>
      <c r="L18" s="24">
        <v>203</v>
      </c>
      <c r="M18" s="24">
        <v>82</v>
      </c>
      <c r="N18" s="24">
        <v>75</v>
      </c>
      <c r="O18" s="75">
        <f t="shared" si="1"/>
        <v>691</v>
      </c>
      <c r="P18" s="76" t="str">
        <f>IF(ABS(O18-'Table J'!Q41)&gt;0.5,"***** DIFF"," ")</f>
        <v> </v>
      </c>
    </row>
    <row r="19" spans="2:16" ht="15">
      <c r="B19" s="72" t="s">
        <v>71</v>
      </c>
      <c r="D19" s="24">
        <v>894</v>
      </c>
      <c r="E19" s="24">
        <v>420</v>
      </c>
      <c r="F19" s="24">
        <v>526</v>
      </c>
      <c r="G19" s="24">
        <v>1937</v>
      </c>
      <c r="H19" s="24">
        <v>585</v>
      </c>
      <c r="I19" s="75">
        <f t="shared" si="0"/>
        <v>4362</v>
      </c>
      <c r="J19" s="76" t="str">
        <f>IF(ABS(I19-'Table J'!F42)&gt;0.5,"***** DIFF"," ")</f>
        <v> </v>
      </c>
      <c r="K19" s="24">
        <v>336</v>
      </c>
      <c r="L19" s="24">
        <v>190</v>
      </c>
      <c r="M19" s="24">
        <v>105</v>
      </c>
      <c r="N19" s="24">
        <v>61</v>
      </c>
      <c r="O19" s="75">
        <f t="shared" si="1"/>
        <v>692</v>
      </c>
      <c r="P19" s="76" t="str">
        <f>IF(ABS(O19-'Table J'!Q42)&gt;0.5,"***** DIFF"," ")</f>
        <v> </v>
      </c>
    </row>
    <row r="21" spans="4:15" ht="19.5" thickBot="1">
      <c r="D21" s="5" t="s">
        <v>351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4:15" ht="9" customHeight="1">
      <c r="D22" s="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ht="16.5" thickBot="1">
      <c r="B23" s="72"/>
      <c r="D23" s="5" t="s">
        <v>2</v>
      </c>
      <c r="E23" s="71"/>
      <c r="F23" s="71"/>
      <c r="G23" s="71"/>
      <c r="H23" s="71"/>
      <c r="I23" s="71"/>
      <c r="K23" s="5" t="s">
        <v>72</v>
      </c>
      <c r="L23" s="71"/>
      <c r="M23" s="71"/>
      <c r="N23" s="71"/>
      <c r="O23" s="71"/>
    </row>
    <row r="24" spans="2:15" ht="60">
      <c r="B24" s="73"/>
      <c r="D24" s="74" t="s">
        <v>55</v>
      </c>
      <c r="E24" s="74" t="s">
        <v>56</v>
      </c>
      <c r="F24" s="74" t="s">
        <v>57</v>
      </c>
      <c r="G24" s="74" t="s">
        <v>58</v>
      </c>
      <c r="H24" s="74" t="s">
        <v>59</v>
      </c>
      <c r="I24" s="74" t="s">
        <v>73</v>
      </c>
      <c r="J24" s="72"/>
      <c r="K24" s="74" t="s">
        <v>55</v>
      </c>
      <c r="L24" s="74" t="s">
        <v>56</v>
      </c>
      <c r="M24" s="74" t="s">
        <v>58</v>
      </c>
      <c r="N24" s="74" t="s">
        <v>61</v>
      </c>
      <c r="O24" s="74" t="s">
        <v>73</v>
      </c>
    </row>
    <row r="25" spans="2:16" ht="15">
      <c r="B25" s="72">
        <v>1996</v>
      </c>
      <c r="D25" s="24">
        <v>1279</v>
      </c>
      <c r="E25" s="24">
        <v>216</v>
      </c>
      <c r="F25" s="24">
        <v>300</v>
      </c>
      <c r="G25" s="24">
        <v>2293</v>
      </c>
      <c r="H25" s="24">
        <v>310</v>
      </c>
      <c r="I25" s="75">
        <f aca="true" t="shared" si="2" ref="I25:I37">SUM(D25:H25)</f>
        <v>4398</v>
      </c>
      <c r="J25" s="76" t="str">
        <f>IF(ABS(I25-'Table J'!J33)&gt;0.5,"***** DIFF"," ")</f>
        <v> </v>
      </c>
      <c r="K25" s="77">
        <v>540</v>
      </c>
      <c r="L25" s="77">
        <v>100</v>
      </c>
      <c r="M25" s="77">
        <v>118</v>
      </c>
      <c r="N25" s="77">
        <v>32</v>
      </c>
      <c r="O25" s="78">
        <f aca="true" t="shared" si="3" ref="O25:O37">SUM(K25:N25)</f>
        <v>790</v>
      </c>
      <c r="P25" s="76" t="str">
        <f>IF(ABS(O25-'Table J'!S33)&gt;0.5,"***** DIFF"," ")</f>
        <v> </v>
      </c>
    </row>
    <row r="26" spans="2:16" ht="15">
      <c r="B26" s="72">
        <v>1997</v>
      </c>
      <c r="D26" s="24">
        <v>1211</v>
      </c>
      <c r="E26" s="24">
        <v>210</v>
      </c>
      <c r="F26" s="24">
        <v>358</v>
      </c>
      <c r="G26" s="24">
        <v>2365</v>
      </c>
      <c r="H26" s="24">
        <v>280</v>
      </c>
      <c r="I26" s="75">
        <f t="shared" si="2"/>
        <v>4424</v>
      </c>
      <c r="J26" s="76" t="str">
        <f>IF(ABS(I26-'Table J'!J34)&gt;0.5,"***** DIFF"," ")</f>
        <v> </v>
      </c>
      <c r="K26" s="77">
        <v>505</v>
      </c>
      <c r="L26" s="77">
        <v>78</v>
      </c>
      <c r="M26" s="77">
        <v>138</v>
      </c>
      <c r="N26" s="77">
        <v>24</v>
      </c>
      <c r="O26" s="78">
        <f t="shared" si="3"/>
        <v>745</v>
      </c>
      <c r="P26" s="76" t="str">
        <f>IF(ABS(O26-'Table J'!S34)&gt;0.5,"***** DIFF"," ")</f>
        <v> </v>
      </c>
    </row>
    <row r="27" spans="2:16" ht="15">
      <c r="B27" s="72">
        <v>1998</v>
      </c>
      <c r="D27" s="24">
        <v>1156</v>
      </c>
      <c r="E27" s="24">
        <v>210</v>
      </c>
      <c r="F27" s="24">
        <v>371</v>
      </c>
      <c r="G27" s="24">
        <v>2390</v>
      </c>
      <c r="H27" s="24">
        <v>330</v>
      </c>
      <c r="I27" s="75">
        <f t="shared" si="2"/>
        <v>4457</v>
      </c>
      <c r="J27" s="76" t="str">
        <f>IF(ABS(I27-'Table J'!J35)&gt;0.5,"***** DIFF"," ")</f>
        <v> </v>
      </c>
      <c r="K27" s="77">
        <v>455</v>
      </c>
      <c r="L27" s="77">
        <v>64</v>
      </c>
      <c r="M27" s="77">
        <v>153</v>
      </c>
      <c r="N27" s="77">
        <v>26</v>
      </c>
      <c r="O27" s="78">
        <f t="shared" si="3"/>
        <v>698</v>
      </c>
      <c r="P27" s="76" t="str">
        <f>IF(ABS(O27-'Table J'!S35)&gt;0.5,"***** DIFF"," ")</f>
        <v> </v>
      </c>
    </row>
    <row r="28" spans="2:16" ht="15">
      <c r="B28" s="72">
        <v>1999</v>
      </c>
      <c r="D28" s="24">
        <v>1143</v>
      </c>
      <c r="E28" s="24">
        <v>189</v>
      </c>
      <c r="F28" s="24">
        <v>431</v>
      </c>
      <c r="G28" s="24">
        <v>2004</v>
      </c>
      <c r="H28" s="24">
        <v>308</v>
      </c>
      <c r="I28" s="75">
        <f t="shared" si="2"/>
        <v>4075</v>
      </c>
      <c r="J28" s="76" t="str">
        <f>IF(ABS(I28-'Table J'!J36)&gt;0.5,"***** DIFF"," ")</f>
        <v> </v>
      </c>
      <c r="K28" s="77">
        <v>430</v>
      </c>
      <c r="L28" s="77">
        <v>69</v>
      </c>
      <c r="M28" s="77">
        <v>108</v>
      </c>
      <c r="N28" s="77">
        <v>18</v>
      </c>
      <c r="O28" s="78">
        <f t="shared" si="3"/>
        <v>625</v>
      </c>
      <c r="P28" s="76" t="str">
        <f>IF(ABS(O28-'Table J'!S36)&gt;0.5,"***** DIFF"," ")</f>
        <v> </v>
      </c>
    </row>
    <row r="29" spans="2:16" ht="15">
      <c r="B29" s="72">
        <v>2000</v>
      </c>
      <c r="D29" s="24">
        <v>997</v>
      </c>
      <c r="E29" s="24">
        <v>176</v>
      </c>
      <c r="F29" s="24">
        <v>475</v>
      </c>
      <c r="G29" s="24">
        <v>1978</v>
      </c>
      <c r="H29" s="24">
        <v>268</v>
      </c>
      <c r="I29" s="75">
        <f t="shared" si="2"/>
        <v>3894</v>
      </c>
      <c r="J29" s="76" t="str">
        <f>IF(ABS(I29-'Table J'!J37)&gt;0.5,"***** DIFF"," ")</f>
        <v> </v>
      </c>
      <c r="K29" s="77">
        <v>378</v>
      </c>
      <c r="L29" s="77">
        <v>65</v>
      </c>
      <c r="M29" s="77">
        <v>94</v>
      </c>
      <c r="N29" s="77">
        <v>24</v>
      </c>
      <c r="O29" s="78">
        <f t="shared" si="3"/>
        <v>561</v>
      </c>
      <c r="P29" s="76" t="str">
        <f>IF(ABS(O29-'Table J'!S37)&gt;0.5,"***** DIFF"," ")</f>
        <v> </v>
      </c>
    </row>
    <row r="30" spans="2:16" ht="15">
      <c r="B30" s="72">
        <v>2001</v>
      </c>
      <c r="D30" s="24">
        <v>918</v>
      </c>
      <c r="E30" s="24">
        <v>171</v>
      </c>
      <c r="F30" s="24">
        <v>454</v>
      </c>
      <c r="G30" s="24">
        <v>1952</v>
      </c>
      <c r="H30" s="24">
        <v>263</v>
      </c>
      <c r="I30" s="75">
        <f t="shared" si="2"/>
        <v>3758</v>
      </c>
      <c r="J30" s="76" t="str">
        <f>IF(ABS(I30-'Table J'!J38)&gt;0.5,"***** DIFF"," ")</f>
        <v> </v>
      </c>
      <c r="K30" s="77">
        <v>353</v>
      </c>
      <c r="L30" s="77">
        <v>56</v>
      </c>
      <c r="M30" s="77">
        <v>110</v>
      </c>
      <c r="N30" s="77">
        <v>25</v>
      </c>
      <c r="O30" s="78">
        <f t="shared" si="3"/>
        <v>544</v>
      </c>
      <c r="P30" s="76" t="str">
        <f>IF(ABS(O30-'Table J'!S38)&gt;0.5,"***** DIFF"," ")</f>
        <v> </v>
      </c>
    </row>
    <row r="31" spans="2:16" ht="15">
      <c r="B31" s="72">
        <v>2002</v>
      </c>
      <c r="D31" s="24">
        <v>893</v>
      </c>
      <c r="E31" s="24">
        <v>152</v>
      </c>
      <c r="F31" s="24">
        <v>456</v>
      </c>
      <c r="G31" s="24">
        <v>1782</v>
      </c>
      <c r="H31" s="24">
        <v>250</v>
      </c>
      <c r="I31" s="75">
        <f t="shared" si="2"/>
        <v>3533</v>
      </c>
      <c r="J31" s="76" t="str">
        <f>IF(ABS(I31-'Table J'!J39)&gt;0.5,"***** DIFF"," ")</f>
        <v> </v>
      </c>
      <c r="K31" s="77">
        <v>340</v>
      </c>
      <c r="L31" s="77">
        <v>46</v>
      </c>
      <c r="M31" s="77">
        <v>111</v>
      </c>
      <c r="N31" s="77">
        <v>30</v>
      </c>
      <c r="O31" s="78">
        <f t="shared" si="3"/>
        <v>527</v>
      </c>
      <c r="P31" s="76" t="str">
        <f>IF(ABS(O31-'Table J'!S39)&gt;0.5,"***** DIFF"," ")</f>
        <v> </v>
      </c>
    </row>
    <row r="32" spans="2:16" ht="15">
      <c r="B32" s="72">
        <v>2003</v>
      </c>
      <c r="D32" s="24">
        <v>775</v>
      </c>
      <c r="E32" s="24">
        <v>139</v>
      </c>
      <c r="F32" s="24">
        <v>417</v>
      </c>
      <c r="G32" s="24">
        <v>1700</v>
      </c>
      <c r="H32" s="24">
        <v>263</v>
      </c>
      <c r="I32" s="75">
        <f t="shared" si="2"/>
        <v>3294</v>
      </c>
      <c r="J32" s="76" t="str">
        <f>IF(ABS(I32-'Table J'!J40)&gt;0.5,"***** DIFF"," ")</f>
        <v> </v>
      </c>
      <c r="K32" s="77">
        <v>273</v>
      </c>
      <c r="L32" s="77">
        <v>48</v>
      </c>
      <c r="M32" s="77">
        <v>93</v>
      </c>
      <c r="N32" s="77">
        <v>18</v>
      </c>
      <c r="O32" s="78">
        <f t="shared" si="3"/>
        <v>432</v>
      </c>
      <c r="P32" s="76" t="str">
        <f>IF(ABS(O32-'Table J'!S40)&gt;0.5,"***** DIFF"," ")</f>
        <v> </v>
      </c>
    </row>
    <row r="33" spans="2:16" ht="15">
      <c r="B33" s="72">
        <v>2004</v>
      </c>
      <c r="D33" s="24">
        <v>750</v>
      </c>
      <c r="E33" s="24">
        <v>128</v>
      </c>
      <c r="F33" s="24">
        <v>395</v>
      </c>
      <c r="G33" s="24">
        <v>1581</v>
      </c>
      <c r="H33" s="24">
        <v>220</v>
      </c>
      <c r="I33" s="75">
        <f t="shared" si="2"/>
        <v>3074</v>
      </c>
      <c r="J33" s="76" t="str">
        <f>IF(ABS(I33-'Table J'!J41)&gt;0.5,"***** DIFF"," ")</f>
        <v> </v>
      </c>
      <c r="K33" s="77">
        <v>247</v>
      </c>
      <c r="L33" s="77">
        <v>40</v>
      </c>
      <c r="M33" s="77">
        <v>77</v>
      </c>
      <c r="N33" s="77">
        <v>20</v>
      </c>
      <c r="O33" s="78">
        <f t="shared" si="3"/>
        <v>384</v>
      </c>
      <c r="P33" s="76" t="str">
        <f>IF(ABS(O33-'Table J'!S41)&gt;0.5,"***** DIFF"," ")</f>
        <v> </v>
      </c>
    </row>
    <row r="34" spans="2:16" ht="15">
      <c r="B34" s="72">
        <v>2005</v>
      </c>
      <c r="D34" s="24">
        <v>742</v>
      </c>
      <c r="E34" s="24">
        <v>132</v>
      </c>
      <c r="F34" s="24">
        <v>404</v>
      </c>
      <c r="G34" s="24">
        <v>1458</v>
      </c>
      <c r="H34" s="24">
        <v>215</v>
      </c>
      <c r="I34" s="75">
        <f t="shared" si="2"/>
        <v>2951</v>
      </c>
      <c r="J34" s="76" t="str">
        <f>IF(ABS(I34-'Table J'!J42)&gt;0.5,"***** DIFF"," ")</f>
        <v> </v>
      </c>
      <c r="K34" s="77">
        <v>244</v>
      </c>
      <c r="L34" s="77">
        <v>30</v>
      </c>
      <c r="M34" s="77">
        <v>69</v>
      </c>
      <c r="N34" s="77">
        <v>25</v>
      </c>
      <c r="O34" s="78">
        <f t="shared" si="3"/>
        <v>368</v>
      </c>
      <c r="P34" s="76" t="str">
        <f>IF(ABS(O34-'Table J'!S42)&gt;0.5,"***** DIFF"," ")</f>
        <v> </v>
      </c>
    </row>
    <row r="35" spans="2:16" ht="15">
      <c r="B35" s="72">
        <v>2006</v>
      </c>
      <c r="D35" s="24">
        <v>749</v>
      </c>
      <c r="E35" s="24">
        <v>141</v>
      </c>
      <c r="F35" s="24">
        <v>410</v>
      </c>
      <c r="G35" s="24">
        <v>1432</v>
      </c>
      <c r="H35" s="24">
        <v>216</v>
      </c>
      <c r="I35" s="75">
        <f t="shared" si="2"/>
        <v>2948</v>
      </c>
      <c r="J35" s="76" t="str">
        <f>IF(ABS(I35-'Table J'!J43)&gt;0.5,"***** DIFF"," ")</f>
        <v> </v>
      </c>
      <c r="K35" s="77">
        <v>248</v>
      </c>
      <c r="L35" s="77">
        <v>40</v>
      </c>
      <c r="M35" s="77">
        <v>70</v>
      </c>
      <c r="N35" s="77">
        <v>17</v>
      </c>
      <c r="O35" s="78">
        <f t="shared" si="3"/>
        <v>375</v>
      </c>
      <c r="P35" s="76" t="str">
        <f>IF(ABS(O35-'Table J'!S43)&gt;0.5,"***** DIFF"," ")</f>
        <v> </v>
      </c>
    </row>
    <row r="36" spans="2:16" ht="15">
      <c r="B36" s="72">
        <v>2007</v>
      </c>
      <c r="D36" s="24">
        <v>654</v>
      </c>
      <c r="E36" s="24">
        <v>151</v>
      </c>
      <c r="F36" s="24">
        <v>421</v>
      </c>
      <c r="G36" s="24">
        <v>1270</v>
      </c>
      <c r="H36" s="24">
        <v>170</v>
      </c>
      <c r="I36" s="75">
        <f t="shared" si="2"/>
        <v>2666</v>
      </c>
      <c r="J36" s="76"/>
      <c r="K36" s="77">
        <v>185</v>
      </c>
      <c r="L36" s="77">
        <v>29</v>
      </c>
      <c r="M36" s="77">
        <v>55</v>
      </c>
      <c r="N36" s="77">
        <v>9</v>
      </c>
      <c r="O36" s="78">
        <f t="shared" si="3"/>
        <v>278</v>
      </c>
      <c r="P36" s="76"/>
    </row>
    <row r="37" spans="2:16" ht="15">
      <c r="B37" s="72">
        <v>2008</v>
      </c>
      <c r="D37" s="24">
        <v>703</v>
      </c>
      <c r="E37" s="24">
        <v>163</v>
      </c>
      <c r="F37" s="24">
        <v>430</v>
      </c>
      <c r="G37" s="24">
        <v>1354</v>
      </c>
      <c r="H37" s="24">
        <v>188</v>
      </c>
      <c r="I37" s="75">
        <f t="shared" si="2"/>
        <v>2838</v>
      </c>
      <c r="J37" s="76"/>
      <c r="K37" s="77">
        <v>197</v>
      </c>
      <c r="L37" s="77">
        <v>20</v>
      </c>
      <c r="M37" s="77">
        <v>68</v>
      </c>
      <c r="N37" s="77">
        <v>12</v>
      </c>
      <c r="O37" s="78">
        <f t="shared" si="3"/>
        <v>297</v>
      </c>
      <c r="P37" s="76"/>
    </row>
    <row r="38" ht="9" customHeight="1"/>
    <row r="39" ht="15">
      <c r="D39" s="79" t="s">
        <v>74</v>
      </c>
    </row>
    <row r="40" ht="9" customHeight="1"/>
    <row r="41" spans="2:15" ht="15">
      <c r="B41" s="72">
        <v>1996</v>
      </c>
      <c r="D41" s="80">
        <f aca="true" t="shared" si="4" ref="D41:I50">D25/D10</f>
        <v>0.9335766423357664</v>
      </c>
      <c r="E41" s="80">
        <f t="shared" si="4"/>
        <v>0.496551724137931</v>
      </c>
      <c r="F41" s="80">
        <f t="shared" si="4"/>
        <v>0.8522727272727273</v>
      </c>
      <c r="G41" s="80">
        <f t="shared" si="4"/>
        <v>0.9626364399664148</v>
      </c>
      <c r="H41" s="80">
        <f t="shared" si="4"/>
        <v>0.54673721340388</v>
      </c>
      <c r="I41" s="80">
        <f t="shared" si="4"/>
        <v>0.8613396004700352</v>
      </c>
      <c r="J41" s="80"/>
      <c r="K41" s="80">
        <f aca="true" t="shared" si="5" ref="K41:O50">K25/K10</f>
        <v>0.9152542372881356</v>
      </c>
      <c r="L41" s="80">
        <f t="shared" si="5"/>
        <v>0.5050505050505051</v>
      </c>
      <c r="M41" s="80">
        <f t="shared" si="5"/>
        <v>0.8489208633093526</v>
      </c>
      <c r="N41" s="80">
        <f t="shared" si="5"/>
        <v>0.463768115942029</v>
      </c>
      <c r="O41" s="80">
        <f t="shared" si="5"/>
        <v>0.7931726907630522</v>
      </c>
    </row>
    <row r="42" spans="2:15" ht="15">
      <c r="B42" s="72">
        <v>1997</v>
      </c>
      <c r="D42" s="80">
        <f t="shared" si="4"/>
        <v>0.9580696202531646</v>
      </c>
      <c r="E42" s="80">
        <f t="shared" si="4"/>
        <v>0.3265940902021773</v>
      </c>
      <c r="F42" s="80">
        <f t="shared" si="4"/>
        <v>0.7442827442827443</v>
      </c>
      <c r="G42" s="80">
        <f t="shared" si="4"/>
        <v>1.0246967071057191</v>
      </c>
      <c r="H42" s="80">
        <f t="shared" si="4"/>
        <v>0.45161290322580644</v>
      </c>
      <c r="I42" s="80">
        <f t="shared" si="4"/>
        <v>0.8322046651617758</v>
      </c>
      <c r="J42" s="80"/>
      <c r="K42" s="80">
        <f t="shared" si="5"/>
        <v>0.9148550724637681</v>
      </c>
      <c r="L42" s="80">
        <f t="shared" si="5"/>
        <v>0.2184873949579832</v>
      </c>
      <c r="M42" s="80">
        <f t="shared" si="5"/>
        <v>1.0147058823529411</v>
      </c>
      <c r="N42" s="80">
        <f t="shared" si="5"/>
        <v>0.3380281690140845</v>
      </c>
      <c r="O42" s="80">
        <f t="shared" si="5"/>
        <v>0.6675627240143369</v>
      </c>
    </row>
    <row r="43" spans="2:15" ht="15">
      <c r="B43" s="72">
        <v>1998</v>
      </c>
      <c r="D43" s="80">
        <f t="shared" si="4"/>
        <v>0.9897260273972602</v>
      </c>
      <c r="E43" s="80">
        <f t="shared" si="4"/>
        <v>0.30837004405286345</v>
      </c>
      <c r="F43" s="80">
        <f t="shared" si="4"/>
        <v>0.8812351543942993</v>
      </c>
      <c r="G43" s="80">
        <f t="shared" si="4"/>
        <v>0.9851607584501236</v>
      </c>
      <c r="H43" s="80">
        <f t="shared" si="4"/>
        <v>0.5564924114671164</v>
      </c>
      <c r="I43" s="80">
        <f t="shared" si="4"/>
        <v>0.8426923804121762</v>
      </c>
      <c r="J43" s="80"/>
      <c r="K43" s="80">
        <f t="shared" si="5"/>
        <v>0.9680851063829787</v>
      </c>
      <c r="L43" s="80">
        <f t="shared" si="5"/>
        <v>0.1641025641025641</v>
      </c>
      <c r="M43" s="80">
        <f t="shared" si="5"/>
        <v>1.0551724137931036</v>
      </c>
      <c r="N43" s="80">
        <f t="shared" si="5"/>
        <v>0.35135135135135137</v>
      </c>
      <c r="O43" s="80">
        <f t="shared" si="5"/>
        <v>0.6468952734012975</v>
      </c>
    </row>
    <row r="44" spans="2:15" ht="15">
      <c r="B44" s="72">
        <v>1999</v>
      </c>
      <c r="D44" s="80">
        <f t="shared" si="4"/>
        <v>1.0150976909413854</v>
      </c>
      <c r="E44" s="80">
        <f t="shared" si="4"/>
        <v>0.2850678733031674</v>
      </c>
      <c r="F44" s="80">
        <f t="shared" si="4"/>
        <v>0.832046332046332</v>
      </c>
      <c r="G44" s="80">
        <f t="shared" si="4"/>
        <v>0.9886531820424272</v>
      </c>
      <c r="H44" s="80">
        <f t="shared" si="4"/>
        <v>0.5074135090609555</v>
      </c>
      <c r="I44" s="80">
        <f t="shared" si="4"/>
        <v>0.8247318356607974</v>
      </c>
      <c r="J44" s="80"/>
      <c r="K44" s="80">
        <f t="shared" si="5"/>
        <v>0.9090909090909091</v>
      </c>
      <c r="L44" s="80">
        <f t="shared" si="5"/>
        <v>0.1820580474934037</v>
      </c>
      <c r="M44" s="80">
        <f t="shared" si="5"/>
        <v>1</v>
      </c>
      <c r="N44" s="80">
        <f t="shared" si="5"/>
        <v>0.34615384615384615</v>
      </c>
      <c r="O44" s="80">
        <f t="shared" si="5"/>
        <v>0.6175889328063241</v>
      </c>
    </row>
    <row r="45" spans="2:15" ht="15">
      <c r="B45" s="72">
        <v>2000</v>
      </c>
      <c r="D45" s="80">
        <f t="shared" si="4"/>
        <v>1.0101317122593718</v>
      </c>
      <c r="E45" s="80">
        <f t="shared" si="4"/>
        <v>0.2825040128410915</v>
      </c>
      <c r="F45" s="80">
        <f t="shared" si="4"/>
        <v>0.9099616858237548</v>
      </c>
      <c r="G45" s="80">
        <f t="shared" si="4"/>
        <v>0.9073394495412844</v>
      </c>
      <c r="H45" s="80">
        <f t="shared" si="4"/>
        <v>0.4527027027027027</v>
      </c>
      <c r="I45" s="80">
        <f t="shared" si="4"/>
        <v>0.7940456769983687</v>
      </c>
      <c r="J45" s="80"/>
      <c r="K45" s="80">
        <f t="shared" si="5"/>
        <v>0.9021479713603818</v>
      </c>
      <c r="L45" s="80">
        <f t="shared" si="5"/>
        <v>0.18624641833810887</v>
      </c>
      <c r="M45" s="80">
        <f t="shared" si="5"/>
        <v>0.706766917293233</v>
      </c>
      <c r="N45" s="80">
        <f t="shared" si="5"/>
        <v>0.3116883116883117</v>
      </c>
      <c r="O45" s="80">
        <f t="shared" si="5"/>
        <v>0.5736196319018405</v>
      </c>
    </row>
    <row r="46" spans="2:15" ht="15">
      <c r="B46" s="72">
        <v>2001</v>
      </c>
      <c r="D46" s="80">
        <f t="shared" si="4"/>
        <v>0.918918918918919</v>
      </c>
      <c r="E46" s="80">
        <f t="shared" si="4"/>
        <v>0.31433823529411764</v>
      </c>
      <c r="F46" s="80">
        <f t="shared" si="4"/>
        <v>0.7681895093062606</v>
      </c>
      <c r="G46" s="80">
        <f t="shared" si="4"/>
        <v>0.8880800727934486</v>
      </c>
      <c r="H46" s="80">
        <f t="shared" si="4"/>
        <v>0.4790528233151184</v>
      </c>
      <c r="I46" s="80">
        <f t="shared" si="4"/>
        <v>0.7699241958615037</v>
      </c>
      <c r="J46" s="80"/>
      <c r="K46" s="80">
        <f t="shared" si="5"/>
        <v>0.8325471698113207</v>
      </c>
      <c r="L46" s="80">
        <f t="shared" si="5"/>
        <v>0.1958041958041958</v>
      </c>
      <c r="M46" s="80">
        <f t="shared" si="5"/>
        <v>0.8527131782945736</v>
      </c>
      <c r="N46" s="80">
        <f t="shared" si="5"/>
        <v>0.46296296296296297</v>
      </c>
      <c r="O46" s="80">
        <f t="shared" si="5"/>
        <v>0.6091825307950728</v>
      </c>
    </row>
    <row r="47" spans="2:15" ht="15">
      <c r="B47" s="72">
        <v>2002</v>
      </c>
      <c r="D47" s="80">
        <f t="shared" si="4"/>
        <v>0.9530416221985059</v>
      </c>
      <c r="E47" s="80">
        <f t="shared" si="4"/>
        <v>0.30278884462151395</v>
      </c>
      <c r="F47" s="80">
        <f t="shared" si="4"/>
        <v>0.8014059753954306</v>
      </c>
      <c r="G47" s="80">
        <f t="shared" si="4"/>
        <v>0.8401697312588402</v>
      </c>
      <c r="H47" s="80">
        <f t="shared" si="4"/>
        <v>0.43782837127845886</v>
      </c>
      <c r="I47" s="80">
        <f t="shared" si="4"/>
        <v>0.7517021276595744</v>
      </c>
      <c r="J47" s="80"/>
      <c r="K47" s="80">
        <f t="shared" si="5"/>
        <v>0.8717948717948718</v>
      </c>
      <c r="L47" s="80">
        <f t="shared" si="5"/>
        <v>0.17100371747211895</v>
      </c>
      <c r="M47" s="80">
        <f t="shared" si="5"/>
        <v>0.7985611510791367</v>
      </c>
      <c r="N47" s="80">
        <f t="shared" si="5"/>
        <v>0.44776119402985076</v>
      </c>
      <c r="O47" s="80">
        <f t="shared" si="5"/>
        <v>0.6092485549132948</v>
      </c>
    </row>
    <row r="48" spans="2:15" ht="15">
      <c r="B48" s="72">
        <v>2003</v>
      </c>
      <c r="D48" s="80">
        <f t="shared" si="4"/>
        <v>0.9639303482587065</v>
      </c>
      <c r="E48" s="80">
        <f t="shared" si="4"/>
        <v>0.27416173570019725</v>
      </c>
      <c r="F48" s="80">
        <f t="shared" si="4"/>
        <v>0.7897727272727273</v>
      </c>
      <c r="G48" s="80">
        <f t="shared" si="4"/>
        <v>0.8366141732283464</v>
      </c>
      <c r="H48" s="80">
        <f t="shared" si="4"/>
        <v>0.47731397459165154</v>
      </c>
      <c r="I48" s="80">
        <f t="shared" si="4"/>
        <v>0.7449118046132972</v>
      </c>
      <c r="J48" s="80"/>
      <c r="K48" s="80">
        <f t="shared" si="5"/>
        <v>0.8478260869565217</v>
      </c>
      <c r="L48" s="80">
        <f t="shared" si="5"/>
        <v>0.17582417582417584</v>
      </c>
      <c r="M48" s="80">
        <f t="shared" si="5"/>
        <v>0.7209302325581395</v>
      </c>
      <c r="N48" s="80">
        <f t="shared" si="5"/>
        <v>0.34615384615384615</v>
      </c>
      <c r="O48" s="80">
        <f t="shared" si="5"/>
        <v>0.5567010309278351</v>
      </c>
    </row>
    <row r="49" spans="2:15" ht="15">
      <c r="B49" s="72">
        <v>2004</v>
      </c>
      <c r="D49" s="80">
        <f t="shared" si="4"/>
        <v>0.8771929824561403</v>
      </c>
      <c r="E49" s="80">
        <f t="shared" si="4"/>
        <v>0.2838137472283814</v>
      </c>
      <c r="F49" s="80">
        <f t="shared" si="4"/>
        <v>0.7538167938931297</v>
      </c>
      <c r="G49" s="80">
        <f t="shared" si="4"/>
        <v>0.8174767321613237</v>
      </c>
      <c r="H49" s="80">
        <f t="shared" si="4"/>
        <v>0.36666666666666664</v>
      </c>
      <c r="I49" s="80">
        <f t="shared" si="4"/>
        <v>0.7043996333638863</v>
      </c>
      <c r="J49" s="80"/>
      <c r="K49" s="80">
        <f t="shared" si="5"/>
        <v>0.7462235649546828</v>
      </c>
      <c r="L49" s="80">
        <f t="shared" si="5"/>
        <v>0.19704433497536947</v>
      </c>
      <c r="M49" s="80">
        <f t="shared" si="5"/>
        <v>0.9390243902439024</v>
      </c>
      <c r="N49" s="80">
        <f t="shared" si="5"/>
        <v>0.26666666666666666</v>
      </c>
      <c r="O49" s="80">
        <f t="shared" si="5"/>
        <v>0.5557163531114327</v>
      </c>
    </row>
    <row r="50" spans="2:15" ht="15">
      <c r="B50" s="72">
        <v>2005</v>
      </c>
      <c r="D50" s="80">
        <f t="shared" si="4"/>
        <v>0.8299776286353467</v>
      </c>
      <c r="E50" s="80">
        <f t="shared" si="4"/>
        <v>0.3142857142857143</v>
      </c>
      <c r="F50" s="80">
        <f t="shared" si="4"/>
        <v>0.7680608365019012</v>
      </c>
      <c r="G50" s="80">
        <f t="shared" si="4"/>
        <v>0.7527103768714507</v>
      </c>
      <c r="H50" s="80">
        <f t="shared" si="4"/>
        <v>0.36752136752136755</v>
      </c>
      <c r="I50" s="80">
        <f t="shared" si="4"/>
        <v>0.6765245300320953</v>
      </c>
      <c r="J50" s="80"/>
      <c r="K50" s="80">
        <f t="shared" si="5"/>
        <v>0.7261904761904762</v>
      </c>
      <c r="L50" s="80">
        <f t="shared" si="5"/>
        <v>0.15789473684210525</v>
      </c>
      <c r="M50" s="80">
        <f t="shared" si="5"/>
        <v>0.6571428571428571</v>
      </c>
      <c r="N50" s="80">
        <f t="shared" si="5"/>
        <v>0.4098360655737705</v>
      </c>
      <c r="O50" s="80">
        <f t="shared" si="5"/>
        <v>0.5317919075144508</v>
      </c>
    </row>
    <row r="51" spans="2:15" ht="8.25" customHeight="1" thickBot="1">
      <c r="B51" s="81"/>
      <c r="C51" s="7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ht="9" customHeight="1"/>
    <row r="53" spans="2:15" ht="13.5" customHeight="1">
      <c r="B53" s="83" t="s">
        <v>41</v>
      </c>
      <c r="C53" s="84"/>
      <c r="D53" s="84" t="s">
        <v>75</v>
      </c>
      <c r="E53" s="8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3.5" customHeight="1">
      <c r="B54" s="84"/>
      <c r="C54" s="84"/>
      <c r="D54" s="64" t="s">
        <v>76</v>
      </c>
      <c r="E54" s="84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3.5" customHeight="1">
      <c r="B55" s="84"/>
      <c r="C55" s="84"/>
      <c r="D55" s="84"/>
      <c r="E55" s="84" t="s">
        <v>77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3.5" customHeight="1">
      <c r="B56" s="84"/>
      <c r="C56" s="84"/>
      <c r="D56" s="84"/>
      <c r="E56" s="84" t="s">
        <v>78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3.5" customHeight="1">
      <c r="B57" s="84"/>
      <c r="C57" s="84"/>
      <c r="D57" s="84"/>
      <c r="E57" s="84" t="s">
        <v>79</v>
      </c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3.5" customHeight="1">
      <c r="B58" s="84"/>
      <c r="C58" s="84"/>
      <c r="D58" s="84"/>
      <c r="E58" s="84" t="s">
        <v>80</v>
      </c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3.5" customHeight="1">
      <c r="B59" s="84"/>
      <c r="C59" s="84"/>
      <c r="D59" s="84"/>
      <c r="E59" s="84" t="s">
        <v>81</v>
      </c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3.5" customHeight="1">
      <c r="B60" s="84"/>
      <c r="C60" s="84"/>
      <c r="D60" s="84"/>
      <c r="E60" s="84" t="s">
        <v>82</v>
      </c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3.5" customHeight="1">
      <c r="B61" s="84"/>
      <c r="C61" s="84"/>
      <c r="D61" s="84" t="s">
        <v>83</v>
      </c>
      <c r="E61" s="84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3.5" customHeight="1">
      <c r="B62" s="84"/>
      <c r="C62" s="84"/>
      <c r="D62" s="84" t="s">
        <v>84</v>
      </c>
      <c r="E62" s="84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3.5" customHeight="1">
      <c r="B63" s="84"/>
      <c r="C63" s="84"/>
      <c r="D63" s="84" t="s">
        <v>85</v>
      </c>
      <c r="E63" s="84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3.5" customHeight="1">
      <c r="B64" s="83" t="s">
        <v>50</v>
      </c>
      <c r="C64" s="84"/>
      <c r="D64" s="84" t="s">
        <v>86</v>
      </c>
      <c r="E64" s="84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3.5" customHeight="1">
      <c r="B65" s="83" t="s">
        <v>48</v>
      </c>
      <c r="C65" s="84"/>
      <c r="D65" s="84" t="s">
        <v>87</v>
      </c>
      <c r="E65" s="84"/>
      <c r="F65" s="3"/>
      <c r="G65" s="3"/>
      <c r="H65" s="3"/>
      <c r="I65" s="3"/>
      <c r="J65" s="3"/>
      <c r="K65" s="3"/>
      <c r="L65" s="3"/>
      <c r="M65" s="3"/>
      <c r="N65" s="3"/>
      <c r="O65" s="3"/>
    </row>
    <row r="67" ht="201" customHeight="1"/>
  </sheetData>
  <printOptions/>
  <pageMargins left="0.75" right="0.75" top="0.73" bottom="0.8" header="0.5" footer="0.5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.00390625" style="3" customWidth="1"/>
    <col min="2" max="2" width="10.8515625" style="3" customWidth="1"/>
    <col min="3" max="4" width="14.7109375" style="3" customWidth="1"/>
    <col min="5" max="5" width="1.421875" style="3" customWidth="1"/>
    <col min="6" max="6" width="10.7109375" style="3" customWidth="1"/>
    <col min="7" max="7" width="5.28125" style="3" customWidth="1"/>
    <col min="8" max="9" width="14.7109375" style="3" customWidth="1"/>
    <col min="10" max="10" width="2.140625" style="3" customWidth="1"/>
    <col min="11" max="11" width="10.7109375" style="3" customWidth="1"/>
    <col min="12" max="12" width="2.421875" style="3" customWidth="1"/>
    <col min="13" max="13" width="55.8515625" style="3" customWidth="1"/>
    <col min="14" max="16384" width="9.140625" style="3" customWidth="1"/>
  </cols>
  <sheetData>
    <row r="2" spans="2:3" ht="18">
      <c r="B2" s="85" t="s">
        <v>88</v>
      </c>
      <c r="C2" s="86"/>
    </row>
    <row r="3" spans="2:3" ht="18">
      <c r="B3" s="85" t="s">
        <v>89</v>
      </c>
      <c r="C3" s="86"/>
    </row>
    <row r="4" spans="2:3" ht="18">
      <c r="B4" s="85" t="s">
        <v>90</v>
      </c>
      <c r="C4" s="86"/>
    </row>
    <row r="5" spans="2:3" ht="18">
      <c r="B5" s="85" t="s">
        <v>91</v>
      </c>
      <c r="C5" s="86"/>
    </row>
    <row r="7" spans="1:14" ht="15.75" thickBot="1">
      <c r="A7" s="16"/>
      <c r="B7" s="71"/>
      <c r="C7" s="71"/>
      <c r="D7" s="71"/>
      <c r="E7" s="71"/>
      <c r="F7" s="71"/>
      <c r="G7" s="71"/>
      <c r="H7" s="71"/>
      <c r="I7" s="71"/>
      <c r="J7" s="71"/>
      <c r="K7" s="71"/>
      <c r="L7" s="16"/>
      <c r="M7" s="16"/>
      <c r="N7" s="16"/>
    </row>
    <row r="8" spans="2:14" ht="101.25" customHeight="1">
      <c r="B8" s="87"/>
      <c r="C8" s="88" t="s">
        <v>92</v>
      </c>
      <c r="D8" s="89" t="s">
        <v>93</v>
      </c>
      <c r="E8" s="87"/>
      <c r="F8" s="89" t="s">
        <v>94</v>
      </c>
      <c r="H8" s="89" t="s">
        <v>92</v>
      </c>
      <c r="I8" s="89" t="s">
        <v>93</v>
      </c>
      <c r="J8" s="87"/>
      <c r="K8" s="90" t="s">
        <v>94</v>
      </c>
      <c r="L8" s="16"/>
      <c r="M8" s="16"/>
      <c r="N8" s="16"/>
    </row>
    <row r="9" spans="2:14" ht="33.75" customHeight="1" thickBot="1">
      <c r="B9" s="91" t="s">
        <v>95</v>
      </c>
      <c r="C9" s="92" t="s">
        <v>96</v>
      </c>
      <c r="D9" s="93" t="s">
        <v>97</v>
      </c>
      <c r="E9" s="94"/>
      <c r="F9" s="95"/>
      <c r="G9" s="4"/>
      <c r="H9" s="96" t="s">
        <v>96</v>
      </c>
      <c r="I9" s="93" t="s">
        <v>98</v>
      </c>
      <c r="J9" s="94"/>
      <c r="K9" s="97"/>
      <c r="L9" s="16"/>
      <c r="M9" s="16"/>
      <c r="N9" s="16"/>
    </row>
    <row r="10" spans="2:14" ht="6" customHeight="1">
      <c r="B10" s="87"/>
      <c r="C10" s="98"/>
      <c r="D10" s="98"/>
      <c r="E10" s="98"/>
      <c r="F10" s="87"/>
      <c r="H10" s="98"/>
      <c r="I10" s="98"/>
      <c r="J10" s="98"/>
      <c r="K10" s="87"/>
      <c r="L10" s="16"/>
      <c r="M10" s="16"/>
      <c r="N10" s="16"/>
    </row>
    <row r="11" spans="2:14" ht="20.25" customHeight="1">
      <c r="B11" s="87"/>
      <c r="C11" s="99"/>
      <c r="D11" s="100" t="s">
        <v>99</v>
      </c>
      <c r="E11" s="99"/>
      <c r="F11" s="87" t="s">
        <v>100</v>
      </c>
      <c r="H11" s="99"/>
      <c r="I11" s="100" t="s">
        <v>99</v>
      </c>
      <c r="J11" s="100"/>
      <c r="K11" s="87" t="s">
        <v>100</v>
      </c>
      <c r="L11" s="16"/>
      <c r="M11" s="16"/>
      <c r="N11" s="16"/>
    </row>
    <row r="12" spans="2:14" ht="6" customHeight="1">
      <c r="B12" s="87"/>
      <c r="C12" s="99"/>
      <c r="D12" s="99"/>
      <c r="E12" s="99"/>
      <c r="F12" s="87"/>
      <c r="H12" s="16"/>
      <c r="I12" s="16"/>
      <c r="J12" s="16"/>
      <c r="K12" s="16"/>
      <c r="L12" s="16"/>
      <c r="M12" s="16"/>
      <c r="N12" s="16"/>
    </row>
    <row r="13" spans="2:14" ht="15.75">
      <c r="B13" s="101" t="s">
        <v>73</v>
      </c>
      <c r="C13" s="99"/>
      <c r="D13" s="99"/>
      <c r="E13" s="99"/>
      <c r="F13" s="87"/>
      <c r="H13" s="102" t="s">
        <v>101</v>
      </c>
      <c r="I13" s="16"/>
      <c r="J13" s="16"/>
      <c r="K13" s="16"/>
      <c r="L13" s="16"/>
      <c r="M13" s="16"/>
      <c r="N13" s="16"/>
    </row>
    <row r="14" spans="2:14" ht="15.75">
      <c r="B14" s="87"/>
      <c r="C14" s="99"/>
      <c r="D14" s="99"/>
      <c r="E14" s="99"/>
      <c r="F14" s="87"/>
      <c r="H14" s="16"/>
      <c r="I14" s="16"/>
      <c r="J14" s="16"/>
      <c r="K14" s="16"/>
      <c r="L14" s="16"/>
      <c r="M14" s="16"/>
      <c r="N14" s="16"/>
    </row>
    <row r="15" spans="2:14" ht="15">
      <c r="B15" s="103" t="s">
        <v>102</v>
      </c>
      <c r="C15" s="104">
        <f aca="true" t="shared" si="0" ref="C15:C22">D73/C52*100</f>
        <v>0.7311689878617421</v>
      </c>
      <c r="D15" s="105">
        <v>2.766</v>
      </c>
      <c r="E15" s="106"/>
      <c r="F15" s="107">
        <f aca="true" t="shared" si="1" ref="F15:F22">C15/D15</f>
        <v>0.26434164420164213</v>
      </c>
      <c r="H15" s="104">
        <f aca="true" t="shared" si="2" ref="H15:H22">C63/C52*100</f>
        <v>0.09272842848975447</v>
      </c>
      <c r="I15" s="105">
        <v>0.26064018</v>
      </c>
      <c r="J15" s="22"/>
      <c r="K15" s="107">
        <f aca="true" t="shared" si="3" ref="K15:K22">H15/I15</f>
        <v>0.35577180958728033</v>
      </c>
      <c r="L15" s="16"/>
      <c r="M15" s="16"/>
      <c r="N15" s="16"/>
    </row>
    <row r="16" spans="2:14" ht="15">
      <c r="B16" s="103" t="s">
        <v>103</v>
      </c>
      <c r="C16" s="104">
        <f t="shared" si="0"/>
        <v>0.5107217932189065</v>
      </c>
      <c r="D16" s="105">
        <v>2.36</v>
      </c>
      <c r="E16" s="106"/>
      <c r="F16" s="107">
        <f t="shared" si="1"/>
        <v>0.21640753949953667</v>
      </c>
      <c r="H16" s="104">
        <f t="shared" si="2"/>
        <v>0.05472820269890786</v>
      </c>
      <c r="I16" s="105">
        <v>0.0979872</v>
      </c>
      <c r="J16" s="22"/>
      <c r="K16" s="107">
        <f t="shared" si="3"/>
        <v>0.5585239980212503</v>
      </c>
      <c r="L16" s="16"/>
      <c r="M16" s="16"/>
      <c r="N16" s="16"/>
    </row>
    <row r="17" spans="2:14" ht="15">
      <c r="B17" s="103" t="s">
        <v>104</v>
      </c>
      <c r="C17" s="104">
        <f t="shared" si="0"/>
        <v>0.42160404078092023</v>
      </c>
      <c r="D17" s="105">
        <v>1.775</v>
      </c>
      <c r="E17" s="106"/>
      <c r="F17" s="107">
        <f t="shared" si="1"/>
        <v>0.23752340325685647</v>
      </c>
      <c r="H17" s="104">
        <f t="shared" si="2"/>
        <v>0.04350109351765245</v>
      </c>
      <c r="I17" s="105">
        <v>0.07485175</v>
      </c>
      <c r="J17" s="22"/>
      <c r="K17" s="107">
        <f t="shared" si="3"/>
        <v>0.5811633464501826</v>
      </c>
      <c r="L17" s="16"/>
      <c r="M17" s="16"/>
      <c r="N17" s="16"/>
    </row>
    <row r="18" spans="2:14" ht="15">
      <c r="B18" s="103" t="s">
        <v>105</v>
      </c>
      <c r="C18" s="104">
        <f t="shared" si="0"/>
        <v>0.3277937890247469</v>
      </c>
      <c r="D18" s="105">
        <v>1.304</v>
      </c>
      <c r="E18" s="106"/>
      <c r="F18" s="107">
        <f t="shared" si="1"/>
        <v>0.25137560508032736</v>
      </c>
      <c r="H18" s="104">
        <f t="shared" si="2"/>
        <v>0.031626978862934564</v>
      </c>
      <c r="I18" s="105">
        <v>0.07337608000000001</v>
      </c>
      <c r="J18" s="22"/>
      <c r="K18" s="107">
        <f t="shared" si="3"/>
        <v>0.43102573567482155</v>
      </c>
      <c r="L18" s="16"/>
      <c r="M18" s="16"/>
      <c r="N18" s="16"/>
    </row>
    <row r="19" spans="2:14" ht="15">
      <c r="B19" s="103" t="s">
        <v>106</v>
      </c>
      <c r="C19" s="104">
        <f t="shared" si="0"/>
        <v>0.25218375978196583</v>
      </c>
      <c r="D19" s="105">
        <v>1.183</v>
      </c>
      <c r="E19" s="106"/>
      <c r="F19" s="107">
        <f t="shared" si="1"/>
        <v>0.21317308519185615</v>
      </c>
      <c r="H19" s="104">
        <f t="shared" si="2"/>
        <v>0.028829492868415657</v>
      </c>
      <c r="I19" s="105">
        <v>0.056559229999999995</v>
      </c>
      <c r="J19" s="22"/>
      <c r="K19" s="107">
        <f t="shared" si="3"/>
        <v>0.5097221597326494</v>
      </c>
      <c r="L19" s="16"/>
      <c r="M19" s="16"/>
      <c r="N19" s="16"/>
    </row>
    <row r="20" spans="2:14" ht="15">
      <c r="B20" s="103" t="s">
        <v>107</v>
      </c>
      <c r="C20" s="104">
        <f t="shared" si="0"/>
        <v>0.19349132745570552</v>
      </c>
      <c r="D20" s="105">
        <v>0.767</v>
      </c>
      <c r="E20" s="106"/>
      <c r="F20" s="107">
        <f t="shared" si="1"/>
        <v>0.25227030959022884</v>
      </c>
      <c r="H20" s="104">
        <f t="shared" si="2"/>
        <v>0.03043261655128572</v>
      </c>
      <c r="I20" s="105">
        <v>0.06075407</v>
      </c>
      <c r="J20" s="22"/>
      <c r="K20" s="107">
        <f t="shared" si="3"/>
        <v>0.5009148613629625</v>
      </c>
      <c r="L20" s="16"/>
      <c r="M20" s="16"/>
      <c r="N20" s="16"/>
    </row>
    <row r="21" spans="2:14" ht="15">
      <c r="B21" s="103" t="s">
        <v>108</v>
      </c>
      <c r="C21" s="104">
        <f t="shared" si="0"/>
        <v>0.1832244408628829</v>
      </c>
      <c r="D21" s="105">
        <v>0.559</v>
      </c>
      <c r="E21" s="106"/>
      <c r="F21" s="107">
        <f t="shared" si="1"/>
        <v>0.32777180834147207</v>
      </c>
      <c r="H21" s="104">
        <f t="shared" si="2"/>
        <v>0.044209199951319444</v>
      </c>
      <c r="I21" s="105">
        <v>0.1379612</v>
      </c>
      <c r="J21" s="22"/>
      <c r="K21" s="107">
        <f t="shared" si="3"/>
        <v>0.32044661797171553</v>
      </c>
      <c r="L21" s="16"/>
      <c r="M21" s="16"/>
      <c r="N21" s="16"/>
    </row>
    <row r="22" spans="2:14" ht="15">
      <c r="B22" s="108" t="s">
        <v>109</v>
      </c>
      <c r="C22" s="104">
        <f t="shared" si="0"/>
        <v>0.3583335811171926</v>
      </c>
      <c r="D22" s="105">
        <v>1.473</v>
      </c>
      <c r="E22" s="106"/>
      <c r="F22" s="107">
        <f t="shared" si="1"/>
        <v>0.24326787584330792</v>
      </c>
      <c r="H22" s="104">
        <f t="shared" si="2"/>
        <v>0.04407693650710148</v>
      </c>
      <c r="I22" s="105">
        <v>0.10193160000000001</v>
      </c>
      <c r="J22" s="22"/>
      <c r="K22" s="107">
        <f t="shared" si="3"/>
        <v>0.4324168021212409</v>
      </c>
      <c r="L22" s="16"/>
      <c r="M22" s="16"/>
      <c r="N22" s="16"/>
    </row>
    <row r="23" spans="1:14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.75">
      <c r="A25" s="16"/>
      <c r="B25" s="102" t="s">
        <v>56</v>
      </c>
      <c r="C25" s="16"/>
      <c r="D25" s="16"/>
      <c r="E25" s="16"/>
      <c r="F25" s="16"/>
      <c r="G25" s="16"/>
      <c r="H25" s="102" t="s">
        <v>110</v>
      </c>
      <c r="I25" s="16"/>
      <c r="J25" s="16"/>
      <c r="K25" s="16"/>
      <c r="L25" s="16"/>
      <c r="M25" s="16"/>
      <c r="N25" s="16"/>
    </row>
    <row r="26" spans="1:1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5">
      <c r="B27" s="103" t="s">
        <v>102</v>
      </c>
      <c r="C27" s="104">
        <f aca="true" t="shared" si="4" ref="C27:C34">D63/C52*100</f>
        <v>0.015774491283314554</v>
      </c>
      <c r="D27" s="105">
        <v>0.13002966</v>
      </c>
      <c r="E27" s="22"/>
      <c r="F27" s="107">
        <f aca="true" t="shared" si="5" ref="F27:F34">C27/D27</f>
        <v>0.12131456225690782</v>
      </c>
      <c r="H27" s="104">
        <f aca="true" t="shared" si="6" ref="H27:I34">C15-H15-C27</f>
        <v>0.6226660680886731</v>
      </c>
      <c r="I27" s="109">
        <f t="shared" si="6"/>
        <v>2.37533016</v>
      </c>
      <c r="J27" s="110"/>
      <c r="K27" s="107">
        <f aca="true" t="shared" si="7" ref="K27:K34">H27/I27</f>
        <v>0.26213874541494186</v>
      </c>
      <c r="M27" s="16"/>
      <c r="N27" s="16"/>
    </row>
    <row r="28" spans="2:14" ht="15">
      <c r="B28" s="103" t="s">
        <v>103</v>
      </c>
      <c r="C28" s="104">
        <f t="shared" si="4"/>
        <v>0.022429591270044204</v>
      </c>
      <c r="D28" s="105">
        <v>0.1871716</v>
      </c>
      <c r="E28" s="22"/>
      <c r="F28" s="107">
        <f t="shared" si="5"/>
        <v>0.11983437268284401</v>
      </c>
      <c r="H28" s="104">
        <f t="shared" si="6"/>
        <v>0.4335639992499545</v>
      </c>
      <c r="I28" s="109">
        <f t="shared" si="6"/>
        <v>2.0748412</v>
      </c>
      <c r="J28" s="110"/>
      <c r="K28" s="107">
        <f t="shared" si="7"/>
        <v>0.20896249758774527</v>
      </c>
      <c r="M28" s="16"/>
      <c r="N28" s="16"/>
    </row>
    <row r="29" spans="2:14" ht="15">
      <c r="B29" s="103" t="s">
        <v>104</v>
      </c>
      <c r="C29" s="104">
        <f t="shared" si="4"/>
        <v>0.022392366171381756</v>
      </c>
      <c r="D29" s="105">
        <v>0.14691674999999998</v>
      </c>
      <c r="E29" s="22"/>
      <c r="F29" s="107">
        <f t="shared" si="5"/>
        <v>0.15241533842384725</v>
      </c>
      <c r="H29" s="104">
        <f t="shared" si="6"/>
        <v>0.355710581091886</v>
      </c>
      <c r="I29" s="109">
        <f t="shared" si="6"/>
        <v>1.5532314999999999</v>
      </c>
      <c r="J29" s="110"/>
      <c r="K29" s="107">
        <f t="shared" si="7"/>
        <v>0.22901324180708804</v>
      </c>
      <c r="M29" s="16"/>
      <c r="N29" s="16"/>
    </row>
    <row r="30" spans="2:14" ht="15">
      <c r="B30" s="103" t="s">
        <v>105</v>
      </c>
      <c r="C30" s="104">
        <f t="shared" si="4"/>
        <v>0.015493378309372802</v>
      </c>
      <c r="D30" s="105">
        <v>0.11155720000000001</v>
      </c>
      <c r="E30" s="22"/>
      <c r="F30" s="107">
        <f t="shared" si="5"/>
        <v>0.13888281804646227</v>
      </c>
      <c r="H30" s="104">
        <f t="shared" si="6"/>
        <v>0.2806734318524395</v>
      </c>
      <c r="I30" s="109">
        <f t="shared" si="6"/>
        <v>1.11906672</v>
      </c>
      <c r="J30" s="110"/>
      <c r="K30" s="107">
        <f t="shared" si="7"/>
        <v>0.25081027505888076</v>
      </c>
      <c r="M30" s="16"/>
      <c r="N30" s="16"/>
    </row>
    <row r="31" spans="2:14" ht="15">
      <c r="B31" s="103" t="s">
        <v>106</v>
      </c>
      <c r="C31" s="104">
        <f t="shared" si="4"/>
        <v>0.008619126733856227</v>
      </c>
      <c r="D31" s="105">
        <v>0.06775041000000001</v>
      </c>
      <c r="E31" s="22"/>
      <c r="F31" s="107">
        <f t="shared" si="5"/>
        <v>0.12721881290247875</v>
      </c>
      <c r="H31" s="104">
        <f t="shared" si="6"/>
        <v>0.21473514017969395</v>
      </c>
      <c r="I31" s="109">
        <f t="shared" si="6"/>
        <v>1.0586903600000002</v>
      </c>
      <c r="J31" s="110"/>
      <c r="K31" s="107">
        <f t="shared" si="7"/>
        <v>0.20283092043994233</v>
      </c>
      <c r="M31" s="16"/>
      <c r="N31" s="16"/>
    </row>
    <row r="32" spans="2:14" ht="15">
      <c r="B32" s="103" t="s">
        <v>107</v>
      </c>
      <c r="C32" s="104">
        <f t="shared" si="4"/>
        <v>0.004884247100823635</v>
      </c>
      <c r="D32" s="105">
        <v>0.05902832</v>
      </c>
      <c r="E32" s="22"/>
      <c r="F32" s="107">
        <f t="shared" si="5"/>
        <v>0.08274413198315037</v>
      </c>
      <c r="H32" s="104">
        <f t="shared" si="6"/>
        <v>0.15817446380359618</v>
      </c>
      <c r="I32" s="109">
        <f t="shared" si="6"/>
        <v>0.64721761</v>
      </c>
      <c r="J32" s="110"/>
      <c r="K32" s="107">
        <f t="shared" si="7"/>
        <v>0.24439147105962736</v>
      </c>
      <c r="M32" s="16"/>
      <c r="N32" s="16"/>
    </row>
    <row r="33" spans="2:14" ht="15">
      <c r="B33" s="103" t="s">
        <v>108</v>
      </c>
      <c r="C33" s="104">
        <f t="shared" si="4"/>
        <v>0.002521437259580957</v>
      </c>
      <c r="D33" s="105">
        <v>0.02105194</v>
      </c>
      <c r="E33" s="22"/>
      <c r="F33" s="107">
        <f t="shared" si="5"/>
        <v>0.11977220434700825</v>
      </c>
      <c r="H33" s="104">
        <f t="shared" si="6"/>
        <v>0.1364938036519825</v>
      </c>
      <c r="I33" s="109">
        <f t="shared" si="6"/>
        <v>0.39998686000000006</v>
      </c>
      <c r="J33" s="110"/>
      <c r="K33" s="107">
        <f t="shared" si="7"/>
        <v>0.34124571905182705</v>
      </c>
      <c r="M33" s="16"/>
      <c r="N33" s="16"/>
    </row>
    <row r="34" spans="2:14" ht="15">
      <c r="B34" s="108" t="s">
        <v>109</v>
      </c>
      <c r="C34" s="104">
        <f t="shared" si="4"/>
        <v>0.013127779467790767</v>
      </c>
      <c r="D34" s="105">
        <v>0.10175484000000001</v>
      </c>
      <c r="E34" s="22"/>
      <c r="F34" s="107">
        <f t="shared" si="5"/>
        <v>0.12901380875632812</v>
      </c>
      <c r="H34" s="104">
        <f t="shared" si="6"/>
        <v>0.30112886514230036</v>
      </c>
      <c r="I34" s="109">
        <f t="shared" si="6"/>
        <v>1.26931356</v>
      </c>
      <c r="J34" s="110"/>
      <c r="K34" s="107">
        <f t="shared" si="7"/>
        <v>0.23723757047257918</v>
      </c>
      <c r="M34" s="16"/>
      <c r="N34" s="16"/>
    </row>
    <row r="35" spans="2:14" ht="15.75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6"/>
      <c r="M35" s="16"/>
      <c r="N35" s="16"/>
    </row>
    <row r="36" spans="2:14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">
      <c r="A37" s="111"/>
      <c r="B37" s="112" t="s">
        <v>50</v>
      </c>
      <c r="C37" s="113" t="s">
        <v>111</v>
      </c>
      <c r="D37" s="113"/>
      <c r="E37" s="113"/>
      <c r="F37" s="113"/>
      <c r="G37" s="113"/>
      <c r="H37" s="113"/>
      <c r="I37" s="113"/>
      <c r="J37" s="113"/>
      <c r="K37" s="113"/>
      <c r="L37" s="16"/>
      <c r="M37" s="16"/>
      <c r="N37" s="16"/>
    </row>
    <row r="38" spans="1:14" ht="15">
      <c r="A38" s="111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6"/>
      <c r="M38" s="16"/>
      <c r="N38" s="16"/>
    </row>
    <row r="39" spans="1:14" ht="15">
      <c r="A39" s="111"/>
      <c r="B39" s="114" t="s">
        <v>112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6"/>
      <c r="M39" s="16"/>
      <c r="N39" s="16"/>
    </row>
    <row r="40" spans="1:14" ht="15">
      <c r="A40" s="111"/>
      <c r="B40" s="112" t="s">
        <v>113</v>
      </c>
      <c r="C40" s="113" t="s">
        <v>114</v>
      </c>
      <c r="D40" s="113"/>
      <c r="E40" s="113"/>
      <c r="F40" s="113"/>
      <c r="G40" s="113"/>
      <c r="H40" s="113"/>
      <c r="I40" s="113"/>
      <c r="J40" s="113"/>
      <c r="K40" s="113"/>
      <c r="L40" s="16"/>
      <c r="M40" s="16"/>
      <c r="N40" s="16"/>
    </row>
    <row r="41" spans="1:14" ht="15">
      <c r="A41" s="111"/>
      <c r="B41" s="112"/>
      <c r="C41" s="113" t="s">
        <v>115</v>
      </c>
      <c r="D41" s="113"/>
      <c r="E41" s="113"/>
      <c r="F41" s="113"/>
      <c r="G41" s="113"/>
      <c r="H41" s="113"/>
      <c r="I41" s="113"/>
      <c r="J41" s="113"/>
      <c r="K41" s="113"/>
      <c r="L41" s="16"/>
      <c r="M41" s="16"/>
      <c r="N41" s="16"/>
    </row>
    <row r="42" spans="1:14" ht="15">
      <c r="A42" s="111"/>
      <c r="B42" s="112"/>
      <c r="C42" s="113" t="s">
        <v>116</v>
      </c>
      <c r="D42" s="113"/>
      <c r="E42" s="113"/>
      <c r="F42" s="113"/>
      <c r="G42" s="113"/>
      <c r="H42" s="113"/>
      <c r="I42" s="113"/>
      <c r="J42" s="113"/>
      <c r="K42" s="113"/>
      <c r="L42" s="16"/>
      <c r="M42" s="16"/>
      <c r="N42" s="16"/>
    </row>
    <row r="43" spans="1:14" ht="15">
      <c r="A43" s="111"/>
      <c r="B43" s="112" t="s">
        <v>117</v>
      </c>
      <c r="C43" s="113" t="s">
        <v>118</v>
      </c>
      <c r="D43" s="113"/>
      <c r="E43" s="113"/>
      <c r="F43" s="113"/>
      <c r="G43" s="113"/>
      <c r="H43" s="113"/>
      <c r="I43" s="113"/>
      <c r="J43" s="113"/>
      <c r="K43" s="113"/>
      <c r="L43" s="16"/>
      <c r="M43" s="16"/>
      <c r="N43" s="16"/>
    </row>
    <row r="44" spans="1:14" ht="15">
      <c r="A44" s="111"/>
      <c r="B44" s="112"/>
      <c r="C44" s="113" t="s">
        <v>119</v>
      </c>
      <c r="D44" s="113"/>
      <c r="E44" s="113"/>
      <c r="F44" s="113"/>
      <c r="G44" s="113"/>
      <c r="H44" s="113"/>
      <c r="I44" s="113"/>
      <c r="J44" s="113"/>
      <c r="K44" s="113"/>
      <c r="L44" s="16"/>
      <c r="M44" s="16"/>
      <c r="N44" s="16"/>
    </row>
    <row r="45" spans="1:14" ht="15">
      <c r="A45" s="111"/>
      <c r="B45" s="112"/>
      <c r="C45" s="113" t="s">
        <v>120</v>
      </c>
      <c r="D45" s="113"/>
      <c r="E45" s="113"/>
      <c r="F45" s="113"/>
      <c r="G45" s="113"/>
      <c r="H45" s="113"/>
      <c r="I45" s="113"/>
      <c r="J45" s="113"/>
      <c r="K45" s="113"/>
      <c r="L45" s="16"/>
      <c r="M45" s="16"/>
      <c r="N45" s="16"/>
    </row>
    <row r="46" spans="1:14" ht="15">
      <c r="A46" s="111"/>
      <c r="B46" s="112" t="s">
        <v>121</v>
      </c>
      <c r="C46" s="113" t="s">
        <v>122</v>
      </c>
      <c r="D46" s="113"/>
      <c r="E46" s="113"/>
      <c r="F46" s="113"/>
      <c r="G46" s="113"/>
      <c r="H46" s="113"/>
      <c r="I46" s="113"/>
      <c r="J46" s="113"/>
      <c r="K46" s="113"/>
      <c r="L46" s="16"/>
      <c r="M46" s="16"/>
      <c r="N46" s="16"/>
    </row>
    <row r="47" spans="1:14" ht="15">
      <c r="A47" s="111"/>
      <c r="B47" s="113"/>
      <c r="C47" s="113" t="s">
        <v>123</v>
      </c>
      <c r="D47" s="113"/>
      <c r="E47" s="113"/>
      <c r="F47" s="113"/>
      <c r="G47" s="113"/>
      <c r="H47" s="113"/>
      <c r="I47" s="113"/>
      <c r="J47" s="113"/>
      <c r="K47" s="113"/>
      <c r="L47" s="16"/>
      <c r="M47" s="16"/>
      <c r="N47" s="16"/>
    </row>
    <row r="48" spans="1:14" ht="15">
      <c r="A48" s="111"/>
      <c r="B48" s="112" t="s">
        <v>124</v>
      </c>
      <c r="C48" s="113" t="s">
        <v>125</v>
      </c>
      <c r="D48" s="113"/>
      <c r="E48" s="113"/>
      <c r="F48" s="113"/>
      <c r="G48" s="113"/>
      <c r="H48" s="113"/>
      <c r="I48" s="113"/>
      <c r="J48" s="113"/>
      <c r="K48" s="113"/>
      <c r="L48" s="16"/>
      <c r="M48" s="16"/>
      <c r="N48" s="16"/>
    </row>
    <row r="49" spans="1:14" ht="15">
      <c r="A49" s="111"/>
      <c r="B49" s="112"/>
      <c r="C49" s="113" t="s">
        <v>126</v>
      </c>
      <c r="D49" s="113"/>
      <c r="E49" s="113"/>
      <c r="F49" s="113"/>
      <c r="G49" s="113"/>
      <c r="H49" s="113"/>
      <c r="I49" s="113"/>
      <c r="J49" s="113"/>
      <c r="K49" s="113"/>
      <c r="L49" s="16"/>
      <c r="M49" s="16"/>
      <c r="N49" s="16"/>
    </row>
    <row r="50" ht="159" customHeight="1"/>
    <row r="51" ht="15">
      <c r="B51" s="115" t="s">
        <v>127</v>
      </c>
    </row>
    <row r="52" spans="2:3" ht="15">
      <c r="B52" s="103" t="s">
        <v>102</v>
      </c>
      <c r="C52" s="116">
        <v>469111.8</v>
      </c>
    </row>
    <row r="53" spans="2:3" ht="15">
      <c r="B53" s="103" t="s">
        <v>103</v>
      </c>
      <c r="C53" s="116">
        <v>445839.6</v>
      </c>
    </row>
    <row r="54" spans="2:3" ht="15">
      <c r="B54" s="103" t="s">
        <v>104</v>
      </c>
      <c r="C54" s="116">
        <v>701131.8</v>
      </c>
    </row>
    <row r="55" spans="2:3" ht="15">
      <c r="B55" s="103" t="s">
        <v>105</v>
      </c>
      <c r="C55" s="116">
        <v>780978.8</v>
      </c>
    </row>
    <row r="56" spans="2:3" ht="15">
      <c r="B56" s="103" t="s">
        <v>106</v>
      </c>
      <c r="C56" s="116">
        <v>672922</v>
      </c>
    </row>
    <row r="57" spans="2:3" ht="15">
      <c r="B57" s="103" t="s">
        <v>107</v>
      </c>
      <c r="C57" s="116">
        <v>532323.6</v>
      </c>
    </row>
    <row r="58" spans="2:3" ht="15">
      <c r="B58" s="103" t="s">
        <v>108</v>
      </c>
      <c r="C58" s="116">
        <v>594898.8</v>
      </c>
    </row>
    <row r="59" spans="2:3" ht="15">
      <c r="B59" s="108" t="s">
        <v>109</v>
      </c>
      <c r="C59" s="116">
        <v>4197206.4</v>
      </c>
    </row>
    <row r="60" ht="12.75">
      <c r="D60" s="117"/>
    </row>
    <row r="62" spans="3:4" ht="12.75">
      <c r="C62" s="3" t="s">
        <v>101</v>
      </c>
      <c r="D62" s="3" t="s">
        <v>128</v>
      </c>
    </row>
    <row r="63" spans="2:4" ht="15">
      <c r="B63" s="103" t="s">
        <v>102</v>
      </c>
      <c r="C63" s="115">
        <v>435</v>
      </c>
      <c r="D63" s="115">
        <v>74</v>
      </c>
    </row>
    <row r="64" spans="2:4" ht="15">
      <c r="B64" s="103" t="s">
        <v>103</v>
      </c>
      <c r="C64" s="115">
        <v>244</v>
      </c>
      <c r="D64" s="115">
        <v>100</v>
      </c>
    </row>
    <row r="65" spans="2:4" ht="15">
      <c r="B65" s="103" t="s">
        <v>104</v>
      </c>
      <c r="C65" s="115">
        <v>305</v>
      </c>
      <c r="D65" s="115">
        <v>157</v>
      </c>
    </row>
    <row r="66" spans="2:4" ht="15">
      <c r="B66" s="103" t="s">
        <v>105</v>
      </c>
      <c r="C66" s="115">
        <v>247</v>
      </c>
      <c r="D66" s="115">
        <v>121</v>
      </c>
    </row>
    <row r="67" spans="2:4" ht="15">
      <c r="B67" s="103" t="s">
        <v>106</v>
      </c>
      <c r="C67" s="115">
        <v>194</v>
      </c>
      <c r="D67" s="115">
        <v>58</v>
      </c>
    </row>
    <row r="68" spans="2:4" ht="15">
      <c r="B68" s="103" t="s">
        <v>107</v>
      </c>
      <c r="C68" s="115">
        <v>162</v>
      </c>
      <c r="D68" s="115">
        <v>26</v>
      </c>
    </row>
    <row r="69" spans="2:4" ht="15">
      <c r="B69" s="103" t="s">
        <v>108</v>
      </c>
      <c r="C69" s="115">
        <v>263</v>
      </c>
      <c r="D69" s="115">
        <v>15</v>
      </c>
    </row>
    <row r="70" spans="2:4" ht="15">
      <c r="B70" s="108" t="s">
        <v>109</v>
      </c>
      <c r="C70" s="118">
        <f>SUM(C63:C69)</f>
        <v>1850</v>
      </c>
      <c r="D70" s="118">
        <f>SUM(D63:D69)</f>
        <v>551</v>
      </c>
    </row>
    <row r="71" spans="3:4" ht="15">
      <c r="C71" s="115"/>
      <c r="D71" s="115"/>
    </row>
    <row r="72" spans="3:4" ht="33.75" customHeight="1">
      <c r="C72" s="119" t="s">
        <v>129</v>
      </c>
      <c r="D72" s="115" t="s">
        <v>130</v>
      </c>
    </row>
    <row r="73" spans="2:4" ht="15">
      <c r="B73" s="103" t="s">
        <v>102</v>
      </c>
      <c r="C73" s="115">
        <v>22</v>
      </c>
      <c r="D73" s="115">
        <v>3430</v>
      </c>
    </row>
    <row r="74" spans="2:4" ht="15">
      <c r="B74" s="103" t="s">
        <v>103</v>
      </c>
      <c r="C74" s="115">
        <v>28</v>
      </c>
      <c r="D74" s="115">
        <v>2277</v>
      </c>
    </row>
    <row r="75" spans="2:4" ht="15">
      <c r="B75" s="103" t="s">
        <v>104</v>
      </c>
      <c r="C75" s="115">
        <v>40</v>
      </c>
      <c r="D75" s="115">
        <v>2956</v>
      </c>
    </row>
    <row r="76" spans="2:4" ht="15">
      <c r="B76" s="103" t="s">
        <v>105</v>
      </c>
      <c r="C76" s="115">
        <v>41</v>
      </c>
      <c r="D76" s="115">
        <v>2560</v>
      </c>
    </row>
    <row r="77" spans="2:4" ht="15">
      <c r="B77" s="103" t="s">
        <v>106</v>
      </c>
      <c r="C77" s="115">
        <v>22</v>
      </c>
      <c r="D77" s="115">
        <v>1697</v>
      </c>
    </row>
    <row r="78" spans="2:4" ht="15">
      <c r="B78" s="103" t="s">
        <v>107</v>
      </c>
      <c r="C78" s="115">
        <v>9</v>
      </c>
      <c r="D78" s="115">
        <v>1030</v>
      </c>
    </row>
    <row r="79" spans="2:4" ht="15">
      <c r="B79" s="103" t="s">
        <v>108</v>
      </c>
      <c r="C79" s="115">
        <v>6</v>
      </c>
      <c r="D79" s="115">
        <v>1090</v>
      </c>
    </row>
    <row r="80" spans="2:4" ht="15">
      <c r="B80" s="108" t="s">
        <v>109</v>
      </c>
      <c r="C80" s="118">
        <f>SUM(C73:C79)</f>
        <v>168</v>
      </c>
      <c r="D80" s="118">
        <f>SUM(D73:D79)</f>
        <v>15040</v>
      </c>
    </row>
    <row r="97" spans="6:12" ht="12.75">
      <c r="F97" s="3">
        <v>476715</v>
      </c>
      <c r="G97" s="3">
        <v>458043</v>
      </c>
      <c r="H97" s="3">
        <v>680584</v>
      </c>
      <c r="I97" s="3">
        <v>790920</v>
      </c>
      <c r="J97" s="3">
        <v>674381</v>
      </c>
      <c r="K97" s="3">
        <v>545258</v>
      </c>
      <c r="L97" s="3">
        <v>601348</v>
      </c>
    </row>
    <row r="116" ht="12.75">
      <c r="N116" s="3">
        <v>469111.8</v>
      </c>
    </row>
    <row r="117" ht="12.75">
      <c r="N117" s="3">
        <v>445839.6</v>
      </c>
    </row>
    <row r="118" ht="12.75">
      <c r="N118" s="3">
        <v>701131.8</v>
      </c>
    </row>
    <row r="119" ht="12.75">
      <c r="N119" s="3">
        <v>780978.8</v>
      </c>
    </row>
    <row r="120" ht="12.75">
      <c r="N120" s="3">
        <v>672922</v>
      </c>
    </row>
    <row r="121" ht="12.75">
      <c r="N121" s="3">
        <v>532323.6</v>
      </c>
    </row>
    <row r="122" ht="12.75">
      <c r="N122" s="3">
        <v>594898.8</v>
      </c>
    </row>
    <row r="123" ht="12.75">
      <c r="N123" s="3">
        <v>4197206.4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37"/>
  <sheetViews>
    <sheetView workbookViewId="0" topLeftCell="A1">
      <selection activeCell="B1" sqref="B1"/>
    </sheetView>
  </sheetViews>
  <sheetFormatPr defaultColWidth="9.140625" defaultRowHeight="12.75"/>
  <cols>
    <col min="1" max="1" width="1.1484375" style="121" customWidth="1"/>
    <col min="2" max="2" width="5.7109375" style="121" customWidth="1"/>
    <col min="3" max="3" width="43.57421875" style="121" customWidth="1"/>
    <col min="4" max="4" width="9.140625" style="121" customWidth="1"/>
    <col min="5" max="5" width="2.421875" style="121" customWidth="1"/>
    <col min="6" max="6" width="2.7109375" style="121" customWidth="1"/>
    <col min="7" max="7" width="4.00390625" style="121" customWidth="1"/>
    <col min="8" max="8" width="42.8515625" style="121" customWidth="1"/>
    <col min="9" max="9" width="9.140625" style="121" customWidth="1"/>
    <col min="10" max="10" width="2.00390625" style="121" customWidth="1"/>
    <col min="11" max="11" width="14.140625" style="121" customWidth="1"/>
    <col min="12" max="16384" width="9.140625" style="121" customWidth="1"/>
  </cols>
  <sheetData>
    <row r="1" spans="1:2" ht="12.75">
      <c r="A1" s="34"/>
      <c r="B1" s="120"/>
    </row>
    <row r="2" spans="2:9" ht="12.75">
      <c r="B2" s="31" t="s">
        <v>352</v>
      </c>
      <c r="C2" s="3"/>
      <c r="I2" s="122"/>
    </row>
    <row r="3" spans="2:9" ht="12.75">
      <c r="B3" s="123"/>
      <c r="I3" s="122"/>
    </row>
    <row r="4" spans="2:8" ht="12.75">
      <c r="B4" s="124" t="s">
        <v>113</v>
      </c>
      <c r="C4" s="124" t="s">
        <v>131</v>
      </c>
      <c r="G4" s="124" t="s">
        <v>132</v>
      </c>
      <c r="H4" s="124" t="s">
        <v>133</v>
      </c>
    </row>
    <row r="5" spans="2:7" ht="12.75">
      <c r="B5" s="123"/>
      <c r="G5" s="125"/>
    </row>
    <row r="6" spans="2:9" ht="12.75">
      <c r="B6" s="123"/>
      <c r="C6" s="121" t="s">
        <v>353</v>
      </c>
      <c r="D6" s="126">
        <v>12149</v>
      </c>
      <c r="G6" s="125"/>
      <c r="H6" s="121" t="s">
        <v>134</v>
      </c>
      <c r="I6" s="126">
        <v>2509</v>
      </c>
    </row>
    <row r="7" spans="2:9" ht="12.75">
      <c r="B7" s="123"/>
      <c r="C7" s="121" t="s">
        <v>135</v>
      </c>
      <c r="D7" s="126">
        <v>12128</v>
      </c>
      <c r="G7" s="125"/>
      <c r="H7" s="121" t="s">
        <v>136</v>
      </c>
      <c r="I7" s="126">
        <v>1889</v>
      </c>
    </row>
    <row r="8" spans="2:9" ht="12.75">
      <c r="B8" s="123"/>
      <c r="C8" s="121" t="s">
        <v>137</v>
      </c>
      <c r="D8" s="120">
        <v>21</v>
      </c>
      <c r="G8" s="125"/>
      <c r="H8" s="121" t="s">
        <v>138</v>
      </c>
      <c r="I8" s="126">
        <v>1301</v>
      </c>
    </row>
    <row r="9" spans="2:9" ht="12.75">
      <c r="B9" s="123"/>
      <c r="D9" s="120"/>
      <c r="G9" s="125"/>
      <c r="H9" s="121" t="s">
        <v>139</v>
      </c>
      <c r="I9" s="126">
        <v>1281</v>
      </c>
    </row>
    <row r="10" spans="3:9" ht="12.75">
      <c r="C10" s="121" t="s">
        <v>354</v>
      </c>
      <c r="D10" s="126">
        <v>26220</v>
      </c>
      <c r="G10" s="125"/>
      <c r="H10" s="121" t="s">
        <v>140</v>
      </c>
      <c r="I10" s="126">
        <v>1157</v>
      </c>
    </row>
    <row r="11" spans="3:9" ht="12.75">
      <c r="C11" s="121" t="s">
        <v>141</v>
      </c>
      <c r="D11" s="127">
        <v>2.16</v>
      </c>
      <c r="G11" s="125"/>
      <c r="H11" s="121" t="s">
        <v>142</v>
      </c>
      <c r="I11" s="126">
        <v>971</v>
      </c>
    </row>
    <row r="12" spans="3:9" ht="12.75">
      <c r="C12" s="128"/>
      <c r="D12" s="120"/>
      <c r="G12" s="125"/>
      <c r="H12" s="121" t="s">
        <v>143</v>
      </c>
      <c r="I12" s="126">
        <v>917</v>
      </c>
    </row>
    <row r="13" spans="3:9" ht="12.75">
      <c r="C13" s="121" t="s">
        <v>144</v>
      </c>
      <c r="D13" s="120"/>
      <c r="G13" s="125"/>
      <c r="H13" s="121" t="s">
        <v>145</v>
      </c>
      <c r="I13" s="126">
        <v>707</v>
      </c>
    </row>
    <row r="14" spans="3:9" ht="12.75">
      <c r="C14" s="121" t="s">
        <v>146</v>
      </c>
      <c r="D14" s="126">
        <v>22457</v>
      </c>
      <c r="G14" s="125"/>
      <c r="H14" s="121" t="s">
        <v>147</v>
      </c>
      <c r="I14" s="126">
        <v>551</v>
      </c>
    </row>
    <row r="15" spans="3:9" ht="12.75">
      <c r="C15" s="121" t="s">
        <v>148</v>
      </c>
      <c r="D15" s="126">
        <v>105</v>
      </c>
      <c r="H15" s="121" t="s">
        <v>149</v>
      </c>
      <c r="I15" s="126">
        <v>393</v>
      </c>
    </row>
    <row r="16" spans="3:4" ht="12.75">
      <c r="C16" s="121" t="s">
        <v>150</v>
      </c>
      <c r="D16" s="126">
        <v>126</v>
      </c>
    </row>
    <row r="17" spans="3:4" ht="12.75">
      <c r="C17" s="121" t="s">
        <v>151</v>
      </c>
      <c r="D17" s="126">
        <v>3331</v>
      </c>
    </row>
    <row r="18" spans="3:4" ht="12.75">
      <c r="C18" s="121" t="s">
        <v>152</v>
      </c>
      <c r="D18" s="126">
        <v>201</v>
      </c>
    </row>
    <row r="19" spans="3:8" ht="12.75">
      <c r="C19" s="121" t="s">
        <v>153</v>
      </c>
      <c r="D19" s="129">
        <v>26220</v>
      </c>
      <c r="H19" s="129"/>
    </row>
    <row r="20" ht="12.75">
      <c r="D20" s="129"/>
    </row>
    <row r="21" spans="2:3" ht="12.75">
      <c r="B21" s="124" t="s">
        <v>121</v>
      </c>
      <c r="C21" s="124" t="s">
        <v>154</v>
      </c>
    </row>
    <row r="23" spans="3:8" ht="12.75">
      <c r="C23" s="124" t="s">
        <v>155</v>
      </c>
      <c r="H23" s="124" t="s">
        <v>355</v>
      </c>
    </row>
    <row r="24" spans="2:9" ht="12.75">
      <c r="B24" s="125"/>
      <c r="C24" s="121" t="s">
        <v>134</v>
      </c>
      <c r="D24" s="129">
        <v>2747</v>
      </c>
      <c r="G24" s="125"/>
      <c r="H24" s="121" t="s">
        <v>140</v>
      </c>
      <c r="I24" s="126">
        <v>1387</v>
      </c>
    </row>
    <row r="25" spans="2:9" ht="12.75">
      <c r="B25" s="125"/>
      <c r="C25" s="121" t="s">
        <v>136</v>
      </c>
      <c r="D25" s="129">
        <v>1788</v>
      </c>
      <c r="G25" s="125"/>
      <c r="H25" s="121" t="s">
        <v>156</v>
      </c>
      <c r="I25" s="126">
        <v>520</v>
      </c>
    </row>
    <row r="26" spans="2:9" ht="12.75">
      <c r="B26" s="125"/>
      <c r="C26" s="121" t="s">
        <v>138</v>
      </c>
      <c r="D26" s="129">
        <v>1605</v>
      </c>
      <c r="G26" s="125"/>
      <c r="H26" s="121" t="s">
        <v>157</v>
      </c>
      <c r="I26" s="126">
        <v>407</v>
      </c>
    </row>
    <row r="27" spans="2:9" ht="12.75">
      <c r="B27" s="125"/>
      <c r="C27" s="121" t="s">
        <v>139</v>
      </c>
      <c r="D27" s="129">
        <v>1394</v>
      </c>
      <c r="G27" s="125"/>
      <c r="H27" s="121" t="s">
        <v>158</v>
      </c>
      <c r="I27" s="126">
        <v>360</v>
      </c>
    </row>
    <row r="28" spans="2:9" ht="12.75">
      <c r="B28" s="125"/>
      <c r="C28" s="121" t="s">
        <v>143</v>
      </c>
      <c r="D28" s="129">
        <v>1200</v>
      </c>
      <c r="G28" s="125"/>
      <c r="H28" s="121" t="s">
        <v>159</v>
      </c>
      <c r="I28" s="126">
        <v>344</v>
      </c>
    </row>
    <row r="29" spans="2:9" ht="12.75">
      <c r="B29" s="125"/>
      <c r="C29" s="121" t="s">
        <v>142</v>
      </c>
      <c r="D29" s="129">
        <v>1036</v>
      </c>
      <c r="G29" s="125"/>
      <c r="H29" s="121" t="s">
        <v>160</v>
      </c>
      <c r="I29" s="126">
        <v>178</v>
      </c>
    </row>
    <row r="30" spans="2:9" ht="12.75">
      <c r="B30" s="125"/>
      <c r="C30" s="121" t="s">
        <v>145</v>
      </c>
      <c r="D30" s="129">
        <v>1016</v>
      </c>
      <c r="G30" s="125"/>
      <c r="H30" s="121" t="s">
        <v>161</v>
      </c>
      <c r="I30" s="126">
        <v>108</v>
      </c>
    </row>
    <row r="31" spans="2:9" ht="12.75">
      <c r="B31" s="125"/>
      <c r="C31" s="121" t="s">
        <v>147</v>
      </c>
      <c r="D31" s="129">
        <v>551</v>
      </c>
      <c r="G31" s="125"/>
      <c r="H31" s="121" t="s">
        <v>162</v>
      </c>
      <c r="I31" s="126">
        <v>101</v>
      </c>
    </row>
    <row r="32" spans="2:9" ht="12.75">
      <c r="B32" s="125"/>
      <c r="C32" s="121" t="s">
        <v>149</v>
      </c>
      <c r="D32" s="129">
        <v>514</v>
      </c>
      <c r="G32" s="125"/>
      <c r="H32" s="121" t="s">
        <v>163</v>
      </c>
      <c r="I32" s="126">
        <v>94</v>
      </c>
    </row>
    <row r="33" spans="2:9" ht="12.75">
      <c r="B33" s="125"/>
      <c r="C33" s="121" t="s">
        <v>164</v>
      </c>
      <c r="D33" s="129">
        <v>425</v>
      </c>
      <c r="G33" s="125"/>
      <c r="H33" s="121" t="s">
        <v>165</v>
      </c>
      <c r="I33" s="126">
        <v>64</v>
      </c>
    </row>
    <row r="35" spans="3:8" ht="12.75">
      <c r="C35" s="124" t="s">
        <v>166</v>
      </c>
      <c r="H35" s="124" t="s">
        <v>56</v>
      </c>
    </row>
    <row r="36" spans="2:9" ht="12.75">
      <c r="B36" s="125"/>
      <c r="C36" s="121" t="s">
        <v>136</v>
      </c>
      <c r="D36" s="129">
        <v>272</v>
      </c>
      <c r="G36" s="125"/>
      <c r="H36" s="121" t="s">
        <v>134</v>
      </c>
      <c r="I36" s="129">
        <v>139</v>
      </c>
    </row>
    <row r="37" spans="2:9" ht="12.75">
      <c r="B37" s="125"/>
      <c r="C37" s="121" t="s">
        <v>139</v>
      </c>
      <c r="D37" s="129">
        <v>107</v>
      </c>
      <c r="G37" s="125"/>
      <c r="H37" s="121" t="s">
        <v>167</v>
      </c>
      <c r="I37" s="129">
        <v>58</v>
      </c>
    </row>
    <row r="38" spans="2:9" ht="12.75">
      <c r="B38" s="125"/>
      <c r="C38" s="121" t="s">
        <v>138</v>
      </c>
      <c r="D38" s="129">
        <v>94</v>
      </c>
      <c r="G38" s="125"/>
      <c r="H38" s="121" t="s">
        <v>143</v>
      </c>
      <c r="I38" s="129">
        <v>46</v>
      </c>
    </row>
    <row r="39" spans="2:9" ht="12.75">
      <c r="B39" s="125"/>
      <c r="C39" s="121" t="s">
        <v>134</v>
      </c>
      <c r="D39" s="129">
        <v>93</v>
      </c>
      <c r="G39" s="125"/>
      <c r="H39" s="121" t="s">
        <v>138</v>
      </c>
      <c r="I39" s="129">
        <v>43</v>
      </c>
    </row>
    <row r="40" spans="2:9" ht="12.75">
      <c r="B40" s="125"/>
      <c r="C40" s="121" t="s">
        <v>142</v>
      </c>
      <c r="D40" s="129">
        <v>93</v>
      </c>
      <c r="G40" s="125"/>
      <c r="H40" s="121" t="s">
        <v>142</v>
      </c>
      <c r="I40" s="129">
        <v>33</v>
      </c>
    </row>
    <row r="41" spans="2:9" ht="12.75">
      <c r="B41" s="125"/>
      <c r="H41" s="121" t="s">
        <v>136</v>
      </c>
      <c r="I41" s="129">
        <v>31</v>
      </c>
    </row>
    <row r="43" spans="3:8" ht="12.75">
      <c r="C43" s="124" t="s">
        <v>168</v>
      </c>
      <c r="H43" s="124" t="s">
        <v>169</v>
      </c>
    </row>
    <row r="44" spans="2:9" ht="12.75">
      <c r="B44" s="125"/>
      <c r="C44" s="121" t="s">
        <v>147</v>
      </c>
      <c r="D44" s="129">
        <v>127</v>
      </c>
      <c r="G44" s="125"/>
      <c r="H44" s="121" t="s">
        <v>134</v>
      </c>
      <c r="I44" s="129">
        <v>277</v>
      </c>
    </row>
    <row r="45" spans="2:9" ht="12.75">
      <c r="B45" s="125"/>
      <c r="C45" s="121" t="s">
        <v>134</v>
      </c>
      <c r="D45" s="129">
        <v>88</v>
      </c>
      <c r="G45" s="125"/>
      <c r="H45" s="121" t="s">
        <v>138</v>
      </c>
      <c r="I45" s="129">
        <v>203</v>
      </c>
    </row>
    <row r="46" spans="2:9" ht="12.75">
      <c r="B46" s="125"/>
      <c r="C46" s="121" t="s">
        <v>138</v>
      </c>
      <c r="D46" s="129">
        <v>73</v>
      </c>
      <c r="G46" s="125"/>
      <c r="H46" s="121" t="s">
        <v>136</v>
      </c>
      <c r="I46" s="129">
        <v>130</v>
      </c>
    </row>
    <row r="47" spans="2:9" ht="12.75">
      <c r="B47" s="125"/>
      <c r="C47" s="121" t="s">
        <v>161</v>
      </c>
      <c r="D47" s="129">
        <v>56</v>
      </c>
      <c r="G47" s="125"/>
      <c r="H47" s="121" t="s">
        <v>142</v>
      </c>
      <c r="I47" s="129">
        <v>128</v>
      </c>
    </row>
    <row r="48" spans="2:9" ht="12.75">
      <c r="B48" s="125"/>
      <c r="C48" s="121" t="s">
        <v>142</v>
      </c>
      <c r="D48" s="129">
        <v>49</v>
      </c>
      <c r="G48" s="125"/>
      <c r="H48" s="121" t="s">
        <v>143</v>
      </c>
      <c r="I48" s="129">
        <v>109</v>
      </c>
    </row>
    <row r="49" spans="2:9" ht="12.75">
      <c r="B49" s="125"/>
      <c r="D49" s="129"/>
      <c r="G49" s="125"/>
      <c r="I49" s="129"/>
    </row>
    <row r="51" spans="2:3" ht="12.75">
      <c r="B51" s="31" t="s">
        <v>124</v>
      </c>
      <c r="C51" s="124" t="s">
        <v>356</v>
      </c>
    </row>
    <row r="53" spans="3:8" ht="12.75">
      <c r="C53" s="124" t="s">
        <v>170</v>
      </c>
      <c r="H53" s="124" t="s">
        <v>171</v>
      </c>
    </row>
    <row r="54" spans="2:9" ht="12.75">
      <c r="B54" s="125"/>
      <c r="C54" s="121" t="s">
        <v>136</v>
      </c>
      <c r="D54" s="129">
        <v>88</v>
      </c>
      <c r="G54" s="125"/>
      <c r="H54" s="121" t="s">
        <v>134</v>
      </c>
      <c r="I54" s="129">
        <v>528</v>
      </c>
    </row>
    <row r="55" spans="2:9" ht="12.75">
      <c r="B55" s="125"/>
      <c r="C55" s="121" t="s">
        <v>134</v>
      </c>
      <c r="D55" s="129">
        <v>54</v>
      </c>
      <c r="G55" s="125"/>
      <c r="H55" s="121" t="s">
        <v>136</v>
      </c>
      <c r="I55" s="129">
        <v>526</v>
      </c>
    </row>
    <row r="56" spans="2:9" ht="12.75">
      <c r="B56" s="125"/>
      <c r="C56" s="121" t="s">
        <v>143</v>
      </c>
      <c r="D56" s="129">
        <v>46</v>
      </c>
      <c r="G56" s="125"/>
      <c r="H56" s="121" t="s">
        <v>140</v>
      </c>
      <c r="I56" s="129">
        <v>351</v>
      </c>
    </row>
    <row r="57" spans="2:9" ht="12.75">
      <c r="B57" s="125"/>
      <c r="C57" s="121" t="s">
        <v>145</v>
      </c>
      <c r="D57" s="129">
        <v>41</v>
      </c>
      <c r="G57" s="125"/>
      <c r="H57" s="121" t="s">
        <v>143</v>
      </c>
      <c r="I57" s="129">
        <v>305</v>
      </c>
    </row>
    <row r="58" spans="2:9" ht="12.75">
      <c r="B58" s="125"/>
      <c r="C58" s="121" t="s">
        <v>138</v>
      </c>
      <c r="D58" s="129">
        <v>30</v>
      </c>
      <c r="G58" s="125"/>
      <c r="H58" s="121" t="s">
        <v>138</v>
      </c>
      <c r="I58" s="129">
        <v>271</v>
      </c>
    </row>
    <row r="59" spans="2:9" ht="12.75">
      <c r="B59" s="125"/>
      <c r="C59" s="121" t="s">
        <v>172</v>
      </c>
      <c r="D59" s="129">
        <v>27</v>
      </c>
      <c r="G59" s="125"/>
      <c r="H59" s="121" t="s">
        <v>139</v>
      </c>
      <c r="I59" s="129">
        <v>265</v>
      </c>
    </row>
    <row r="60" spans="2:9" ht="12.75">
      <c r="B60" s="125"/>
      <c r="C60" s="121" t="s">
        <v>140</v>
      </c>
      <c r="D60" s="129">
        <v>25</v>
      </c>
      <c r="G60" s="125"/>
      <c r="H60" s="121" t="s">
        <v>142</v>
      </c>
      <c r="I60" s="129">
        <v>256</v>
      </c>
    </row>
    <row r="61" spans="2:9" ht="12.75">
      <c r="B61" s="125"/>
      <c r="C61" s="121" t="s">
        <v>142</v>
      </c>
      <c r="D61" s="129">
        <v>23</v>
      </c>
      <c r="G61" s="125"/>
      <c r="H61" s="121" t="s">
        <v>145</v>
      </c>
      <c r="I61" s="129">
        <v>246</v>
      </c>
    </row>
    <row r="62" spans="2:9" ht="12.75">
      <c r="B62" s="125"/>
      <c r="C62" s="121" t="s">
        <v>139</v>
      </c>
      <c r="D62" s="129">
        <v>21</v>
      </c>
      <c r="G62" s="125"/>
      <c r="H62" s="121" t="s">
        <v>156</v>
      </c>
      <c r="I62" s="129">
        <v>140</v>
      </c>
    </row>
    <row r="63" spans="2:9" ht="12.75">
      <c r="B63" s="125"/>
      <c r="C63" s="121" t="s">
        <v>173</v>
      </c>
      <c r="D63" s="129">
        <v>21</v>
      </c>
      <c r="G63" s="125"/>
      <c r="H63" s="121" t="s">
        <v>172</v>
      </c>
      <c r="I63" s="129">
        <v>124</v>
      </c>
    </row>
    <row r="64" spans="2:9" ht="12.75">
      <c r="B64" s="125"/>
      <c r="C64" s="121" t="s">
        <v>164</v>
      </c>
      <c r="D64" s="129">
        <v>19</v>
      </c>
      <c r="H64" s="121" t="s">
        <v>157</v>
      </c>
      <c r="I64" s="129">
        <v>121</v>
      </c>
    </row>
    <row r="66" spans="3:8" ht="12.75">
      <c r="C66" s="124" t="s">
        <v>174</v>
      </c>
      <c r="H66" s="124" t="s">
        <v>175</v>
      </c>
    </row>
    <row r="67" spans="2:11" ht="12.75">
      <c r="B67" s="125"/>
      <c r="C67" s="121" t="s">
        <v>134</v>
      </c>
      <c r="D67" s="129">
        <v>2784</v>
      </c>
      <c r="G67" s="125"/>
      <c r="H67" s="121" t="s">
        <v>134</v>
      </c>
      <c r="I67" s="129">
        <v>3366</v>
      </c>
      <c r="K67" s="130"/>
    </row>
    <row r="68" spans="2:11" ht="12.75">
      <c r="B68" s="125"/>
      <c r="C68" s="121" t="s">
        <v>138</v>
      </c>
      <c r="D68" s="129">
        <v>1695</v>
      </c>
      <c r="G68" s="125"/>
      <c r="H68" s="121" t="s">
        <v>136</v>
      </c>
      <c r="I68" s="129">
        <v>2268</v>
      </c>
      <c r="K68" s="130"/>
    </row>
    <row r="69" spans="2:11" ht="12.75">
      <c r="B69" s="125"/>
      <c r="C69" s="121" t="s">
        <v>136</v>
      </c>
      <c r="D69" s="129">
        <v>1654</v>
      </c>
      <c r="G69" s="125"/>
      <c r="H69" s="121" t="s">
        <v>138</v>
      </c>
      <c r="I69" s="129">
        <v>1996</v>
      </c>
      <c r="K69" s="130"/>
    </row>
    <row r="70" spans="2:11" ht="12.75">
      <c r="B70" s="125"/>
      <c r="C70" s="121" t="s">
        <v>139</v>
      </c>
      <c r="D70" s="129">
        <v>1375</v>
      </c>
      <c r="G70" s="125"/>
      <c r="H70" s="121" t="s">
        <v>139</v>
      </c>
      <c r="I70" s="129">
        <v>1661</v>
      </c>
      <c r="K70" s="130"/>
    </row>
    <row r="71" spans="2:11" ht="12.75">
      <c r="B71" s="125"/>
      <c r="C71" s="121" t="s">
        <v>143</v>
      </c>
      <c r="D71" s="129">
        <v>1167</v>
      </c>
      <c r="G71" s="125"/>
      <c r="H71" s="121" t="s">
        <v>143</v>
      </c>
      <c r="I71" s="129">
        <v>1518</v>
      </c>
      <c r="K71" s="130"/>
    </row>
    <row r="72" spans="2:11" ht="12.75">
      <c r="B72" s="125"/>
      <c r="C72" s="121" t="s">
        <v>142</v>
      </c>
      <c r="D72" s="129">
        <v>1079</v>
      </c>
      <c r="G72" s="125"/>
      <c r="H72" s="121" t="s">
        <v>140</v>
      </c>
      <c r="I72" s="129">
        <v>1390</v>
      </c>
      <c r="K72" s="130"/>
    </row>
    <row r="73" spans="2:11" ht="12.75">
      <c r="B73" s="125"/>
      <c r="C73" s="121" t="s">
        <v>140</v>
      </c>
      <c r="D73" s="129">
        <v>1014</v>
      </c>
      <c r="G73" s="125"/>
      <c r="H73" s="121" t="s">
        <v>142</v>
      </c>
      <c r="I73" s="129">
        <v>1358</v>
      </c>
      <c r="K73" s="130"/>
    </row>
    <row r="74" spans="2:11" ht="12.75">
      <c r="B74" s="125"/>
      <c r="C74" s="121" t="s">
        <v>145</v>
      </c>
      <c r="D74" s="129">
        <v>916</v>
      </c>
      <c r="G74" s="125"/>
      <c r="H74" s="121" t="s">
        <v>145</v>
      </c>
      <c r="I74" s="129">
        <v>1203</v>
      </c>
      <c r="K74" s="130"/>
    </row>
    <row r="75" spans="2:11" ht="12.75">
      <c r="B75" s="125"/>
      <c r="C75" s="121" t="s">
        <v>147</v>
      </c>
      <c r="D75" s="129">
        <v>684</v>
      </c>
      <c r="G75" s="125"/>
      <c r="H75" s="121" t="s">
        <v>147</v>
      </c>
      <c r="I75" s="129">
        <v>799</v>
      </c>
      <c r="K75" s="130"/>
    </row>
    <row r="76" spans="2:11" ht="12.75">
      <c r="B76" s="125"/>
      <c r="C76" s="121" t="s">
        <v>149</v>
      </c>
      <c r="D76" s="129">
        <v>560</v>
      </c>
      <c r="G76" s="125"/>
      <c r="H76" s="121" t="s">
        <v>149</v>
      </c>
      <c r="I76" s="129">
        <v>608</v>
      </c>
      <c r="K76" s="130"/>
    </row>
    <row r="78" spans="2:3" ht="12.75">
      <c r="B78" s="121" t="s">
        <v>176</v>
      </c>
      <c r="C78" s="121" t="s">
        <v>177</v>
      </c>
    </row>
    <row r="79" spans="2:3" ht="12.75">
      <c r="B79" s="121" t="s">
        <v>178</v>
      </c>
      <c r="C79" s="121" t="s">
        <v>179</v>
      </c>
    </row>
    <row r="80" spans="2:3" ht="12.75">
      <c r="B80" s="121" t="s">
        <v>180</v>
      </c>
      <c r="C80" s="121" t="s">
        <v>181</v>
      </c>
    </row>
    <row r="81" spans="2:3" ht="12.75">
      <c r="B81" s="121" t="s">
        <v>182</v>
      </c>
      <c r="C81" s="121" t="s">
        <v>183</v>
      </c>
    </row>
    <row r="82" ht="12.75">
      <c r="C82" s="121" t="s">
        <v>184</v>
      </c>
    </row>
    <row r="84" ht="94.5" customHeight="1"/>
    <row r="127" ht="12.75">
      <c r="P127" s="121">
        <v>468</v>
      </c>
    </row>
    <row r="128" ht="12.75">
      <c r="P128" s="121">
        <v>389</v>
      </c>
    </row>
    <row r="129" ht="12.75">
      <c r="P129" s="121">
        <v>343</v>
      </c>
    </row>
    <row r="130" ht="12.75">
      <c r="P130" s="121">
        <v>309</v>
      </c>
    </row>
    <row r="131" ht="12.75">
      <c r="P131" s="121">
        <v>254</v>
      </c>
    </row>
    <row r="132" ht="12.75">
      <c r="P132" s="121">
        <v>247</v>
      </c>
    </row>
    <row r="133" ht="12.75">
      <c r="P133" s="121">
        <v>231</v>
      </c>
    </row>
    <row r="134" ht="12.75">
      <c r="P134" s="121">
        <v>198</v>
      </c>
    </row>
    <row r="135" ht="12.75">
      <c r="P135" s="121">
        <v>170</v>
      </c>
    </row>
    <row r="136" ht="12.75">
      <c r="P136" s="121">
        <v>134</v>
      </c>
    </row>
    <row r="137" ht="12.75">
      <c r="P137" s="121">
        <v>126</v>
      </c>
    </row>
  </sheetData>
  <printOptions/>
  <pageMargins left="0.75" right="0.75" top="0.64" bottom="0.67" header="0.5" footer="0.5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72"/>
  <sheetViews>
    <sheetView workbookViewId="0" topLeftCell="A1">
      <selection activeCell="B1" sqref="B1"/>
    </sheetView>
  </sheetViews>
  <sheetFormatPr defaultColWidth="9.140625" defaultRowHeight="12.75"/>
  <cols>
    <col min="1" max="1" width="2.00390625" style="121" customWidth="1"/>
    <col min="2" max="2" width="2.421875" style="121" customWidth="1"/>
    <col min="3" max="3" width="43.00390625" style="121" customWidth="1"/>
    <col min="4" max="6" width="11.8515625" style="133" customWidth="1"/>
    <col min="7" max="7" width="2.57421875" style="133" customWidth="1"/>
    <col min="8" max="8" width="7.140625" style="133" customWidth="1"/>
    <col min="9" max="9" width="11.57421875" style="133" customWidth="1"/>
    <col min="10" max="10" width="2.421875" style="133" customWidth="1"/>
    <col min="11" max="12" width="9.7109375" style="133" customWidth="1"/>
    <col min="13" max="13" width="6.57421875" style="133" customWidth="1"/>
    <col min="14" max="14" width="2.7109375" style="133" customWidth="1"/>
    <col min="15" max="15" width="21.7109375" style="121" customWidth="1"/>
    <col min="16" max="16" width="1.8515625" style="121" customWidth="1"/>
    <col min="17" max="17" width="2.00390625" style="121" customWidth="1"/>
    <col min="18" max="18" width="1.7109375" style="121" customWidth="1"/>
    <col min="19" max="19" width="2.00390625" style="121" customWidth="1"/>
    <col min="20" max="16384" width="9.140625" style="121" customWidth="1"/>
  </cols>
  <sheetData>
    <row r="1" spans="1:15" ht="15">
      <c r="A1" s="68"/>
      <c r="B1" s="12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3"/>
    </row>
    <row r="2" spans="2:15" ht="12.75">
      <c r="B2" s="132" t="s">
        <v>357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3"/>
    </row>
    <row r="4" spans="3:15" ht="12.75">
      <c r="C4" s="123" t="s">
        <v>185</v>
      </c>
      <c r="E4" s="131" t="s">
        <v>186</v>
      </c>
      <c r="F4" s="131"/>
      <c r="G4" s="131"/>
      <c r="H4" s="131"/>
      <c r="I4" s="131"/>
      <c r="J4" s="131"/>
      <c r="K4" s="134"/>
      <c r="L4" s="131"/>
      <c r="M4" s="131"/>
      <c r="N4" s="131"/>
      <c r="O4" s="122"/>
    </row>
    <row r="5" spans="3:15" ht="38.25">
      <c r="C5" s="123"/>
      <c r="D5" s="135" t="s">
        <v>187</v>
      </c>
      <c r="E5" s="135" t="s">
        <v>188</v>
      </c>
      <c r="F5" s="135" t="s">
        <v>189</v>
      </c>
      <c r="G5" s="136"/>
      <c r="H5" s="137" t="s">
        <v>190</v>
      </c>
      <c r="I5" s="137" t="s">
        <v>191</v>
      </c>
      <c r="J5" s="138"/>
      <c r="N5" s="131"/>
      <c r="O5" s="122"/>
    </row>
    <row r="6" ht="12.75" customHeight="1"/>
    <row r="7" spans="3:14" ht="12.75">
      <c r="C7" s="121" t="s">
        <v>134</v>
      </c>
      <c r="D7" s="139">
        <v>2509</v>
      </c>
      <c r="E7" s="139">
        <v>958</v>
      </c>
      <c r="F7" s="139">
        <v>3467</v>
      </c>
      <c r="G7" s="139"/>
      <c r="H7" s="140">
        <f aca="true" t="shared" si="0" ref="H7:H38">D7/F7</f>
        <v>0.7236804153446784</v>
      </c>
      <c r="I7" s="141">
        <f aca="true" t="shared" si="1" ref="I7:I38">F7/F$84</f>
        <v>0.13222730739893213</v>
      </c>
      <c r="J7" s="139"/>
      <c r="N7" s="139"/>
    </row>
    <row r="8" spans="3:14" ht="12.75">
      <c r="C8" s="121" t="s">
        <v>136</v>
      </c>
      <c r="D8" s="139">
        <v>1889</v>
      </c>
      <c r="E8" s="139">
        <v>389</v>
      </c>
      <c r="F8" s="139">
        <v>2278</v>
      </c>
      <c r="G8" s="139"/>
      <c r="H8" s="140">
        <f t="shared" si="0"/>
        <v>0.8292361720807726</v>
      </c>
      <c r="I8" s="141">
        <f t="shared" si="1"/>
        <v>0.08688024408848208</v>
      </c>
      <c r="J8" s="139"/>
      <c r="N8" s="139"/>
    </row>
    <row r="9" spans="3:14" ht="12.75">
      <c r="C9" s="121" t="s">
        <v>138</v>
      </c>
      <c r="D9" s="139">
        <v>1301</v>
      </c>
      <c r="E9" s="139">
        <v>775</v>
      </c>
      <c r="F9" s="139">
        <v>2076</v>
      </c>
      <c r="G9" s="139"/>
      <c r="H9" s="140">
        <f t="shared" si="0"/>
        <v>0.6266859344894027</v>
      </c>
      <c r="I9" s="141">
        <f t="shared" si="1"/>
        <v>0.07917620137299772</v>
      </c>
      <c r="J9" s="139"/>
      <c r="N9" s="139"/>
    </row>
    <row r="10" spans="3:14" ht="12.75">
      <c r="C10" s="121" t="s">
        <v>139</v>
      </c>
      <c r="D10" s="139">
        <v>1281</v>
      </c>
      <c r="E10" s="139">
        <v>451</v>
      </c>
      <c r="F10" s="139">
        <v>1732</v>
      </c>
      <c r="G10" s="139"/>
      <c r="H10" s="140">
        <f t="shared" si="0"/>
        <v>0.7396073903002309</v>
      </c>
      <c r="I10" s="141">
        <f t="shared" si="1"/>
        <v>0.06605644546147979</v>
      </c>
      <c r="J10" s="139"/>
      <c r="N10" s="139"/>
    </row>
    <row r="11" spans="3:14" ht="12.75">
      <c r="C11" s="121" t="s">
        <v>143</v>
      </c>
      <c r="D11" s="139">
        <v>917</v>
      </c>
      <c r="E11" s="139">
        <v>611</v>
      </c>
      <c r="F11" s="139">
        <v>1528</v>
      </c>
      <c r="G11" s="139"/>
      <c r="H11" s="140">
        <f t="shared" si="0"/>
        <v>0.600130890052356</v>
      </c>
      <c r="I11" s="141">
        <f t="shared" si="1"/>
        <v>0.05827612509534706</v>
      </c>
      <c r="J11" s="139"/>
      <c r="N11" s="139"/>
    </row>
    <row r="12" spans="3:14" ht="12.75">
      <c r="C12" s="121" t="s">
        <v>140</v>
      </c>
      <c r="D12" s="139">
        <v>1157</v>
      </c>
      <c r="E12" s="139">
        <v>246</v>
      </c>
      <c r="F12" s="139">
        <v>1403</v>
      </c>
      <c r="G12" s="139"/>
      <c r="H12" s="140">
        <f t="shared" si="0"/>
        <v>0.8246614397719173</v>
      </c>
      <c r="I12" s="141">
        <f t="shared" si="1"/>
        <v>0.05350877192982456</v>
      </c>
      <c r="J12" s="139"/>
      <c r="N12" s="139"/>
    </row>
    <row r="13" spans="3:14" ht="12.75">
      <c r="C13" s="121" t="s">
        <v>142</v>
      </c>
      <c r="D13" s="139">
        <v>971</v>
      </c>
      <c r="E13" s="139">
        <v>420</v>
      </c>
      <c r="F13" s="139">
        <v>1391</v>
      </c>
      <c r="G13" s="139"/>
      <c r="H13" s="140">
        <f t="shared" si="0"/>
        <v>0.698058950395399</v>
      </c>
      <c r="I13" s="141">
        <f t="shared" si="1"/>
        <v>0.0530511060259344</v>
      </c>
      <c r="J13" s="139"/>
      <c r="N13" s="139"/>
    </row>
    <row r="14" spans="3:14" ht="12.75">
      <c r="C14" s="121" t="s">
        <v>145</v>
      </c>
      <c r="D14" s="139">
        <v>707</v>
      </c>
      <c r="E14" s="139">
        <v>514</v>
      </c>
      <c r="F14" s="139">
        <v>1221</v>
      </c>
      <c r="G14" s="139"/>
      <c r="H14" s="140">
        <f t="shared" si="0"/>
        <v>0.579033579033579</v>
      </c>
      <c r="I14" s="141">
        <f t="shared" si="1"/>
        <v>0.0465675057208238</v>
      </c>
      <c r="J14" s="139"/>
      <c r="N14" s="139"/>
    </row>
    <row r="15" spans="3:14" ht="12.75">
      <c r="C15" s="121" t="s">
        <v>147</v>
      </c>
      <c r="D15" s="139">
        <v>551</v>
      </c>
      <c r="E15" s="139">
        <v>293</v>
      </c>
      <c r="F15" s="139">
        <v>844</v>
      </c>
      <c r="G15" s="139"/>
      <c r="H15" s="140">
        <f t="shared" si="0"/>
        <v>0.6528436018957346</v>
      </c>
      <c r="I15" s="141">
        <f t="shared" si="1"/>
        <v>0.032189168573607936</v>
      </c>
      <c r="J15" s="139"/>
      <c r="N15" s="139"/>
    </row>
    <row r="16" spans="3:14" ht="12.75">
      <c r="C16" s="121" t="s">
        <v>149</v>
      </c>
      <c r="D16" s="139">
        <v>393</v>
      </c>
      <c r="E16" s="139">
        <v>270</v>
      </c>
      <c r="F16" s="139">
        <v>663</v>
      </c>
      <c r="G16" s="139"/>
      <c r="H16" s="140">
        <f t="shared" si="0"/>
        <v>0.5927601809954751</v>
      </c>
      <c r="I16" s="141">
        <f t="shared" si="1"/>
        <v>0.02528604118993135</v>
      </c>
      <c r="J16" s="139"/>
      <c r="N16" s="139"/>
    </row>
    <row r="17" spans="3:14" ht="12.75">
      <c r="C17" s="121" t="s">
        <v>192</v>
      </c>
      <c r="D17" s="139">
        <v>383</v>
      </c>
      <c r="E17" s="139">
        <v>147</v>
      </c>
      <c r="F17" s="139">
        <v>530</v>
      </c>
      <c r="G17" s="139"/>
      <c r="H17" s="140">
        <f t="shared" si="0"/>
        <v>0.7226415094339622</v>
      </c>
      <c r="I17" s="141">
        <f t="shared" si="1"/>
        <v>0.02021357742181541</v>
      </c>
      <c r="J17" s="139"/>
      <c r="N17" s="139"/>
    </row>
    <row r="18" spans="3:14" ht="12.75">
      <c r="C18" s="121" t="s">
        <v>164</v>
      </c>
      <c r="D18" s="139">
        <v>341</v>
      </c>
      <c r="E18" s="139">
        <v>181</v>
      </c>
      <c r="F18" s="139">
        <v>522</v>
      </c>
      <c r="G18" s="139"/>
      <c r="H18" s="140">
        <f t="shared" si="0"/>
        <v>0.6532567049808429</v>
      </c>
      <c r="I18" s="141">
        <f t="shared" si="1"/>
        <v>0.019908466819221968</v>
      </c>
      <c r="J18" s="139"/>
      <c r="N18" s="139"/>
    </row>
    <row r="19" spans="3:14" ht="12.75">
      <c r="C19" s="121" t="s">
        <v>172</v>
      </c>
      <c r="D19" s="139">
        <v>414</v>
      </c>
      <c r="E19" s="139">
        <v>75</v>
      </c>
      <c r="F19" s="139">
        <v>489</v>
      </c>
      <c r="G19" s="139"/>
      <c r="H19" s="140">
        <f t="shared" si="0"/>
        <v>0.8466257668711656</v>
      </c>
      <c r="I19" s="141">
        <f t="shared" si="1"/>
        <v>0.01864988558352403</v>
      </c>
      <c r="J19" s="139"/>
      <c r="N19" s="139"/>
    </row>
    <row r="20" spans="3:14" ht="12.75">
      <c r="C20" s="121" t="s">
        <v>173</v>
      </c>
      <c r="D20" s="139">
        <v>266</v>
      </c>
      <c r="E20" s="139">
        <v>200</v>
      </c>
      <c r="F20" s="139">
        <v>466</v>
      </c>
      <c r="G20" s="139"/>
      <c r="H20" s="140">
        <f t="shared" si="0"/>
        <v>0.5708154506437768</v>
      </c>
      <c r="I20" s="141">
        <f t="shared" si="1"/>
        <v>0.017772692601067886</v>
      </c>
      <c r="J20" s="139"/>
      <c r="N20" s="139"/>
    </row>
    <row r="21" spans="3:14" ht="12.75">
      <c r="C21" s="121" t="s">
        <v>193</v>
      </c>
      <c r="D21" s="139">
        <v>233</v>
      </c>
      <c r="E21" s="139">
        <v>191</v>
      </c>
      <c r="F21" s="139">
        <v>424</v>
      </c>
      <c r="G21" s="139"/>
      <c r="H21" s="140">
        <f t="shared" si="0"/>
        <v>0.5495283018867925</v>
      </c>
      <c r="I21" s="141">
        <f t="shared" si="1"/>
        <v>0.016170861937452326</v>
      </c>
      <c r="J21" s="139"/>
      <c r="N21" s="139"/>
    </row>
    <row r="22" spans="3:14" ht="12.75">
      <c r="C22" s="121" t="s">
        <v>157</v>
      </c>
      <c r="D22" s="139">
        <v>368</v>
      </c>
      <c r="E22" s="139">
        <v>42</v>
      </c>
      <c r="F22" s="139">
        <v>410</v>
      </c>
      <c r="G22" s="139"/>
      <c r="H22" s="140">
        <f t="shared" si="0"/>
        <v>0.8975609756097561</v>
      </c>
      <c r="I22" s="141">
        <f t="shared" si="1"/>
        <v>0.015636918382913808</v>
      </c>
      <c r="J22" s="139"/>
      <c r="N22" s="139"/>
    </row>
    <row r="23" spans="3:14" ht="12.75">
      <c r="C23" s="121" t="s">
        <v>194</v>
      </c>
      <c r="D23" s="139">
        <v>288</v>
      </c>
      <c r="E23" s="139">
        <v>117</v>
      </c>
      <c r="F23" s="139">
        <v>405</v>
      </c>
      <c r="G23" s="139"/>
      <c r="H23" s="140">
        <f t="shared" si="0"/>
        <v>0.7111111111111111</v>
      </c>
      <c r="I23" s="141">
        <f t="shared" si="1"/>
        <v>0.015446224256292907</v>
      </c>
      <c r="J23" s="139"/>
      <c r="N23" s="139"/>
    </row>
    <row r="24" spans="3:14" ht="12.75">
      <c r="C24" s="121" t="s">
        <v>158</v>
      </c>
      <c r="D24" s="139">
        <v>195</v>
      </c>
      <c r="E24" s="139">
        <v>175</v>
      </c>
      <c r="F24" s="139">
        <v>370</v>
      </c>
      <c r="G24" s="139"/>
      <c r="H24" s="140">
        <f t="shared" si="0"/>
        <v>0.527027027027027</v>
      </c>
      <c r="I24" s="141">
        <f t="shared" si="1"/>
        <v>0.014111365369946605</v>
      </c>
      <c r="J24" s="139"/>
      <c r="N24" s="139"/>
    </row>
    <row r="25" spans="3:14" ht="12.75">
      <c r="C25" s="121" t="s">
        <v>195</v>
      </c>
      <c r="D25" s="139">
        <v>307</v>
      </c>
      <c r="E25" s="139">
        <v>48</v>
      </c>
      <c r="F25" s="139">
        <v>355</v>
      </c>
      <c r="G25" s="139"/>
      <c r="H25" s="140">
        <f t="shared" si="0"/>
        <v>0.8647887323943662</v>
      </c>
      <c r="I25" s="141">
        <f t="shared" si="1"/>
        <v>0.013539282990083905</v>
      </c>
      <c r="J25" s="139"/>
      <c r="N25" s="139"/>
    </row>
    <row r="26" spans="3:14" ht="12.75">
      <c r="C26" s="121" t="s">
        <v>161</v>
      </c>
      <c r="D26" s="139">
        <v>277</v>
      </c>
      <c r="E26" s="139">
        <v>69</v>
      </c>
      <c r="F26" s="139">
        <v>346</v>
      </c>
      <c r="G26" s="139"/>
      <c r="H26" s="140">
        <f t="shared" si="0"/>
        <v>0.8005780346820809</v>
      </c>
      <c r="I26" s="141">
        <f t="shared" si="1"/>
        <v>0.013196033562166285</v>
      </c>
      <c r="J26" s="139"/>
      <c r="N26" s="139"/>
    </row>
    <row r="27" spans="3:14" ht="12.75">
      <c r="C27" s="121" t="s">
        <v>159</v>
      </c>
      <c r="D27" s="139">
        <v>279</v>
      </c>
      <c r="E27" s="139">
        <v>65</v>
      </c>
      <c r="F27" s="139">
        <v>344</v>
      </c>
      <c r="G27" s="139"/>
      <c r="H27" s="140">
        <f t="shared" si="0"/>
        <v>0.811046511627907</v>
      </c>
      <c r="I27" s="141">
        <f t="shared" si="1"/>
        <v>0.013119755911517926</v>
      </c>
      <c r="J27" s="139"/>
      <c r="N27" s="139"/>
    </row>
    <row r="28" spans="3:14" ht="12.75">
      <c r="C28" s="121" t="s">
        <v>196</v>
      </c>
      <c r="D28" s="139">
        <v>173</v>
      </c>
      <c r="E28" s="139">
        <v>92</v>
      </c>
      <c r="F28" s="139">
        <v>265</v>
      </c>
      <c r="G28" s="139"/>
      <c r="H28" s="140">
        <f t="shared" si="0"/>
        <v>0.6528301886792452</v>
      </c>
      <c r="I28" s="141">
        <f t="shared" si="1"/>
        <v>0.010106788710907704</v>
      </c>
      <c r="J28" s="139"/>
      <c r="N28" s="139"/>
    </row>
    <row r="29" spans="3:14" ht="12.75">
      <c r="C29" s="121" t="s">
        <v>197</v>
      </c>
      <c r="D29" s="139">
        <v>199</v>
      </c>
      <c r="E29" s="139">
        <v>64</v>
      </c>
      <c r="F29" s="139">
        <v>263</v>
      </c>
      <c r="G29" s="139"/>
      <c r="H29" s="140">
        <f t="shared" si="0"/>
        <v>0.7566539923954373</v>
      </c>
      <c r="I29" s="141">
        <f t="shared" si="1"/>
        <v>0.010030511060259343</v>
      </c>
      <c r="J29" s="139"/>
      <c r="N29" s="139"/>
    </row>
    <row r="30" spans="3:14" ht="12.75">
      <c r="C30" s="121" t="s">
        <v>198</v>
      </c>
      <c r="D30" s="139">
        <v>157</v>
      </c>
      <c r="E30" s="139">
        <v>105</v>
      </c>
      <c r="F30" s="139">
        <v>262</v>
      </c>
      <c r="G30" s="139"/>
      <c r="H30" s="140">
        <f t="shared" si="0"/>
        <v>0.5992366412213741</v>
      </c>
      <c r="I30" s="141">
        <f t="shared" si="1"/>
        <v>0.009992372234935164</v>
      </c>
      <c r="J30" s="139"/>
      <c r="N30" s="139"/>
    </row>
    <row r="31" spans="3:14" ht="12.75">
      <c r="C31" s="121" t="s">
        <v>199</v>
      </c>
      <c r="D31" s="139">
        <v>124</v>
      </c>
      <c r="E31" s="139">
        <v>130</v>
      </c>
      <c r="F31" s="139">
        <v>254</v>
      </c>
      <c r="G31" s="139"/>
      <c r="H31" s="140">
        <f t="shared" si="0"/>
        <v>0.4881889763779528</v>
      </c>
      <c r="I31" s="141">
        <f t="shared" si="1"/>
        <v>0.009687261632341723</v>
      </c>
      <c r="J31" s="139"/>
      <c r="N31" s="139"/>
    </row>
    <row r="32" spans="3:14" ht="12.75">
      <c r="C32" s="121" t="s">
        <v>200</v>
      </c>
      <c r="D32" s="139">
        <v>182</v>
      </c>
      <c r="E32" s="139">
        <v>72</v>
      </c>
      <c r="F32" s="139">
        <v>254</v>
      </c>
      <c r="G32" s="139"/>
      <c r="H32" s="140">
        <f t="shared" si="0"/>
        <v>0.7165354330708661</v>
      </c>
      <c r="I32" s="141">
        <f t="shared" si="1"/>
        <v>0.009687261632341723</v>
      </c>
      <c r="J32" s="139"/>
      <c r="N32" s="139"/>
    </row>
    <row r="33" spans="3:14" ht="12.75">
      <c r="C33" s="121" t="s">
        <v>201</v>
      </c>
      <c r="D33" s="139">
        <v>150</v>
      </c>
      <c r="E33" s="139">
        <v>71</v>
      </c>
      <c r="F33" s="139">
        <v>221</v>
      </c>
      <c r="G33" s="139"/>
      <c r="H33" s="140">
        <f t="shared" si="0"/>
        <v>0.6787330316742082</v>
      </c>
      <c r="I33" s="141">
        <f t="shared" si="1"/>
        <v>0.008428680396643783</v>
      </c>
      <c r="J33" s="139"/>
      <c r="N33" s="139"/>
    </row>
    <row r="34" spans="3:14" ht="12.75">
      <c r="C34" s="121" t="s">
        <v>202</v>
      </c>
      <c r="D34" s="139">
        <v>163</v>
      </c>
      <c r="E34" s="139">
        <v>57</v>
      </c>
      <c r="F34" s="139">
        <v>220</v>
      </c>
      <c r="G34" s="139"/>
      <c r="H34" s="140">
        <f t="shared" si="0"/>
        <v>0.740909090909091</v>
      </c>
      <c r="I34" s="141">
        <f t="shared" si="1"/>
        <v>0.008390541571319604</v>
      </c>
      <c r="J34" s="139"/>
      <c r="N34" s="139"/>
    </row>
    <row r="35" spans="3:14" ht="12.75">
      <c r="C35" s="121" t="s">
        <v>203</v>
      </c>
      <c r="D35" s="139">
        <v>150</v>
      </c>
      <c r="E35" s="139">
        <v>50</v>
      </c>
      <c r="F35" s="139">
        <v>200</v>
      </c>
      <c r="G35" s="139"/>
      <c r="H35" s="140">
        <f t="shared" si="0"/>
        <v>0.75</v>
      </c>
      <c r="I35" s="141">
        <f t="shared" si="1"/>
        <v>0.007627765064836003</v>
      </c>
      <c r="J35" s="139"/>
      <c r="N35" s="139"/>
    </row>
    <row r="36" spans="3:14" ht="12.75">
      <c r="C36" s="121" t="s">
        <v>204</v>
      </c>
      <c r="D36" s="139">
        <v>148</v>
      </c>
      <c r="E36" s="139">
        <v>41</v>
      </c>
      <c r="F36" s="139">
        <v>189</v>
      </c>
      <c r="G36" s="139"/>
      <c r="H36" s="140">
        <f t="shared" si="0"/>
        <v>0.783068783068783</v>
      </c>
      <c r="I36" s="141">
        <f t="shared" si="1"/>
        <v>0.007208237986270023</v>
      </c>
      <c r="J36" s="139"/>
      <c r="N36" s="139"/>
    </row>
    <row r="37" spans="3:14" ht="12.75">
      <c r="C37" s="121" t="s">
        <v>205</v>
      </c>
      <c r="D37" s="139">
        <v>82</v>
      </c>
      <c r="E37" s="139">
        <v>99</v>
      </c>
      <c r="F37" s="139">
        <v>181</v>
      </c>
      <c r="G37" s="139"/>
      <c r="H37" s="140">
        <f t="shared" si="0"/>
        <v>0.4530386740331492</v>
      </c>
      <c r="I37" s="141">
        <f t="shared" si="1"/>
        <v>0.006903127383676583</v>
      </c>
      <c r="J37" s="139"/>
      <c r="N37" s="139"/>
    </row>
    <row r="38" spans="3:14" ht="12.75">
      <c r="C38" s="121" t="s">
        <v>160</v>
      </c>
      <c r="D38" s="139">
        <v>143</v>
      </c>
      <c r="E38" s="139">
        <v>38</v>
      </c>
      <c r="F38" s="139">
        <v>181</v>
      </c>
      <c r="G38" s="139"/>
      <c r="H38" s="140">
        <f t="shared" si="0"/>
        <v>0.7900552486187845</v>
      </c>
      <c r="I38" s="141">
        <f t="shared" si="1"/>
        <v>0.006903127383676583</v>
      </c>
      <c r="J38" s="139"/>
      <c r="N38" s="139"/>
    </row>
    <row r="39" spans="3:14" ht="12.75">
      <c r="C39" s="121" t="s">
        <v>206</v>
      </c>
      <c r="D39" s="139">
        <v>90</v>
      </c>
      <c r="E39" s="139">
        <v>77</v>
      </c>
      <c r="F39" s="139">
        <v>167</v>
      </c>
      <c r="G39" s="139"/>
      <c r="H39" s="140">
        <f aca="true" t="shared" si="2" ref="H39:H70">D39/F39</f>
        <v>0.5389221556886228</v>
      </c>
      <c r="I39" s="141">
        <f aca="true" t="shared" si="3" ref="I39:I70">F39/F$84</f>
        <v>0.0063691838291380625</v>
      </c>
      <c r="J39" s="139"/>
      <c r="N39" s="139"/>
    </row>
    <row r="40" spans="3:14" ht="12.75">
      <c r="C40" s="121" t="s">
        <v>207</v>
      </c>
      <c r="D40" s="139">
        <v>68</v>
      </c>
      <c r="E40" s="139">
        <v>72</v>
      </c>
      <c r="F40" s="139">
        <v>140</v>
      </c>
      <c r="G40" s="139"/>
      <c r="H40" s="140">
        <f t="shared" si="2"/>
        <v>0.4857142857142857</v>
      </c>
      <c r="I40" s="141">
        <f t="shared" si="3"/>
        <v>0.005339435545385202</v>
      </c>
      <c r="J40" s="139"/>
      <c r="N40" s="139"/>
    </row>
    <row r="41" spans="3:14" ht="12.75">
      <c r="C41" s="121" t="s">
        <v>208</v>
      </c>
      <c r="D41" s="139">
        <v>64</v>
      </c>
      <c r="E41" s="139">
        <v>70</v>
      </c>
      <c r="F41" s="139">
        <v>134</v>
      </c>
      <c r="G41" s="139"/>
      <c r="H41" s="140">
        <f t="shared" si="2"/>
        <v>0.47761194029850745</v>
      </c>
      <c r="I41" s="141">
        <f t="shared" si="3"/>
        <v>0.005110602593440122</v>
      </c>
      <c r="J41" s="139"/>
      <c r="N41" s="139"/>
    </row>
    <row r="42" spans="3:14" ht="12.75">
      <c r="C42" s="121" t="s">
        <v>209</v>
      </c>
      <c r="D42" s="139">
        <v>66</v>
      </c>
      <c r="E42" s="139">
        <v>65</v>
      </c>
      <c r="F42" s="139">
        <v>131</v>
      </c>
      <c r="G42" s="139"/>
      <c r="H42" s="140">
        <f t="shared" si="2"/>
        <v>0.5038167938931297</v>
      </c>
      <c r="I42" s="141">
        <f t="shared" si="3"/>
        <v>0.004996186117467582</v>
      </c>
      <c r="J42" s="139"/>
      <c r="N42" s="139"/>
    </row>
    <row r="43" spans="3:14" ht="12.75">
      <c r="C43" s="121" t="s">
        <v>210</v>
      </c>
      <c r="D43" s="139">
        <v>68</v>
      </c>
      <c r="E43" s="139">
        <v>61</v>
      </c>
      <c r="F43" s="139">
        <v>129</v>
      </c>
      <c r="G43" s="139"/>
      <c r="H43" s="140">
        <f t="shared" si="2"/>
        <v>0.5271317829457365</v>
      </c>
      <c r="I43" s="141">
        <f t="shared" si="3"/>
        <v>0.004919908466819222</v>
      </c>
      <c r="J43" s="139"/>
      <c r="N43" s="139"/>
    </row>
    <row r="44" spans="3:14" ht="12.75">
      <c r="C44" s="121" t="s">
        <v>211</v>
      </c>
      <c r="D44" s="139">
        <v>56</v>
      </c>
      <c r="E44" s="139">
        <v>67</v>
      </c>
      <c r="F44" s="139">
        <v>123</v>
      </c>
      <c r="G44" s="139"/>
      <c r="H44" s="140">
        <f t="shared" si="2"/>
        <v>0.45528455284552843</v>
      </c>
      <c r="I44" s="141">
        <f t="shared" si="3"/>
        <v>0.004691075514874142</v>
      </c>
      <c r="J44" s="139"/>
      <c r="N44" s="139"/>
    </row>
    <row r="45" spans="3:14" ht="12.75">
      <c r="C45" s="121" t="s">
        <v>162</v>
      </c>
      <c r="D45" s="139">
        <v>78</v>
      </c>
      <c r="E45" s="139">
        <v>24</v>
      </c>
      <c r="F45" s="139">
        <v>102</v>
      </c>
      <c r="G45" s="139"/>
      <c r="H45" s="140">
        <f t="shared" si="2"/>
        <v>0.7647058823529411</v>
      </c>
      <c r="I45" s="141">
        <f t="shared" si="3"/>
        <v>0.0038901601830663617</v>
      </c>
      <c r="J45" s="139"/>
      <c r="N45" s="139"/>
    </row>
    <row r="46" spans="3:14" ht="12.75">
      <c r="C46" s="121" t="s">
        <v>163</v>
      </c>
      <c r="D46" s="139">
        <v>69</v>
      </c>
      <c r="E46" s="139">
        <v>26</v>
      </c>
      <c r="F46" s="139">
        <v>95</v>
      </c>
      <c r="G46" s="139"/>
      <c r="H46" s="140">
        <f t="shared" si="2"/>
        <v>0.7263157894736842</v>
      </c>
      <c r="I46" s="141">
        <f t="shared" si="3"/>
        <v>0.0036231884057971015</v>
      </c>
      <c r="J46" s="139"/>
      <c r="N46" s="139"/>
    </row>
    <row r="47" spans="3:14" ht="12.75">
      <c r="C47" s="121" t="s">
        <v>212</v>
      </c>
      <c r="D47" s="139">
        <v>54</v>
      </c>
      <c r="E47" s="139">
        <v>36</v>
      </c>
      <c r="F47" s="139">
        <v>90</v>
      </c>
      <c r="G47" s="139"/>
      <c r="H47" s="140">
        <f t="shared" si="2"/>
        <v>0.6</v>
      </c>
      <c r="I47" s="141">
        <f t="shared" si="3"/>
        <v>0.003432494279176201</v>
      </c>
      <c r="J47" s="139"/>
      <c r="N47" s="139"/>
    </row>
    <row r="48" spans="3:14" ht="12.75">
      <c r="C48" s="121" t="s">
        <v>213</v>
      </c>
      <c r="D48" s="139">
        <v>75</v>
      </c>
      <c r="E48" s="139">
        <v>12</v>
      </c>
      <c r="F48" s="139">
        <v>87</v>
      </c>
      <c r="G48" s="139"/>
      <c r="H48" s="140">
        <f t="shared" si="2"/>
        <v>0.8620689655172413</v>
      </c>
      <c r="I48" s="141">
        <f t="shared" si="3"/>
        <v>0.003318077803203661</v>
      </c>
      <c r="J48" s="139"/>
      <c r="N48" s="139"/>
    </row>
    <row r="49" spans="3:14" ht="12.75">
      <c r="C49" s="121" t="s">
        <v>214</v>
      </c>
      <c r="D49" s="139">
        <v>61</v>
      </c>
      <c r="E49" s="139">
        <v>23</v>
      </c>
      <c r="F49" s="139">
        <v>84</v>
      </c>
      <c r="G49" s="139"/>
      <c r="H49" s="140">
        <f t="shared" si="2"/>
        <v>0.7261904761904762</v>
      </c>
      <c r="I49" s="141">
        <f t="shared" si="3"/>
        <v>0.003203661327231121</v>
      </c>
      <c r="J49" s="139"/>
      <c r="N49" s="139"/>
    </row>
    <row r="50" spans="3:14" ht="12.75">
      <c r="C50" s="121" t="s">
        <v>215</v>
      </c>
      <c r="D50" s="139">
        <v>51</v>
      </c>
      <c r="E50" s="139">
        <v>31</v>
      </c>
      <c r="F50" s="139">
        <v>82</v>
      </c>
      <c r="G50" s="139"/>
      <c r="H50" s="140">
        <f t="shared" si="2"/>
        <v>0.6219512195121951</v>
      </c>
      <c r="I50" s="141">
        <f t="shared" si="3"/>
        <v>0.0031273836765827612</v>
      </c>
      <c r="J50" s="139"/>
      <c r="N50" s="139"/>
    </row>
    <row r="51" spans="3:14" ht="12.75">
      <c r="C51" s="121" t="s">
        <v>216</v>
      </c>
      <c r="D51" s="139">
        <v>46</v>
      </c>
      <c r="E51" s="139">
        <v>28</v>
      </c>
      <c r="F51" s="139">
        <v>74</v>
      </c>
      <c r="G51" s="139"/>
      <c r="H51" s="140">
        <f t="shared" si="2"/>
        <v>0.6216216216216216</v>
      </c>
      <c r="I51" s="141">
        <f t="shared" si="3"/>
        <v>0.0028222730739893213</v>
      </c>
      <c r="J51" s="139"/>
      <c r="N51" s="139"/>
    </row>
    <row r="52" spans="3:14" ht="12.75">
      <c r="C52" s="121" t="s">
        <v>167</v>
      </c>
      <c r="D52" s="139">
        <v>64</v>
      </c>
      <c r="E52" s="139">
        <v>5</v>
      </c>
      <c r="F52" s="139">
        <v>69</v>
      </c>
      <c r="G52" s="139"/>
      <c r="H52" s="140">
        <f t="shared" si="2"/>
        <v>0.927536231884058</v>
      </c>
      <c r="I52" s="141">
        <f t="shared" si="3"/>
        <v>0.002631578947368421</v>
      </c>
      <c r="J52" s="139"/>
      <c r="N52" s="139"/>
    </row>
    <row r="53" spans="3:14" ht="12.75">
      <c r="C53" s="121" t="s">
        <v>217</v>
      </c>
      <c r="D53" s="139">
        <v>27</v>
      </c>
      <c r="E53" s="139">
        <v>41</v>
      </c>
      <c r="F53" s="139">
        <v>68</v>
      </c>
      <c r="G53" s="139"/>
      <c r="H53" s="140">
        <f t="shared" si="2"/>
        <v>0.39705882352941174</v>
      </c>
      <c r="I53" s="141">
        <f t="shared" si="3"/>
        <v>0.002593440122044241</v>
      </c>
      <c r="J53" s="139"/>
      <c r="N53" s="139"/>
    </row>
    <row r="54" spans="3:14" ht="12.75">
      <c r="C54" s="121" t="s">
        <v>165</v>
      </c>
      <c r="D54" s="139">
        <v>44</v>
      </c>
      <c r="E54" s="139">
        <v>20</v>
      </c>
      <c r="F54" s="139">
        <v>64</v>
      </c>
      <c r="G54" s="139"/>
      <c r="H54" s="140">
        <f t="shared" si="2"/>
        <v>0.6875</v>
      </c>
      <c r="I54" s="141">
        <f t="shared" si="3"/>
        <v>0.002440884820747521</v>
      </c>
      <c r="J54" s="139"/>
      <c r="N54" s="139"/>
    </row>
    <row r="55" spans="3:14" ht="12.75">
      <c r="C55" s="121" t="s">
        <v>218</v>
      </c>
      <c r="D55" s="139">
        <v>62</v>
      </c>
      <c r="E55" s="139">
        <v>2</v>
      </c>
      <c r="F55" s="139">
        <v>64</v>
      </c>
      <c r="G55" s="139"/>
      <c r="H55" s="140">
        <f t="shared" si="2"/>
        <v>0.96875</v>
      </c>
      <c r="I55" s="141">
        <f t="shared" si="3"/>
        <v>0.002440884820747521</v>
      </c>
      <c r="J55" s="139"/>
      <c r="N55" s="139"/>
    </row>
    <row r="56" spans="3:14" ht="12.75">
      <c r="C56" s="121" t="s">
        <v>219</v>
      </c>
      <c r="D56" s="139">
        <v>36</v>
      </c>
      <c r="E56" s="139">
        <v>27</v>
      </c>
      <c r="F56" s="139">
        <v>63</v>
      </c>
      <c r="G56" s="139"/>
      <c r="H56" s="140">
        <f t="shared" si="2"/>
        <v>0.5714285714285714</v>
      </c>
      <c r="I56" s="141">
        <f t="shared" si="3"/>
        <v>0.002402745995423341</v>
      </c>
      <c r="J56" s="139"/>
      <c r="N56" s="139"/>
    </row>
    <row r="57" spans="3:14" ht="12.75">
      <c r="C57" s="121" t="s">
        <v>220</v>
      </c>
      <c r="D57" s="139">
        <v>33</v>
      </c>
      <c r="E57" s="139">
        <v>19</v>
      </c>
      <c r="F57" s="139">
        <v>52</v>
      </c>
      <c r="G57" s="139"/>
      <c r="H57" s="140">
        <f t="shared" si="2"/>
        <v>0.6346153846153846</v>
      </c>
      <c r="I57" s="141">
        <f t="shared" si="3"/>
        <v>0.001983218916857361</v>
      </c>
      <c r="J57" s="139"/>
      <c r="N57" s="139"/>
    </row>
    <row r="58" spans="3:14" ht="12.75">
      <c r="C58" s="121" t="s">
        <v>221</v>
      </c>
      <c r="D58" s="139">
        <v>24</v>
      </c>
      <c r="E58" s="139">
        <v>27</v>
      </c>
      <c r="F58" s="139">
        <v>51</v>
      </c>
      <c r="G58" s="139"/>
      <c r="H58" s="140">
        <f t="shared" si="2"/>
        <v>0.47058823529411764</v>
      </c>
      <c r="I58" s="141">
        <f t="shared" si="3"/>
        <v>0.0019450800915331808</v>
      </c>
      <c r="J58" s="139"/>
      <c r="N58" s="139"/>
    </row>
    <row r="59" spans="3:14" ht="12.75">
      <c r="C59" s="121" t="s">
        <v>222</v>
      </c>
      <c r="D59" s="139">
        <v>27</v>
      </c>
      <c r="E59" s="139">
        <v>19</v>
      </c>
      <c r="F59" s="139">
        <v>46</v>
      </c>
      <c r="G59" s="139"/>
      <c r="H59" s="140">
        <f t="shared" si="2"/>
        <v>0.5869565217391305</v>
      </c>
      <c r="I59" s="141">
        <f t="shared" si="3"/>
        <v>0.0017543859649122807</v>
      </c>
      <c r="J59" s="139"/>
      <c r="N59" s="139"/>
    </row>
    <row r="60" spans="3:14" ht="12.75">
      <c r="C60" s="121" t="s">
        <v>223</v>
      </c>
      <c r="D60" s="139">
        <v>15</v>
      </c>
      <c r="E60" s="139">
        <v>29</v>
      </c>
      <c r="F60" s="139">
        <v>44</v>
      </c>
      <c r="G60" s="139"/>
      <c r="H60" s="140">
        <f t="shared" si="2"/>
        <v>0.3409090909090909</v>
      </c>
      <c r="I60" s="141">
        <f t="shared" si="3"/>
        <v>0.0016781083142639206</v>
      </c>
      <c r="J60" s="139"/>
      <c r="N60" s="139"/>
    </row>
    <row r="61" spans="3:14" ht="12.75">
      <c r="C61" s="121" t="s">
        <v>224</v>
      </c>
      <c r="D61" s="139">
        <v>31</v>
      </c>
      <c r="E61" s="139">
        <v>12</v>
      </c>
      <c r="F61" s="139">
        <v>43</v>
      </c>
      <c r="G61" s="139"/>
      <c r="H61" s="140">
        <f t="shared" si="2"/>
        <v>0.7209302325581395</v>
      </c>
      <c r="I61" s="141">
        <f t="shared" si="3"/>
        <v>0.0016399694889397407</v>
      </c>
      <c r="J61" s="139"/>
      <c r="N61" s="139"/>
    </row>
    <row r="62" spans="3:14" ht="12.75">
      <c r="C62" s="121" t="s">
        <v>225</v>
      </c>
      <c r="D62" s="139">
        <v>38</v>
      </c>
      <c r="E62" s="139">
        <v>3</v>
      </c>
      <c r="F62" s="139">
        <v>41</v>
      </c>
      <c r="G62" s="139"/>
      <c r="H62" s="140">
        <f t="shared" si="2"/>
        <v>0.926829268292683</v>
      </c>
      <c r="I62" s="141">
        <f t="shared" si="3"/>
        <v>0.0015636918382913806</v>
      </c>
      <c r="J62" s="139"/>
      <c r="N62" s="139"/>
    </row>
    <row r="63" spans="3:14" ht="12.75">
      <c r="C63" s="121" t="s">
        <v>226</v>
      </c>
      <c r="D63" s="139">
        <v>23</v>
      </c>
      <c r="E63" s="139">
        <v>8</v>
      </c>
      <c r="F63" s="139">
        <v>31</v>
      </c>
      <c r="G63" s="139"/>
      <c r="H63" s="140">
        <f t="shared" si="2"/>
        <v>0.7419354838709677</v>
      </c>
      <c r="I63" s="141">
        <f t="shared" si="3"/>
        <v>0.0011823035850495804</v>
      </c>
      <c r="J63" s="139"/>
      <c r="N63" s="139"/>
    </row>
    <row r="64" spans="3:14" ht="12.75">
      <c r="C64" s="121" t="s">
        <v>227</v>
      </c>
      <c r="D64" s="139">
        <v>13</v>
      </c>
      <c r="E64" s="139">
        <v>18</v>
      </c>
      <c r="F64" s="139">
        <v>31</v>
      </c>
      <c r="G64" s="139"/>
      <c r="H64" s="140">
        <f t="shared" si="2"/>
        <v>0.41935483870967744</v>
      </c>
      <c r="I64" s="141">
        <f t="shared" si="3"/>
        <v>0.0011823035850495804</v>
      </c>
      <c r="J64" s="139"/>
      <c r="N64" s="139"/>
    </row>
    <row r="65" spans="3:14" ht="12.75">
      <c r="C65" s="121" t="s">
        <v>228</v>
      </c>
      <c r="D65" s="139">
        <v>24</v>
      </c>
      <c r="E65" s="139">
        <v>5</v>
      </c>
      <c r="F65" s="139">
        <v>29</v>
      </c>
      <c r="G65" s="139"/>
      <c r="H65" s="140">
        <f t="shared" si="2"/>
        <v>0.8275862068965517</v>
      </c>
      <c r="I65" s="141">
        <f t="shared" si="3"/>
        <v>0.0011060259344012205</v>
      </c>
      <c r="J65" s="139"/>
      <c r="N65" s="139"/>
    </row>
    <row r="66" spans="3:14" ht="12.75">
      <c r="C66" s="121" t="s">
        <v>229</v>
      </c>
      <c r="D66" s="139">
        <v>18</v>
      </c>
      <c r="E66" s="139">
        <v>11</v>
      </c>
      <c r="F66" s="139">
        <v>29</v>
      </c>
      <c r="G66" s="139"/>
      <c r="H66" s="140">
        <f t="shared" si="2"/>
        <v>0.6206896551724138</v>
      </c>
      <c r="I66" s="141">
        <f t="shared" si="3"/>
        <v>0.0011060259344012205</v>
      </c>
      <c r="J66" s="139"/>
      <c r="N66" s="139"/>
    </row>
    <row r="67" spans="3:14" ht="12.75">
      <c r="C67" s="121" t="s">
        <v>230</v>
      </c>
      <c r="D67" s="139">
        <v>8</v>
      </c>
      <c r="E67" s="139">
        <v>19</v>
      </c>
      <c r="F67" s="139">
        <v>27</v>
      </c>
      <c r="G67" s="139"/>
      <c r="H67" s="140">
        <f t="shared" si="2"/>
        <v>0.2962962962962963</v>
      </c>
      <c r="I67" s="141">
        <f t="shared" si="3"/>
        <v>0.0010297482837528604</v>
      </c>
      <c r="J67" s="139"/>
      <c r="N67" s="139"/>
    </row>
    <row r="68" spans="3:14" ht="12.75">
      <c r="C68" s="121" t="s">
        <v>231</v>
      </c>
      <c r="D68" s="139">
        <v>19</v>
      </c>
      <c r="E68" s="139">
        <v>7</v>
      </c>
      <c r="F68" s="139">
        <v>26</v>
      </c>
      <c r="G68" s="139"/>
      <c r="H68" s="140">
        <f t="shared" si="2"/>
        <v>0.7307692307692307</v>
      </c>
      <c r="I68" s="141">
        <f t="shared" si="3"/>
        <v>0.0009916094584286805</v>
      </c>
      <c r="J68" s="139"/>
      <c r="N68" s="139"/>
    </row>
    <row r="69" spans="3:14" ht="12.75">
      <c r="C69" s="121" t="s">
        <v>232</v>
      </c>
      <c r="D69" s="139">
        <v>21</v>
      </c>
      <c r="E69" s="139">
        <v>5</v>
      </c>
      <c r="F69" s="139">
        <v>26</v>
      </c>
      <c r="G69" s="139"/>
      <c r="H69" s="140">
        <f t="shared" si="2"/>
        <v>0.8076923076923077</v>
      </c>
      <c r="I69" s="141">
        <f t="shared" si="3"/>
        <v>0.0009916094584286805</v>
      </c>
      <c r="J69" s="139"/>
      <c r="N69" s="139"/>
    </row>
    <row r="70" spans="3:14" ht="12.75">
      <c r="C70" s="121" t="s">
        <v>233</v>
      </c>
      <c r="D70" s="139">
        <v>12</v>
      </c>
      <c r="E70" s="139">
        <v>13</v>
      </c>
      <c r="F70" s="139">
        <v>25</v>
      </c>
      <c r="G70" s="139"/>
      <c r="H70" s="140">
        <f t="shared" si="2"/>
        <v>0.48</v>
      </c>
      <c r="I70" s="141">
        <f t="shared" si="3"/>
        <v>0.0009534706331045003</v>
      </c>
      <c r="J70" s="139"/>
      <c r="N70" s="139"/>
    </row>
    <row r="71" spans="3:14" ht="12.75">
      <c r="C71" s="121" t="s">
        <v>234</v>
      </c>
      <c r="D71" s="139">
        <v>23</v>
      </c>
      <c r="E71" s="139">
        <v>1</v>
      </c>
      <c r="F71" s="139">
        <v>24</v>
      </c>
      <c r="G71" s="139"/>
      <c r="H71" s="140">
        <f aca="true" t="shared" si="4" ref="H71:H84">D71/F71</f>
        <v>0.9583333333333334</v>
      </c>
      <c r="I71" s="141">
        <f aca="true" t="shared" si="5" ref="I71:I84">F71/F$84</f>
        <v>0.0009153318077803204</v>
      </c>
      <c r="J71" s="139"/>
      <c r="N71" s="139"/>
    </row>
    <row r="72" spans="3:14" ht="12.75">
      <c r="C72" s="121" t="s">
        <v>235</v>
      </c>
      <c r="D72" s="139">
        <v>20</v>
      </c>
      <c r="E72" s="139">
        <v>4</v>
      </c>
      <c r="F72" s="139">
        <v>24</v>
      </c>
      <c r="G72" s="139"/>
      <c r="H72" s="140">
        <f t="shared" si="4"/>
        <v>0.8333333333333334</v>
      </c>
      <c r="I72" s="141">
        <f t="shared" si="5"/>
        <v>0.0009153318077803204</v>
      </c>
      <c r="J72" s="139"/>
      <c r="N72" s="139"/>
    </row>
    <row r="73" spans="3:14" ht="12.75">
      <c r="C73" s="121" t="s">
        <v>236</v>
      </c>
      <c r="D73" s="139">
        <v>16</v>
      </c>
      <c r="E73" s="139">
        <v>8</v>
      </c>
      <c r="F73" s="139">
        <v>24</v>
      </c>
      <c r="G73" s="139"/>
      <c r="H73" s="140">
        <f t="shared" si="4"/>
        <v>0.6666666666666666</v>
      </c>
      <c r="I73" s="141">
        <f t="shared" si="5"/>
        <v>0.0009153318077803204</v>
      </c>
      <c r="J73" s="139"/>
      <c r="N73" s="139"/>
    </row>
    <row r="74" spans="3:14" ht="12.75">
      <c r="C74" s="121" t="s">
        <v>237</v>
      </c>
      <c r="D74" s="139">
        <v>8</v>
      </c>
      <c r="E74" s="139">
        <v>15</v>
      </c>
      <c r="F74" s="139">
        <v>23</v>
      </c>
      <c r="G74" s="139"/>
      <c r="H74" s="140">
        <f t="shared" si="4"/>
        <v>0.34782608695652173</v>
      </c>
      <c r="I74" s="141">
        <f t="shared" si="5"/>
        <v>0.0008771929824561404</v>
      </c>
      <c r="J74" s="139"/>
      <c r="N74" s="139"/>
    </row>
    <row r="75" spans="3:14" ht="12.75">
      <c r="C75" s="121" t="s">
        <v>238</v>
      </c>
      <c r="D75" s="139">
        <v>18</v>
      </c>
      <c r="E75" s="139">
        <v>4</v>
      </c>
      <c r="F75" s="139">
        <v>22</v>
      </c>
      <c r="G75" s="139"/>
      <c r="H75" s="140">
        <f t="shared" si="4"/>
        <v>0.8181818181818182</v>
      </c>
      <c r="I75" s="141">
        <f t="shared" si="5"/>
        <v>0.0008390541571319603</v>
      </c>
      <c r="J75" s="139"/>
      <c r="N75" s="139"/>
    </row>
    <row r="76" spans="3:14" ht="12.75">
      <c r="C76" s="121" t="s">
        <v>239</v>
      </c>
      <c r="D76" s="139">
        <v>10</v>
      </c>
      <c r="E76" s="139">
        <v>12</v>
      </c>
      <c r="F76" s="139">
        <v>22</v>
      </c>
      <c r="G76" s="139"/>
      <c r="H76" s="140">
        <f t="shared" si="4"/>
        <v>0.45454545454545453</v>
      </c>
      <c r="I76" s="141">
        <f t="shared" si="5"/>
        <v>0.0008390541571319603</v>
      </c>
      <c r="J76" s="139"/>
      <c r="N76" s="139"/>
    </row>
    <row r="77" spans="3:14" ht="12.75">
      <c r="C77" s="121" t="s">
        <v>240</v>
      </c>
      <c r="D77" s="139">
        <v>6</v>
      </c>
      <c r="E77" s="139">
        <v>13</v>
      </c>
      <c r="F77" s="139">
        <v>19</v>
      </c>
      <c r="G77" s="139"/>
      <c r="H77" s="140">
        <f t="shared" si="4"/>
        <v>0.3157894736842105</v>
      </c>
      <c r="I77" s="141">
        <f t="shared" si="5"/>
        <v>0.0007246376811594203</v>
      </c>
      <c r="J77" s="139"/>
      <c r="N77" s="139"/>
    </row>
    <row r="78" spans="3:14" ht="12.75">
      <c r="C78" s="121" t="s">
        <v>241</v>
      </c>
      <c r="D78" s="139">
        <v>2</v>
      </c>
      <c r="E78" s="139">
        <v>8</v>
      </c>
      <c r="F78" s="139">
        <v>10</v>
      </c>
      <c r="G78" s="139"/>
      <c r="H78" s="140">
        <f t="shared" si="4"/>
        <v>0.2</v>
      </c>
      <c r="I78" s="141">
        <f t="shared" si="5"/>
        <v>0.00038138825324180017</v>
      </c>
      <c r="J78" s="139"/>
      <c r="N78" s="139"/>
    </row>
    <row r="79" spans="3:14" ht="12.75">
      <c r="C79" s="121" t="s">
        <v>242</v>
      </c>
      <c r="D79" s="139">
        <v>5</v>
      </c>
      <c r="E79" s="139">
        <v>4</v>
      </c>
      <c r="F79" s="139">
        <v>9</v>
      </c>
      <c r="G79" s="139"/>
      <c r="H79" s="140">
        <f t="shared" si="4"/>
        <v>0.5555555555555556</v>
      </c>
      <c r="I79" s="141">
        <f t="shared" si="5"/>
        <v>0.00034324942791762013</v>
      </c>
      <c r="J79" s="139"/>
      <c r="N79" s="139"/>
    </row>
    <row r="80" spans="3:14" ht="12.75">
      <c r="C80" s="121" t="s">
        <v>243</v>
      </c>
      <c r="D80" s="139">
        <v>7</v>
      </c>
      <c r="E80" s="139">
        <v>2</v>
      </c>
      <c r="F80" s="139">
        <v>9</v>
      </c>
      <c r="G80" s="139"/>
      <c r="H80" s="140">
        <f t="shared" si="4"/>
        <v>0.7777777777777778</v>
      </c>
      <c r="I80" s="141">
        <f t="shared" si="5"/>
        <v>0.00034324942791762013</v>
      </c>
      <c r="J80" s="139"/>
      <c r="N80" s="139"/>
    </row>
    <row r="81" spans="3:14" ht="12.75">
      <c r="C81" s="121" t="s">
        <v>244</v>
      </c>
      <c r="D81" s="139">
        <v>2</v>
      </c>
      <c r="E81" s="139">
        <v>4</v>
      </c>
      <c r="F81" s="139">
        <v>6</v>
      </c>
      <c r="G81" s="139"/>
      <c r="H81" s="140">
        <f t="shared" si="4"/>
        <v>0.3333333333333333</v>
      </c>
      <c r="I81" s="141">
        <f t="shared" si="5"/>
        <v>0.0002288329519450801</v>
      </c>
      <c r="J81" s="139"/>
      <c r="N81" s="139"/>
    </row>
    <row r="82" spans="3:14" ht="12.75">
      <c r="C82" s="121" t="s">
        <v>245</v>
      </c>
      <c r="D82" s="139">
        <v>1</v>
      </c>
      <c r="E82" s="139">
        <v>3</v>
      </c>
      <c r="F82" s="139">
        <v>4</v>
      </c>
      <c r="G82" s="139"/>
      <c r="H82" s="140">
        <f t="shared" si="4"/>
        <v>0.25</v>
      </c>
      <c r="I82" s="141">
        <f t="shared" si="5"/>
        <v>0.00015255530129672007</v>
      </c>
      <c r="J82" s="139"/>
      <c r="N82" s="139"/>
    </row>
    <row r="83" spans="3:14" ht="12.75">
      <c r="C83" s="121" t="s">
        <v>246</v>
      </c>
      <c r="D83" s="139">
        <v>3</v>
      </c>
      <c r="E83" s="139">
        <v>0</v>
      </c>
      <c r="F83" s="139">
        <v>3</v>
      </c>
      <c r="G83" s="139"/>
      <c r="H83" s="140">
        <f t="shared" si="4"/>
        <v>1</v>
      </c>
      <c r="I83" s="141">
        <f t="shared" si="5"/>
        <v>0.00011441647597254005</v>
      </c>
      <c r="J83" s="139"/>
      <c r="N83" s="139"/>
    </row>
    <row r="84" spans="3:14" ht="12.75">
      <c r="C84" s="121" t="s">
        <v>247</v>
      </c>
      <c r="D84" s="142">
        <f>SUM(D7:D83)</f>
        <v>18204</v>
      </c>
      <c r="E84" s="142">
        <f>SUM(E7:E83)</f>
        <v>8016</v>
      </c>
      <c r="F84" s="142">
        <f>SUM(F7:F83)</f>
        <v>26220</v>
      </c>
      <c r="G84" s="143"/>
      <c r="H84" s="140">
        <f t="shared" si="4"/>
        <v>0.694279176201373</v>
      </c>
      <c r="I84" s="144">
        <f t="shared" si="5"/>
        <v>1</v>
      </c>
      <c r="J84" s="143"/>
      <c r="N84" s="143"/>
    </row>
    <row r="85" spans="4:14" ht="12.75">
      <c r="D85" s="143"/>
      <c r="E85" s="143"/>
      <c r="F85" s="143"/>
      <c r="G85" s="143"/>
      <c r="H85" s="145"/>
      <c r="I85" s="146"/>
      <c r="J85" s="143"/>
      <c r="N85" s="143"/>
    </row>
    <row r="86" spans="3:14" ht="12.75">
      <c r="C86" s="128" t="s">
        <v>248</v>
      </c>
      <c r="D86" s="143"/>
      <c r="E86" s="143"/>
      <c r="F86" s="143"/>
      <c r="G86" s="143"/>
      <c r="H86" s="145"/>
      <c r="I86" s="146"/>
      <c r="J86" s="143"/>
      <c r="N86" s="143"/>
    </row>
    <row r="87" spans="4:15" ht="12.75"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47"/>
    </row>
    <row r="88" ht="7.5" customHeight="1"/>
    <row r="89" ht="84.75" customHeight="1"/>
    <row r="91" spans="3:6" ht="12.75">
      <c r="C91" s="148"/>
      <c r="D91" s="148"/>
      <c r="E91" s="148"/>
      <c r="F91" s="148"/>
    </row>
    <row r="92" spans="3:6" ht="12.75">
      <c r="C92" s="148"/>
      <c r="D92" s="148"/>
      <c r="E92" s="148"/>
      <c r="F92" s="148"/>
    </row>
    <row r="93" spans="3:6" ht="12.75">
      <c r="C93" s="148"/>
      <c r="D93" s="148"/>
      <c r="E93" s="148"/>
      <c r="F93" s="148"/>
    </row>
    <row r="94" ht="12.75">
      <c r="C94" s="149"/>
    </row>
    <row r="95" spans="3:6" ht="12.75">
      <c r="C95" s="149"/>
      <c r="D95" s="150"/>
      <c r="E95" s="150"/>
      <c r="F95" s="150"/>
    </row>
    <row r="96" spans="3:6" ht="12.75">
      <c r="C96" s="149"/>
      <c r="D96" s="150"/>
      <c r="E96" s="150"/>
      <c r="F96" s="150"/>
    </row>
    <row r="97" spans="3:6" ht="12.75">
      <c r="C97" s="149"/>
      <c r="D97" s="150"/>
      <c r="E97" s="150"/>
      <c r="F97" s="150"/>
    </row>
    <row r="98" spans="3:6" ht="12.75">
      <c r="C98" s="149"/>
      <c r="D98" s="150"/>
      <c r="E98" s="150"/>
      <c r="F98" s="150"/>
    </row>
    <row r="99" spans="3:6" ht="12.75">
      <c r="C99" s="149"/>
      <c r="D99" s="150"/>
      <c r="E99" s="150"/>
      <c r="F99" s="150"/>
    </row>
    <row r="100" spans="3:6" ht="12.75">
      <c r="C100" s="149"/>
      <c r="D100" s="150"/>
      <c r="E100" s="150"/>
      <c r="F100" s="150"/>
    </row>
    <row r="101" spans="3:6" ht="12.75">
      <c r="C101" s="149"/>
      <c r="D101" s="150"/>
      <c r="E101" s="150"/>
      <c r="F101" s="150"/>
    </row>
    <row r="102" spans="3:6" ht="12.75">
      <c r="C102" s="149"/>
      <c r="D102" s="150"/>
      <c r="E102" s="150"/>
      <c r="F102" s="150"/>
    </row>
    <row r="103" spans="3:6" ht="12.75">
      <c r="C103" s="149"/>
      <c r="D103" s="150"/>
      <c r="E103" s="150"/>
      <c r="F103" s="150"/>
    </row>
    <row r="104" spans="3:6" ht="12.75">
      <c r="C104" s="149"/>
      <c r="D104" s="150"/>
      <c r="E104" s="150"/>
      <c r="F104" s="150"/>
    </row>
    <row r="105" spans="3:6" ht="12.75">
      <c r="C105" s="149"/>
      <c r="D105" s="150"/>
      <c r="E105" s="150"/>
      <c r="F105" s="150"/>
    </row>
    <row r="106" spans="3:6" ht="12.75">
      <c r="C106" s="149"/>
      <c r="D106" s="150"/>
      <c r="E106" s="150"/>
      <c r="F106" s="150"/>
    </row>
    <row r="107" spans="3:6" ht="12.75">
      <c r="C107" s="149"/>
      <c r="D107" s="150"/>
      <c r="E107" s="150"/>
      <c r="F107" s="150"/>
    </row>
    <row r="108" spans="3:6" ht="12.75">
      <c r="C108" s="149"/>
      <c r="D108" s="150"/>
      <c r="E108" s="150"/>
      <c r="F108" s="150"/>
    </row>
    <row r="109" spans="3:6" ht="12.75">
      <c r="C109" s="149"/>
      <c r="D109" s="150"/>
      <c r="E109" s="150"/>
      <c r="F109" s="150"/>
    </row>
    <row r="110" spans="3:6" ht="12.75">
      <c r="C110" s="149"/>
      <c r="D110" s="150"/>
      <c r="E110" s="150"/>
      <c r="F110" s="150"/>
    </row>
    <row r="111" spans="3:6" ht="12.75">
      <c r="C111" s="149"/>
      <c r="D111" s="150"/>
      <c r="E111" s="150"/>
      <c r="F111" s="150"/>
    </row>
    <row r="112" spans="3:6" ht="12.75">
      <c r="C112" s="149"/>
      <c r="D112" s="150"/>
      <c r="E112" s="150"/>
      <c r="F112" s="150"/>
    </row>
    <row r="113" spans="3:6" ht="12.75">
      <c r="C113" s="149"/>
      <c r="D113" s="150"/>
      <c r="E113" s="150"/>
      <c r="F113" s="150"/>
    </row>
    <row r="114" spans="3:6" ht="12.75">
      <c r="C114" s="149"/>
      <c r="D114" s="150"/>
      <c r="E114" s="150"/>
      <c r="F114" s="150"/>
    </row>
    <row r="115" spans="3:6" ht="12.75">
      <c r="C115" s="149"/>
      <c r="D115" s="150"/>
      <c r="E115" s="150"/>
      <c r="F115" s="150"/>
    </row>
    <row r="116" spans="3:6" ht="12.75">
      <c r="C116" s="149"/>
      <c r="D116" s="150"/>
      <c r="E116" s="150"/>
      <c r="F116" s="150"/>
    </row>
    <row r="117" spans="3:6" ht="12.75">
      <c r="C117" s="149"/>
      <c r="D117" s="150"/>
      <c r="E117" s="150"/>
      <c r="F117" s="150"/>
    </row>
    <row r="118" spans="3:6" ht="12.75">
      <c r="C118" s="149"/>
      <c r="D118" s="150"/>
      <c r="E118" s="150"/>
      <c r="F118" s="150"/>
    </row>
    <row r="119" spans="3:6" ht="12.75">
      <c r="C119" s="149"/>
      <c r="D119" s="150"/>
      <c r="E119" s="150"/>
      <c r="F119" s="150"/>
    </row>
    <row r="120" spans="3:6" ht="12.75">
      <c r="C120" s="149"/>
      <c r="D120" s="150"/>
      <c r="E120" s="150"/>
      <c r="F120" s="150"/>
    </row>
    <row r="121" spans="3:6" ht="12.75">
      <c r="C121" s="149"/>
      <c r="D121" s="150"/>
      <c r="E121" s="150"/>
      <c r="F121" s="150"/>
    </row>
    <row r="122" spans="3:6" ht="12.75">
      <c r="C122" s="149"/>
      <c r="D122" s="150"/>
      <c r="E122" s="150"/>
      <c r="F122" s="150"/>
    </row>
    <row r="123" spans="3:6" ht="12.75">
      <c r="C123" s="149"/>
      <c r="D123" s="150"/>
      <c r="E123" s="150"/>
      <c r="F123" s="150"/>
    </row>
    <row r="124" spans="3:6" ht="12.75">
      <c r="C124" s="149"/>
      <c r="D124" s="150"/>
      <c r="E124" s="150"/>
      <c r="F124" s="150"/>
    </row>
    <row r="125" spans="3:6" ht="12.75">
      <c r="C125" s="149"/>
      <c r="D125" s="150"/>
      <c r="E125" s="150"/>
      <c r="F125" s="150"/>
    </row>
    <row r="126" spans="3:6" ht="12.75">
      <c r="C126" s="149"/>
      <c r="D126" s="150"/>
      <c r="E126" s="150"/>
      <c r="F126" s="150"/>
    </row>
    <row r="127" spans="3:6" ht="12.75">
      <c r="C127" s="149"/>
      <c r="D127" s="150"/>
      <c r="E127" s="150"/>
      <c r="F127" s="150"/>
    </row>
    <row r="128" spans="3:6" ht="12.75">
      <c r="C128" s="149"/>
      <c r="D128" s="150"/>
      <c r="E128" s="150"/>
      <c r="F128" s="150"/>
    </row>
    <row r="129" spans="3:6" ht="12.75">
      <c r="C129" s="149"/>
      <c r="D129" s="150"/>
      <c r="E129" s="150"/>
      <c r="F129" s="150"/>
    </row>
    <row r="130" spans="3:8" ht="12.75">
      <c r="C130" s="149"/>
      <c r="D130" s="150"/>
      <c r="E130" s="150"/>
      <c r="F130" s="150"/>
      <c r="H130" s="151"/>
    </row>
    <row r="131" spans="3:8" ht="12.75">
      <c r="C131" s="149"/>
      <c r="D131" s="150"/>
      <c r="E131" s="150"/>
      <c r="F131" s="150"/>
      <c r="H131" s="151"/>
    </row>
    <row r="132" spans="3:8" ht="12.75">
      <c r="C132" s="149"/>
      <c r="D132" s="150"/>
      <c r="E132" s="150"/>
      <c r="F132" s="150"/>
      <c r="H132" s="151"/>
    </row>
    <row r="133" spans="3:8" ht="12.75">
      <c r="C133" s="149"/>
      <c r="D133" s="150"/>
      <c r="E133" s="150"/>
      <c r="F133" s="150"/>
      <c r="H133" s="151"/>
    </row>
    <row r="134" spans="3:8" ht="12.75">
      <c r="C134" s="149"/>
      <c r="D134" s="150"/>
      <c r="E134" s="150"/>
      <c r="F134" s="150"/>
      <c r="H134" s="151"/>
    </row>
    <row r="135" spans="3:8" ht="12.75">
      <c r="C135" s="149"/>
      <c r="D135" s="150"/>
      <c r="E135" s="150"/>
      <c r="F135" s="150"/>
      <c r="H135" s="151"/>
    </row>
    <row r="136" spans="3:8" ht="12.75">
      <c r="C136" s="149"/>
      <c r="D136" s="150"/>
      <c r="E136" s="150"/>
      <c r="F136" s="150"/>
      <c r="H136" s="151"/>
    </row>
    <row r="137" spans="3:8" ht="12.75">
      <c r="C137" s="149"/>
      <c r="D137" s="150"/>
      <c r="E137" s="150"/>
      <c r="F137" s="150"/>
      <c r="H137" s="151"/>
    </row>
    <row r="138" spans="3:8" ht="12.75">
      <c r="C138" s="149"/>
      <c r="D138" s="150"/>
      <c r="E138" s="150"/>
      <c r="F138" s="150"/>
      <c r="H138" s="151"/>
    </row>
    <row r="139" spans="3:8" ht="12.75">
      <c r="C139" s="149"/>
      <c r="D139" s="150"/>
      <c r="E139" s="150"/>
      <c r="F139" s="150"/>
      <c r="H139" s="151"/>
    </row>
    <row r="140" spans="3:8" ht="12.75">
      <c r="C140" s="149"/>
      <c r="D140" s="150"/>
      <c r="E140" s="150"/>
      <c r="F140" s="150"/>
      <c r="H140" s="151"/>
    </row>
    <row r="141" spans="3:8" ht="12.75">
      <c r="C141" s="149"/>
      <c r="D141" s="150"/>
      <c r="E141" s="150"/>
      <c r="F141" s="150"/>
      <c r="H141" s="151"/>
    </row>
    <row r="142" spans="3:8" ht="12.75">
      <c r="C142" s="149"/>
      <c r="D142" s="150"/>
      <c r="E142" s="150"/>
      <c r="F142" s="150"/>
      <c r="H142" s="151"/>
    </row>
    <row r="143" spans="3:8" ht="12.75">
      <c r="C143" s="149"/>
      <c r="D143" s="150"/>
      <c r="E143" s="150"/>
      <c r="F143" s="150"/>
      <c r="H143" s="151"/>
    </row>
    <row r="144" spans="3:8" ht="12.75">
      <c r="C144" s="149"/>
      <c r="D144" s="150"/>
      <c r="E144" s="150"/>
      <c r="F144" s="150"/>
      <c r="H144" s="151"/>
    </row>
    <row r="145" spans="3:8" ht="12.75">
      <c r="C145" s="149"/>
      <c r="D145" s="150"/>
      <c r="E145" s="150"/>
      <c r="F145" s="150"/>
      <c r="H145" s="151"/>
    </row>
    <row r="146" spans="3:8" ht="12.75">
      <c r="C146" s="149"/>
      <c r="D146" s="150"/>
      <c r="E146" s="150"/>
      <c r="F146" s="150"/>
      <c r="H146" s="151"/>
    </row>
    <row r="147" spans="3:8" ht="12.75">
      <c r="C147" s="149"/>
      <c r="D147" s="150"/>
      <c r="E147" s="150"/>
      <c r="F147" s="150"/>
      <c r="H147" s="151"/>
    </row>
    <row r="148" spans="3:8" ht="12.75">
      <c r="C148" s="149"/>
      <c r="D148" s="150"/>
      <c r="E148" s="150"/>
      <c r="F148" s="150"/>
      <c r="H148" s="151"/>
    </row>
    <row r="149" spans="3:8" ht="12.75">
      <c r="C149" s="149"/>
      <c r="D149" s="150"/>
      <c r="E149" s="150"/>
      <c r="F149" s="150"/>
      <c r="H149" s="151"/>
    </row>
    <row r="150" spans="3:8" ht="12.75">
      <c r="C150" s="149"/>
      <c r="D150" s="150"/>
      <c r="E150" s="150"/>
      <c r="F150" s="150"/>
      <c r="H150" s="151"/>
    </row>
    <row r="151" spans="3:8" ht="12.75">
      <c r="C151" s="149"/>
      <c r="D151" s="150"/>
      <c r="E151" s="150"/>
      <c r="F151" s="150"/>
      <c r="H151" s="151"/>
    </row>
    <row r="152" spans="3:8" ht="12.75">
      <c r="C152" s="149"/>
      <c r="D152" s="150"/>
      <c r="E152" s="150"/>
      <c r="F152" s="150"/>
      <c r="H152" s="151"/>
    </row>
    <row r="153" spans="3:8" ht="12.75">
      <c r="C153" s="149"/>
      <c r="D153" s="150"/>
      <c r="E153" s="150"/>
      <c r="F153" s="150"/>
      <c r="H153" s="151"/>
    </row>
    <row r="154" spans="3:8" ht="12.75">
      <c r="C154" s="149"/>
      <c r="D154" s="150"/>
      <c r="E154" s="150"/>
      <c r="F154" s="150"/>
      <c r="H154" s="151"/>
    </row>
    <row r="155" spans="3:8" ht="12.75">
      <c r="C155" s="149"/>
      <c r="D155" s="150"/>
      <c r="E155" s="150"/>
      <c r="F155" s="150"/>
      <c r="H155" s="151"/>
    </row>
    <row r="156" spans="3:8" ht="12.75">
      <c r="C156" s="149"/>
      <c r="D156" s="150"/>
      <c r="E156" s="150"/>
      <c r="F156" s="150"/>
      <c r="H156" s="151"/>
    </row>
    <row r="157" spans="3:8" ht="12.75">
      <c r="C157" s="149"/>
      <c r="D157" s="150"/>
      <c r="E157" s="150"/>
      <c r="F157" s="150"/>
      <c r="H157" s="151"/>
    </row>
    <row r="158" spans="3:8" ht="12.75">
      <c r="C158" s="149"/>
      <c r="D158" s="150"/>
      <c r="E158" s="150"/>
      <c r="F158" s="150"/>
      <c r="H158" s="151"/>
    </row>
    <row r="159" spans="3:8" ht="12.75">
      <c r="C159" s="149"/>
      <c r="D159" s="150"/>
      <c r="E159" s="150"/>
      <c r="F159" s="150"/>
      <c r="H159" s="151"/>
    </row>
    <row r="160" spans="3:8" ht="12.75">
      <c r="C160" s="149"/>
      <c r="D160" s="150"/>
      <c r="E160" s="150"/>
      <c r="F160" s="150"/>
      <c r="H160" s="151"/>
    </row>
    <row r="161" spans="3:8" ht="12.75">
      <c r="C161" s="149"/>
      <c r="D161" s="150"/>
      <c r="E161" s="150"/>
      <c r="F161" s="150"/>
      <c r="H161" s="151"/>
    </row>
    <row r="162" spans="3:6" ht="12.75">
      <c r="C162" s="149"/>
      <c r="D162" s="150"/>
      <c r="E162" s="150"/>
      <c r="F162" s="150"/>
    </row>
    <row r="163" spans="3:6" ht="12.75">
      <c r="C163" s="149"/>
      <c r="D163" s="150"/>
      <c r="E163" s="150"/>
      <c r="F163" s="150"/>
    </row>
    <row r="164" spans="3:6" ht="12.75">
      <c r="C164" s="149"/>
      <c r="D164" s="150"/>
      <c r="E164" s="150"/>
      <c r="F164" s="150"/>
    </row>
    <row r="165" spans="3:6" ht="12.75">
      <c r="C165" s="149"/>
      <c r="D165" s="150"/>
      <c r="E165" s="150"/>
      <c r="F165" s="150"/>
    </row>
    <row r="166" spans="3:6" ht="12.75">
      <c r="C166" s="149"/>
      <c r="D166" s="150"/>
      <c r="E166" s="150"/>
      <c r="F166" s="150"/>
    </row>
    <row r="167" spans="3:6" ht="12.75">
      <c r="C167" s="149"/>
      <c r="D167" s="150"/>
      <c r="E167" s="150"/>
      <c r="F167" s="150"/>
    </row>
    <row r="168" spans="3:6" ht="12.75">
      <c r="C168" s="149"/>
      <c r="D168" s="150"/>
      <c r="E168" s="150"/>
      <c r="F168" s="150"/>
    </row>
    <row r="169" spans="3:6" ht="12.75">
      <c r="C169" s="149"/>
      <c r="D169" s="150"/>
      <c r="E169" s="150"/>
      <c r="F169" s="150"/>
    </row>
    <row r="170" spans="3:6" ht="12.75">
      <c r="C170" s="149"/>
      <c r="D170" s="150"/>
      <c r="E170" s="150"/>
      <c r="F170" s="150"/>
    </row>
    <row r="171" spans="3:6" ht="12.75">
      <c r="C171" s="149"/>
      <c r="D171" s="150"/>
      <c r="E171" s="150"/>
      <c r="F171" s="150"/>
    </row>
    <row r="172" spans="3:6" ht="12.75">
      <c r="C172" s="149"/>
      <c r="D172" s="150"/>
      <c r="E172" s="150"/>
      <c r="F172" s="150"/>
    </row>
  </sheetData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73" r:id="rId1"/>
  <rowBreaks count="1" manualBreakCount="1">
    <brk id="7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31"/>
  <sheetViews>
    <sheetView workbookViewId="0" topLeftCell="A1">
      <selection activeCell="B1" sqref="B1"/>
    </sheetView>
  </sheetViews>
  <sheetFormatPr defaultColWidth="9.140625" defaultRowHeight="12.75"/>
  <cols>
    <col min="1" max="1" width="1.421875" style="31" customWidth="1"/>
    <col min="2" max="2" width="42.7109375" style="133" customWidth="1"/>
    <col min="3" max="9" width="7.7109375" style="121" customWidth="1"/>
    <col min="10" max="10" width="2.28125" style="121" customWidth="1"/>
    <col min="11" max="11" width="11.00390625" style="121" customWidth="1"/>
    <col min="12" max="12" width="1.57421875" style="121" customWidth="1"/>
    <col min="13" max="13" width="8.7109375" style="121" customWidth="1"/>
    <col min="14" max="14" width="1.57421875" style="121" customWidth="1"/>
    <col min="15" max="15" width="5.28125" style="121" customWidth="1"/>
    <col min="16" max="16384" width="9.140625" style="121" customWidth="1"/>
  </cols>
  <sheetData>
    <row r="1" spans="1:13" ht="12.75">
      <c r="A1" s="3"/>
      <c r="M1" s="122"/>
    </row>
    <row r="2" spans="2:13" ht="12.75">
      <c r="B2" s="132" t="s">
        <v>358</v>
      </c>
      <c r="M2" s="122"/>
    </row>
    <row r="4" spans="1:11" ht="12.75">
      <c r="A4" s="152"/>
      <c r="B4" s="153"/>
      <c r="C4" s="154"/>
      <c r="D4" s="154"/>
      <c r="E4" s="154"/>
      <c r="F4" s="154"/>
      <c r="G4" s="154"/>
      <c r="H4" s="154"/>
      <c r="I4" s="154"/>
      <c r="J4" s="154"/>
      <c r="K4" s="154"/>
    </row>
    <row r="5" spans="1:13" ht="12.75">
      <c r="A5" s="152"/>
      <c r="C5" s="123" t="s">
        <v>249</v>
      </c>
      <c r="K5" s="123"/>
      <c r="M5" s="155"/>
    </row>
    <row r="6" spans="1:13" ht="12.75">
      <c r="A6" s="152"/>
      <c r="D6" s="156"/>
      <c r="E6" s="156"/>
      <c r="K6" s="123"/>
      <c r="M6" s="155"/>
    </row>
    <row r="7" spans="1:13" ht="12.75">
      <c r="A7" s="152"/>
      <c r="C7" s="157"/>
      <c r="D7" s="158" t="s">
        <v>359</v>
      </c>
      <c r="F7" s="159"/>
      <c r="G7" s="159"/>
      <c r="H7" s="159"/>
      <c r="I7" s="160"/>
      <c r="K7" s="161" t="s">
        <v>161</v>
      </c>
      <c r="M7" s="162" t="s">
        <v>247</v>
      </c>
    </row>
    <row r="8" spans="3:13" ht="12.75">
      <c r="C8" s="163" t="s">
        <v>250</v>
      </c>
      <c r="D8" s="164" t="s">
        <v>251</v>
      </c>
      <c r="E8" s="164" t="s">
        <v>58</v>
      </c>
      <c r="F8" s="164" t="s">
        <v>252</v>
      </c>
      <c r="G8" s="164" t="s">
        <v>253</v>
      </c>
      <c r="H8" s="164" t="s">
        <v>254</v>
      </c>
      <c r="I8" s="165" t="s">
        <v>247</v>
      </c>
      <c r="J8" s="129"/>
      <c r="K8" s="166" t="s">
        <v>255</v>
      </c>
      <c r="L8" s="129"/>
      <c r="M8" s="167" t="s">
        <v>17</v>
      </c>
    </row>
    <row r="9" spans="3:13" ht="12.75">
      <c r="C9" s="168" t="s">
        <v>256</v>
      </c>
      <c r="D9" s="169" t="s">
        <v>256</v>
      </c>
      <c r="E9" s="170" t="s">
        <v>257</v>
      </c>
      <c r="F9" s="169" t="s">
        <v>258</v>
      </c>
      <c r="G9" s="170" t="s">
        <v>259</v>
      </c>
      <c r="H9" s="169"/>
      <c r="I9" s="171"/>
      <c r="J9" s="129"/>
      <c r="K9" s="172" t="s">
        <v>260</v>
      </c>
      <c r="L9" s="129"/>
      <c r="M9" s="173" t="s">
        <v>261</v>
      </c>
    </row>
    <row r="10" spans="2:13" ht="12.75">
      <c r="B10" s="129"/>
      <c r="C10" s="168"/>
      <c r="D10" s="169"/>
      <c r="E10" s="174" t="s">
        <v>262</v>
      </c>
      <c r="F10" s="169" t="s">
        <v>263</v>
      </c>
      <c r="G10" s="170" t="s">
        <v>264</v>
      </c>
      <c r="H10" s="169"/>
      <c r="I10" s="171"/>
      <c r="J10" s="129"/>
      <c r="K10" s="175" t="s">
        <v>265</v>
      </c>
      <c r="L10" s="176"/>
      <c r="M10" s="129"/>
    </row>
    <row r="11" spans="2:13" ht="12.75">
      <c r="B11" s="129"/>
      <c r="C11" s="168"/>
      <c r="D11" s="169"/>
      <c r="E11" s="125"/>
      <c r="F11" s="169"/>
      <c r="G11" s="170" t="s">
        <v>266</v>
      </c>
      <c r="H11" s="169"/>
      <c r="I11" s="177"/>
      <c r="J11" s="129"/>
      <c r="K11" s="175" t="s">
        <v>267</v>
      </c>
      <c r="L11" s="176"/>
      <c r="M11" s="129"/>
    </row>
    <row r="12" spans="2:13" ht="12.75">
      <c r="B12" s="129"/>
      <c r="C12" s="168"/>
      <c r="D12" s="169"/>
      <c r="E12" s="125"/>
      <c r="F12" s="169"/>
      <c r="G12" s="169"/>
      <c r="H12" s="169"/>
      <c r="I12" s="171"/>
      <c r="J12" s="129"/>
      <c r="K12" s="175" t="s">
        <v>268</v>
      </c>
      <c r="L12" s="176"/>
      <c r="M12" s="129"/>
    </row>
    <row r="13" spans="3:13" ht="12.75">
      <c r="C13" s="178"/>
      <c r="D13" s="156"/>
      <c r="E13" s="156"/>
      <c r="F13" s="179"/>
      <c r="G13" s="180"/>
      <c r="H13" s="179"/>
      <c r="I13" s="181"/>
      <c r="J13" s="129"/>
      <c r="K13" s="182" t="s">
        <v>269</v>
      </c>
      <c r="L13" s="129"/>
      <c r="M13" s="129"/>
    </row>
    <row r="14" ht="12.75" customHeight="1"/>
    <row r="15" spans="1:11" ht="12.75">
      <c r="A15" s="183" t="s">
        <v>270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2:16" ht="12.75">
      <c r="B16" s="121" t="s">
        <v>215</v>
      </c>
      <c r="C16" s="121">
        <v>3</v>
      </c>
      <c r="D16" s="121">
        <v>18</v>
      </c>
      <c r="E16" s="121">
        <v>55</v>
      </c>
      <c r="F16" s="121">
        <v>3</v>
      </c>
      <c r="G16" s="121">
        <v>1</v>
      </c>
      <c r="H16" s="121">
        <v>0</v>
      </c>
      <c r="I16" s="121">
        <v>80</v>
      </c>
      <c r="J16" s="129"/>
      <c r="K16" s="126">
        <v>2</v>
      </c>
      <c r="L16" s="184"/>
      <c r="M16" s="185">
        <f aca="true" t="shared" si="0" ref="M16:M24">I16+K16</f>
        <v>82</v>
      </c>
      <c r="P16" s="150"/>
    </row>
    <row r="17" spans="2:16" ht="12.75">
      <c r="B17" s="121" t="s">
        <v>197</v>
      </c>
      <c r="C17" s="121">
        <v>0</v>
      </c>
      <c r="D17" s="121">
        <v>70</v>
      </c>
      <c r="E17" s="121">
        <v>157</v>
      </c>
      <c r="F17" s="121">
        <v>1</v>
      </c>
      <c r="G17" s="121">
        <v>21</v>
      </c>
      <c r="H17" s="121">
        <v>5</v>
      </c>
      <c r="I17" s="121">
        <v>254</v>
      </c>
      <c r="J17" s="129"/>
      <c r="K17" s="126">
        <v>9</v>
      </c>
      <c r="L17" s="184"/>
      <c r="M17" s="185">
        <f t="shared" si="0"/>
        <v>263</v>
      </c>
      <c r="P17" s="150"/>
    </row>
    <row r="18" spans="2:16" ht="12.75">
      <c r="B18" s="121" t="s">
        <v>139</v>
      </c>
      <c r="C18" s="121">
        <v>12</v>
      </c>
      <c r="D18" s="121">
        <v>107</v>
      </c>
      <c r="E18" s="121">
        <v>1394</v>
      </c>
      <c r="F18" s="121">
        <v>19</v>
      </c>
      <c r="G18" s="121">
        <v>99</v>
      </c>
      <c r="H18" s="121">
        <v>50</v>
      </c>
      <c r="I18" s="121">
        <v>1681</v>
      </c>
      <c r="J18" s="129"/>
      <c r="K18" s="126">
        <v>51</v>
      </c>
      <c r="L18" s="184"/>
      <c r="M18" s="185">
        <f t="shared" si="0"/>
        <v>1732</v>
      </c>
      <c r="P18" s="150"/>
    </row>
    <row r="19" spans="2:16" ht="12.75">
      <c r="B19" s="121" t="s">
        <v>221</v>
      </c>
      <c r="C19" s="121">
        <v>0</v>
      </c>
      <c r="D19" s="121">
        <v>2</v>
      </c>
      <c r="E19" s="121">
        <v>42</v>
      </c>
      <c r="F19" s="121">
        <v>2</v>
      </c>
      <c r="G19" s="121">
        <v>3</v>
      </c>
      <c r="H19" s="121">
        <v>2</v>
      </c>
      <c r="I19" s="121">
        <v>51</v>
      </c>
      <c r="J19" s="129"/>
      <c r="K19" s="126">
        <v>0</v>
      </c>
      <c r="L19" s="184"/>
      <c r="M19" s="185">
        <f t="shared" si="0"/>
        <v>51</v>
      </c>
      <c r="P19" s="150"/>
    </row>
    <row r="20" spans="2:16" ht="12.75">
      <c r="B20" s="121" t="s">
        <v>231</v>
      </c>
      <c r="C20" s="121">
        <v>0</v>
      </c>
      <c r="D20" s="121">
        <v>0</v>
      </c>
      <c r="E20" s="121">
        <v>20</v>
      </c>
      <c r="F20" s="121">
        <v>1</v>
      </c>
      <c r="G20" s="121">
        <v>3</v>
      </c>
      <c r="H20" s="121">
        <v>2</v>
      </c>
      <c r="I20" s="121">
        <v>26</v>
      </c>
      <c r="J20" s="129"/>
      <c r="K20" s="126">
        <v>0</v>
      </c>
      <c r="L20" s="184"/>
      <c r="M20" s="185">
        <f t="shared" si="0"/>
        <v>26</v>
      </c>
      <c r="P20" s="150"/>
    </row>
    <row r="21" spans="2:16" ht="12.75">
      <c r="B21" s="121" t="s">
        <v>241</v>
      </c>
      <c r="C21" s="121">
        <v>0</v>
      </c>
      <c r="D21" s="121">
        <v>0</v>
      </c>
      <c r="E21" s="121">
        <v>7</v>
      </c>
      <c r="F21" s="121">
        <v>1</v>
      </c>
      <c r="G21" s="121">
        <v>1</v>
      </c>
      <c r="H21" s="121">
        <v>1</v>
      </c>
      <c r="I21" s="121">
        <v>10</v>
      </c>
      <c r="J21" s="129"/>
      <c r="K21" s="126">
        <v>0</v>
      </c>
      <c r="L21" s="184"/>
      <c r="M21" s="185">
        <f t="shared" si="0"/>
        <v>10</v>
      </c>
      <c r="P21" s="150"/>
    </row>
    <row r="22" spans="2:16" ht="12.75">
      <c r="B22" s="121" t="s">
        <v>226</v>
      </c>
      <c r="C22" s="121">
        <v>0</v>
      </c>
      <c r="D22" s="121">
        <v>1</v>
      </c>
      <c r="E22" s="121">
        <v>22</v>
      </c>
      <c r="F22" s="121">
        <v>3</v>
      </c>
      <c r="G22" s="121">
        <v>3</v>
      </c>
      <c r="H22" s="121">
        <v>1</v>
      </c>
      <c r="I22" s="121">
        <v>30</v>
      </c>
      <c r="J22" s="129"/>
      <c r="K22" s="126">
        <v>1</v>
      </c>
      <c r="L22" s="184"/>
      <c r="M22" s="185">
        <f t="shared" si="0"/>
        <v>31</v>
      </c>
      <c r="P22" s="150"/>
    </row>
    <row r="23" spans="2:16" ht="12.75">
      <c r="B23" s="121" t="s">
        <v>271</v>
      </c>
      <c r="C23" s="121">
        <v>3</v>
      </c>
      <c r="D23" s="121">
        <v>46</v>
      </c>
      <c r="E23" s="121">
        <v>305</v>
      </c>
      <c r="F23" s="121">
        <v>11</v>
      </c>
      <c r="G23" s="121">
        <v>41</v>
      </c>
      <c r="H23" s="121">
        <v>12</v>
      </c>
      <c r="I23" s="121">
        <v>418</v>
      </c>
      <c r="J23" s="129"/>
      <c r="K23" s="126">
        <v>6</v>
      </c>
      <c r="L23" s="184"/>
      <c r="M23" s="185">
        <f t="shared" si="0"/>
        <v>424</v>
      </c>
      <c r="P23" s="150"/>
    </row>
    <row r="24" spans="2:16" ht="12.75">
      <c r="B24" s="121" t="s">
        <v>204</v>
      </c>
      <c r="C24" s="121">
        <v>3</v>
      </c>
      <c r="D24" s="121">
        <v>22</v>
      </c>
      <c r="E24" s="121">
        <v>128</v>
      </c>
      <c r="F24" s="121">
        <v>4</v>
      </c>
      <c r="G24" s="121">
        <v>19</v>
      </c>
      <c r="H24" s="121">
        <v>3</v>
      </c>
      <c r="I24" s="121">
        <v>179</v>
      </c>
      <c r="J24" s="129"/>
      <c r="K24" s="126">
        <v>10</v>
      </c>
      <c r="L24" s="184"/>
      <c r="M24" s="185">
        <f t="shared" si="0"/>
        <v>189</v>
      </c>
      <c r="P24" s="150"/>
    </row>
    <row r="25" spans="3:16" ht="12.75" customHeight="1">
      <c r="C25" s="129"/>
      <c r="D25" s="129"/>
      <c r="E25" s="129"/>
      <c r="F25" s="129"/>
      <c r="G25" s="129"/>
      <c r="H25" s="129"/>
      <c r="I25" s="129"/>
      <c r="J25" s="129"/>
      <c r="K25" s="126"/>
      <c r="L25" s="184"/>
      <c r="M25" s="185"/>
      <c r="P25" s="150"/>
    </row>
    <row r="26" spans="1:16" ht="12.75">
      <c r="A26" s="183" t="s">
        <v>272</v>
      </c>
      <c r="C26" s="129"/>
      <c r="D26" s="129"/>
      <c r="E26" s="129"/>
      <c r="F26" s="129"/>
      <c r="G26" s="129"/>
      <c r="H26" s="129"/>
      <c r="I26" s="129"/>
      <c r="J26" s="129"/>
      <c r="K26" s="126"/>
      <c r="L26" s="184"/>
      <c r="M26" s="185"/>
      <c r="P26" s="150"/>
    </row>
    <row r="27" spans="2:16" ht="12.75">
      <c r="B27" s="121" t="s">
        <v>219</v>
      </c>
      <c r="C27" s="121">
        <v>0</v>
      </c>
      <c r="D27" s="121">
        <v>4</v>
      </c>
      <c r="E27" s="121">
        <v>55</v>
      </c>
      <c r="F27" s="121">
        <v>0</v>
      </c>
      <c r="G27" s="121">
        <v>4</v>
      </c>
      <c r="H27" s="121">
        <v>0</v>
      </c>
      <c r="I27" s="121">
        <v>63</v>
      </c>
      <c r="J27" s="129"/>
      <c r="K27" s="126">
        <v>0</v>
      </c>
      <c r="L27" s="184"/>
      <c r="M27" s="185">
        <f aca="true" t="shared" si="1" ref="M27:M32">I27+K27</f>
        <v>63</v>
      </c>
      <c r="P27" s="150"/>
    </row>
    <row r="28" spans="2:16" ht="12.75">
      <c r="B28" s="121" t="s">
        <v>245</v>
      </c>
      <c r="C28" s="121">
        <v>0</v>
      </c>
      <c r="D28" s="121">
        <v>1</v>
      </c>
      <c r="E28" s="121">
        <v>0</v>
      </c>
      <c r="F28" s="121">
        <v>0</v>
      </c>
      <c r="G28" s="121">
        <v>1</v>
      </c>
      <c r="H28" s="121">
        <v>2</v>
      </c>
      <c r="I28" s="121">
        <v>4</v>
      </c>
      <c r="J28" s="129"/>
      <c r="K28" s="126">
        <v>0</v>
      </c>
      <c r="L28" s="184"/>
      <c r="M28" s="185">
        <f t="shared" si="1"/>
        <v>4</v>
      </c>
      <c r="P28" s="150"/>
    </row>
    <row r="29" spans="2:16" ht="12.75">
      <c r="B29" s="121" t="s">
        <v>223</v>
      </c>
      <c r="C29" s="121">
        <v>4</v>
      </c>
      <c r="D29" s="121">
        <v>2</v>
      </c>
      <c r="E29" s="121">
        <v>27</v>
      </c>
      <c r="F29" s="121">
        <v>1</v>
      </c>
      <c r="G29" s="121">
        <v>10</v>
      </c>
      <c r="H29" s="121">
        <v>0</v>
      </c>
      <c r="I29" s="121">
        <v>44</v>
      </c>
      <c r="J29" s="129"/>
      <c r="K29" s="126">
        <v>0</v>
      </c>
      <c r="L29" s="184"/>
      <c r="M29" s="185">
        <f t="shared" si="1"/>
        <v>44</v>
      </c>
      <c r="P29" s="150"/>
    </row>
    <row r="30" spans="2:16" ht="12.75">
      <c r="B30" s="121" t="s">
        <v>230</v>
      </c>
      <c r="C30" s="121">
        <v>0</v>
      </c>
      <c r="D30" s="121">
        <v>1</v>
      </c>
      <c r="E30" s="121">
        <v>22</v>
      </c>
      <c r="F30" s="121">
        <v>0</v>
      </c>
      <c r="G30" s="121">
        <v>3</v>
      </c>
      <c r="H30" s="121">
        <v>1</v>
      </c>
      <c r="I30" s="121">
        <v>27</v>
      </c>
      <c r="J30" s="129"/>
      <c r="K30" s="126">
        <v>0</v>
      </c>
      <c r="L30" s="184"/>
      <c r="M30" s="185">
        <f t="shared" si="1"/>
        <v>27</v>
      </c>
      <c r="P30" s="150"/>
    </row>
    <row r="31" spans="2:16" ht="12.75">
      <c r="B31" s="121" t="s">
        <v>246</v>
      </c>
      <c r="C31" s="121">
        <v>0</v>
      </c>
      <c r="D31" s="121">
        <v>0</v>
      </c>
      <c r="E31" s="121">
        <v>2</v>
      </c>
      <c r="F31" s="121">
        <v>0</v>
      </c>
      <c r="G31" s="121">
        <v>1</v>
      </c>
      <c r="H31" s="121">
        <v>0</v>
      </c>
      <c r="I31" s="121">
        <v>3</v>
      </c>
      <c r="J31" s="129"/>
      <c r="K31" s="126">
        <v>0</v>
      </c>
      <c r="L31" s="184"/>
      <c r="M31" s="185">
        <f t="shared" si="1"/>
        <v>3</v>
      </c>
      <c r="P31" s="150"/>
    </row>
    <row r="32" spans="2:16" ht="12.75">
      <c r="B32" s="121" t="s">
        <v>222</v>
      </c>
      <c r="C32" s="121">
        <v>0</v>
      </c>
      <c r="D32" s="121">
        <v>0</v>
      </c>
      <c r="E32" s="121">
        <v>10</v>
      </c>
      <c r="F32" s="121">
        <v>0</v>
      </c>
      <c r="G32" s="121">
        <v>28</v>
      </c>
      <c r="H32" s="121">
        <v>8</v>
      </c>
      <c r="I32" s="121">
        <v>46</v>
      </c>
      <c r="J32" s="129"/>
      <c r="K32" s="126">
        <v>0</v>
      </c>
      <c r="L32" s="184"/>
      <c r="M32" s="185">
        <f t="shared" si="1"/>
        <v>46</v>
      </c>
      <c r="P32" s="150"/>
    </row>
    <row r="33" spans="2:16" ht="12.75" customHeight="1">
      <c r="B33" s="121"/>
      <c r="C33" s="129"/>
      <c r="D33" s="129"/>
      <c r="E33" s="129"/>
      <c r="F33" s="129"/>
      <c r="G33" s="129"/>
      <c r="H33" s="129"/>
      <c r="I33" s="129"/>
      <c r="J33" s="129"/>
      <c r="K33" s="126"/>
      <c r="L33" s="184"/>
      <c r="M33" s="185"/>
      <c r="P33" s="150"/>
    </row>
    <row r="34" spans="1:16" ht="12.75">
      <c r="A34" s="183" t="s">
        <v>273</v>
      </c>
      <c r="B34" s="121"/>
      <c r="C34" s="129"/>
      <c r="D34" s="129"/>
      <c r="E34" s="129"/>
      <c r="F34" s="129"/>
      <c r="G34" s="129"/>
      <c r="H34" s="129"/>
      <c r="I34" s="129"/>
      <c r="J34" s="129"/>
      <c r="K34" s="126"/>
      <c r="L34" s="184"/>
      <c r="M34" s="185"/>
      <c r="P34" s="150"/>
    </row>
    <row r="35" spans="2:16" ht="12.75">
      <c r="B35" s="121" t="s">
        <v>203</v>
      </c>
      <c r="C35" s="129">
        <v>8</v>
      </c>
      <c r="D35" s="129">
        <v>6</v>
      </c>
      <c r="E35" s="129">
        <v>164</v>
      </c>
      <c r="F35" s="129">
        <v>7</v>
      </c>
      <c r="G35" s="129">
        <v>10</v>
      </c>
      <c r="H35" s="129">
        <v>5</v>
      </c>
      <c r="I35" s="129">
        <v>200</v>
      </c>
      <c r="J35" s="129"/>
      <c r="K35" s="126">
        <v>0</v>
      </c>
      <c r="L35" s="184"/>
      <c r="M35" s="185">
        <f aca="true" t="shared" si="2" ref="M35:M44">I35+K35</f>
        <v>200</v>
      </c>
      <c r="P35" s="150"/>
    </row>
    <row r="36" spans="2:16" ht="12.75">
      <c r="B36" s="121" t="s">
        <v>195</v>
      </c>
      <c r="C36" s="129">
        <v>17</v>
      </c>
      <c r="D36" s="129">
        <v>6</v>
      </c>
      <c r="E36" s="129">
        <v>291</v>
      </c>
      <c r="F36" s="129">
        <v>7</v>
      </c>
      <c r="G36" s="129">
        <v>22</v>
      </c>
      <c r="H36" s="129">
        <v>12</v>
      </c>
      <c r="I36" s="129">
        <v>355</v>
      </c>
      <c r="J36" s="129"/>
      <c r="K36" s="126">
        <v>0</v>
      </c>
      <c r="L36" s="184"/>
      <c r="M36" s="185">
        <f t="shared" si="2"/>
        <v>355</v>
      </c>
      <c r="P36" s="150"/>
    </row>
    <row r="37" spans="2:16" ht="12.75">
      <c r="B37" s="121" t="s">
        <v>234</v>
      </c>
      <c r="C37" s="121">
        <v>0</v>
      </c>
      <c r="D37" s="129">
        <v>2</v>
      </c>
      <c r="E37" s="129">
        <v>18</v>
      </c>
      <c r="F37" s="121">
        <v>0</v>
      </c>
      <c r="G37" s="129">
        <v>4</v>
      </c>
      <c r="H37" s="121">
        <v>0</v>
      </c>
      <c r="I37" s="129">
        <v>24</v>
      </c>
      <c r="J37" s="129"/>
      <c r="K37" s="126">
        <v>0</v>
      </c>
      <c r="L37" s="184"/>
      <c r="M37" s="185">
        <f t="shared" si="2"/>
        <v>24</v>
      </c>
      <c r="P37" s="150"/>
    </row>
    <row r="38" spans="2:16" ht="12.75">
      <c r="B38" s="121" t="s">
        <v>224</v>
      </c>
      <c r="C38" s="129">
        <v>1</v>
      </c>
      <c r="D38" s="121">
        <v>0</v>
      </c>
      <c r="E38" s="129">
        <v>36</v>
      </c>
      <c r="F38" s="121">
        <v>4</v>
      </c>
      <c r="G38" s="121">
        <v>0</v>
      </c>
      <c r="H38" s="129">
        <v>1</v>
      </c>
      <c r="I38" s="129">
        <v>42</v>
      </c>
      <c r="J38" s="129"/>
      <c r="K38" s="126">
        <v>1</v>
      </c>
      <c r="L38" s="184"/>
      <c r="M38" s="185">
        <f t="shared" si="2"/>
        <v>43</v>
      </c>
      <c r="P38" s="150"/>
    </row>
    <row r="39" spans="2:16" ht="12.75">
      <c r="B39" s="121" t="s">
        <v>213</v>
      </c>
      <c r="C39" s="129">
        <v>9</v>
      </c>
      <c r="D39" s="129">
        <v>3</v>
      </c>
      <c r="E39" s="129">
        <v>65</v>
      </c>
      <c r="F39" s="121">
        <v>0</v>
      </c>
      <c r="G39" s="129">
        <v>6</v>
      </c>
      <c r="H39" s="129">
        <v>3</v>
      </c>
      <c r="I39" s="129">
        <v>86</v>
      </c>
      <c r="J39" s="129"/>
      <c r="K39" s="126">
        <v>1</v>
      </c>
      <c r="L39" s="184"/>
      <c r="M39" s="185">
        <f t="shared" si="2"/>
        <v>87</v>
      </c>
      <c r="P39" s="150"/>
    </row>
    <row r="40" spans="2:16" ht="12.75">
      <c r="B40" s="121" t="s">
        <v>173</v>
      </c>
      <c r="C40" s="129">
        <v>1</v>
      </c>
      <c r="D40" s="129">
        <v>38</v>
      </c>
      <c r="E40" s="129">
        <v>392</v>
      </c>
      <c r="F40" s="121">
        <v>3</v>
      </c>
      <c r="G40" s="129">
        <v>18</v>
      </c>
      <c r="H40" s="129">
        <v>14</v>
      </c>
      <c r="I40" s="129">
        <v>466</v>
      </c>
      <c r="J40" s="129"/>
      <c r="K40" s="126">
        <v>0</v>
      </c>
      <c r="L40" s="184"/>
      <c r="M40" s="185">
        <f t="shared" si="2"/>
        <v>466</v>
      </c>
      <c r="P40" s="150"/>
    </row>
    <row r="41" spans="2:16" ht="12.75">
      <c r="B41" s="121" t="s">
        <v>145</v>
      </c>
      <c r="C41" s="129">
        <v>11</v>
      </c>
      <c r="D41" s="129">
        <v>84</v>
      </c>
      <c r="E41" s="129">
        <v>1016</v>
      </c>
      <c r="F41" s="129">
        <v>13</v>
      </c>
      <c r="G41" s="129">
        <v>70</v>
      </c>
      <c r="H41" s="129">
        <v>25</v>
      </c>
      <c r="I41" s="129">
        <v>1219</v>
      </c>
      <c r="J41" s="129"/>
      <c r="K41" s="126">
        <v>2</v>
      </c>
      <c r="L41" s="184"/>
      <c r="M41" s="185">
        <f t="shared" si="2"/>
        <v>1221</v>
      </c>
      <c r="P41" s="150"/>
    </row>
    <row r="42" spans="2:16" ht="12.75">
      <c r="B42" s="121" t="s">
        <v>149</v>
      </c>
      <c r="C42" s="129">
        <v>2</v>
      </c>
      <c r="D42" s="129">
        <v>38</v>
      </c>
      <c r="E42" s="129">
        <v>514</v>
      </c>
      <c r="F42" s="129">
        <v>19</v>
      </c>
      <c r="G42" s="129">
        <v>63</v>
      </c>
      <c r="H42" s="129">
        <v>27</v>
      </c>
      <c r="I42" s="129">
        <v>663</v>
      </c>
      <c r="J42" s="129"/>
      <c r="K42" s="126">
        <v>0</v>
      </c>
      <c r="L42" s="184"/>
      <c r="M42" s="185">
        <f t="shared" si="2"/>
        <v>663</v>
      </c>
      <c r="P42" s="150"/>
    </row>
    <row r="43" spans="2:16" ht="12.75">
      <c r="B43" s="121" t="s">
        <v>228</v>
      </c>
      <c r="C43" s="129">
        <v>4</v>
      </c>
      <c r="D43" s="121">
        <v>2</v>
      </c>
      <c r="E43" s="129">
        <v>12</v>
      </c>
      <c r="F43" s="129">
        <v>2</v>
      </c>
      <c r="G43" s="129">
        <v>2</v>
      </c>
      <c r="H43" s="129">
        <v>6</v>
      </c>
      <c r="I43" s="129">
        <v>28</v>
      </c>
      <c r="J43" s="129"/>
      <c r="K43" s="126">
        <v>1</v>
      </c>
      <c r="L43" s="184"/>
      <c r="M43" s="185">
        <f t="shared" si="2"/>
        <v>29</v>
      </c>
      <c r="P43" s="150"/>
    </row>
    <row r="44" spans="2:16" ht="12.75">
      <c r="B44" s="121" t="s">
        <v>167</v>
      </c>
      <c r="C44" s="129">
        <v>58</v>
      </c>
      <c r="D44" s="121">
        <v>0</v>
      </c>
      <c r="E44" s="129">
        <v>9</v>
      </c>
      <c r="F44" s="121">
        <v>0</v>
      </c>
      <c r="G44" s="121">
        <v>0</v>
      </c>
      <c r="H44" s="121">
        <v>0</v>
      </c>
      <c r="I44" s="129">
        <v>67</v>
      </c>
      <c r="J44" s="129"/>
      <c r="K44" s="126">
        <v>2</v>
      </c>
      <c r="L44" s="184"/>
      <c r="M44" s="185">
        <f t="shared" si="2"/>
        <v>69</v>
      </c>
      <c r="P44" s="150"/>
    </row>
    <row r="45" spans="2:16" ht="12.75" customHeight="1">
      <c r="B45" s="121"/>
      <c r="C45" s="129"/>
      <c r="D45" s="129"/>
      <c r="E45" s="129"/>
      <c r="F45" s="129"/>
      <c r="G45" s="129"/>
      <c r="H45" s="129"/>
      <c r="I45" s="129"/>
      <c r="J45" s="129"/>
      <c r="K45" s="126"/>
      <c r="L45" s="184"/>
      <c r="M45" s="185"/>
      <c r="P45" s="150"/>
    </row>
    <row r="46" spans="1:16" ht="12.75">
      <c r="A46" s="183" t="s">
        <v>274</v>
      </c>
      <c r="B46" s="121"/>
      <c r="C46" s="129"/>
      <c r="D46" s="129"/>
      <c r="E46" s="129"/>
      <c r="F46" s="129"/>
      <c r="G46" s="129"/>
      <c r="H46" s="129"/>
      <c r="I46" s="129"/>
      <c r="J46" s="129"/>
      <c r="K46" s="126"/>
      <c r="L46" s="184"/>
      <c r="M46" s="185"/>
      <c r="P46" s="150"/>
    </row>
    <row r="47" spans="2:16" ht="12.75">
      <c r="B47" s="121" t="s">
        <v>202</v>
      </c>
      <c r="C47" s="129">
        <v>12</v>
      </c>
      <c r="D47" s="129">
        <v>7</v>
      </c>
      <c r="E47" s="129">
        <v>175</v>
      </c>
      <c r="F47" s="129">
        <v>6</v>
      </c>
      <c r="G47" s="129">
        <v>12</v>
      </c>
      <c r="H47" s="129">
        <v>8</v>
      </c>
      <c r="I47" s="129">
        <v>220</v>
      </c>
      <c r="J47" s="129"/>
      <c r="K47" s="126">
        <v>0</v>
      </c>
      <c r="L47" s="184"/>
      <c r="M47" s="185">
        <f aca="true" t="shared" si="3" ref="M47:M56">I47+K47</f>
        <v>220</v>
      </c>
      <c r="P47" s="150"/>
    </row>
    <row r="48" spans="2:16" ht="12.75">
      <c r="B48" s="121" t="s">
        <v>214</v>
      </c>
      <c r="C48" s="121">
        <v>0</v>
      </c>
      <c r="D48" s="129">
        <v>3</v>
      </c>
      <c r="E48" s="129">
        <v>67</v>
      </c>
      <c r="F48" s="121">
        <v>5</v>
      </c>
      <c r="G48" s="129">
        <v>8</v>
      </c>
      <c r="H48" s="129">
        <v>1</v>
      </c>
      <c r="I48" s="129">
        <v>84</v>
      </c>
      <c r="J48" s="129"/>
      <c r="K48" s="126">
        <v>0</v>
      </c>
      <c r="L48" s="184"/>
      <c r="M48" s="185">
        <f t="shared" si="3"/>
        <v>84</v>
      </c>
      <c r="P48" s="150"/>
    </row>
    <row r="49" spans="2:16" ht="12.75">
      <c r="B49" s="121" t="s">
        <v>142</v>
      </c>
      <c r="C49" s="129">
        <v>33</v>
      </c>
      <c r="D49" s="129">
        <v>93</v>
      </c>
      <c r="E49" s="129">
        <v>1036</v>
      </c>
      <c r="F49" s="129">
        <v>49</v>
      </c>
      <c r="G49" s="129">
        <v>128</v>
      </c>
      <c r="H49" s="129">
        <v>44</v>
      </c>
      <c r="I49" s="129">
        <v>1383</v>
      </c>
      <c r="J49" s="129"/>
      <c r="K49" s="126">
        <v>7</v>
      </c>
      <c r="L49" s="184"/>
      <c r="M49" s="185">
        <f t="shared" si="3"/>
        <v>1390</v>
      </c>
      <c r="P49" s="150"/>
    </row>
    <row r="50" spans="2:16" ht="12.75">
      <c r="B50" s="121" t="s">
        <v>210</v>
      </c>
      <c r="C50" s="129">
        <v>11</v>
      </c>
      <c r="D50" s="129">
        <v>1</v>
      </c>
      <c r="E50" s="129">
        <v>95</v>
      </c>
      <c r="F50" s="129">
        <v>2</v>
      </c>
      <c r="G50" s="129">
        <v>9</v>
      </c>
      <c r="H50" s="129">
        <v>10</v>
      </c>
      <c r="I50" s="129">
        <v>128</v>
      </c>
      <c r="J50" s="129"/>
      <c r="K50" s="126">
        <v>1</v>
      </c>
      <c r="L50" s="184"/>
      <c r="M50" s="185">
        <f t="shared" si="3"/>
        <v>129</v>
      </c>
      <c r="P50" s="150"/>
    </row>
    <row r="51" spans="2:16" ht="12.75">
      <c r="B51" s="121" t="s">
        <v>134</v>
      </c>
      <c r="C51" s="129">
        <v>139</v>
      </c>
      <c r="D51" s="129">
        <v>93</v>
      </c>
      <c r="E51" s="129">
        <v>2747</v>
      </c>
      <c r="F51" s="129">
        <v>88</v>
      </c>
      <c r="G51" s="129">
        <v>277</v>
      </c>
      <c r="H51" s="129">
        <v>109</v>
      </c>
      <c r="I51" s="129">
        <v>3453</v>
      </c>
      <c r="J51" s="129"/>
      <c r="K51" s="126">
        <v>14</v>
      </c>
      <c r="L51" s="184"/>
      <c r="M51" s="185">
        <f t="shared" si="3"/>
        <v>3467</v>
      </c>
      <c r="P51" s="150"/>
    </row>
    <row r="52" spans="2:16" ht="12.75">
      <c r="B52" s="121" t="s">
        <v>138</v>
      </c>
      <c r="C52" s="129">
        <v>43</v>
      </c>
      <c r="D52" s="129">
        <v>94</v>
      </c>
      <c r="E52" s="129">
        <v>1605</v>
      </c>
      <c r="F52" s="129">
        <v>73</v>
      </c>
      <c r="G52" s="129">
        <v>203</v>
      </c>
      <c r="H52" s="129">
        <v>54</v>
      </c>
      <c r="I52" s="129">
        <v>2072</v>
      </c>
      <c r="J52" s="129"/>
      <c r="K52" s="126">
        <v>4</v>
      </c>
      <c r="L52" s="184"/>
      <c r="M52" s="185">
        <f t="shared" si="3"/>
        <v>2076</v>
      </c>
      <c r="P52" s="150"/>
    </row>
    <row r="53" spans="2:16" ht="12.75">
      <c r="B53" s="121" t="s">
        <v>201</v>
      </c>
      <c r="C53" s="129">
        <v>3</v>
      </c>
      <c r="D53" s="129">
        <v>1</v>
      </c>
      <c r="E53" s="129">
        <v>151</v>
      </c>
      <c r="F53" s="129">
        <v>16</v>
      </c>
      <c r="G53" s="129">
        <v>30</v>
      </c>
      <c r="H53" s="129">
        <v>19</v>
      </c>
      <c r="I53" s="129">
        <v>220</v>
      </c>
      <c r="J53" s="129"/>
      <c r="K53" s="126">
        <v>1</v>
      </c>
      <c r="L53" s="184"/>
      <c r="M53" s="185">
        <f t="shared" si="3"/>
        <v>221</v>
      </c>
      <c r="P53" s="150"/>
    </row>
    <row r="54" spans="2:16" ht="12.75">
      <c r="B54" s="121" t="s">
        <v>147</v>
      </c>
      <c r="C54" s="129">
        <v>5</v>
      </c>
      <c r="D54" s="129">
        <v>80</v>
      </c>
      <c r="E54" s="129">
        <v>551</v>
      </c>
      <c r="F54" s="129">
        <v>127</v>
      </c>
      <c r="G54" s="129">
        <v>60</v>
      </c>
      <c r="H54" s="129">
        <v>20</v>
      </c>
      <c r="I54" s="129">
        <v>843</v>
      </c>
      <c r="J54" s="129"/>
      <c r="K54" s="126">
        <v>1</v>
      </c>
      <c r="L54" s="184"/>
      <c r="M54" s="185">
        <f t="shared" si="3"/>
        <v>844</v>
      </c>
      <c r="P54" s="150"/>
    </row>
    <row r="55" spans="2:16" ht="12.75">
      <c r="B55" s="121" t="s">
        <v>194</v>
      </c>
      <c r="C55" s="129">
        <v>5</v>
      </c>
      <c r="D55" s="129">
        <v>22</v>
      </c>
      <c r="E55" s="129">
        <v>326</v>
      </c>
      <c r="F55" s="129">
        <v>10</v>
      </c>
      <c r="G55" s="129">
        <v>30</v>
      </c>
      <c r="H55" s="129">
        <v>12</v>
      </c>
      <c r="I55" s="129">
        <v>405</v>
      </c>
      <c r="J55" s="129"/>
      <c r="K55" s="126">
        <v>0</v>
      </c>
      <c r="L55" s="184"/>
      <c r="M55" s="185">
        <f t="shared" si="3"/>
        <v>405</v>
      </c>
      <c r="P55" s="150"/>
    </row>
    <row r="56" spans="2:16" ht="12.75">
      <c r="B56" s="121" t="s">
        <v>136</v>
      </c>
      <c r="C56" s="129">
        <v>31</v>
      </c>
      <c r="D56" s="129">
        <v>272</v>
      </c>
      <c r="E56" s="129">
        <v>1788</v>
      </c>
      <c r="F56" s="129">
        <v>10</v>
      </c>
      <c r="G56" s="129">
        <v>130</v>
      </c>
      <c r="H56" s="129">
        <v>43</v>
      </c>
      <c r="I56" s="129">
        <v>2274</v>
      </c>
      <c r="J56" s="129"/>
      <c r="K56" s="126">
        <v>4</v>
      </c>
      <c r="L56" s="184"/>
      <c r="M56" s="185">
        <f t="shared" si="3"/>
        <v>2278</v>
      </c>
      <c r="P56" s="150"/>
    </row>
    <row r="57" spans="2:16" ht="12.75" customHeight="1">
      <c r="B57" s="121"/>
      <c r="C57" s="129"/>
      <c r="D57" s="129"/>
      <c r="E57" s="129"/>
      <c r="F57" s="129"/>
      <c r="G57" s="129"/>
      <c r="H57" s="129"/>
      <c r="I57" s="129"/>
      <c r="J57" s="129"/>
      <c r="K57" s="126"/>
      <c r="L57" s="184"/>
      <c r="M57" s="185"/>
      <c r="P57" s="150"/>
    </row>
    <row r="58" spans="1:16" ht="12.75">
      <c r="A58" s="183" t="s">
        <v>275</v>
      </c>
      <c r="B58" s="121"/>
      <c r="C58" s="129"/>
      <c r="D58" s="129"/>
      <c r="E58" s="129"/>
      <c r="F58" s="129"/>
      <c r="G58" s="129"/>
      <c r="H58" s="129"/>
      <c r="I58" s="129"/>
      <c r="J58" s="129"/>
      <c r="K58" s="126"/>
      <c r="L58" s="184"/>
      <c r="M58" s="185"/>
      <c r="P58" s="150"/>
    </row>
    <row r="59" spans="2:16" ht="12.75">
      <c r="B59" s="121" t="s">
        <v>172</v>
      </c>
      <c r="C59" s="129">
        <v>6</v>
      </c>
      <c r="D59" s="129">
        <v>21</v>
      </c>
      <c r="E59" s="129">
        <v>418</v>
      </c>
      <c r="F59" s="129">
        <v>4</v>
      </c>
      <c r="G59" s="129">
        <v>24</v>
      </c>
      <c r="H59" s="129">
        <v>11</v>
      </c>
      <c r="I59" s="129">
        <v>484</v>
      </c>
      <c r="J59" s="129"/>
      <c r="K59" s="126">
        <v>5</v>
      </c>
      <c r="L59" s="184"/>
      <c r="M59" s="185">
        <f aca="true" t="shared" si="4" ref="M59:M68">I59+K59</f>
        <v>489</v>
      </c>
      <c r="P59" s="150"/>
    </row>
    <row r="60" spans="2:16" ht="12.75">
      <c r="B60" s="121" t="s">
        <v>220</v>
      </c>
      <c r="C60" s="129">
        <v>2</v>
      </c>
      <c r="D60" s="129">
        <v>1</v>
      </c>
      <c r="E60" s="129">
        <v>44</v>
      </c>
      <c r="F60" s="121">
        <v>1</v>
      </c>
      <c r="G60" s="129">
        <v>3</v>
      </c>
      <c r="H60" s="121">
        <v>0</v>
      </c>
      <c r="I60" s="129">
        <v>51</v>
      </c>
      <c r="J60" s="129"/>
      <c r="K60" s="126">
        <v>1</v>
      </c>
      <c r="L60" s="184"/>
      <c r="M60" s="185">
        <f t="shared" si="4"/>
        <v>52</v>
      </c>
      <c r="P60" s="150"/>
    </row>
    <row r="61" spans="2:16" ht="12.75">
      <c r="B61" s="121" t="s">
        <v>211</v>
      </c>
      <c r="C61" s="121">
        <v>4</v>
      </c>
      <c r="D61" s="129">
        <v>1</v>
      </c>
      <c r="E61" s="129">
        <v>93</v>
      </c>
      <c r="F61" s="129">
        <v>3</v>
      </c>
      <c r="G61" s="129">
        <v>17</v>
      </c>
      <c r="H61" s="129">
        <v>4</v>
      </c>
      <c r="I61" s="129">
        <v>122</v>
      </c>
      <c r="J61" s="129"/>
      <c r="K61" s="126">
        <v>1</v>
      </c>
      <c r="L61" s="184"/>
      <c r="M61" s="185">
        <f t="shared" si="4"/>
        <v>123</v>
      </c>
      <c r="P61" s="150"/>
    </row>
    <row r="62" spans="2:16" ht="12.75">
      <c r="B62" s="121" t="s">
        <v>242</v>
      </c>
      <c r="C62" s="121">
        <v>0</v>
      </c>
      <c r="D62" s="121">
        <v>0</v>
      </c>
      <c r="E62" s="129">
        <v>9</v>
      </c>
      <c r="F62" s="121">
        <v>0</v>
      </c>
      <c r="G62" s="121">
        <v>0</v>
      </c>
      <c r="H62" s="121">
        <v>0</v>
      </c>
      <c r="I62" s="129">
        <v>9</v>
      </c>
      <c r="J62" s="129"/>
      <c r="K62" s="126">
        <v>0</v>
      </c>
      <c r="L62" s="184"/>
      <c r="M62" s="185">
        <f t="shared" si="4"/>
        <v>9</v>
      </c>
      <c r="P62" s="150"/>
    </row>
    <row r="63" spans="2:16" ht="12.75">
      <c r="B63" s="121" t="s">
        <v>209</v>
      </c>
      <c r="C63" s="129">
        <v>1</v>
      </c>
      <c r="D63" s="121">
        <v>1</v>
      </c>
      <c r="E63" s="129">
        <v>116</v>
      </c>
      <c r="F63" s="129">
        <v>5</v>
      </c>
      <c r="G63" s="129">
        <v>4</v>
      </c>
      <c r="H63" s="121">
        <v>2</v>
      </c>
      <c r="I63" s="129">
        <v>129</v>
      </c>
      <c r="J63" s="129"/>
      <c r="K63" s="126">
        <v>2</v>
      </c>
      <c r="L63" s="184"/>
      <c r="M63" s="185">
        <f t="shared" si="4"/>
        <v>131</v>
      </c>
      <c r="P63" s="150"/>
    </row>
    <row r="64" spans="2:16" ht="12.75">
      <c r="B64" s="121" t="s">
        <v>236</v>
      </c>
      <c r="C64" s="129">
        <v>10</v>
      </c>
      <c r="D64" s="129">
        <v>3</v>
      </c>
      <c r="E64" s="129">
        <v>11</v>
      </c>
      <c r="F64" s="121">
        <v>0</v>
      </c>
      <c r="G64" s="121">
        <v>0</v>
      </c>
      <c r="H64" s="121">
        <v>0</v>
      </c>
      <c r="I64" s="129">
        <v>24</v>
      </c>
      <c r="J64" s="129"/>
      <c r="K64" s="126">
        <v>0</v>
      </c>
      <c r="L64" s="184"/>
      <c r="M64" s="185">
        <f t="shared" si="4"/>
        <v>24</v>
      </c>
      <c r="P64" s="150"/>
    </row>
    <row r="65" spans="2:16" ht="12.75">
      <c r="B65" s="121" t="s">
        <v>238</v>
      </c>
      <c r="C65" s="129">
        <v>18</v>
      </c>
      <c r="D65" s="121">
        <v>0</v>
      </c>
      <c r="E65" s="129">
        <v>2</v>
      </c>
      <c r="F65" s="121">
        <v>0</v>
      </c>
      <c r="G65" s="121">
        <v>1</v>
      </c>
      <c r="H65" s="121">
        <v>0</v>
      </c>
      <c r="I65" s="129">
        <v>21</v>
      </c>
      <c r="J65" s="129"/>
      <c r="K65" s="126">
        <v>1</v>
      </c>
      <c r="L65" s="184"/>
      <c r="M65" s="185">
        <f t="shared" si="4"/>
        <v>22</v>
      </c>
      <c r="P65" s="150"/>
    </row>
    <row r="66" spans="2:16" ht="12.75">
      <c r="B66" s="121" t="s">
        <v>239</v>
      </c>
      <c r="C66" s="121">
        <v>1</v>
      </c>
      <c r="D66" s="121">
        <v>0</v>
      </c>
      <c r="E66" s="129">
        <v>15</v>
      </c>
      <c r="F66" s="121">
        <v>0</v>
      </c>
      <c r="G66" s="121">
        <v>5</v>
      </c>
      <c r="H66" s="121">
        <v>1</v>
      </c>
      <c r="I66" s="129">
        <v>22</v>
      </c>
      <c r="J66" s="129"/>
      <c r="K66" s="126">
        <v>0</v>
      </c>
      <c r="L66" s="184"/>
      <c r="M66" s="185">
        <f t="shared" si="4"/>
        <v>22</v>
      </c>
      <c r="P66" s="150"/>
    </row>
    <row r="67" spans="2:16" ht="12.75">
      <c r="B67" s="121" t="s">
        <v>205</v>
      </c>
      <c r="C67" s="121">
        <v>0</v>
      </c>
      <c r="D67" s="129">
        <v>1</v>
      </c>
      <c r="E67" s="129">
        <v>155</v>
      </c>
      <c r="F67" s="129">
        <v>11</v>
      </c>
      <c r="G67" s="129">
        <v>6</v>
      </c>
      <c r="H67" s="129">
        <v>6</v>
      </c>
      <c r="I67" s="129">
        <v>179</v>
      </c>
      <c r="J67" s="129"/>
      <c r="K67" s="126">
        <v>2</v>
      </c>
      <c r="L67" s="184"/>
      <c r="M67" s="185">
        <f t="shared" si="4"/>
        <v>181</v>
      </c>
      <c r="P67" s="150"/>
    </row>
    <row r="68" spans="2:16" ht="12.75">
      <c r="B68" s="121" t="s">
        <v>207</v>
      </c>
      <c r="C68" s="129">
        <v>1</v>
      </c>
      <c r="D68" s="129">
        <v>9</v>
      </c>
      <c r="E68" s="129">
        <v>100</v>
      </c>
      <c r="F68" s="129">
        <v>8</v>
      </c>
      <c r="G68" s="129">
        <v>10</v>
      </c>
      <c r="H68" s="129">
        <v>5</v>
      </c>
      <c r="I68" s="129">
        <v>133</v>
      </c>
      <c r="J68" s="129"/>
      <c r="K68" s="126">
        <v>7</v>
      </c>
      <c r="L68" s="184"/>
      <c r="M68" s="185">
        <f t="shared" si="4"/>
        <v>140</v>
      </c>
      <c r="P68" s="150"/>
    </row>
    <row r="69" spans="2:16" ht="12.75" customHeight="1">
      <c r="B69" s="121"/>
      <c r="C69" s="129"/>
      <c r="D69" s="129"/>
      <c r="E69" s="129"/>
      <c r="F69" s="129"/>
      <c r="G69" s="129"/>
      <c r="H69" s="129"/>
      <c r="I69" s="129"/>
      <c r="J69" s="129"/>
      <c r="K69" s="126"/>
      <c r="L69" s="184"/>
      <c r="M69" s="185"/>
      <c r="P69" s="150"/>
    </row>
    <row r="70" spans="1:16" ht="12.75">
      <c r="A70" s="183" t="s">
        <v>276</v>
      </c>
      <c r="B70" s="121"/>
      <c r="C70" s="129"/>
      <c r="D70" s="129"/>
      <c r="E70" s="129"/>
      <c r="F70" s="129"/>
      <c r="G70" s="129"/>
      <c r="H70" s="129"/>
      <c r="I70" s="129"/>
      <c r="J70" s="129"/>
      <c r="K70" s="126"/>
      <c r="L70" s="184"/>
      <c r="M70" s="185"/>
      <c r="P70" s="150"/>
    </row>
    <row r="71" spans="2:16" ht="12.75">
      <c r="B71" s="121" t="s">
        <v>200</v>
      </c>
      <c r="C71" s="121">
        <v>0</v>
      </c>
      <c r="D71" s="129">
        <v>19</v>
      </c>
      <c r="E71" s="129">
        <v>212</v>
      </c>
      <c r="F71" s="129">
        <v>3</v>
      </c>
      <c r="G71" s="129">
        <v>14</v>
      </c>
      <c r="H71" s="129">
        <v>6</v>
      </c>
      <c r="I71" s="129">
        <v>254</v>
      </c>
      <c r="J71" s="129"/>
      <c r="K71" s="126">
        <v>0</v>
      </c>
      <c r="L71" s="184"/>
      <c r="M71" s="185">
        <f aca="true" t="shared" si="5" ref="M71:M77">I71+K71</f>
        <v>254</v>
      </c>
      <c r="P71" s="150"/>
    </row>
    <row r="72" spans="2:16" ht="12.75">
      <c r="B72" s="121" t="s">
        <v>143</v>
      </c>
      <c r="C72" s="129">
        <v>46</v>
      </c>
      <c r="D72" s="129">
        <v>70</v>
      </c>
      <c r="E72" s="129">
        <v>1200</v>
      </c>
      <c r="F72" s="129">
        <v>43</v>
      </c>
      <c r="G72" s="129">
        <v>109</v>
      </c>
      <c r="H72" s="129">
        <v>45</v>
      </c>
      <c r="I72" s="129">
        <v>1513</v>
      </c>
      <c r="J72" s="129"/>
      <c r="K72" s="126">
        <v>15</v>
      </c>
      <c r="L72" s="184"/>
      <c r="M72" s="185">
        <f t="shared" si="5"/>
        <v>1528</v>
      </c>
      <c r="P72" s="150"/>
    </row>
    <row r="73" spans="2:16" ht="12.75">
      <c r="B73" s="121" t="s">
        <v>208</v>
      </c>
      <c r="C73" s="129">
        <v>5</v>
      </c>
      <c r="D73" s="129">
        <v>9</v>
      </c>
      <c r="E73" s="129">
        <v>110</v>
      </c>
      <c r="F73" s="129">
        <v>5</v>
      </c>
      <c r="G73" s="129">
        <v>3</v>
      </c>
      <c r="H73" s="129">
        <v>1</v>
      </c>
      <c r="I73" s="129">
        <v>133</v>
      </c>
      <c r="J73" s="129"/>
      <c r="K73" s="126">
        <v>1</v>
      </c>
      <c r="L73" s="184"/>
      <c r="M73" s="185">
        <f t="shared" si="5"/>
        <v>134</v>
      </c>
      <c r="P73" s="150"/>
    </row>
    <row r="74" spans="2:16" ht="12.75">
      <c r="B74" s="121" t="s">
        <v>244</v>
      </c>
      <c r="C74" s="121">
        <v>0</v>
      </c>
      <c r="D74" s="121">
        <v>2</v>
      </c>
      <c r="E74" s="129">
        <v>1</v>
      </c>
      <c r="F74" s="121">
        <v>0</v>
      </c>
      <c r="G74" s="129">
        <v>2</v>
      </c>
      <c r="H74" s="121">
        <v>1</v>
      </c>
      <c r="I74" s="129">
        <v>6</v>
      </c>
      <c r="J74" s="129"/>
      <c r="K74" s="126">
        <v>0</v>
      </c>
      <c r="L74" s="184"/>
      <c r="M74" s="185">
        <f t="shared" si="5"/>
        <v>6</v>
      </c>
      <c r="P74" s="150"/>
    </row>
    <row r="75" spans="2:16" ht="12.75">
      <c r="B75" s="121" t="s">
        <v>164</v>
      </c>
      <c r="C75" s="129">
        <v>7</v>
      </c>
      <c r="D75" s="129">
        <v>71</v>
      </c>
      <c r="E75" s="129">
        <v>425</v>
      </c>
      <c r="F75" s="129">
        <v>1</v>
      </c>
      <c r="G75" s="129">
        <v>8</v>
      </c>
      <c r="H75" s="129">
        <v>6</v>
      </c>
      <c r="I75" s="129">
        <v>518</v>
      </c>
      <c r="J75" s="129"/>
      <c r="K75" s="126">
        <v>4</v>
      </c>
      <c r="L75" s="184"/>
      <c r="M75" s="185">
        <f t="shared" si="5"/>
        <v>522</v>
      </c>
      <c r="P75" s="150"/>
    </row>
    <row r="76" spans="2:16" ht="12.75">
      <c r="B76" s="121" t="s">
        <v>216</v>
      </c>
      <c r="C76" s="121">
        <v>0</v>
      </c>
      <c r="D76" s="129">
        <v>9</v>
      </c>
      <c r="E76" s="129">
        <v>55</v>
      </c>
      <c r="F76" s="129">
        <v>3</v>
      </c>
      <c r="G76" s="129">
        <v>6</v>
      </c>
      <c r="H76" s="129">
        <v>1</v>
      </c>
      <c r="I76" s="129">
        <v>74</v>
      </c>
      <c r="J76" s="129"/>
      <c r="K76" s="126">
        <v>0</v>
      </c>
      <c r="L76" s="184"/>
      <c r="M76" s="185">
        <f t="shared" si="5"/>
        <v>74</v>
      </c>
      <c r="P76" s="150"/>
    </row>
    <row r="77" spans="2:16" ht="12.75">
      <c r="B77" s="121" t="s">
        <v>212</v>
      </c>
      <c r="C77" s="121">
        <v>0</v>
      </c>
      <c r="D77" s="129">
        <v>29</v>
      </c>
      <c r="E77" s="129">
        <v>49</v>
      </c>
      <c r="F77" s="129">
        <v>4</v>
      </c>
      <c r="G77" s="129">
        <v>2</v>
      </c>
      <c r="H77" s="129">
        <v>5</v>
      </c>
      <c r="I77" s="129">
        <v>89</v>
      </c>
      <c r="J77" s="129"/>
      <c r="K77" s="126">
        <v>1</v>
      </c>
      <c r="L77" s="184"/>
      <c r="M77" s="185">
        <f t="shared" si="5"/>
        <v>90</v>
      </c>
      <c r="P77" s="150"/>
    </row>
    <row r="78" spans="2:16" ht="12.75" customHeight="1">
      <c r="B78" s="121"/>
      <c r="C78" s="129"/>
      <c r="D78" s="129"/>
      <c r="E78" s="129"/>
      <c r="F78" s="129"/>
      <c r="G78" s="129"/>
      <c r="H78" s="129"/>
      <c r="I78" s="129"/>
      <c r="J78" s="129"/>
      <c r="K78" s="126"/>
      <c r="L78" s="184"/>
      <c r="M78" s="185"/>
      <c r="P78" s="150"/>
    </row>
    <row r="79" spans="1:16" ht="12.75">
      <c r="A79" s="183" t="s">
        <v>277</v>
      </c>
      <c r="B79" s="121"/>
      <c r="C79" s="129"/>
      <c r="D79" s="129"/>
      <c r="E79" s="129"/>
      <c r="F79" s="129"/>
      <c r="G79" s="129"/>
      <c r="H79" s="129"/>
      <c r="I79" s="129"/>
      <c r="J79" s="129"/>
      <c r="K79" s="126"/>
      <c r="L79" s="184"/>
      <c r="M79" s="185"/>
      <c r="P79" s="150"/>
    </row>
    <row r="80" spans="2:16" ht="12.75">
      <c r="B80" s="121" t="s">
        <v>196</v>
      </c>
      <c r="C80" s="129">
        <v>9</v>
      </c>
      <c r="D80" s="129">
        <v>10</v>
      </c>
      <c r="E80" s="129">
        <v>216</v>
      </c>
      <c r="F80" s="129">
        <v>8</v>
      </c>
      <c r="G80" s="129">
        <v>12</v>
      </c>
      <c r="H80" s="129">
        <v>6</v>
      </c>
      <c r="I80" s="129">
        <v>261</v>
      </c>
      <c r="J80" s="129"/>
      <c r="K80" s="126">
        <v>4</v>
      </c>
      <c r="L80" s="184"/>
      <c r="M80" s="185">
        <f aca="true" t="shared" si="6" ref="M80:M89">I80+K80</f>
        <v>265</v>
      </c>
      <c r="P80" s="150"/>
    </row>
    <row r="81" spans="2:16" ht="12.75">
      <c r="B81" s="121" t="s">
        <v>229</v>
      </c>
      <c r="C81" s="121">
        <v>1</v>
      </c>
      <c r="D81" s="129">
        <v>3</v>
      </c>
      <c r="E81" s="129">
        <v>24</v>
      </c>
      <c r="F81" s="121">
        <v>0</v>
      </c>
      <c r="G81" s="129">
        <v>1</v>
      </c>
      <c r="H81" s="121">
        <v>0</v>
      </c>
      <c r="I81" s="129">
        <v>29</v>
      </c>
      <c r="J81" s="129"/>
      <c r="K81" s="126">
        <v>0</v>
      </c>
      <c r="L81" s="184"/>
      <c r="M81" s="185">
        <f t="shared" si="6"/>
        <v>29</v>
      </c>
      <c r="P81" s="150"/>
    </row>
    <row r="82" spans="2:16" ht="12.75">
      <c r="B82" s="121" t="s">
        <v>278</v>
      </c>
      <c r="C82" s="129">
        <v>3</v>
      </c>
      <c r="D82" s="129">
        <v>17</v>
      </c>
      <c r="E82" s="129">
        <v>125</v>
      </c>
      <c r="F82" s="129">
        <v>2</v>
      </c>
      <c r="G82" s="129">
        <v>14</v>
      </c>
      <c r="H82" s="129">
        <v>5</v>
      </c>
      <c r="I82" s="129">
        <v>166</v>
      </c>
      <c r="J82" s="129"/>
      <c r="K82" s="126">
        <v>1</v>
      </c>
      <c r="L82" s="184"/>
      <c r="M82" s="185">
        <f t="shared" si="6"/>
        <v>167</v>
      </c>
      <c r="P82" s="150"/>
    </row>
    <row r="83" spans="2:16" ht="12.75">
      <c r="B83" s="121" t="s">
        <v>240</v>
      </c>
      <c r="C83" s="121">
        <v>0</v>
      </c>
      <c r="D83" s="121">
        <v>0</v>
      </c>
      <c r="E83" s="129">
        <v>17</v>
      </c>
      <c r="F83" s="121">
        <v>1</v>
      </c>
      <c r="G83" s="121">
        <v>0</v>
      </c>
      <c r="H83" s="129">
        <v>1</v>
      </c>
      <c r="I83" s="129">
        <v>19</v>
      </c>
      <c r="J83" s="129"/>
      <c r="K83" s="126">
        <v>0</v>
      </c>
      <c r="L83" s="184"/>
      <c r="M83" s="185">
        <f t="shared" si="6"/>
        <v>19</v>
      </c>
      <c r="P83" s="150"/>
    </row>
    <row r="84" spans="2:16" ht="12.75">
      <c r="B84" s="121" t="s">
        <v>233</v>
      </c>
      <c r="C84" s="121">
        <v>0</v>
      </c>
      <c r="D84" s="121">
        <v>1</v>
      </c>
      <c r="E84" s="129">
        <v>21</v>
      </c>
      <c r="F84" s="121">
        <v>1</v>
      </c>
      <c r="G84" s="121">
        <v>2</v>
      </c>
      <c r="H84" s="121">
        <v>0</v>
      </c>
      <c r="I84" s="129">
        <v>25</v>
      </c>
      <c r="J84" s="129"/>
      <c r="K84" s="126">
        <v>0</v>
      </c>
      <c r="L84" s="184"/>
      <c r="M84" s="185">
        <f t="shared" si="6"/>
        <v>25</v>
      </c>
      <c r="P84" s="150"/>
    </row>
    <row r="85" spans="2:16" ht="12.75">
      <c r="B85" s="121" t="s">
        <v>198</v>
      </c>
      <c r="C85" s="129">
        <v>4</v>
      </c>
      <c r="D85" s="129">
        <v>8</v>
      </c>
      <c r="E85" s="129">
        <v>222</v>
      </c>
      <c r="F85" s="129">
        <v>6</v>
      </c>
      <c r="G85" s="129">
        <v>13</v>
      </c>
      <c r="H85" s="129">
        <v>4</v>
      </c>
      <c r="I85" s="129">
        <v>257</v>
      </c>
      <c r="J85" s="129"/>
      <c r="K85" s="126">
        <v>5</v>
      </c>
      <c r="L85" s="184"/>
      <c r="M85" s="185">
        <f t="shared" si="6"/>
        <v>262</v>
      </c>
      <c r="P85" s="150"/>
    </row>
    <row r="86" spans="2:16" ht="12.75">
      <c r="B86" s="121" t="s">
        <v>199</v>
      </c>
      <c r="C86" s="129">
        <v>6</v>
      </c>
      <c r="D86" s="129">
        <v>7</v>
      </c>
      <c r="E86" s="129">
        <v>215</v>
      </c>
      <c r="F86" s="129">
        <v>3</v>
      </c>
      <c r="G86" s="129">
        <v>18</v>
      </c>
      <c r="H86" s="129">
        <v>4</v>
      </c>
      <c r="I86" s="129">
        <v>253</v>
      </c>
      <c r="J86" s="129"/>
      <c r="K86" s="126">
        <v>1</v>
      </c>
      <c r="L86" s="184"/>
      <c r="M86" s="185">
        <f t="shared" si="6"/>
        <v>254</v>
      </c>
      <c r="P86" s="150"/>
    </row>
    <row r="87" spans="2:16" ht="12.75">
      <c r="B87" s="121" t="s">
        <v>237</v>
      </c>
      <c r="C87" s="121">
        <v>0</v>
      </c>
      <c r="D87" s="121">
        <v>0</v>
      </c>
      <c r="E87" s="129">
        <v>19</v>
      </c>
      <c r="F87" s="121">
        <v>0</v>
      </c>
      <c r="G87" s="129">
        <v>4</v>
      </c>
      <c r="H87" s="121">
        <v>0</v>
      </c>
      <c r="I87" s="129">
        <v>23</v>
      </c>
      <c r="J87" s="129"/>
      <c r="K87" s="126">
        <v>0</v>
      </c>
      <c r="L87" s="184"/>
      <c r="M87" s="185">
        <f t="shared" si="6"/>
        <v>23</v>
      </c>
      <c r="P87" s="150"/>
    </row>
    <row r="88" spans="2:16" ht="12.75">
      <c r="B88" s="121" t="s">
        <v>243</v>
      </c>
      <c r="C88" s="121">
        <v>0</v>
      </c>
      <c r="D88" s="129">
        <v>1</v>
      </c>
      <c r="E88" s="129">
        <v>8</v>
      </c>
      <c r="F88" s="121">
        <v>0</v>
      </c>
      <c r="G88" s="121">
        <v>0</v>
      </c>
      <c r="H88" s="121">
        <v>0</v>
      </c>
      <c r="I88" s="129">
        <v>9</v>
      </c>
      <c r="J88" s="129"/>
      <c r="K88" s="126">
        <v>0</v>
      </c>
      <c r="L88" s="184"/>
      <c r="M88" s="185">
        <f t="shared" si="6"/>
        <v>9</v>
      </c>
      <c r="P88" s="150"/>
    </row>
    <row r="89" spans="2:16" ht="12.75">
      <c r="B89" s="121" t="s">
        <v>217</v>
      </c>
      <c r="C89" s="121">
        <v>0</v>
      </c>
      <c r="D89" s="129">
        <v>1</v>
      </c>
      <c r="E89" s="129">
        <v>44</v>
      </c>
      <c r="F89" s="129">
        <v>2</v>
      </c>
      <c r="G89" s="129">
        <v>16</v>
      </c>
      <c r="H89" s="129">
        <v>4</v>
      </c>
      <c r="I89" s="129">
        <v>67</v>
      </c>
      <c r="J89" s="129"/>
      <c r="K89" s="126">
        <v>1</v>
      </c>
      <c r="L89" s="184"/>
      <c r="M89" s="185">
        <f t="shared" si="6"/>
        <v>68</v>
      </c>
      <c r="P89" s="150"/>
    </row>
    <row r="90" spans="2:16" ht="12.75" customHeight="1">
      <c r="B90" s="121"/>
      <c r="C90" s="129"/>
      <c r="D90" s="129"/>
      <c r="E90" s="129"/>
      <c r="F90" s="129"/>
      <c r="G90" s="129"/>
      <c r="H90" s="129"/>
      <c r="I90" s="129"/>
      <c r="J90" s="129"/>
      <c r="K90" s="126"/>
      <c r="L90" s="184"/>
      <c r="M90" s="185"/>
      <c r="P90" s="150"/>
    </row>
    <row r="91" spans="1:16" ht="12.75">
      <c r="A91" s="183" t="s">
        <v>279</v>
      </c>
      <c r="B91" s="121"/>
      <c r="C91" s="129"/>
      <c r="D91" s="129"/>
      <c r="E91" s="129"/>
      <c r="F91" s="129"/>
      <c r="G91" s="129"/>
      <c r="H91" s="129"/>
      <c r="I91" s="129"/>
      <c r="J91" s="129"/>
      <c r="K91" s="126"/>
      <c r="L91" s="184"/>
      <c r="M91" s="185"/>
      <c r="P91" s="150"/>
    </row>
    <row r="92" spans="2:16" ht="12.75">
      <c r="B92" s="121" t="s">
        <v>157</v>
      </c>
      <c r="C92" s="121">
        <v>0</v>
      </c>
      <c r="D92" s="121">
        <v>0</v>
      </c>
      <c r="E92" s="129">
        <v>2</v>
      </c>
      <c r="F92" s="121">
        <v>0</v>
      </c>
      <c r="G92" s="121">
        <v>1</v>
      </c>
      <c r="H92" s="121">
        <v>0</v>
      </c>
      <c r="I92" s="129">
        <v>3</v>
      </c>
      <c r="J92" s="129"/>
      <c r="K92" s="126">
        <v>407</v>
      </c>
      <c r="L92" s="184"/>
      <c r="M92" s="185">
        <f>I92+K92</f>
        <v>410</v>
      </c>
      <c r="P92" s="150"/>
    </row>
    <row r="93" spans="2:16" ht="12.75">
      <c r="B93" s="121" t="s">
        <v>140</v>
      </c>
      <c r="E93" s="129"/>
      <c r="I93" s="129"/>
      <c r="J93" s="129"/>
      <c r="K93" s="126">
        <v>1387</v>
      </c>
      <c r="L93" s="184"/>
      <c r="M93" s="185"/>
      <c r="P93" s="150"/>
    </row>
    <row r="94" spans="2:16" ht="12.75">
      <c r="B94" s="121" t="s">
        <v>158</v>
      </c>
      <c r="C94" s="121">
        <v>0</v>
      </c>
      <c r="D94" s="121">
        <v>1</v>
      </c>
      <c r="E94" s="129">
        <v>7</v>
      </c>
      <c r="F94" s="121">
        <v>0</v>
      </c>
      <c r="G94" s="121">
        <v>1</v>
      </c>
      <c r="H94" s="129">
        <v>1</v>
      </c>
      <c r="I94" s="129">
        <v>10</v>
      </c>
      <c r="J94" s="129"/>
      <c r="K94" s="126">
        <v>360</v>
      </c>
      <c r="L94" s="184"/>
      <c r="M94" s="185">
        <f>I94+K94</f>
        <v>370</v>
      </c>
      <c r="P94" s="150"/>
    </row>
    <row r="95" spans="2:16" ht="12.75">
      <c r="B95" s="121" t="s">
        <v>162</v>
      </c>
      <c r="C95" s="121">
        <v>0</v>
      </c>
      <c r="D95" s="121">
        <v>0</v>
      </c>
      <c r="E95" s="129">
        <v>1</v>
      </c>
      <c r="F95" s="121">
        <v>0</v>
      </c>
      <c r="G95" s="121">
        <v>0</v>
      </c>
      <c r="H95" s="121">
        <v>0</v>
      </c>
      <c r="I95" s="129">
        <v>1</v>
      </c>
      <c r="J95" s="129"/>
      <c r="K95" s="126">
        <v>101</v>
      </c>
      <c r="L95" s="184"/>
      <c r="M95" s="185">
        <f>I95+K95</f>
        <v>102</v>
      </c>
      <c r="P95" s="150"/>
    </row>
    <row r="96" spans="2:16" ht="12.75">
      <c r="B96" s="121" t="s">
        <v>160</v>
      </c>
      <c r="C96" s="121">
        <v>0</v>
      </c>
      <c r="D96" s="121">
        <v>0</v>
      </c>
      <c r="E96" s="129">
        <v>2</v>
      </c>
      <c r="F96" s="121">
        <v>1</v>
      </c>
      <c r="G96" s="121">
        <v>0</v>
      </c>
      <c r="H96" s="121">
        <v>0</v>
      </c>
      <c r="I96" s="129">
        <v>3</v>
      </c>
      <c r="J96" s="129"/>
      <c r="K96" s="126">
        <v>178</v>
      </c>
      <c r="L96" s="184"/>
      <c r="M96" s="185">
        <f>I96+K96</f>
        <v>181</v>
      </c>
      <c r="P96" s="150"/>
    </row>
    <row r="97" spans="2:16" ht="12.75">
      <c r="B97" s="121" t="s">
        <v>159</v>
      </c>
      <c r="E97" s="129"/>
      <c r="I97" s="129"/>
      <c r="J97" s="129"/>
      <c r="K97" s="126">
        <v>344</v>
      </c>
      <c r="L97" s="184"/>
      <c r="M97" s="185"/>
      <c r="P97" s="150"/>
    </row>
    <row r="98" spans="2:13" ht="12.75">
      <c r="B98" s="121" t="s">
        <v>280</v>
      </c>
      <c r="C98" s="121">
        <v>0</v>
      </c>
      <c r="D98" s="121">
        <v>0</v>
      </c>
      <c r="E98" s="129">
        <v>1</v>
      </c>
      <c r="F98" s="121">
        <v>0</v>
      </c>
      <c r="G98" s="121">
        <v>0</v>
      </c>
      <c r="H98" s="121">
        <v>0</v>
      </c>
      <c r="I98" s="129">
        <v>1</v>
      </c>
      <c r="J98" s="129"/>
      <c r="K98" s="126">
        <v>30</v>
      </c>
      <c r="L98" s="184"/>
      <c r="M98" s="185">
        <f>I98+K98</f>
        <v>31</v>
      </c>
    </row>
    <row r="99" spans="2:13" ht="12.75">
      <c r="B99" s="121" t="s">
        <v>192</v>
      </c>
      <c r="C99" s="121">
        <v>0</v>
      </c>
      <c r="D99" s="121">
        <v>0</v>
      </c>
      <c r="E99" s="129">
        <v>9</v>
      </c>
      <c r="F99" s="121">
        <v>1</v>
      </c>
      <c r="G99" s="121">
        <v>0</v>
      </c>
      <c r="H99" s="121">
        <v>0</v>
      </c>
      <c r="I99" s="129">
        <v>10</v>
      </c>
      <c r="J99" s="129"/>
      <c r="K99" s="126">
        <v>520</v>
      </c>
      <c r="L99" s="184"/>
      <c r="M99" s="185">
        <f>I99+K99</f>
        <v>530</v>
      </c>
    </row>
    <row r="100" spans="2:13" ht="12.75">
      <c r="B100" s="121" t="s">
        <v>163</v>
      </c>
      <c r="C100" s="129">
        <v>1</v>
      </c>
      <c r="D100" s="121">
        <v>0</v>
      </c>
      <c r="E100" s="121">
        <v>0</v>
      </c>
      <c r="F100" s="121">
        <v>0</v>
      </c>
      <c r="G100" s="121">
        <v>0</v>
      </c>
      <c r="H100" s="121">
        <v>0</v>
      </c>
      <c r="I100" s="129">
        <v>1</v>
      </c>
      <c r="J100" s="129"/>
      <c r="K100" s="126">
        <v>94</v>
      </c>
      <c r="L100" s="184"/>
      <c r="M100" s="185">
        <f>I100+K100</f>
        <v>95</v>
      </c>
    </row>
    <row r="101" spans="2:13" ht="12.75">
      <c r="B101" s="121" t="s">
        <v>281</v>
      </c>
      <c r="C101" s="126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9"/>
      <c r="K101" s="126">
        <v>64</v>
      </c>
      <c r="L101" s="184"/>
      <c r="M101" s="185"/>
    </row>
    <row r="102" spans="2:13" ht="12.75">
      <c r="B102" s="121"/>
      <c r="C102" s="129"/>
      <c r="D102" s="129"/>
      <c r="E102" s="129"/>
      <c r="F102" s="129"/>
      <c r="G102" s="129"/>
      <c r="H102" s="129"/>
      <c r="I102" s="129"/>
      <c r="J102" s="129"/>
      <c r="K102" s="126"/>
      <c r="L102" s="184"/>
      <c r="M102" s="185"/>
    </row>
    <row r="103" spans="1:13" ht="12.75">
      <c r="A103" s="183" t="s">
        <v>282</v>
      </c>
      <c r="B103" s="121"/>
      <c r="C103" s="129"/>
      <c r="D103" s="129"/>
      <c r="E103" s="129"/>
      <c r="F103" s="129"/>
      <c r="G103" s="129"/>
      <c r="H103" s="129"/>
      <c r="I103" s="129"/>
      <c r="J103" s="129"/>
      <c r="K103" s="126"/>
      <c r="L103" s="184"/>
      <c r="M103" s="185"/>
    </row>
    <row r="104" spans="2:13" ht="12.75" customHeight="1">
      <c r="B104" s="121" t="s">
        <v>218</v>
      </c>
      <c r="C104" s="121">
        <v>0</v>
      </c>
      <c r="D104" s="129">
        <v>3</v>
      </c>
      <c r="E104" s="129">
        <v>56</v>
      </c>
      <c r="F104" s="129">
        <v>2</v>
      </c>
      <c r="G104" s="129">
        <v>1</v>
      </c>
      <c r="H104" s="129">
        <v>2</v>
      </c>
      <c r="I104" s="129">
        <v>64</v>
      </c>
      <c r="J104" s="129"/>
      <c r="K104" s="126">
        <v>0</v>
      </c>
      <c r="L104" s="184"/>
      <c r="M104" s="185">
        <f>I104+K104</f>
        <v>64</v>
      </c>
    </row>
    <row r="105" spans="2:13" ht="12.75">
      <c r="B105" s="121" t="s">
        <v>235</v>
      </c>
      <c r="C105" s="121">
        <v>0</v>
      </c>
      <c r="D105" s="129">
        <v>1</v>
      </c>
      <c r="E105" s="129">
        <v>22</v>
      </c>
      <c r="F105" s="121">
        <v>0</v>
      </c>
      <c r="G105" s="129">
        <v>1</v>
      </c>
      <c r="H105" s="121">
        <v>0</v>
      </c>
      <c r="I105" s="129">
        <v>24</v>
      </c>
      <c r="J105" s="129"/>
      <c r="K105" s="126">
        <v>0</v>
      </c>
      <c r="L105" s="184"/>
      <c r="M105" s="185">
        <f>I105+K105</f>
        <v>24</v>
      </c>
    </row>
    <row r="106" spans="2:13" ht="12.75">
      <c r="B106" s="121" t="s">
        <v>225</v>
      </c>
      <c r="C106" s="121">
        <v>0</v>
      </c>
      <c r="D106" s="121">
        <v>1</v>
      </c>
      <c r="E106" s="129">
        <v>25</v>
      </c>
      <c r="F106" s="129">
        <v>1</v>
      </c>
      <c r="G106" s="129">
        <v>6</v>
      </c>
      <c r="H106" s="129">
        <v>8</v>
      </c>
      <c r="I106" s="129">
        <v>41</v>
      </c>
      <c r="J106" s="129"/>
      <c r="K106" s="126">
        <v>0</v>
      </c>
      <c r="L106" s="184"/>
      <c r="M106" s="185">
        <f>I106+K106</f>
        <v>41</v>
      </c>
    </row>
    <row r="107" spans="2:13" ht="12.75">
      <c r="B107" s="121" t="s">
        <v>232</v>
      </c>
      <c r="C107" s="121">
        <v>0</v>
      </c>
      <c r="D107" s="121">
        <v>1</v>
      </c>
      <c r="E107" s="129">
        <v>19</v>
      </c>
      <c r="F107" s="129">
        <v>3</v>
      </c>
      <c r="G107" s="129">
        <v>2</v>
      </c>
      <c r="H107" s="129">
        <v>1</v>
      </c>
      <c r="I107" s="129">
        <v>26</v>
      </c>
      <c r="J107" s="129"/>
      <c r="K107" s="126">
        <v>0</v>
      </c>
      <c r="L107" s="184"/>
      <c r="M107" s="185">
        <f>I107+K107</f>
        <v>26</v>
      </c>
    </row>
    <row r="108" spans="2:13" ht="12.75">
      <c r="B108" s="121" t="s">
        <v>161</v>
      </c>
      <c r="C108" s="129">
        <v>2</v>
      </c>
      <c r="D108" s="129">
        <v>8</v>
      </c>
      <c r="E108" s="129">
        <v>132</v>
      </c>
      <c r="F108" s="129">
        <v>56</v>
      </c>
      <c r="G108" s="129">
        <v>29</v>
      </c>
      <c r="H108" s="129">
        <v>11</v>
      </c>
      <c r="I108" s="129">
        <v>238</v>
      </c>
      <c r="J108" s="129"/>
      <c r="K108">
        <v>108</v>
      </c>
      <c r="L108" s="184"/>
      <c r="M108" s="185">
        <f>I108+K108</f>
        <v>346</v>
      </c>
    </row>
    <row r="109" spans="2:13" ht="12.75">
      <c r="B109" s="121"/>
      <c r="C109" s="129"/>
      <c r="D109" s="129"/>
      <c r="E109" s="129"/>
      <c r="F109" s="129"/>
      <c r="G109" s="129"/>
      <c r="H109" s="129"/>
      <c r="I109" s="129"/>
      <c r="J109" s="129"/>
      <c r="K109" s="126"/>
      <c r="L109" s="184"/>
      <c r="M109" s="185"/>
    </row>
    <row r="110" spans="3:13" ht="12.75">
      <c r="C110" s="129"/>
      <c r="D110" s="129"/>
      <c r="E110" s="129"/>
      <c r="F110" s="129"/>
      <c r="G110" s="129"/>
      <c r="H110" s="129"/>
      <c r="I110" s="186"/>
      <c r="J110" s="129"/>
      <c r="K110" s="129"/>
      <c r="L110" s="184"/>
      <c r="M110" s="185"/>
    </row>
    <row r="111" spans="1:13" ht="12.75">
      <c r="A111" s="183" t="s">
        <v>283</v>
      </c>
      <c r="C111" s="185">
        <f aca="true" t="shared" si="7" ref="C111:I111">SUM(C16:C108)</f>
        <v>545</v>
      </c>
      <c r="D111" s="185">
        <f t="shared" si="7"/>
        <v>1428</v>
      </c>
      <c r="E111" s="185">
        <f t="shared" si="7"/>
        <v>17506</v>
      </c>
      <c r="F111" s="185">
        <f t="shared" si="7"/>
        <v>665</v>
      </c>
      <c r="G111" s="185">
        <f t="shared" si="7"/>
        <v>1655</v>
      </c>
      <c r="H111" s="185">
        <f t="shared" si="7"/>
        <v>641</v>
      </c>
      <c r="I111" s="185">
        <f t="shared" si="7"/>
        <v>22440</v>
      </c>
      <c r="J111" s="187"/>
      <c r="K111" s="185">
        <f>SUM(K16:K108)</f>
        <v>3763</v>
      </c>
      <c r="L111" s="188"/>
      <c r="M111" s="185">
        <f>SUM(M16:M108)</f>
        <v>24408</v>
      </c>
    </row>
    <row r="112" spans="1:14" ht="13.5" thickBot="1">
      <c r="A112" s="189"/>
      <c r="B112" s="190"/>
      <c r="C112" s="191"/>
      <c r="D112" s="191"/>
      <c r="E112" s="191"/>
      <c r="F112" s="191"/>
      <c r="G112" s="191"/>
      <c r="H112" s="191"/>
      <c r="I112" s="191"/>
      <c r="J112" s="192"/>
      <c r="K112" s="191"/>
      <c r="L112" s="193"/>
      <c r="M112" s="191"/>
      <c r="N112" s="194"/>
    </row>
    <row r="113" spans="1:13" ht="12.75">
      <c r="A113" s="183"/>
      <c r="C113" s="186"/>
      <c r="D113" s="186"/>
      <c r="E113" s="186"/>
      <c r="F113" s="186"/>
      <c r="G113" s="186"/>
      <c r="H113" s="186"/>
      <c r="I113" s="186"/>
      <c r="J113" s="129"/>
      <c r="K113" s="186"/>
      <c r="L113" s="188"/>
      <c r="M113" s="186"/>
    </row>
    <row r="114" spans="1:16" ht="12.75">
      <c r="A114" s="195" t="s">
        <v>284</v>
      </c>
      <c r="B114" s="196"/>
      <c r="C114" s="126">
        <v>764</v>
      </c>
      <c r="D114" s="126">
        <v>1049</v>
      </c>
      <c r="E114" s="126">
        <v>15417</v>
      </c>
      <c r="F114" s="126">
        <v>860</v>
      </c>
      <c r="G114" s="126">
        <v>1569</v>
      </c>
      <c r="H114" s="126">
        <v>541</v>
      </c>
      <c r="I114" s="197">
        <v>20200</v>
      </c>
      <c r="J114" s="126"/>
      <c r="K114" s="129"/>
      <c r="L114" s="184"/>
      <c r="M114" s="186"/>
      <c r="P114" s="150"/>
    </row>
    <row r="115" spans="1:16" ht="12.75">
      <c r="A115" s="124" t="s">
        <v>285</v>
      </c>
      <c r="K115" s="129"/>
      <c r="L115" s="184"/>
      <c r="M115" s="186"/>
      <c r="P115" s="150"/>
    </row>
    <row r="116" spans="1:16" ht="12.75">
      <c r="A116" s="124"/>
      <c r="K116" s="129"/>
      <c r="L116" s="184"/>
      <c r="M116" s="186"/>
      <c r="P116" s="150"/>
    </row>
    <row r="117" spans="1:16" ht="12.75">
      <c r="A117" s="31" t="s">
        <v>286</v>
      </c>
      <c r="C117" s="198">
        <f aca="true" t="shared" si="8" ref="C117:I117">C111/C114</f>
        <v>0.7133507853403142</v>
      </c>
      <c r="D117" s="198">
        <f t="shared" si="8"/>
        <v>1.361296472831268</v>
      </c>
      <c r="E117" s="198">
        <f t="shared" si="8"/>
        <v>1.1354997729778815</v>
      </c>
      <c r="F117" s="198">
        <f t="shared" si="8"/>
        <v>0.7732558139534884</v>
      </c>
      <c r="G117" s="198">
        <f t="shared" si="8"/>
        <v>1.0548119821542383</v>
      </c>
      <c r="H117" s="198">
        <f t="shared" si="8"/>
        <v>1.1848428835489833</v>
      </c>
      <c r="I117" s="198">
        <f t="shared" si="8"/>
        <v>1.110891089108911</v>
      </c>
      <c r="K117" s="129"/>
      <c r="L117" s="184"/>
      <c r="M117" s="186"/>
      <c r="P117" s="150"/>
    </row>
    <row r="118" spans="1:16" ht="12.75">
      <c r="A118" s="124" t="s">
        <v>285</v>
      </c>
      <c r="K118" s="129"/>
      <c r="L118" s="184"/>
      <c r="M118" s="186"/>
      <c r="P118" s="150"/>
    </row>
    <row r="119" spans="1:16" ht="12.75">
      <c r="A119" s="124"/>
      <c r="K119" s="129"/>
      <c r="L119" s="184"/>
      <c r="M119" s="186"/>
      <c r="P119" s="150"/>
    </row>
    <row r="120" spans="1:13" ht="12.75">
      <c r="A120" s="124"/>
      <c r="K120" s="129"/>
      <c r="L120" s="184"/>
      <c r="M120" s="186"/>
    </row>
    <row r="121" spans="1:13" ht="12.75">
      <c r="A121" s="124"/>
      <c r="B121" s="199" t="s">
        <v>287</v>
      </c>
      <c r="K121" s="129"/>
      <c r="L121" s="184"/>
      <c r="M121" s="186"/>
    </row>
    <row r="122" spans="1:13" ht="12.75">
      <c r="A122" s="124"/>
      <c r="B122" s="199" t="s">
        <v>288</v>
      </c>
      <c r="K122" s="129"/>
      <c r="L122" s="184"/>
      <c r="M122" s="186"/>
    </row>
    <row r="123" spans="1:13" ht="12.75">
      <c r="A123" s="124"/>
      <c r="B123" s="133" t="s">
        <v>289</v>
      </c>
      <c r="K123" s="129"/>
      <c r="L123" s="184"/>
      <c r="M123" s="186"/>
    </row>
    <row r="124" spans="1:13" ht="12.75">
      <c r="A124" s="124"/>
      <c r="B124" s="133" t="s">
        <v>290</v>
      </c>
      <c r="K124" s="129"/>
      <c r="L124" s="184"/>
      <c r="M124" s="186"/>
    </row>
    <row r="126" spans="3:11" ht="3.75" customHeight="1">
      <c r="C126" s="129"/>
      <c r="D126" s="129"/>
      <c r="E126" s="129"/>
      <c r="F126" s="129"/>
      <c r="G126" s="129"/>
      <c r="H126" s="129"/>
      <c r="I126" s="129"/>
      <c r="J126" s="129"/>
      <c r="K126" s="129"/>
    </row>
    <row r="127" ht="132.75" customHeight="1"/>
    <row r="131" spans="2:6" ht="12.75">
      <c r="B131" s="150"/>
      <c r="C131" s="133"/>
      <c r="D131" s="133"/>
      <c r="E131" s="133"/>
      <c r="F131" s="133"/>
    </row>
  </sheetData>
  <printOptions/>
  <pageMargins left="0.75" right="0.75" top="0.64" bottom="0.67" header="0.5" footer="0.5"/>
  <pageSetup fitToHeight="2" horizontalDpi="600" verticalDpi="600" orientation="portrait" paperSize="9" scale="58" r:id="rId1"/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09"/>
  <sheetViews>
    <sheetView workbookViewId="0" topLeftCell="A1">
      <selection activeCell="C1" sqref="C1"/>
    </sheetView>
  </sheetViews>
  <sheetFormatPr defaultColWidth="9.140625" defaultRowHeight="12.75"/>
  <cols>
    <col min="1" max="1" width="2.57421875" style="121" customWidth="1"/>
    <col min="2" max="2" width="2.421875" style="121" customWidth="1"/>
    <col min="3" max="3" width="44.421875" style="121" customWidth="1"/>
    <col min="4" max="4" width="42.7109375" style="121" customWidth="1"/>
    <col min="5" max="5" width="8.7109375" style="121" customWidth="1"/>
    <col min="6" max="6" width="1.7109375" style="121" customWidth="1"/>
    <col min="7" max="7" width="28.7109375" style="121" customWidth="1"/>
    <col min="8" max="16384" width="9.140625" style="121" customWidth="1"/>
  </cols>
  <sheetData>
    <row r="1" spans="1:18" ht="12.75">
      <c r="A1" s="123"/>
      <c r="E1" s="123"/>
      <c r="R1" s="200"/>
    </row>
    <row r="2" spans="1:18" ht="12.75">
      <c r="A2" s="31" t="s">
        <v>360</v>
      </c>
      <c r="E2" s="123"/>
      <c r="R2" s="200"/>
    </row>
    <row r="3" spans="1:18" ht="12.75">
      <c r="A3" s="3" t="s">
        <v>291</v>
      </c>
      <c r="E3" s="123"/>
      <c r="R3" s="200"/>
    </row>
    <row r="5" spans="3:5" ht="12.75">
      <c r="C5" s="123" t="s">
        <v>292</v>
      </c>
      <c r="D5" s="123" t="s">
        <v>293</v>
      </c>
      <c r="E5" s="123" t="s">
        <v>294</v>
      </c>
    </row>
    <row r="7" spans="3:5" ht="12.75">
      <c r="C7" s="121" t="s">
        <v>134</v>
      </c>
      <c r="D7" s="121" t="s">
        <v>138</v>
      </c>
      <c r="E7" s="125">
        <v>810</v>
      </c>
    </row>
    <row r="8" spans="3:5" ht="12.75">
      <c r="C8" s="121" t="s">
        <v>139</v>
      </c>
      <c r="D8" s="121" t="s">
        <v>136</v>
      </c>
      <c r="E8" s="125">
        <v>578</v>
      </c>
    </row>
    <row r="9" spans="3:5" ht="12.75">
      <c r="C9" s="121" t="s">
        <v>142</v>
      </c>
      <c r="D9" s="121" t="s">
        <v>134</v>
      </c>
      <c r="E9" s="125">
        <v>570</v>
      </c>
    </row>
    <row r="10" spans="3:5" ht="12.75">
      <c r="C10" s="121" t="s">
        <v>145</v>
      </c>
      <c r="D10" s="121" t="s">
        <v>136</v>
      </c>
      <c r="E10" s="125">
        <v>522</v>
      </c>
    </row>
    <row r="11" spans="3:5" ht="12.75">
      <c r="C11" s="121" t="s">
        <v>134</v>
      </c>
      <c r="D11" s="121" t="s">
        <v>143</v>
      </c>
      <c r="E11" s="125">
        <v>479</v>
      </c>
    </row>
    <row r="12" spans="3:5" ht="12.75">
      <c r="C12" s="121" t="s">
        <v>139</v>
      </c>
      <c r="D12" s="121" t="s">
        <v>145</v>
      </c>
      <c r="E12" s="125">
        <v>426</v>
      </c>
    </row>
    <row r="13" spans="3:5" ht="12.75">
      <c r="C13" s="121" t="s">
        <v>140</v>
      </c>
      <c r="D13" s="121" t="s">
        <v>192</v>
      </c>
      <c r="E13" s="125">
        <v>375</v>
      </c>
    </row>
    <row r="14" spans="3:5" ht="12.75">
      <c r="C14" s="121" t="s">
        <v>136</v>
      </c>
      <c r="D14" s="121" t="s">
        <v>143</v>
      </c>
      <c r="E14" s="125">
        <v>322</v>
      </c>
    </row>
    <row r="15" spans="3:5" ht="12.75">
      <c r="C15" s="121" t="s">
        <v>157</v>
      </c>
      <c r="D15" s="121" t="s">
        <v>140</v>
      </c>
      <c r="E15" s="125">
        <v>300</v>
      </c>
    </row>
    <row r="16" spans="3:5" ht="12.75">
      <c r="C16" s="121" t="s">
        <v>142</v>
      </c>
      <c r="D16" s="121" t="s">
        <v>138</v>
      </c>
      <c r="E16" s="125">
        <v>276</v>
      </c>
    </row>
    <row r="17" spans="3:5" ht="12.75">
      <c r="C17" s="121" t="s">
        <v>138</v>
      </c>
      <c r="D17" s="121" t="s">
        <v>143</v>
      </c>
      <c r="E17" s="125">
        <v>269</v>
      </c>
    </row>
    <row r="18" spans="3:5" ht="12.75">
      <c r="C18" s="121" t="s">
        <v>140</v>
      </c>
      <c r="D18" s="121" t="s">
        <v>295</v>
      </c>
      <c r="E18" s="125">
        <v>245</v>
      </c>
    </row>
    <row r="19" spans="3:5" ht="12.75">
      <c r="C19" s="121" t="s">
        <v>145</v>
      </c>
      <c r="D19" s="121" t="s">
        <v>143</v>
      </c>
      <c r="E19" s="125">
        <v>194</v>
      </c>
    </row>
    <row r="20" spans="3:5" ht="12.75">
      <c r="C20" s="121" t="s">
        <v>195</v>
      </c>
      <c r="D20" s="121" t="s">
        <v>134</v>
      </c>
      <c r="E20" s="125">
        <v>193</v>
      </c>
    </row>
    <row r="21" spans="3:5" ht="12.75">
      <c r="C21" s="121" t="s">
        <v>142</v>
      </c>
      <c r="D21" s="121" t="s">
        <v>143</v>
      </c>
      <c r="E21" s="125">
        <v>188</v>
      </c>
    </row>
    <row r="22" spans="3:5" ht="12.75">
      <c r="C22" s="121" t="s">
        <v>136</v>
      </c>
      <c r="D22" s="121" t="s">
        <v>164</v>
      </c>
      <c r="E22" s="125">
        <v>188</v>
      </c>
    </row>
    <row r="23" spans="3:5" ht="12.75">
      <c r="C23" s="121" t="s">
        <v>173</v>
      </c>
      <c r="D23" s="121" t="s">
        <v>136</v>
      </c>
      <c r="E23" s="125">
        <v>188</v>
      </c>
    </row>
    <row r="24" spans="3:5" ht="12.75">
      <c r="C24" s="121" t="s">
        <v>142</v>
      </c>
      <c r="D24" s="121" t="s">
        <v>136</v>
      </c>
      <c r="E24" s="125">
        <v>187</v>
      </c>
    </row>
    <row r="25" spans="3:5" ht="12.75">
      <c r="C25" s="121" t="s">
        <v>149</v>
      </c>
      <c r="D25" s="121" t="s">
        <v>138</v>
      </c>
      <c r="E25" s="125">
        <v>184</v>
      </c>
    </row>
    <row r="26" spans="3:5" ht="12.75">
      <c r="C26" s="121" t="s">
        <v>140</v>
      </c>
      <c r="D26" s="121" t="s">
        <v>159</v>
      </c>
      <c r="E26" s="125">
        <v>180</v>
      </c>
    </row>
    <row r="27" spans="3:5" ht="12.75">
      <c r="C27" s="121" t="s">
        <v>136</v>
      </c>
      <c r="D27" s="121" t="s">
        <v>172</v>
      </c>
      <c r="E27" s="125">
        <v>177</v>
      </c>
    </row>
    <row r="28" spans="3:5" ht="12.75">
      <c r="C28" s="121" t="s">
        <v>194</v>
      </c>
      <c r="D28" s="121" t="s">
        <v>136</v>
      </c>
      <c r="E28" s="125">
        <v>171</v>
      </c>
    </row>
    <row r="29" spans="3:5" ht="12.75">
      <c r="C29" s="121" t="s">
        <v>139</v>
      </c>
      <c r="D29" s="121" t="s">
        <v>147</v>
      </c>
      <c r="E29" s="125">
        <v>162</v>
      </c>
    </row>
    <row r="30" spans="3:5" ht="12.75">
      <c r="C30" s="121" t="s">
        <v>149</v>
      </c>
      <c r="D30" s="121" t="s">
        <v>134</v>
      </c>
      <c r="E30" s="125">
        <v>159</v>
      </c>
    </row>
    <row r="31" spans="3:5" ht="12.75">
      <c r="C31" s="121" t="s">
        <v>147</v>
      </c>
      <c r="D31" s="121" t="s">
        <v>136</v>
      </c>
      <c r="E31" s="125">
        <v>158</v>
      </c>
    </row>
    <row r="32" spans="3:5" ht="12.75">
      <c r="C32" s="121" t="s">
        <v>173</v>
      </c>
      <c r="D32" s="121" t="s">
        <v>143</v>
      </c>
      <c r="E32" s="125">
        <v>138</v>
      </c>
    </row>
    <row r="33" spans="3:5" ht="12.75">
      <c r="C33" s="121" t="s">
        <v>271</v>
      </c>
      <c r="D33" s="121" t="s">
        <v>136</v>
      </c>
      <c r="E33" s="125">
        <v>130</v>
      </c>
    </row>
    <row r="34" spans="3:5" ht="12.75">
      <c r="C34" s="121" t="s">
        <v>139</v>
      </c>
      <c r="D34" s="121" t="s">
        <v>271</v>
      </c>
      <c r="E34" s="125">
        <v>121</v>
      </c>
    </row>
    <row r="35" spans="3:5" ht="12.75">
      <c r="C35" s="121" t="s">
        <v>172</v>
      </c>
      <c r="D35" s="121" t="s">
        <v>143</v>
      </c>
      <c r="E35" s="125">
        <v>121</v>
      </c>
    </row>
    <row r="36" spans="3:5" ht="12.75">
      <c r="C36" s="121" t="s">
        <v>139</v>
      </c>
      <c r="D36" s="121" t="s">
        <v>199</v>
      </c>
      <c r="E36" s="125">
        <v>117</v>
      </c>
    </row>
    <row r="37" spans="3:5" ht="12.75">
      <c r="C37" s="121" t="s">
        <v>139</v>
      </c>
      <c r="D37" s="121" t="s">
        <v>164</v>
      </c>
      <c r="E37" s="125">
        <v>111</v>
      </c>
    </row>
    <row r="38" spans="3:5" ht="12.75">
      <c r="C38" s="121" t="s">
        <v>138</v>
      </c>
      <c r="D38" s="121" t="s">
        <v>147</v>
      </c>
      <c r="E38" s="125">
        <v>106</v>
      </c>
    </row>
    <row r="39" spans="3:5" ht="12.75">
      <c r="C39" s="121" t="s">
        <v>145</v>
      </c>
      <c r="D39" s="121" t="s">
        <v>164</v>
      </c>
      <c r="E39" s="125">
        <v>104</v>
      </c>
    </row>
    <row r="40" spans="3:5" ht="12.75">
      <c r="C40" s="121" t="s">
        <v>200</v>
      </c>
      <c r="D40" s="121" t="s">
        <v>143</v>
      </c>
      <c r="E40" s="125">
        <v>104</v>
      </c>
    </row>
    <row r="41" spans="3:5" ht="12.75">
      <c r="C41" s="121" t="s">
        <v>139</v>
      </c>
      <c r="D41" s="121" t="s">
        <v>143</v>
      </c>
      <c r="E41" s="125">
        <v>103</v>
      </c>
    </row>
    <row r="42" spans="3:5" ht="12.75">
      <c r="C42" s="121" t="s">
        <v>139</v>
      </c>
      <c r="D42" s="121" t="s">
        <v>134</v>
      </c>
      <c r="E42" s="125">
        <v>103</v>
      </c>
    </row>
    <row r="43" spans="3:5" ht="12.75">
      <c r="C43" s="121" t="s">
        <v>134</v>
      </c>
      <c r="D43" s="121" t="s">
        <v>136</v>
      </c>
      <c r="E43" s="125">
        <v>102</v>
      </c>
    </row>
    <row r="44" spans="3:5" ht="12.75">
      <c r="C44" s="121" t="s">
        <v>143</v>
      </c>
      <c r="D44" s="121" t="s">
        <v>164</v>
      </c>
      <c r="E44" s="125">
        <v>100</v>
      </c>
    </row>
    <row r="45" ht="12.75">
      <c r="E45" s="125"/>
    </row>
    <row r="46" spans="2:5" ht="12.75">
      <c r="B46" s="201" t="s">
        <v>296</v>
      </c>
      <c r="C46" s="202"/>
      <c r="D46" s="202"/>
      <c r="E46" s="203"/>
    </row>
    <row r="47" spans="1:5" ht="12.75">
      <c r="A47" s="154"/>
      <c r="B47" s="204" t="s">
        <v>297</v>
      </c>
      <c r="C47" s="205"/>
      <c r="D47" s="205"/>
      <c r="E47" s="206"/>
    </row>
    <row r="48" spans="1:5" ht="12.75">
      <c r="A48" s="154"/>
      <c r="B48" s="204" t="s">
        <v>298</v>
      </c>
      <c r="C48" s="205"/>
      <c r="D48" s="205"/>
      <c r="E48" s="206"/>
    </row>
    <row r="49" spans="1:5" ht="12.75">
      <c r="A49" s="154"/>
      <c r="B49" s="204" t="s">
        <v>299</v>
      </c>
      <c r="C49" s="205"/>
      <c r="D49" s="205"/>
      <c r="E49" s="206"/>
    </row>
    <row r="50" spans="1:5" ht="12.75">
      <c r="A50" s="154"/>
      <c r="B50" s="204" t="s">
        <v>300</v>
      </c>
      <c r="C50" s="205"/>
      <c r="D50" s="205"/>
      <c r="E50" s="206"/>
    </row>
    <row r="51" spans="1:5" ht="12.75">
      <c r="A51" s="154"/>
      <c r="B51" s="204" t="s">
        <v>301</v>
      </c>
      <c r="C51" s="205"/>
      <c r="D51" s="205"/>
      <c r="E51" s="206"/>
    </row>
    <row r="52" spans="1:5" ht="12.75">
      <c r="A52" s="154"/>
      <c r="B52" s="204"/>
      <c r="C52" s="205" t="s">
        <v>302</v>
      </c>
      <c r="D52" s="205"/>
      <c r="E52" s="206"/>
    </row>
    <row r="53" spans="1:5" ht="12.75">
      <c r="A53" s="154"/>
      <c r="B53" s="204"/>
      <c r="C53" s="205" t="s">
        <v>303</v>
      </c>
      <c r="D53" s="205"/>
      <c r="E53" s="206"/>
    </row>
    <row r="54" spans="1:5" ht="12.75">
      <c r="A54" s="154"/>
      <c r="B54" s="204"/>
      <c r="C54" s="205" t="s">
        <v>304</v>
      </c>
      <c r="D54" s="205"/>
      <c r="E54" s="206"/>
    </row>
    <row r="55" spans="1:5" ht="12.75">
      <c r="A55" s="154"/>
      <c r="B55" s="207"/>
      <c r="C55" s="208" t="s">
        <v>305</v>
      </c>
      <c r="D55" s="208"/>
      <c r="E55" s="209"/>
    </row>
    <row r="56" spans="1:4" ht="12.75">
      <c r="A56" s="154"/>
      <c r="B56" s="154"/>
      <c r="C56" s="154"/>
      <c r="D56" s="154"/>
    </row>
    <row r="57" spans="1:4" ht="114.75" customHeight="1">
      <c r="A57" s="154"/>
      <c r="B57" s="154"/>
      <c r="C57" s="154"/>
      <c r="D57" s="154"/>
    </row>
    <row r="70" spans="3:5" ht="12.75">
      <c r="C70" s="150" t="s">
        <v>306</v>
      </c>
      <c r="D70" s="150" t="s">
        <v>307</v>
      </c>
      <c r="E70" s="148" t="s">
        <v>308</v>
      </c>
    </row>
    <row r="71" spans="3:5" ht="12.75">
      <c r="C71" s="150" t="s">
        <v>134</v>
      </c>
      <c r="D71" s="150" t="s">
        <v>138</v>
      </c>
      <c r="E71" s="150" t="s">
        <v>309</v>
      </c>
    </row>
    <row r="72" spans="3:5" ht="12.75">
      <c r="C72" s="150" t="s">
        <v>145</v>
      </c>
      <c r="D72" s="150" t="s">
        <v>136</v>
      </c>
      <c r="E72" s="150" t="s">
        <v>310</v>
      </c>
    </row>
    <row r="73" spans="3:5" ht="12.75">
      <c r="C73" s="150" t="s">
        <v>142</v>
      </c>
      <c r="D73" s="150" t="s">
        <v>134</v>
      </c>
      <c r="E73" s="150" t="s">
        <v>311</v>
      </c>
    </row>
    <row r="74" spans="3:5" ht="12.75">
      <c r="C74" s="150" t="s">
        <v>139</v>
      </c>
      <c r="D74" s="150" t="s">
        <v>136</v>
      </c>
      <c r="E74" s="150" t="s">
        <v>312</v>
      </c>
    </row>
    <row r="75" spans="3:5" ht="12.75">
      <c r="C75" s="150" t="s">
        <v>134</v>
      </c>
      <c r="D75" s="150" t="s">
        <v>143</v>
      </c>
      <c r="E75" s="150" t="s">
        <v>313</v>
      </c>
    </row>
    <row r="76" spans="3:5" ht="12.75">
      <c r="C76" s="150" t="s">
        <v>139</v>
      </c>
      <c r="D76" s="150" t="s">
        <v>145</v>
      </c>
      <c r="E76" s="150" t="s">
        <v>314</v>
      </c>
    </row>
    <row r="77" spans="3:5" ht="12.75">
      <c r="C77" s="150" t="s">
        <v>140</v>
      </c>
      <c r="D77" s="150" t="s">
        <v>192</v>
      </c>
      <c r="E77" s="150" t="s">
        <v>315</v>
      </c>
    </row>
    <row r="78" spans="3:5" ht="12.75">
      <c r="C78" s="150" t="s">
        <v>136</v>
      </c>
      <c r="D78" s="150" t="s">
        <v>143</v>
      </c>
      <c r="E78" s="150" t="s">
        <v>316</v>
      </c>
    </row>
    <row r="79" spans="3:5" ht="12.75">
      <c r="C79" s="150" t="s">
        <v>317</v>
      </c>
      <c r="D79" s="150" t="s">
        <v>140</v>
      </c>
      <c r="E79" s="150" t="s">
        <v>318</v>
      </c>
    </row>
    <row r="80" spans="3:5" ht="12.75">
      <c r="C80" s="150" t="s">
        <v>138</v>
      </c>
      <c r="D80" s="150" t="s">
        <v>143</v>
      </c>
      <c r="E80" s="150" t="s">
        <v>319</v>
      </c>
    </row>
    <row r="81" spans="3:5" ht="12.75">
      <c r="C81" s="150" t="s">
        <v>195</v>
      </c>
      <c r="D81" s="150" t="s">
        <v>134</v>
      </c>
      <c r="E81" s="150" t="s">
        <v>320</v>
      </c>
    </row>
    <row r="82" spans="3:5" ht="12.75">
      <c r="C82" s="150" t="s">
        <v>142</v>
      </c>
      <c r="D82" s="150" t="s">
        <v>138</v>
      </c>
      <c r="E82" s="150" t="s">
        <v>321</v>
      </c>
    </row>
    <row r="83" spans="3:5" ht="12.75">
      <c r="C83" s="150" t="s">
        <v>145</v>
      </c>
      <c r="D83" s="150" t="s">
        <v>143</v>
      </c>
      <c r="E83" s="150" t="s">
        <v>322</v>
      </c>
    </row>
    <row r="84" spans="3:5" ht="12.75">
      <c r="C84" s="150" t="s">
        <v>140</v>
      </c>
      <c r="D84" s="150" t="s">
        <v>159</v>
      </c>
      <c r="E84" s="150" t="s">
        <v>323</v>
      </c>
    </row>
    <row r="85" spans="3:5" ht="12.75">
      <c r="C85" s="150" t="s">
        <v>140</v>
      </c>
      <c r="D85" s="150" t="s">
        <v>295</v>
      </c>
      <c r="E85" s="150" t="s">
        <v>324</v>
      </c>
    </row>
    <row r="86" spans="3:5" ht="12.75">
      <c r="C86" s="150" t="s">
        <v>136</v>
      </c>
      <c r="D86" s="150" t="s">
        <v>172</v>
      </c>
      <c r="E86" s="150" t="s">
        <v>325</v>
      </c>
    </row>
    <row r="87" spans="3:5" ht="12.75">
      <c r="C87" s="150" t="s">
        <v>136</v>
      </c>
      <c r="D87" s="150" t="s">
        <v>164</v>
      </c>
      <c r="E87" s="150" t="s">
        <v>326</v>
      </c>
    </row>
    <row r="88" spans="3:5" ht="12.75">
      <c r="C88" s="150" t="s">
        <v>149</v>
      </c>
      <c r="D88" s="150" t="s">
        <v>138</v>
      </c>
      <c r="E88" s="150" t="s">
        <v>327</v>
      </c>
    </row>
    <row r="89" spans="3:5" ht="12.75">
      <c r="C89" s="150" t="s">
        <v>142</v>
      </c>
      <c r="D89" s="150" t="s">
        <v>143</v>
      </c>
      <c r="E89" s="150" t="s">
        <v>328</v>
      </c>
    </row>
    <row r="90" spans="3:5" ht="12.75">
      <c r="C90" s="150" t="s">
        <v>173</v>
      </c>
      <c r="D90" s="150" t="s">
        <v>136</v>
      </c>
      <c r="E90" s="150" t="s">
        <v>328</v>
      </c>
    </row>
    <row r="91" spans="3:5" ht="12.75">
      <c r="C91" s="150" t="s">
        <v>194</v>
      </c>
      <c r="D91" s="150" t="s">
        <v>136</v>
      </c>
      <c r="E91" s="150" t="s">
        <v>329</v>
      </c>
    </row>
    <row r="92" spans="3:5" ht="12.75">
      <c r="C92" s="150" t="s">
        <v>173</v>
      </c>
      <c r="D92" s="150" t="s">
        <v>143</v>
      </c>
      <c r="E92" s="150" t="s">
        <v>330</v>
      </c>
    </row>
    <row r="93" spans="3:5" ht="12.75">
      <c r="C93" s="150" t="s">
        <v>172</v>
      </c>
      <c r="D93" s="150" t="s">
        <v>143</v>
      </c>
      <c r="E93" s="150" t="s">
        <v>331</v>
      </c>
    </row>
    <row r="94" spans="3:5" ht="12.75">
      <c r="C94" s="150" t="s">
        <v>139</v>
      </c>
      <c r="D94" s="150" t="s">
        <v>147</v>
      </c>
      <c r="E94" s="150" t="s">
        <v>332</v>
      </c>
    </row>
    <row r="95" spans="3:5" ht="12.75">
      <c r="C95" s="150" t="s">
        <v>149</v>
      </c>
      <c r="D95" s="150" t="s">
        <v>134</v>
      </c>
      <c r="E95" s="150" t="s">
        <v>333</v>
      </c>
    </row>
    <row r="96" spans="3:5" ht="12.75">
      <c r="C96" s="150" t="s">
        <v>147</v>
      </c>
      <c r="D96" s="150" t="s">
        <v>136</v>
      </c>
      <c r="E96" s="150" t="s">
        <v>334</v>
      </c>
    </row>
    <row r="97" spans="3:5" ht="12.75">
      <c r="C97" s="150" t="s">
        <v>142</v>
      </c>
      <c r="D97" s="150" t="s">
        <v>136</v>
      </c>
      <c r="E97" s="150" t="s">
        <v>335</v>
      </c>
    </row>
    <row r="98" spans="3:5" ht="12.75">
      <c r="C98" s="150" t="s">
        <v>139</v>
      </c>
      <c r="D98" s="150" t="s">
        <v>336</v>
      </c>
      <c r="E98" s="150" t="s">
        <v>337</v>
      </c>
    </row>
    <row r="99" spans="3:5" ht="12.75">
      <c r="C99" s="150" t="s">
        <v>336</v>
      </c>
      <c r="D99" s="150" t="s">
        <v>136</v>
      </c>
      <c r="E99" s="150" t="s">
        <v>337</v>
      </c>
    </row>
    <row r="100" spans="3:5" ht="12.75">
      <c r="C100" s="150" t="s">
        <v>143</v>
      </c>
      <c r="D100" s="150" t="s">
        <v>164</v>
      </c>
      <c r="E100" s="150" t="s">
        <v>338</v>
      </c>
    </row>
    <row r="101" spans="3:5" ht="12.75">
      <c r="C101" s="150" t="s">
        <v>139</v>
      </c>
      <c r="D101" s="150" t="s">
        <v>164</v>
      </c>
      <c r="E101" s="150" t="s">
        <v>339</v>
      </c>
    </row>
    <row r="102" spans="3:5" ht="12.75">
      <c r="C102" s="150" t="s">
        <v>139</v>
      </c>
      <c r="D102" s="150" t="s">
        <v>199</v>
      </c>
      <c r="E102" s="150" t="s">
        <v>340</v>
      </c>
    </row>
    <row r="103" spans="3:5" ht="12.75">
      <c r="C103" s="150" t="s">
        <v>145</v>
      </c>
      <c r="D103" s="150" t="s">
        <v>134</v>
      </c>
      <c r="E103" s="150" t="s">
        <v>341</v>
      </c>
    </row>
    <row r="104" spans="3:5" ht="12.75">
      <c r="C104" s="150" t="s">
        <v>145</v>
      </c>
      <c r="D104" s="150" t="s">
        <v>164</v>
      </c>
      <c r="E104" s="150" t="s">
        <v>342</v>
      </c>
    </row>
    <row r="105" spans="3:5" ht="12.75">
      <c r="C105" s="150" t="s">
        <v>295</v>
      </c>
      <c r="D105" s="150" t="s">
        <v>192</v>
      </c>
      <c r="E105" s="150" t="s">
        <v>342</v>
      </c>
    </row>
    <row r="106" spans="3:5" ht="12.75">
      <c r="C106" s="150" t="s">
        <v>139</v>
      </c>
      <c r="D106" s="150" t="s">
        <v>143</v>
      </c>
      <c r="E106" s="150" t="s">
        <v>343</v>
      </c>
    </row>
    <row r="107" spans="3:5" ht="12.75">
      <c r="C107" s="150" t="s">
        <v>317</v>
      </c>
      <c r="D107" s="150" t="s">
        <v>192</v>
      </c>
      <c r="E107" s="150" t="s">
        <v>343</v>
      </c>
    </row>
    <row r="108" spans="3:5" ht="12.75">
      <c r="C108" s="150" t="s">
        <v>145</v>
      </c>
      <c r="D108" s="150" t="s">
        <v>147</v>
      </c>
      <c r="E108" s="150" t="s">
        <v>344</v>
      </c>
    </row>
    <row r="109" spans="3:5" ht="12.75">
      <c r="C109" s="150" t="s">
        <v>134</v>
      </c>
      <c r="D109" s="150" t="s">
        <v>164</v>
      </c>
      <c r="E109" s="150" t="s">
        <v>345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2009-11-18T16:05:55Z</dcterms:created>
  <dcterms:modified xsi:type="dcterms:W3CDTF">2009-11-19T10:35:37Z</dcterms:modified>
  <cp:category/>
  <cp:version/>
  <cp:contentType/>
  <cp:contentStatus/>
</cp:coreProperties>
</file>