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65" windowHeight="12615" activeTab="0"/>
  </bookViews>
  <sheets>
    <sheet name="Annex H" sheetId="1" r:id="rId1"/>
    <sheet name="AnnexH_Child KSI chart " sheetId="2" r:id="rId2"/>
    <sheet name="AnnexH_All KSI chart" sheetId="3" r:id="rId3"/>
    <sheet name="AnnexH_Slight casualty chart" sheetId="4" r:id="rId4"/>
    <sheet name="TableHwork1" sheetId="5" r:id="rId5"/>
    <sheet name="TableHwork2" sheetId="6" r:id="rId6"/>
    <sheet name="TableHwork3" sheetId="7" r:id="rId7"/>
  </sheets>
  <externalReferences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_Fill" hidden="1">#REF!</definedName>
    <definedName name="_Order1" hidden="1">255</definedName>
    <definedName name="compnum">#REF!</definedName>
    <definedName name="ExternalData_1" localSheetId="4">'TableHwork1'!$A$1:$I$41</definedName>
    <definedName name="ExternalData_1" localSheetId="5">'TableHwork2'!$A$1:$J$48</definedName>
    <definedName name="MACROS">'[2]Table'!$M$1:$IG$8163</definedName>
    <definedName name="MACROS2">#REF!</definedName>
    <definedName name="new" hidden="1">#REF!</definedName>
    <definedName name="new2">#REF!</definedName>
    <definedName name="_xlnm.Print_Area" localSheetId="0">'Annex H'!$A$1:$P$53</definedName>
    <definedName name="SHEETA">#REF!</definedName>
    <definedName name="SHEETB">#REF!</definedName>
    <definedName name="SHEETC">#REF!</definedName>
    <definedName name="SHEETE">#REF!</definedName>
    <definedName name="SHEETF">#REF!</definedName>
    <definedName name="SHEETG">#REF!</definedName>
    <definedName name="TIME">'[2]Table'!$E$1:$IG$8163</definedName>
    <definedName name="TIME2">#REF!</definedName>
    <definedName name="WHOLE">'[2]Table'!$BZ$371</definedName>
    <definedName name="WHOLE2">#REF!</definedName>
  </definedNames>
  <calcPr fullCalcOnLoad="1"/>
</workbook>
</file>

<file path=xl/sharedStrings.xml><?xml version="1.0" encoding="utf-8"?>
<sst xmlns="http://schemas.openxmlformats.org/spreadsheetml/2006/main" count="371" uniqueCount="192">
  <si>
    <t>Annex H</t>
  </si>
  <si>
    <t xml:space="preserve">Local Authority roads: Casualty rates per 100 million vehicle kilometres, by council and </t>
  </si>
  <si>
    <t xml:space="preserve">WORKING FIGURES - </t>
  </si>
  <si>
    <t>severity, for child killed and seriously injured (KSI) casualties, all ages KSI casualties, and slight casualties</t>
  </si>
  <si>
    <t>NO NEED TO PRINT THESE PARTS OF THE SPREADSHEET</t>
  </si>
  <si>
    <t>-</t>
  </si>
  <si>
    <t>2003 rates, with the likely range of values around the 2001-2005 annual average casualty numbers</t>
  </si>
  <si>
    <t>text to appear when value is zero  ==&gt;</t>
  </si>
  <si>
    <t>Child KSI</t>
  </si>
  <si>
    <t>All KSI</t>
  </si>
  <si>
    <t>Slight</t>
  </si>
  <si>
    <t>Traffic</t>
  </si>
  <si>
    <t>Child Killed and Seriously Injured casualty rate         2003</t>
  </si>
  <si>
    <t>Likely range of values</t>
  </si>
  <si>
    <t>All ages Killed and Seriously injured casualty rate        2003</t>
  </si>
  <si>
    <t>Lower</t>
  </si>
  <si>
    <t>Upper</t>
  </si>
  <si>
    <t>Slight casualty rate       2003</t>
  </si>
  <si>
    <t>Child Killed and Serious single year</t>
  </si>
  <si>
    <t>Child Rate single year</t>
  </si>
  <si>
    <t>Child Killed and Serious five year average</t>
  </si>
  <si>
    <t>Child Rate five year average</t>
  </si>
  <si>
    <t>LL Av</t>
  </si>
  <si>
    <t>UL Av</t>
  </si>
  <si>
    <t>LL  rate</t>
  </si>
  <si>
    <t>UL rate</t>
  </si>
  <si>
    <t>Rate - (for chart)</t>
  </si>
  <si>
    <t>Rate + (for chart)</t>
  </si>
  <si>
    <t>All Ages Killed and Serious single year</t>
  </si>
  <si>
    <t>All Ages Killed and Serious five year average</t>
  </si>
  <si>
    <t>All Ages Killed and Serious five year average rate</t>
  </si>
  <si>
    <t>LL rate</t>
  </si>
  <si>
    <t>UL  rate</t>
  </si>
  <si>
    <t>All ages Slight Casualties single year</t>
  </si>
  <si>
    <t>All ages Slight Casualties five year average</t>
  </si>
  <si>
    <t>All ages Slight Casualties five year average rate</t>
  </si>
  <si>
    <t>LL</t>
  </si>
  <si>
    <t>UL</t>
  </si>
  <si>
    <t>Estimated total volume of traffic (million vehicle kilometres) single year</t>
  </si>
  <si>
    <t>Estimated total volume of traffic (million vehicle kilometres) five year average</t>
  </si>
  <si>
    <t>Northern</t>
  </si>
  <si>
    <t>Highland</t>
  </si>
  <si>
    <t>Orkney Islands</t>
  </si>
  <si>
    <t>Shetland Islands</t>
  </si>
  <si>
    <t>Eilean Siar</t>
  </si>
  <si>
    <t>Grampian</t>
  </si>
  <si>
    <t>Aberdeen City</t>
  </si>
  <si>
    <t>Aberdeenshire</t>
  </si>
  <si>
    <t>Moray</t>
  </si>
  <si>
    <t>Tayside</t>
  </si>
  <si>
    <t>Dundee City</t>
  </si>
  <si>
    <t>Angus</t>
  </si>
  <si>
    <t>Perth &amp; Kinross</t>
  </si>
  <si>
    <t>Fife</t>
  </si>
  <si>
    <t>Lothian &amp; Borders</t>
  </si>
  <si>
    <t>Edinburgh, City of</t>
  </si>
  <si>
    <t>West Lothian</t>
  </si>
  <si>
    <t>Midlothian</t>
  </si>
  <si>
    <t>East Lothian</t>
  </si>
  <si>
    <t>Scottish Borders</t>
  </si>
  <si>
    <t>Central</t>
  </si>
  <si>
    <t>Clackmannanshire</t>
  </si>
  <si>
    <t>Stirling</t>
  </si>
  <si>
    <t>Falkirk</t>
  </si>
  <si>
    <t>Strathclyde</t>
  </si>
  <si>
    <t>Glasgow City</t>
  </si>
  <si>
    <t>Argyll &amp; Bute</t>
  </si>
  <si>
    <t>West Dunbartonshire</t>
  </si>
  <si>
    <t>East Dunbartonshire</t>
  </si>
  <si>
    <t>Inverclyde</t>
  </si>
  <si>
    <t>Renfrewshire</t>
  </si>
  <si>
    <t>East Renfrewshire</t>
  </si>
  <si>
    <t>North Lanarkshire</t>
  </si>
  <si>
    <t>South Lanarkshire</t>
  </si>
  <si>
    <t>North Ayrshire</t>
  </si>
  <si>
    <t>East Ayrshire</t>
  </si>
  <si>
    <t>South Ayrshire</t>
  </si>
  <si>
    <t>Dumfries &amp; Galloway</t>
  </si>
  <si>
    <t>Scotland</t>
  </si>
  <si>
    <t xml:space="preserve">       account of any subsequent revisions to the data.</t>
  </si>
  <si>
    <t>Updated:</t>
  </si>
  <si>
    <t>Fatalities by Age **)</t>
  </si>
  <si>
    <t>0-14 Years</t>
  </si>
  <si>
    <t>15-24 Years</t>
  </si>
  <si>
    <t>25-64 Years</t>
  </si>
  <si>
    <t>65 Years and more</t>
  </si>
  <si>
    <t>Australia</t>
  </si>
  <si>
    <t>Austria</t>
  </si>
  <si>
    <t>Belgium</t>
  </si>
  <si>
    <t>Canada</t>
  </si>
  <si>
    <t>1.8 a</t>
  </si>
  <si>
    <t>18a</t>
  </si>
  <si>
    <t>16.4 a</t>
  </si>
  <si>
    <t>164a</t>
  </si>
  <si>
    <t>8.8 a</t>
  </si>
  <si>
    <t>88a</t>
  </si>
  <si>
    <t>11.5 a</t>
  </si>
  <si>
    <t>115a</t>
  </si>
  <si>
    <t>Czech Republic</t>
  </si>
  <si>
    <t>Denmark</t>
  </si>
  <si>
    <t>Finland</t>
  </si>
  <si>
    <t>France</t>
  </si>
  <si>
    <t>Germany</t>
  </si>
  <si>
    <t>Great Britain</t>
  </si>
  <si>
    <t>Greece</t>
  </si>
  <si>
    <t>Hungary</t>
  </si>
  <si>
    <t>2.4 b</t>
  </si>
  <si>
    <t>24b</t>
  </si>
  <si>
    <t>11.7 b</t>
  </si>
  <si>
    <t>117b</t>
  </si>
  <si>
    <t>15.5b</t>
  </si>
  <si>
    <t>155b</t>
  </si>
  <si>
    <t>Iceland</t>
  </si>
  <si>
    <t>Ireland</t>
  </si>
  <si>
    <t>1.0 a</t>
  </si>
  <si>
    <t>10a</t>
  </si>
  <si>
    <t>21.5 a</t>
  </si>
  <si>
    <t>215a</t>
  </si>
  <si>
    <t>8.2 a</t>
  </si>
  <si>
    <t>82a</t>
  </si>
  <si>
    <t>12.0 a</t>
  </si>
  <si>
    <t>120a</t>
  </si>
  <si>
    <t>Israel</t>
  </si>
  <si>
    <t>Italy</t>
  </si>
  <si>
    <t>1.4 b</t>
  </si>
  <si>
    <t>14b</t>
  </si>
  <si>
    <t>17.6 b</t>
  </si>
  <si>
    <t>176b</t>
  </si>
  <si>
    <t>9.3b</t>
  </si>
  <si>
    <t>93b</t>
  </si>
  <si>
    <t>10.5b</t>
  </si>
  <si>
    <t>105b</t>
  </si>
  <si>
    <t>Japan</t>
  </si>
  <si>
    <t>Korea</t>
  </si>
  <si>
    <t>Luxembourg</t>
  </si>
  <si>
    <t>0.0 b</t>
  </si>
  <si>
    <t>0b</t>
  </si>
  <si>
    <t>19.2 b</t>
  </si>
  <si>
    <t>192b</t>
  </si>
  <si>
    <t>10.4b</t>
  </si>
  <si>
    <t>104b</t>
  </si>
  <si>
    <t>21.9b</t>
  </si>
  <si>
    <t>219b</t>
  </si>
  <si>
    <t>Netherlands</t>
  </si>
  <si>
    <t>New Zealand</t>
  </si>
  <si>
    <t>Norway</t>
  </si>
  <si>
    <t>Poland</t>
  </si>
  <si>
    <t>Portugal</t>
  </si>
  <si>
    <t>1.9 a</t>
  </si>
  <si>
    <t>19a</t>
  </si>
  <si>
    <t>19.8 a</t>
  </si>
  <si>
    <t>198a</t>
  </si>
  <si>
    <t>12.5 a</t>
  </si>
  <si>
    <t>125a</t>
  </si>
  <si>
    <t>12.3 a</t>
  </si>
  <si>
    <t>123a</t>
  </si>
  <si>
    <t>Slovenia</t>
  </si>
  <si>
    <t>Spain</t>
  </si>
  <si>
    <t>Sweden</t>
  </si>
  <si>
    <t>Switzerland</t>
  </si>
  <si>
    <t>United States</t>
  </si>
  <si>
    <t>3.2 a</t>
  </si>
  <si>
    <t>32a</t>
  </si>
  <si>
    <t>25.5 a</t>
  </si>
  <si>
    <t>255a</t>
  </si>
  <si>
    <t>15.3 a</t>
  </si>
  <si>
    <t>153a</t>
  </si>
  <si>
    <t>17.7b</t>
  </si>
  <si>
    <t>177b</t>
  </si>
  <si>
    <t xml:space="preserve">**) Killed: 30-Day-Period, except Italy before 1999 (7 Days) +8%; France until 2004 (6 Days) +6.9%, 1993 up to 2003 +5,7%, before 1993 +9%; Spain before 1993 (24 Hours) +30%; Greece before 1996 (3 Days) +18%; Austria until 1991 (3 Days) +12%, before 1983 </t>
  </si>
  <si>
    <t>© ITF 2007</t>
  </si>
  <si>
    <t>Fatalities by Age **</t>
  </si>
  <si>
    <t>Index</t>
  </si>
  <si>
    <t>Northern Ireland</t>
  </si>
  <si>
    <t>Wales</t>
  </si>
  <si>
    <t>United Kingdom</t>
  </si>
  <si>
    <t>England</t>
  </si>
  <si>
    <t>a) 2005 b) 2004 c) 2003 d) 2002 e) 2001 f) 2000 g) 1999 </t>
  </si>
  <si>
    <t xml:space="preserve">**) Killed: 30-Day-Period, except Italy before 1999 (7 Days) +8%; France until 2004 (6 Days) +6.9%, 1993 up to 2003 +5,7%, before 1993 +9%; </t>
  </si>
  <si>
    <t xml:space="preserve">Spain before 1993 (24 Hours) +30%; Greece before 1996 (3 Days) +18%; Austria until 1991 (3 Days) +12%, before 1983 +15%; Switzerland </t>
  </si>
  <si>
    <t xml:space="preserve">before 1992 (unlimited) -3%; Japan before 1993 (24 Hours) +30%; Korea before 2000 (3 Days) +15%; </t>
  </si>
  <si>
    <t>Portugal (24 hours) changed to +14% in 1999, all figures for Portugal revised accordingly.</t>
  </si>
  <si>
    <t>Population</t>
  </si>
  <si>
    <t>Uk</t>
  </si>
  <si>
    <t>0-14</t>
  </si>
  <si>
    <t>15-24</t>
  </si>
  <si>
    <t>25-64</t>
  </si>
  <si>
    <t>65+</t>
  </si>
  <si>
    <t>Casualties</t>
  </si>
  <si>
    <t>GB</t>
  </si>
  <si>
    <t>Rates</t>
  </si>
  <si>
    <r>
      <t>NB: the figures in this table and the charts  were taken from "</t>
    </r>
    <r>
      <rPr>
        <i/>
        <sz val="12"/>
        <rFont val="Arial"/>
        <family val="2"/>
      </rPr>
      <t>Road Accidents Scotland 2005</t>
    </r>
    <r>
      <rPr>
        <sz val="12"/>
        <rFont val="Arial"/>
        <family val="2"/>
      </rPr>
      <t xml:space="preserve">" and have </t>
    </r>
    <r>
      <rPr>
        <b/>
        <sz val="12"/>
        <rFont val="Arial"/>
        <family val="2"/>
      </rPr>
      <t xml:space="preserve">not </t>
    </r>
    <r>
      <rPr>
        <sz val="12"/>
        <rFont val="Arial"/>
        <family val="2"/>
      </rPr>
      <t>been updated to take</t>
    </r>
  </si>
</sst>
</file>

<file path=xl/styles.xml><?xml version="1.0" encoding="utf-8"?>
<styleSheet xmlns="http://schemas.openxmlformats.org/spreadsheetml/2006/main">
  <numFmts count="4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#,##0.000"/>
    <numFmt numFmtId="166" formatCode="0.0"/>
    <numFmt numFmtId="167" formatCode="0.000"/>
    <numFmt numFmtId="168" formatCode="#,##0.000;\-#,##0.000"/>
    <numFmt numFmtId="169" formatCode="General_)"/>
    <numFmt numFmtId="170" formatCode="#,##0_);\(#,##0\)"/>
    <numFmt numFmtId="171" formatCode="0.0_)"/>
    <numFmt numFmtId="172" formatCode="0_)"/>
    <numFmt numFmtId="173" formatCode="_-* #,##0_-;\-* #,##0_-;_-* &quot;-&quot;??_-;_-@_-"/>
    <numFmt numFmtId="174" formatCode="#,##0_ ;\-#,##0\ "/>
    <numFmt numFmtId="175" formatCode="_-* #,##0.0_-;\-* #,##0.0_-;_-* &quot;-&quot;?_-;_-@_-"/>
    <numFmt numFmtId="176" formatCode="dd\-mmm_)"/>
    <numFmt numFmtId="177" formatCode="#,###.0,"/>
    <numFmt numFmtId="178" formatCode="#,###.00"/>
    <numFmt numFmtId="179" formatCode="&quot;On&quot;;&quot;On&quot;;&quot;Off&quot;"/>
    <numFmt numFmtId="180" formatCode="_-* #,##0.0_-;\-* #,##0.0_-;_-* &quot;-&quot;??_-;_-@_-"/>
    <numFmt numFmtId="181" formatCode="_-* #,##0.0_-;\-* #,##0.0_-;_-* &quot;-&quot;_-;_-@_-"/>
    <numFmt numFmtId="182" formatCode="_-* #,##0.00_-;\-* #,##0.00_-;_-* &quot;-&quot;_-;_-@_-"/>
    <numFmt numFmtId="183" formatCode="0.000000"/>
    <numFmt numFmtId="184" formatCode="0.00000"/>
    <numFmt numFmtId="185" formatCode="0.0000"/>
    <numFmt numFmtId="186" formatCode="#,##0.000000"/>
    <numFmt numFmtId="187" formatCode="0.0%"/>
    <numFmt numFmtId="188" formatCode="0.000%"/>
    <numFmt numFmtId="189" formatCode="0.0000%"/>
    <numFmt numFmtId="190" formatCode="&quot;Yes&quot;;&quot;Yes&quot;;&quot;No&quot;"/>
    <numFmt numFmtId="191" formatCode="&quot;True&quot;;&quot;True&quot;;&quot;False&quot;"/>
    <numFmt numFmtId="192" formatCode="[$€-2]\ #,##0.00_);[Red]\([$€-2]\ #,##0.00\)"/>
    <numFmt numFmtId="193" formatCode="#,###.000"/>
    <numFmt numFmtId="194" formatCode="#,###.0000"/>
    <numFmt numFmtId="195" formatCode="0.0000000"/>
  </numFmts>
  <fonts count="14">
    <font>
      <sz val="10"/>
      <name val="Arial"/>
      <family val="0"/>
    </font>
    <font>
      <u val="single"/>
      <sz val="10"/>
      <color indexed="8"/>
      <name val="Arial"/>
      <family val="0"/>
    </font>
    <font>
      <sz val="12"/>
      <name val="Arial MT"/>
      <family val="0"/>
    </font>
    <font>
      <sz val="8"/>
      <name val="Arial MT"/>
      <family val="0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sz val="10.25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9" fontId="2" fillId="0" borderId="0">
      <alignment/>
      <protection/>
    </xf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169" fontId="4" fillId="0" borderId="0" xfId="21" applyFont="1">
      <alignment/>
      <protection/>
    </xf>
    <xf numFmtId="169" fontId="5" fillId="0" borderId="0" xfId="21" applyFont="1" applyBorder="1">
      <alignment/>
      <protection/>
    </xf>
    <xf numFmtId="169" fontId="6" fillId="0" borderId="0" xfId="21" applyFont="1" applyBorder="1">
      <alignment/>
      <protection/>
    </xf>
    <xf numFmtId="169" fontId="5" fillId="0" borderId="0" xfId="21" applyFont="1">
      <alignment/>
      <protection/>
    </xf>
    <xf numFmtId="49" fontId="4" fillId="0" borderId="0" xfId="21" applyNumberFormat="1" applyFont="1">
      <alignment/>
      <protection/>
    </xf>
    <xf numFmtId="169" fontId="7" fillId="2" borderId="0" xfId="21" applyFont="1" applyFill="1">
      <alignment/>
      <protection/>
    </xf>
    <xf numFmtId="169" fontId="4" fillId="2" borderId="0" xfId="21" applyFont="1" applyFill="1">
      <alignment/>
      <protection/>
    </xf>
    <xf numFmtId="169" fontId="5" fillId="2" borderId="0" xfId="21" applyFont="1" applyFill="1">
      <alignment/>
      <protection/>
    </xf>
    <xf numFmtId="169" fontId="0" fillId="0" borderId="0" xfId="21" applyFont="1">
      <alignment/>
      <protection/>
    </xf>
    <xf numFmtId="49" fontId="7" fillId="2" borderId="0" xfId="21" applyNumberFormat="1" applyFont="1" applyFill="1">
      <alignment/>
      <protection/>
    </xf>
    <xf numFmtId="49" fontId="4" fillId="2" borderId="0" xfId="21" applyNumberFormat="1" applyFont="1" applyFill="1">
      <alignment/>
      <protection/>
    </xf>
    <xf numFmtId="169" fontId="0" fillId="2" borderId="0" xfId="21" applyFont="1" applyFill="1">
      <alignment/>
      <protection/>
    </xf>
    <xf numFmtId="169" fontId="5" fillId="0" borderId="0" xfId="21" applyFont="1" applyAlignment="1" quotePrefix="1">
      <alignment horizontal="center"/>
      <protection/>
    </xf>
    <xf numFmtId="169" fontId="5" fillId="0" borderId="0" xfId="21" applyFont="1" applyAlignment="1">
      <alignment horizontal="right"/>
      <protection/>
    </xf>
    <xf numFmtId="169" fontId="6" fillId="0" borderId="0" xfId="21" applyFont="1">
      <alignment/>
      <protection/>
    </xf>
    <xf numFmtId="169" fontId="8" fillId="0" borderId="1" xfId="21" applyFont="1" applyBorder="1" applyAlignment="1">
      <alignment horizontal="center" wrapText="1"/>
      <protection/>
    </xf>
    <xf numFmtId="169" fontId="8" fillId="0" borderId="1" xfId="21" applyFont="1" applyBorder="1" applyAlignment="1">
      <alignment horizontal="right" wrapText="1"/>
      <protection/>
    </xf>
    <xf numFmtId="169" fontId="8" fillId="0" borderId="1" xfId="21" applyFont="1" applyBorder="1" applyAlignment="1">
      <alignment horizontal="right" wrapText="1"/>
      <protection/>
    </xf>
    <xf numFmtId="169" fontId="8" fillId="0" borderId="2" xfId="21" applyFont="1" applyBorder="1" applyAlignment="1">
      <alignment horizontal="center" wrapText="1"/>
      <protection/>
    </xf>
    <xf numFmtId="169" fontId="9" fillId="0" borderId="3" xfId="21" applyFont="1" applyBorder="1">
      <alignment/>
      <protection/>
    </xf>
    <xf numFmtId="169" fontId="8" fillId="0" borderId="3" xfId="21" applyFont="1" applyBorder="1" applyAlignment="1">
      <alignment horizontal="center" wrapText="1"/>
      <protection/>
    </xf>
    <xf numFmtId="169" fontId="8" fillId="0" borderId="3" xfId="21" applyFont="1" applyBorder="1" applyAlignment="1">
      <alignment horizontal="right" wrapText="1"/>
      <protection/>
    </xf>
    <xf numFmtId="169" fontId="8" fillId="0" borderId="3" xfId="21" applyFont="1" applyBorder="1" applyAlignment="1">
      <alignment horizontal="right" wrapText="1"/>
      <protection/>
    </xf>
    <xf numFmtId="169" fontId="8" fillId="0" borderId="4" xfId="21" applyFont="1" applyBorder="1" applyAlignment="1">
      <alignment horizontal="right" vertical="center" wrapText="1"/>
      <protection/>
    </xf>
    <xf numFmtId="169" fontId="9" fillId="0" borderId="0" xfId="21" applyFont="1">
      <alignment/>
      <protection/>
    </xf>
    <xf numFmtId="169" fontId="8" fillId="0" borderId="5" xfId="21" applyFont="1" applyBorder="1" applyAlignment="1">
      <alignment horizontal="center" wrapText="1"/>
      <protection/>
    </xf>
    <xf numFmtId="49" fontId="8" fillId="0" borderId="5" xfId="21" applyNumberFormat="1" applyFont="1" applyBorder="1" applyAlignment="1">
      <alignment wrapText="1"/>
      <protection/>
    </xf>
    <xf numFmtId="169" fontId="6" fillId="0" borderId="0" xfId="21" applyFont="1" applyBorder="1" applyAlignment="1">
      <alignment horizontal="center" wrapText="1"/>
      <protection/>
    </xf>
    <xf numFmtId="49" fontId="4" fillId="0" borderId="0" xfId="21" applyNumberFormat="1" applyFont="1" applyBorder="1" applyAlignment="1">
      <alignment wrapText="1"/>
      <protection/>
    </xf>
    <xf numFmtId="2" fontId="6" fillId="0" borderId="0" xfId="21" applyNumberFormat="1" applyFont="1">
      <alignment/>
      <protection/>
    </xf>
    <xf numFmtId="2" fontId="5" fillId="0" borderId="0" xfId="21" applyNumberFormat="1" applyFont="1" applyAlignment="1">
      <alignment horizontal="right"/>
      <protection/>
    </xf>
    <xf numFmtId="2" fontId="5" fillId="0" borderId="0" xfId="21" applyNumberFormat="1" applyFont="1">
      <alignment/>
      <protection/>
    </xf>
    <xf numFmtId="181" fontId="6" fillId="0" borderId="0" xfId="21" applyNumberFormat="1" applyFont="1" applyFill="1" applyAlignment="1">
      <alignment horizontal="right"/>
      <protection/>
    </xf>
    <xf numFmtId="181" fontId="5" fillId="0" borderId="0" xfId="21" applyNumberFormat="1" applyFont="1">
      <alignment/>
      <protection/>
    </xf>
    <xf numFmtId="1" fontId="5" fillId="0" borderId="0" xfId="21" applyNumberFormat="1" applyFont="1" applyFill="1" applyAlignment="1">
      <alignment horizontal="right"/>
      <protection/>
    </xf>
    <xf numFmtId="43" fontId="6" fillId="0" borderId="0" xfId="21" applyNumberFormat="1" applyFont="1">
      <alignment/>
      <protection/>
    </xf>
    <xf numFmtId="2" fontId="5" fillId="0" borderId="0" xfId="21" applyNumberFormat="1" applyFont="1" applyFill="1" applyAlignment="1">
      <alignment horizontal="right"/>
      <protection/>
    </xf>
    <xf numFmtId="1" fontId="5" fillId="0" borderId="0" xfId="21" applyNumberFormat="1" applyFont="1">
      <alignment/>
      <protection/>
    </xf>
    <xf numFmtId="41" fontId="5" fillId="0" borderId="0" xfId="21" applyNumberFormat="1" applyFont="1" applyFill="1" applyAlignment="1">
      <alignment horizontal="right"/>
      <protection/>
    </xf>
    <xf numFmtId="173" fontId="5" fillId="0" borderId="0" xfId="15" applyNumberFormat="1" applyFont="1" applyFill="1" applyAlignment="1">
      <alignment horizontal="right"/>
    </xf>
    <xf numFmtId="173" fontId="6" fillId="0" borderId="0" xfId="15" applyNumberFormat="1" applyFont="1" applyFill="1" applyAlignment="1">
      <alignment horizontal="right"/>
    </xf>
    <xf numFmtId="169" fontId="5" fillId="0" borderId="0" xfId="21" applyFont="1" applyFill="1">
      <alignment/>
      <protection/>
    </xf>
    <xf numFmtId="2" fontId="6" fillId="0" borderId="0" xfId="21" applyNumberFormat="1" applyFont="1" applyAlignment="1">
      <alignment horizontal="right"/>
      <protection/>
    </xf>
    <xf numFmtId="1" fontId="5" fillId="0" borderId="0" xfId="21" applyNumberFormat="1" applyFont="1" applyFill="1">
      <alignment/>
      <protection/>
    </xf>
    <xf numFmtId="0" fontId="6" fillId="0" borderId="0" xfId="21" applyNumberFormat="1" applyFont="1">
      <alignment/>
      <protection/>
    </xf>
    <xf numFmtId="169" fontId="6" fillId="0" borderId="0" xfId="21" applyFont="1" applyFill="1">
      <alignment/>
      <protection/>
    </xf>
    <xf numFmtId="41" fontId="5" fillId="0" borderId="0" xfId="21" applyNumberFormat="1" applyFont="1" applyAlignment="1">
      <alignment horizontal="right"/>
      <protection/>
    </xf>
    <xf numFmtId="1" fontId="6" fillId="0" borderId="0" xfId="21" applyNumberFormat="1" applyFont="1">
      <alignment/>
      <protection/>
    </xf>
    <xf numFmtId="169" fontId="5" fillId="0" borderId="3" xfId="21" applyFont="1" applyBorder="1">
      <alignment/>
      <protection/>
    </xf>
    <xf numFmtId="169" fontId="6" fillId="0" borderId="3" xfId="21" applyFont="1" applyBorder="1" applyAlignment="1">
      <alignment horizontal="center" wrapText="1"/>
      <protection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asAnnex H tab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25"/>
          <c:y val="0.036"/>
          <c:w val="0.86475"/>
          <c:h val="0.964"/>
        </c:manualLayout>
      </c:layout>
      <c:lineChart>
        <c:grouping val="standard"/>
        <c:varyColors val="0"/>
        <c:ser>
          <c:idx val="0"/>
          <c:order val="0"/>
          <c:tx>
            <c:strRef>
              <c:f>'Annex H'!$T$2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'Annex H'!$B$10:$B$50</c:f>
              <c:strCache>
                <c:ptCount val="41"/>
                <c:pt idx="0">
                  <c:v>Highland</c:v>
                </c:pt>
                <c:pt idx="1">
                  <c:v>Orkney Islands</c:v>
                </c:pt>
                <c:pt idx="2">
                  <c:v>Shetland Islands</c:v>
                </c:pt>
                <c:pt idx="3">
                  <c:v>Eilean Siar</c:v>
                </c:pt>
                <c:pt idx="5">
                  <c:v>Aberdeen City</c:v>
                </c:pt>
                <c:pt idx="6">
                  <c:v>Aberdeenshire</c:v>
                </c:pt>
                <c:pt idx="7">
                  <c:v>Moray</c:v>
                </c:pt>
                <c:pt idx="9">
                  <c:v>Dundee City</c:v>
                </c:pt>
                <c:pt idx="10">
                  <c:v>Angus</c:v>
                </c:pt>
                <c:pt idx="11">
                  <c:v>Perth &amp; Kinross</c:v>
                </c:pt>
                <c:pt idx="13">
                  <c:v>Fife</c:v>
                </c:pt>
                <c:pt idx="15">
                  <c:v>Edinburgh, City of</c:v>
                </c:pt>
                <c:pt idx="16">
                  <c:v>West Lothian</c:v>
                </c:pt>
                <c:pt idx="17">
                  <c:v>Midlothian</c:v>
                </c:pt>
                <c:pt idx="18">
                  <c:v>East Lothian</c:v>
                </c:pt>
                <c:pt idx="19">
                  <c:v>Scottish Borders</c:v>
                </c:pt>
                <c:pt idx="21">
                  <c:v>Clackmannanshire</c:v>
                </c:pt>
                <c:pt idx="22">
                  <c:v>Stirling</c:v>
                </c:pt>
                <c:pt idx="23">
                  <c:v>Falkirk</c:v>
                </c:pt>
                <c:pt idx="25">
                  <c:v>Glasgow City</c:v>
                </c:pt>
                <c:pt idx="26">
                  <c:v>Argyll &amp; Bute</c:v>
                </c:pt>
                <c:pt idx="27">
                  <c:v>West Dunbartonshire</c:v>
                </c:pt>
                <c:pt idx="28">
                  <c:v>East Dunbartonshire</c:v>
                </c:pt>
                <c:pt idx="29">
                  <c:v>Inverclyde</c:v>
                </c:pt>
                <c:pt idx="30">
                  <c:v>Renfrewshire</c:v>
                </c:pt>
                <c:pt idx="31">
                  <c:v>East Renfrewshire</c:v>
                </c:pt>
                <c:pt idx="32">
                  <c:v>North Lanarkshire</c:v>
                </c:pt>
                <c:pt idx="33">
                  <c:v>South Lanarkshire</c:v>
                </c:pt>
                <c:pt idx="34">
                  <c:v>North Ayrshire</c:v>
                </c:pt>
                <c:pt idx="35">
                  <c:v>East Ayrshire</c:v>
                </c:pt>
                <c:pt idx="36">
                  <c:v>South Ayrshire</c:v>
                </c:pt>
                <c:pt idx="38">
                  <c:v>Dumfries &amp; Galloway</c:v>
                </c:pt>
                <c:pt idx="40">
                  <c:v>Scotland</c:v>
                </c:pt>
              </c:strCache>
            </c:strRef>
          </c:cat>
          <c:val>
            <c:numRef>
              <c:f>'Annex H'!$C$10:$C$50</c:f>
              <c:numCache>
                <c:ptCount val="41"/>
                <c:pt idx="0">
                  <c:v>0.999000999000999</c:v>
                </c:pt>
                <c:pt idx="1">
                  <c:v>0</c:v>
                </c:pt>
                <c:pt idx="2">
                  <c:v>0</c:v>
                </c:pt>
                <c:pt idx="3">
                  <c:v>2.1505376344086025</c:v>
                </c:pt>
                <c:pt idx="5">
                  <c:v>1.0261194029850746</c:v>
                </c:pt>
                <c:pt idx="6">
                  <c:v>0.5991285403050108</c:v>
                </c:pt>
                <c:pt idx="7">
                  <c:v>2.102803738317757</c:v>
                </c:pt>
                <c:pt idx="9">
                  <c:v>1.6224188790560472</c:v>
                </c:pt>
                <c:pt idx="10">
                  <c:v>1.1594202898550725</c:v>
                </c:pt>
                <c:pt idx="11">
                  <c:v>1.5102481121898599</c:v>
                </c:pt>
                <c:pt idx="13">
                  <c:v>1.154249737670514</c:v>
                </c:pt>
                <c:pt idx="15">
                  <c:v>1.0619469026548671</c:v>
                </c:pt>
                <c:pt idx="16">
                  <c:v>0.5055611729019212</c:v>
                </c:pt>
                <c:pt idx="17">
                  <c:v>1.8907563025210083</c:v>
                </c:pt>
                <c:pt idx="18">
                  <c:v>0.8620689655172413</c:v>
                </c:pt>
                <c:pt idx="19">
                  <c:v>1.8229166666666667</c:v>
                </c:pt>
                <c:pt idx="21">
                  <c:v>2.413793103448276</c:v>
                </c:pt>
                <c:pt idx="22">
                  <c:v>1.1544011544011543</c:v>
                </c:pt>
                <c:pt idx="23">
                  <c:v>1.0146561443066515</c:v>
                </c:pt>
                <c:pt idx="25">
                  <c:v>3.204208512673362</c:v>
                </c:pt>
                <c:pt idx="26">
                  <c:v>1.1385199240986716</c:v>
                </c:pt>
                <c:pt idx="27">
                  <c:v>2.1686746987951806</c:v>
                </c:pt>
                <c:pt idx="28">
                  <c:v>1.6791044776119404</c:v>
                </c:pt>
                <c:pt idx="29">
                  <c:v>1.8018018018018018</c:v>
                </c:pt>
                <c:pt idx="30">
                  <c:v>2.8885832187070153</c:v>
                </c:pt>
                <c:pt idx="31">
                  <c:v>0.8097165991902834</c:v>
                </c:pt>
                <c:pt idx="32">
                  <c:v>1.434878587196468</c:v>
                </c:pt>
                <c:pt idx="33">
                  <c:v>1.9071310116086235</c:v>
                </c:pt>
                <c:pt idx="34">
                  <c:v>3.090507726269316</c:v>
                </c:pt>
                <c:pt idx="35">
                  <c:v>2.2399999999999998</c:v>
                </c:pt>
                <c:pt idx="36">
                  <c:v>1.763668430335097</c:v>
                </c:pt>
                <c:pt idx="38">
                  <c:v>1.7857142857142856</c:v>
                </c:pt>
                <c:pt idx="40">
                  <c:v>1.5242633987669731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'Annex H'!$U$2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'Annex H'!$AB$10:$AB$50</c:f>
                <c:numCache>
                  <c:ptCount val="41"/>
                  <c:pt idx="0">
                    <c:v>0.8814471908870232</c:v>
                  </c:pt>
                  <c:pt idx="1">
                    <c:v>2.5896688615398835</c:v>
                  </c:pt>
                  <c:pt idx="2">
                    <c:v>2.508464066003602</c:v>
                  </c:pt>
                  <c:pt idx="3">
                    <c:v>2.8865677723104612</c:v>
                  </c:pt>
                  <c:pt idx="4">
                    <c:v>NaN</c:v>
                  </c:pt>
                  <c:pt idx="5">
                    <c:v>0.6818228551520159</c:v>
                  </c:pt>
                  <c:pt idx="6">
                    <c:v>0.4788769182465421</c:v>
                  </c:pt>
                  <c:pt idx="7">
                    <c:v>1.6485153421572951</c:v>
                  </c:pt>
                  <c:pt idx="8">
                    <c:v>NaN</c:v>
                  </c:pt>
                  <c:pt idx="9">
                    <c:v>1.4218097302692425</c:v>
                  </c:pt>
                  <c:pt idx="10">
                    <c:v>1.2108243461710246</c:v>
                  </c:pt>
                  <c:pt idx="11">
                    <c:v>0.9757343553257534</c:v>
                  </c:pt>
                  <c:pt idx="12">
                    <c:v>NaN</c:v>
                  </c:pt>
                  <c:pt idx="13">
                    <c:v>0.6045681412641983</c:v>
                  </c:pt>
                  <c:pt idx="14">
                    <c:v>NaN</c:v>
                  </c:pt>
                  <c:pt idx="15">
                    <c:v>0.5344462357117103</c:v>
                  </c:pt>
                  <c:pt idx="16">
                    <c:v>0.8829184798649459</c:v>
                  </c:pt>
                  <c:pt idx="17">
                    <c:v>1.4502059244911158</c:v>
                  </c:pt>
                  <c:pt idx="18">
                    <c:v>1.5363863292170252</c:v>
                  </c:pt>
                  <c:pt idx="19">
                    <c:v>0.9688406869599213</c:v>
                  </c:pt>
                  <c:pt idx="20">
                    <c:v>NaN</c:v>
                  </c:pt>
                  <c:pt idx="21">
                    <c:v>2.215182219045766</c:v>
                  </c:pt>
                  <c:pt idx="22">
                    <c:v>1.1234716672786398</c:v>
                  </c:pt>
                  <c:pt idx="23">
                    <c:v>0.9740142295127423</c:v>
                  </c:pt>
                  <c:pt idx="24">
                    <c:v>NaN</c:v>
                  </c:pt>
                  <c:pt idx="25">
                    <c:v>0.8608989554900845</c:v>
                  </c:pt>
                  <c:pt idx="26">
                    <c:v>1.3006785200865192</c:v>
                  </c:pt>
                  <c:pt idx="27">
                    <c:v>2.0266560502949655</c:v>
                  </c:pt>
                  <c:pt idx="28">
                    <c:v>1.4216521091908654</c:v>
                  </c:pt>
                  <c:pt idx="29">
                    <c:v>1.4660273310118994</c:v>
                  </c:pt>
                  <c:pt idx="30">
                    <c:v>1.3254491814681453</c:v>
                  </c:pt>
                  <c:pt idx="31">
                    <c:v>1.1849064250824317</c:v>
                  </c:pt>
                  <c:pt idx="32">
                    <c:v>0.7061609839659111</c:v>
                  </c:pt>
                  <c:pt idx="33">
                    <c:v>0.8957050735551575</c:v>
                  </c:pt>
                  <c:pt idx="34">
                    <c:v>1.937010198510635</c:v>
                  </c:pt>
                  <c:pt idx="35">
                    <c:v>1.3996142296193304</c:v>
                  </c:pt>
                  <c:pt idx="36">
                    <c:v>1.349763439309646</c:v>
                  </c:pt>
                  <c:pt idx="37">
                    <c:v>NaN</c:v>
                  </c:pt>
                  <c:pt idx="38">
                    <c:v>1.2560413245840056</c:v>
                  </c:pt>
                  <c:pt idx="39">
                    <c:v>NaN</c:v>
                  </c:pt>
                  <c:pt idx="40">
                    <c:v>0.1514851225881333</c:v>
                  </c:pt>
                </c:numCache>
              </c:numRef>
            </c:plus>
            <c:minus>
              <c:numRef>
                <c:f>'Annex H'!$AA$10:$AA$50</c:f>
                <c:numCache>
                  <c:ptCount val="41"/>
                  <c:pt idx="0">
                    <c:v>0.6035638701267932</c:v>
                  </c:pt>
                  <c:pt idx="1">
                    <c:v>0.3149606299212599</c:v>
                  </c:pt>
                  <c:pt idx="2">
                    <c:v>0.7771366451468941</c:v>
                  </c:pt>
                  <c:pt idx="3">
                    <c:v>0.971155094714842</c:v>
                  </c:pt>
                  <c:pt idx="4">
                    <c:v>NaN</c:v>
                  </c:pt>
                  <c:pt idx="5">
                    <c:v>0.43634870011814175</c:v>
                  </c:pt>
                  <c:pt idx="6">
                    <c:v>0.30385215643337304</c:v>
                  </c:pt>
                  <c:pt idx="7">
                    <c:v>1.0764405906210712</c:v>
                  </c:pt>
                  <c:pt idx="8">
                    <c:v>NaN</c:v>
                  </c:pt>
                  <c:pt idx="9">
                    <c:v>1.0763527456238924</c:v>
                  </c:pt>
                  <c:pt idx="10">
                    <c:v>0.863865438031733</c:v>
                  </c:pt>
                  <c:pt idx="11">
                    <c:v>0.7158063482954741</c:v>
                  </c:pt>
                  <c:pt idx="12">
                    <c:v>NaN</c:v>
                  </c:pt>
                  <c:pt idx="13">
                    <c:v>0.48456741766929623</c:v>
                  </c:pt>
                  <c:pt idx="14">
                    <c:v>NaN</c:v>
                  </c:pt>
                  <c:pt idx="15">
                    <c:v>0.4337556732566764</c:v>
                  </c:pt>
                  <c:pt idx="16">
                    <c:v>0.5825631556348185</c:v>
                  </c:pt>
                  <c:pt idx="17">
                    <c:v>0.845265484485306</c:v>
                  </c:pt>
                  <c:pt idx="18">
                    <c:v>0.8807795119768477</c:v>
                  </c:pt>
                  <c:pt idx="19">
                    <c:v>0.6508115524675131</c:v>
                  </c:pt>
                  <c:pt idx="20">
                    <c:v>NaN</c:v>
                  </c:pt>
                  <c:pt idx="21">
                    <c:v>1.2248334266229284</c:v>
                  </c:pt>
                  <c:pt idx="22">
                    <c:v>0.657911403582214</c:v>
                  </c:pt>
                  <c:pt idx="23">
                    <c:v>0.7052815550694342</c:v>
                  </c:pt>
                  <c:pt idx="24">
                    <c:v>NaN</c:v>
                  </c:pt>
                  <c:pt idx="25">
                    <c:v>0.7547493167547739</c:v>
                  </c:pt>
                  <c:pt idx="26">
                    <c:v>0.8199425276592769</c:v>
                  </c:pt>
                  <c:pt idx="27">
                    <c:v>1.257152474524482</c:v>
                  </c:pt>
                  <c:pt idx="28">
                    <c:v>0.892136804276898</c:v>
                  </c:pt>
                  <c:pt idx="29">
                    <c:v>0.8687780937668886</c:v>
                  </c:pt>
                  <c:pt idx="30">
                    <c:v>1.0034049108582346</c:v>
                  </c:pt>
                  <c:pt idx="31">
                    <c:v>0.6714269014106587</c:v>
                  </c:pt>
                  <c:pt idx="32">
                    <c:v>0.5810958283410723</c:v>
                  </c:pt>
                  <c:pt idx="33">
                    <c:v>0.673842969082475</c:v>
                  </c:pt>
                  <c:pt idx="34">
                    <c:v>1.4025848120045992</c:v>
                  </c:pt>
                  <c:pt idx="35">
                    <c:v>0.9583745797220967</c:v>
                  </c:pt>
                  <c:pt idx="36">
                    <c:v>0.8881250914504092</c:v>
                  </c:pt>
                  <c:pt idx="37">
                    <c:v>NaN</c:v>
                  </c:pt>
                  <c:pt idx="38">
                    <c:v>0.7791334198400233</c:v>
                  </c:pt>
                  <c:pt idx="39">
                    <c:v>NaN</c:v>
                  </c:pt>
                  <c:pt idx="40">
                    <c:v>0.15148512258813351</c:v>
                  </c:pt>
                </c:numCache>
              </c:numRef>
            </c:minus>
            <c:noEndCap val="0"/>
          </c:errBars>
          <c:val>
            <c:numRef>
              <c:f>'Annex H'!$V$10:$V$50</c:f>
              <c:numCache>
                <c:ptCount val="41"/>
                <c:pt idx="0">
                  <c:v>1.2273641851106638</c:v>
                </c:pt>
                <c:pt idx="1">
                  <c:v>0.3149606299212599</c:v>
                </c:pt>
                <c:pt idx="2">
                  <c:v>0.8333333333333334</c:v>
                </c:pt>
                <c:pt idx="3">
                  <c:v>1.1049723756906076</c:v>
                </c:pt>
                <c:pt idx="5">
                  <c:v>0.7289719626168224</c:v>
                </c:pt>
                <c:pt idx="6">
                  <c:v>0.6067291781577496</c:v>
                </c:pt>
                <c:pt idx="7">
                  <c:v>1.7370892018779345</c:v>
                </c:pt>
                <c:pt idx="9">
                  <c:v>2.433234421364985</c:v>
                </c:pt>
                <c:pt idx="10">
                  <c:v>1.6666666666666667</c:v>
                </c:pt>
                <c:pt idx="11">
                  <c:v>1.4806629834254146</c:v>
                </c:pt>
                <c:pt idx="13">
                  <c:v>1.3347346295323173</c:v>
                </c:pt>
                <c:pt idx="15">
                  <c:v>1.2577502214348981</c:v>
                </c:pt>
                <c:pt idx="16">
                  <c:v>1.174089068825911</c:v>
                </c:pt>
                <c:pt idx="17">
                  <c:v>1.3107822410147991</c:v>
                </c:pt>
                <c:pt idx="18">
                  <c:v>1.4193548387096773</c:v>
                </c:pt>
                <c:pt idx="19">
                  <c:v>1.105263157894737</c:v>
                </c:pt>
                <c:pt idx="21">
                  <c:v>1.7808219178082192</c:v>
                </c:pt>
                <c:pt idx="22">
                  <c:v>1.1577424023154848</c:v>
                </c:pt>
                <c:pt idx="23">
                  <c:v>1.410693970420933</c:v>
                </c:pt>
                <c:pt idx="25">
                  <c:v>3.3333333333333335</c:v>
                </c:pt>
                <c:pt idx="26">
                  <c:v>1.25</c:v>
                </c:pt>
                <c:pt idx="27">
                  <c:v>2.4154589371980677</c:v>
                </c:pt>
                <c:pt idx="28">
                  <c:v>1.5413533834586464</c:v>
                </c:pt>
                <c:pt idx="29">
                  <c:v>1.294642857142857</c:v>
                </c:pt>
                <c:pt idx="30">
                  <c:v>2.268326417704011</c:v>
                </c:pt>
                <c:pt idx="31">
                  <c:v>0.8924949290060852</c:v>
                </c:pt>
                <c:pt idx="32">
                  <c:v>1.7910447761194028</c:v>
                </c:pt>
                <c:pt idx="33">
                  <c:v>1.7419884963023828</c:v>
                </c:pt>
                <c:pt idx="34">
                  <c:v>2.805429864253394</c:v>
                </c:pt>
                <c:pt idx="35">
                  <c:v>1.94888178913738</c:v>
                </c:pt>
                <c:pt idx="36">
                  <c:v>1.5575221238938053</c:v>
                </c:pt>
                <c:pt idx="38">
                  <c:v>1.4970059880239521</c:v>
                </c:pt>
                <c:pt idx="40">
                  <c:v>1.571444862584103</c:v>
                </c:pt>
              </c:numCache>
            </c:numRef>
          </c:val>
          <c:smooth val="0"/>
        </c:ser>
        <c:marker val="1"/>
        <c:axId val="41811613"/>
        <c:axId val="40760198"/>
      </c:lineChart>
      <c:catAx>
        <c:axId val="41811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760198"/>
        <c:crosses val="autoZero"/>
        <c:auto val="1"/>
        <c:lblOffset val="100"/>
        <c:tickLblSkip val="1"/>
        <c:noMultiLvlLbl val="0"/>
      </c:catAx>
      <c:valAx>
        <c:axId val="40760198"/>
        <c:scaling>
          <c:orientation val="minMax"/>
          <c:max val="5"/>
          <c:min val="0"/>
        </c:scaling>
        <c:axPos val="l"/>
        <c:majorGridlines>
          <c:spPr>
            <a:ln w="12700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1811613"/>
        <c:crosses val="max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65"/>
          <c:y val="0.591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5"/>
          <c:y val="0.0235"/>
          <c:w val="0.86775"/>
          <c:h val="0.94875"/>
        </c:manualLayout>
      </c:layout>
      <c:lineChart>
        <c:grouping val="standard"/>
        <c:varyColors val="0"/>
        <c:ser>
          <c:idx val="0"/>
          <c:order val="0"/>
          <c:tx>
            <c:strRef>
              <c:f>'Annex H'!$AC$4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'Annex H'!$B$10:$B$50</c:f>
              <c:strCache>
                <c:ptCount val="41"/>
                <c:pt idx="0">
                  <c:v>Highland</c:v>
                </c:pt>
                <c:pt idx="1">
                  <c:v>Orkney Islands</c:v>
                </c:pt>
                <c:pt idx="2">
                  <c:v>Shetland Islands</c:v>
                </c:pt>
                <c:pt idx="3">
                  <c:v>Eilean Siar</c:v>
                </c:pt>
                <c:pt idx="5">
                  <c:v>Aberdeen City</c:v>
                </c:pt>
                <c:pt idx="6">
                  <c:v>Aberdeenshire</c:v>
                </c:pt>
                <c:pt idx="7">
                  <c:v>Moray</c:v>
                </c:pt>
                <c:pt idx="9">
                  <c:v>Dundee City</c:v>
                </c:pt>
                <c:pt idx="10">
                  <c:v>Angus</c:v>
                </c:pt>
                <c:pt idx="11">
                  <c:v>Perth &amp; Kinross</c:v>
                </c:pt>
                <c:pt idx="13">
                  <c:v>Fife</c:v>
                </c:pt>
                <c:pt idx="15">
                  <c:v>Edinburgh, City of</c:v>
                </c:pt>
                <c:pt idx="16">
                  <c:v>West Lothian</c:v>
                </c:pt>
                <c:pt idx="17">
                  <c:v>Midlothian</c:v>
                </c:pt>
                <c:pt idx="18">
                  <c:v>East Lothian</c:v>
                </c:pt>
                <c:pt idx="19">
                  <c:v>Scottish Borders</c:v>
                </c:pt>
                <c:pt idx="21">
                  <c:v>Clackmannanshire</c:v>
                </c:pt>
                <c:pt idx="22">
                  <c:v>Stirling</c:v>
                </c:pt>
                <c:pt idx="23">
                  <c:v>Falkirk</c:v>
                </c:pt>
                <c:pt idx="25">
                  <c:v>Glasgow City</c:v>
                </c:pt>
                <c:pt idx="26">
                  <c:v>Argyll &amp; Bute</c:v>
                </c:pt>
                <c:pt idx="27">
                  <c:v>West Dunbartonshire</c:v>
                </c:pt>
                <c:pt idx="28">
                  <c:v>East Dunbartonshire</c:v>
                </c:pt>
                <c:pt idx="29">
                  <c:v>Inverclyde</c:v>
                </c:pt>
                <c:pt idx="30">
                  <c:v>Renfrewshire</c:v>
                </c:pt>
                <c:pt idx="31">
                  <c:v>East Renfrewshire</c:v>
                </c:pt>
                <c:pt idx="32">
                  <c:v>North Lanarkshire</c:v>
                </c:pt>
                <c:pt idx="33">
                  <c:v>South Lanarkshire</c:v>
                </c:pt>
                <c:pt idx="34">
                  <c:v>North Ayrshire</c:v>
                </c:pt>
                <c:pt idx="35">
                  <c:v>East Ayrshire</c:v>
                </c:pt>
                <c:pt idx="36">
                  <c:v>South Ayrshire</c:v>
                </c:pt>
                <c:pt idx="38">
                  <c:v>Dumfries &amp; Galloway</c:v>
                </c:pt>
                <c:pt idx="40">
                  <c:v>Scotland</c:v>
                </c:pt>
              </c:strCache>
            </c:strRef>
          </c:cat>
          <c:val>
            <c:numRef>
              <c:f>'Annex H'!$H$10:$H$50</c:f>
              <c:numCache>
                <c:ptCount val="41"/>
                <c:pt idx="0">
                  <c:v>12.687312687312687</c:v>
                </c:pt>
                <c:pt idx="1">
                  <c:v>7.03125</c:v>
                </c:pt>
                <c:pt idx="2">
                  <c:v>3.608247422680412</c:v>
                </c:pt>
                <c:pt idx="3">
                  <c:v>10.21505376344086</c:v>
                </c:pt>
                <c:pt idx="5">
                  <c:v>6.529850746268656</c:v>
                </c:pt>
                <c:pt idx="6">
                  <c:v>7.734204793028322</c:v>
                </c:pt>
                <c:pt idx="7">
                  <c:v>10.046728971962617</c:v>
                </c:pt>
                <c:pt idx="9">
                  <c:v>8.702064896755163</c:v>
                </c:pt>
                <c:pt idx="10">
                  <c:v>9.710144927536232</c:v>
                </c:pt>
                <c:pt idx="11">
                  <c:v>11.434735706580366</c:v>
                </c:pt>
                <c:pt idx="13">
                  <c:v>9.076600209863589</c:v>
                </c:pt>
                <c:pt idx="15">
                  <c:v>7.477876106194691</c:v>
                </c:pt>
                <c:pt idx="16">
                  <c:v>6.066734074823053</c:v>
                </c:pt>
                <c:pt idx="17">
                  <c:v>7.773109243697479</c:v>
                </c:pt>
                <c:pt idx="18">
                  <c:v>5.603448275862069</c:v>
                </c:pt>
                <c:pt idx="19">
                  <c:v>12.5</c:v>
                </c:pt>
                <c:pt idx="21">
                  <c:v>12.068965517241379</c:v>
                </c:pt>
                <c:pt idx="22">
                  <c:v>12.265512265512266</c:v>
                </c:pt>
                <c:pt idx="23">
                  <c:v>8.568207440811724</c:v>
                </c:pt>
                <c:pt idx="25">
                  <c:v>17.216642754662843</c:v>
                </c:pt>
                <c:pt idx="26">
                  <c:v>15.749525616698293</c:v>
                </c:pt>
                <c:pt idx="27">
                  <c:v>9.397590361445783</c:v>
                </c:pt>
                <c:pt idx="28">
                  <c:v>8.208955223880597</c:v>
                </c:pt>
                <c:pt idx="29">
                  <c:v>7.657657657657657</c:v>
                </c:pt>
                <c:pt idx="30">
                  <c:v>12.929848693259974</c:v>
                </c:pt>
                <c:pt idx="31">
                  <c:v>5.465587044534413</c:v>
                </c:pt>
                <c:pt idx="32">
                  <c:v>8.002207505518765</c:v>
                </c:pt>
                <c:pt idx="33">
                  <c:v>11.194029850746269</c:v>
                </c:pt>
                <c:pt idx="34">
                  <c:v>12.582781456953644</c:v>
                </c:pt>
                <c:pt idx="35">
                  <c:v>10.56</c:v>
                </c:pt>
                <c:pt idx="36">
                  <c:v>11.28747795414462</c:v>
                </c:pt>
                <c:pt idx="38">
                  <c:v>11.160714285714286</c:v>
                </c:pt>
                <c:pt idx="40">
                  <c:v>9.943643859450054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'Annex H'!$AE$3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'Annex H'!$AL$10:$AL$50</c:f>
                <c:numCache>
                  <c:ptCount val="41"/>
                  <c:pt idx="0">
                    <c:v>2.1163910998307855</c:v>
                  </c:pt>
                  <c:pt idx="1">
                    <c:v>6.365986971354234</c:v>
                  </c:pt>
                  <c:pt idx="2">
                    <c:v>4.6674922278213575</c:v>
                  </c:pt>
                  <c:pt idx="3">
                    <c:v>5.912005936555952</c:v>
                  </c:pt>
                  <c:pt idx="4">
                    <c:v>NaN</c:v>
                  </c:pt>
                  <c:pt idx="5">
                    <c:v>1.6605778105614002</c:v>
                  </c:pt>
                  <c:pt idx="6">
                    <c:v>1.2882567878716733</c:v>
                  </c:pt>
                  <c:pt idx="7">
                    <c:v>3.551404501234442</c:v>
                  </c:pt>
                  <c:pt idx="8">
                    <c:v>NaN</c:v>
                  </c:pt>
                  <c:pt idx="9">
                    <c:v>2.659943337753763</c:v>
                  </c:pt>
                  <c:pt idx="10">
                    <c:v>2.9253362989162337</c:v>
                  </c:pt>
                  <c:pt idx="11">
                    <c:v>2.3245223792616585</c:v>
                  </c:pt>
                  <c:pt idx="12">
                    <c:v>NaN</c:v>
                  </c:pt>
                  <c:pt idx="13">
                    <c:v>1.4174484403541339</c:v>
                  </c:pt>
                  <c:pt idx="14">
                    <c:v>NaN</c:v>
                  </c:pt>
                  <c:pt idx="15">
                    <c:v>1.23247295392828</c:v>
                  </c:pt>
                  <c:pt idx="16">
                    <c:v>1.9470433957656814</c:v>
                  </c:pt>
                  <c:pt idx="17">
                    <c:v>2.8412630983817397</c:v>
                  </c:pt>
                  <c:pt idx="18">
                    <c:v>3.010672280098415</c:v>
                  </c:pt>
                  <c:pt idx="19">
                    <c:v>2.7868211503473486</c:v>
                  </c:pt>
                  <c:pt idx="20">
                    <c:v>NaN</c:v>
                  </c:pt>
                  <c:pt idx="21">
                    <c:v>4.374812397240868</c:v>
                  </c:pt>
                  <c:pt idx="22">
                    <c:v>2.6608596792768626</c:v>
                  </c:pt>
                  <c:pt idx="23">
                    <c:v>2.140290065234703</c:v>
                  </c:pt>
                  <c:pt idx="24">
                    <c:v>NaN</c:v>
                  </c:pt>
                  <c:pt idx="25">
                    <c:v>1.7122142084152756</c:v>
                  </c:pt>
                  <c:pt idx="26">
                    <c:v>3.3840959614794706</c:v>
                  </c:pt>
                  <c:pt idx="27">
                    <c:v>3.403793424282741</c:v>
                  </c:pt>
                  <c:pt idx="28">
                    <c:v>2.5563206959506815</c:v>
                  </c:pt>
                  <c:pt idx="29">
                    <c:v>2.7829901791005405</c:v>
                  </c:pt>
                  <c:pt idx="30">
                    <c:v>2.7170720362536205</c:v>
                  </c:pt>
                  <c:pt idx="31">
                    <c:v>2.565687121760555</c:v>
                  </c:pt>
                  <c:pt idx="32">
                    <c:v>1.2315406782633662</c:v>
                  </c:pt>
                  <c:pt idx="33">
                    <c:v>1.851745170717333</c:v>
                  </c:pt>
                  <c:pt idx="34">
                    <c:v>3.9097742023716187</c:v>
                  </c:pt>
                  <c:pt idx="35">
                    <c:v>2.863245407875967</c:v>
                  </c:pt>
                  <c:pt idx="36">
                    <c:v>2.8835307565626085</c:v>
                  </c:pt>
                  <c:pt idx="37">
                    <c:v>NaN</c:v>
                  </c:pt>
                  <c:pt idx="38">
                    <c:v>2.752476105359749</c:v>
                  </c:pt>
                  <c:pt idx="39">
                    <c:v>NaN</c:v>
                  </c:pt>
                  <c:pt idx="40">
                    <c:v>0.3824503443906604</c:v>
                  </c:pt>
                </c:numCache>
              </c:numRef>
            </c:plus>
            <c:minus>
              <c:numRef>
                <c:f>'Annex H'!$AK$10:$AK$50</c:f>
                <c:numCache>
                  <c:ptCount val="41"/>
                  <c:pt idx="0">
                    <c:v>2.1163910998307873</c:v>
                  </c:pt>
                  <c:pt idx="1">
                    <c:v>3.846162901847303</c:v>
                  </c:pt>
                  <c:pt idx="2">
                    <c:v>3.02053378596892</c:v>
                  </c:pt>
                  <c:pt idx="3">
                    <c:v>4.6412535545490154</c:v>
                  </c:pt>
                  <c:pt idx="4">
                    <c:v>NaN</c:v>
                  </c:pt>
                  <c:pt idx="5">
                    <c:v>1.4164115872292298</c:v>
                  </c:pt>
                  <c:pt idx="6">
                    <c:v>1.2882567878716733</c:v>
                  </c:pt>
                  <c:pt idx="7">
                    <c:v>2.9799030413855228</c:v>
                  </c:pt>
                  <c:pt idx="8">
                    <c:v>NaN</c:v>
                  </c:pt>
                  <c:pt idx="9">
                    <c:v>2.24271142309815</c:v>
                  </c:pt>
                  <c:pt idx="10">
                    <c:v>2.545482403737875</c:v>
                  </c:pt>
                  <c:pt idx="11">
                    <c:v>2.3245223792616603</c:v>
                  </c:pt>
                  <c:pt idx="12">
                    <c:v>NaN</c:v>
                  </c:pt>
                  <c:pt idx="13">
                    <c:v>1.4174484403541356</c:v>
                  </c:pt>
                  <c:pt idx="14">
                    <c:v>NaN</c:v>
                  </c:pt>
                  <c:pt idx="15">
                    <c:v>1.2324729539282826</c:v>
                  </c:pt>
                  <c:pt idx="16">
                    <c:v>1.6429962552905266</c:v>
                  </c:pt>
                  <c:pt idx="17">
                    <c:v>2.3649138165226233</c:v>
                  </c:pt>
                  <c:pt idx="18">
                    <c:v>2.3545344346860855</c:v>
                  </c:pt>
                  <c:pt idx="19">
                    <c:v>2.4721493851523437</c:v>
                  </c:pt>
                  <c:pt idx="20">
                    <c:v>NaN</c:v>
                  </c:pt>
                  <c:pt idx="21">
                    <c:v>3.600008059825341</c:v>
                  </c:pt>
                  <c:pt idx="22">
                    <c:v>2.341483709055911</c:v>
                  </c:pt>
                  <c:pt idx="23">
                    <c:v>1.8438841220130326</c:v>
                  </c:pt>
                  <c:pt idx="24">
                    <c:v>NaN</c:v>
                  </c:pt>
                  <c:pt idx="25">
                    <c:v>1.712214208415272</c:v>
                  </c:pt>
                  <c:pt idx="26">
                    <c:v>2.951601734389124</c:v>
                  </c:pt>
                  <c:pt idx="27">
                    <c:v>2.812934375129638</c:v>
                  </c:pt>
                  <c:pt idx="28">
                    <c:v>2.1331926919718605</c:v>
                  </c:pt>
                  <c:pt idx="29">
                    <c:v>2.09692033529816</c:v>
                  </c:pt>
                  <c:pt idx="30">
                    <c:v>2.385161336300124</c:v>
                  </c:pt>
                  <c:pt idx="31">
                    <c:v>1.9428488295360045</c:v>
                  </c:pt>
                  <c:pt idx="32">
                    <c:v>1.2315406782633636</c:v>
                  </c:pt>
                  <c:pt idx="33">
                    <c:v>1.851745170717333</c:v>
                  </c:pt>
                  <c:pt idx="34">
                    <c:v>3.317863057029273</c:v>
                  </c:pt>
                  <c:pt idx="35">
                    <c:v>2.5102045966189124</c:v>
                  </c:pt>
                  <c:pt idx="36">
                    <c:v>2.383470270682097</c:v>
                  </c:pt>
                  <c:pt idx="37">
                    <c:v>NaN</c:v>
                  </c:pt>
                  <c:pt idx="38">
                    <c:v>2.422103657122207</c:v>
                  </c:pt>
                  <c:pt idx="39">
                    <c:v>NaN</c:v>
                  </c:pt>
                  <c:pt idx="40">
                    <c:v>0.3824503443906586</c:v>
                  </c:pt>
                </c:numCache>
              </c:numRef>
            </c:minus>
            <c:noEndCap val="0"/>
          </c:errBars>
          <c:val>
            <c:numRef>
              <c:f>'Annex H'!$AF$10:$AF$50</c:f>
              <c:numCache>
                <c:ptCount val="41"/>
                <c:pt idx="0">
                  <c:v>11.589537223340042</c:v>
                </c:pt>
                <c:pt idx="1">
                  <c:v>7.086614173228346</c:v>
                </c:pt>
                <c:pt idx="2">
                  <c:v>6.25</c:v>
                </c:pt>
                <c:pt idx="3">
                  <c:v>11.823204419889501</c:v>
                </c:pt>
                <c:pt idx="5">
                  <c:v>6.186915887850467</c:v>
                </c:pt>
                <c:pt idx="6">
                  <c:v>7.832322118036404</c:v>
                </c:pt>
                <c:pt idx="7">
                  <c:v>10.985915492957746</c:v>
                </c:pt>
                <c:pt idx="9">
                  <c:v>9.881305637982194</c:v>
                </c:pt>
                <c:pt idx="10">
                  <c:v>12.60233918128655</c:v>
                </c:pt>
                <c:pt idx="11">
                  <c:v>12.729281767955802</c:v>
                </c:pt>
                <c:pt idx="13">
                  <c:v>9.952706253284289</c:v>
                </c:pt>
                <c:pt idx="15">
                  <c:v>8.928255093002658</c:v>
                </c:pt>
                <c:pt idx="16">
                  <c:v>7.793522267206478</c:v>
                </c:pt>
                <c:pt idx="17">
                  <c:v>7.695560253699789</c:v>
                </c:pt>
                <c:pt idx="18">
                  <c:v>7.956989247311828</c:v>
                </c:pt>
                <c:pt idx="19">
                  <c:v>13</c:v>
                </c:pt>
                <c:pt idx="21">
                  <c:v>11.095890410958903</c:v>
                </c:pt>
                <c:pt idx="22">
                  <c:v>10.622286541244573</c:v>
                </c:pt>
                <c:pt idx="23">
                  <c:v>8.555176336746303</c:v>
                </c:pt>
                <c:pt idx="25">
                  <c:v>15.888568683957732</c:v>
                </c:pt>
                <c:pt idx="26">
                  <c:v>12.578125000000002</c:v>
                </c:pt>
                <c:pt idx="27">
                  <c:v>9.61352657004831</c:v>
                </c:pt>
                <c:pt idx="28">
                  <c:v>7.030075187969924</c:v>
                </c:pt>
                <c:pt idx="29">
                  <c:v>6.25</c:v>
                </c:pt>
                <c:pt idx="30">
                  <c:v>11.590594744121715</c:v>
                </c:pt>
                <c:pt idx="31">
                  <c:v>5.88235294117647</c:v>
                </c:pt>
                <c:pt idx="32">
                  <c:v>7.142067440574902</c:v>
                </c:pt>
                <c:pt idx="33">
                  <c:v>10.86277732128184</c:v>
                </c:pt>
                <c:pt idx="34">
                  <c:v>14.072398190045249</c:v>
                </c:pt>
                <c:pt idx="35">
                  <c:v>11.086261980830672</c:v>
                </c:pt>
                <c:pt idx="36">
                  <c:v>9.486725663716815</c:v>
                </c:pt>
                <c:pt idx="38">
                  <c:v>10.988023952095809</c:v>
                </c:pt>
                <c:pt idx="40">
                  <c:v>10.016345459383434</c:v>
                </c:pt>
              </c:numCache>
            </c:numRef>
          </c:val>
          <c:smooth val="0"/>
        </c:ser>
        <c:marker val="1"/>
        <c:axId val="31297463"/>
        <c:axId val="13241712"/>
      </c:lineChart>
      <c:catAx>
        <c:axId val="31297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241712"/>
        <c:crosses val="autoZero"/>
        <c:auto val="1"/>
        <c:lblOffset val="100"/>
        <c:noMultiLvlLbl val="0"/>
      </c:catAx>
      <c:valAx>
        <c:axId val="13241712"/>
        <c:scaling>
          <c:orientation val="minMax"/>
          <c:max val="20"/>
          <c:min val="0"/>
        </c:scaling>
        <c:axPos val="l"/>
        <c:majorGridlines>
          <c:spPr>
            <a:ln w="12700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1297463"/>
        <c:crosses val="max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775"/>
          <c:y val="0.54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5"/>
          <c:y val="0.004"/>
          <c:w val="0.8745"/>
          <c:h val="0.984"/>
        </c:manualLayout>
      </c:layout>
      <c:lineChart>
        <c:grouping val="standard"/>
        <c:varyColors val="0"/>
        <c:ser>
          <c:idx val="0"/>
          <c:order val="0"/>
          <c:tx>
            <c:strRef>
              <c:f>'Annex H'!$AE$57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'Annex H'!$B$10:$B$50</c:f>
              <c:strCache>
                <c:ptCount val="41"/>
                <c:pt idx="0">
                  <c:v>Highland</c:v>
                </c:pt>
                <c:pt idx="1">
                  <c:v>Orkney Islands</c:v>
                </c:pt>
                <c:pt idx="2">
                  <c:v>Shetland Islands</c:v>
                </c:pt>
                <c:pt idx="3">
                  <c:v>Eilean Siar</c:v>
                </c:pt>
                <c:pt idx="5">
                  <c:v>Aberdeen City</c:v>
                </c:pt>
                <c:pt idx="6">
                  <c:v>Aberdeenshire</c:v>
                </c:pt>
                <c:pt idx="7">
                  <c:v>Moray</c:v>
                </c:pt>
                <c:pt idx="9">
                  <c:v>Dundee City</c:v>
                </c:pt>
                <c:pt idx="10">
                  <c:v>Angus</c:v>
                </c:pt>
                <c:pt idx="11">
                  <c:v>Perth &amp; Kinross</c:v>
                </c:pt>
                <c:pt idx="13">
                  <c:v>Fife</c:v>
                </c:pt>
                <c:pt idx="15">
                  <c:v>Edinburgh, City of</c:v>
                </c:pt>
                <c:pt idx="16">
                  <c:v>West Lothian</c:v>
                </c:pt>
                <c:pt idx="17">
                  <c:v>Midlothian</c:v>
                </c:pt>
                <c:pt idx="18">
                  <c:v>East Lothian</c:v>
                </c:pt>
                <c:pt idx="19">
                  <c:v>Scottish Borders</c:v>
                </c:pt>
                <c:pt idx="21">
                  <c:v>Clackmannanshire</c:v>
                </c:pt>
                <c:pt idx="22">
                  <c:v>Stirling</c:v>
                </c:pt>
                <c:pt idx="23">
                  <c:v>Falkirk</c:v>
                </c:pt>
                <c:pt idx="25">
                  <c:v>Glasgow City</c:v>
                </c:pt>
                <c:pt idx="26">
                  <c:v>Argyll &amp; Bute</c:v>
                </c:pt>
                <c:pt idx="27">
                  <c:v>West Dunbartonshire</c:v>
                </c:pt>
                <c:pt idx="28">
                  <c:v>East Dunbartonshire</c:v>
                </c:pt>
                <c:pt idx="29">
                  <c:v>Inverclyde</c:v>
                </c:pt>
                <c:pt idx="30">
                  <c:v>Renfrewshire</c:v>
                </c:pt>
                <c:pt idx="31">
                  <c:v>East Renfrewshire</c:v>
                </c:pt>
                <c:pt idx="32">
                  <c:v>North Lanarkshire</c:v>
                </c:pt>
                <c:pt idx="33">
                  <c:v>South Lanarkshire</c:v>
                </c:pt>
                <c:pt idx="34">
                  <c:v>North Ayrshire</c:v>
                </c:pt>
                <c:pt idx="35">
                  <c:v>East Ayrshire</c:v>
                </c:pt>
                <c:pt idx="36">
                  <c:v>South Ayrshire</c:v>
                </c:pt>
                <c:pt idx="38">
                  <c:v>Dumfries &amp; Galloway</c:v>
                </c:pt>
                <c:pt idx="40">
                  <c:v>Scotland</c:v>
                </c:pt>
              </c:strCache>
            </c:strRef>
          </c:cat>
          <c:val>
            <c:numRef>
              <c:f>'Annex H'!$M$10:$M$50</c:f>
              <c:numCache>
                <c:ptCount val="41"/>
                <c:pt idx="0">
                  <c:v>40.75924075924076</c:v>
                </c:pt>
                <c:pt idx="1">
                  <c:v>27.34375</c:v>
                </c:pt>
                <c:pt idx="2">
                  <c:v>21.649484536082475</c:v>
                </c:pt>
                <c:pt idx="3">
                  <c:v>34.946236559139784</c:v>
                </c:pt>
                <c:pt idx="5">
                  <c:v>29.570895522388057</c:v>
                </c:pt>
                <c:pt idx="6">
                  <c:v>24.019607843137255</c:v>
                </c:pt>
                <c:pt idx="7">
                  <c:v>41.822429906542055</c:v>
                </c:pt>
                <c:pt idx="9">
                  <c:v>43.95280235988201</c:v>
                </c:pt>
                <c:pt idx="10">
                  <c:v>36.95652173913043</c:v>
                </c:pt>
                <c:pt idx="11">
                  <c:v>34.41208198489752</c:v>
                </c:pt>
                <c:pt idx="13">
                  <c:v>36.253934942287515</c:v>
                </c:pt>
                <c:pt idx="15">
                  <c:v>66.06194690265487</c:v>
                </c:pt>
                <c:pt idx="16">
                  <c:v>52.17391304347826</c:v>
                </c:pt>
                <c:pt idx="17">
                  <c:v>52.3109243697479</c:v>
                </c:pt>
                <c:pt idx="18">
                  <c:v>46.12068965517241</c:v>
                </c:pt>
                <c:pt idx="19">
                  <c:v>56.640625</c:v>
                </c:pt>
                <c:pt idx="21">
                  <c:v>38.275862068965516</c:v>
                </c:pt>
                <c:pt idx="22">
                  <c:v>34.48773448773449</c:v>
                </c:pt>
                <c:pt idx="23">
                  <c:v>35.174746335963924</c:v>
                </c:pt>
                <c:pt idx="25">
                  <c:v>99.28263988522238</c:v>
                </c:pt>
                <c:pt idx="26">
                  <c:v>42.125237191650854</c:v>
                </c:pt>
                <c:pt idx="27">
                  <c:v>50.602409638554214</c:v>
                </c:pt>
                <c:pt idx="28">
                  <c:v>37.5</c:v>
                </c:pt>
                <c:pt idx="29">
                  <c:v>47.52252252252252</c:v>
                </c:pt>
                <c:pt idx="30">
                  <c:v>67.53782668500688</c:v>
                </c:pt>
                <c:pt idx="31">
                  <c:v>34.21052631578947</c:v>
                </c:pt>
                <c:pt idx="32">
                  <c:v>45.088300220750554</c:v>
                </c:pt>
                <c:pt idx="33">
                  <c:v>64.92537313432835</c:v>
                </c:pt>
                <c:pt idx="34">
                  <c:v>58.498896247240616</c:v>
                </c:pt>
                <c:pt idx="35">
                  <c:v>43.2</c:v>
                </c:pt>
                <c:pt idx="36">
                  <c:v>42.857142857142854</c:v>
                </c:pt>
                <c:pt idx="38">
                  <c:v>44.94047619047619</c:v>
                </c:pt>
                <c:pt idx="40">
                  <c:v>48.71212980823783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'Annex H'!$AA$55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'Annex H'!$AV$10:$AV$50</c:f>
                <c:numCache>
                  <c:ptCount val="41"/>
                  <c:pt idx="0">
                    <c:v>3.8990433671266516</c:v>
                  </c:pt>
                  <c:pt idx="1">
                    <c:v>11.631337560185607</c:v>
                  </c:pt>
                  <c:pt idx="2">
                    <c:v>7.4553561527884575</c:v>
                  </c:pt>
                  <c:pt idx="3">
                    <c:v>9.092975936613506</c:v>
                  </c:pt>
                  <c:pt idx="4">
                    <c:v>NaN</c:v>
                  </c:pt>
                  <c:pt idx="5">
                    <c:v>3.4513298706146642</c:v>
                  </c:pt>
                  <c:pt idx="6">
                    <c:v>2.390631825675243</c:v>
                  </c:pt>
                  <c:pt idx="7">
                    <c:v>5.634976403585718</c:v>
                  </c:pt>
                  <c:pt idx="8">
                    <c:v>NaN</c:v>
                  </c:pt>
                  <c:pt idx="9">
                    <c:v>5.0535858317635345</c:v>
                  </c:pt>
                  <c:pt idx="10">
                    <c:v>4.854459900343713</c:v>
                  </c:pt>
                  <c:pt idx="11">
                    <c:v>3.880252687254263</c:v>
                  </c:pt>
                  <c:pt idx="12">
                    <c:v>NaN</c:v>
                  </c:pt>
                  <c:pt idx="13">
                    <c:v>2.6838124931959015</c:v>
                  </c:pt>
                  <c:pt idx="14">
                    <c:v>NaN</c:v>
                  </c:pt>
                  <c:pt idx="15">
                    <c:v>3.444866631767013</c:v>
                  </c:pt>
                  <c:pt idx="16">
                    <c:v>4.601402929007428</c:v>
                  </c:pt>
                  <c:pt idx="17">
                    <c:v>6.270651598906184</c:v>
                  </c:pt>
                  <c:pt idx="18">
                    <c:v>6.1804820355453245</c:v>
                  </c:pt>
                  <c:pt idx="19">
                    <c:v>5.285269342442312</c:v>
                  </c:pt>
                  <c:pt idx="20">
                    <c:v>NaN</c:v>
                  </c:pt>
                  <c:pt idx="21">
                    <c:v>7.028136397616542</c:v>
                  </c:pt>
                  <c:pt idx="22">
                    <c:v>4.090813603420788</c:v>
                  </c:pt>
                  <c:pt idx="23">
                    <c:v>3.829818602177774</c:v>
                  </c:pt>
                  <c:pt idx="24">
                    <c:v>NaN</c:v>
                  </c:pt>
                  <c:pt idx="25">
                    <c:v>4.301704693802094</c:v>
                  </c:pt>
                  <c:pt idx="26">
                    <c:v>5.573834133980398</c:v>
                  </c:pt>
                  <c:pt idx="27">
                    <c:v>6.893244146371892</c:v>
                  </c:pt>
                  <c:pt idx="28">
                    <c:v>5.647787790383745</c:v>
                  </c:pt>
                  <c:pt idx="29">
                    <c:v>5.804093383121952</c:v>
                  </c:pt>
                  <c:pt idx="30">
                    <c:v>5.712277000163574</c:v>
                  </c:pt>
                  <c:pt idx="31">
                    <c:v>4.83659819853327</c:v>
                  </c:pt>
                  <c:pt idx="32">
                    <c:v>3.175514399548433</c:v>
                  </c:pt>
                  <c:pt idx="33">
                    <c:v>4.448645117697453</c:v>
                  </c:pt>
                  <c:pt idx="34">
                    <c:v>7.299925828276585</c:v>
                  </c:pt>
                  <c:pt idx="35">
                    <c:v>5.201591939718668</c:v>
                  </c:pt>
                  <c:pt idx="36">
                    <c:v>5.5504424778761035</c:v>
                  </c:pt>
                  <c:pt idx="37">
                    <c:v>NaN</c:v>
                  </c:pt>
                  <c:pt idx="38">
                    <c:v>5.141014119334301</c:v>
                  </c:pt>
                  <c:pt idx="39">
                    <c:v>NaN</c:v>
                  </c:pt>
                  <c:pt idx="40">
                    <c:v>0.8470979309350781</c:v>
                  </c:pt>
                </c:numCache>
              </c:numRef>
            </c:plus>
            <c:minus>
              <c:numRef>
                <c:f>'Annex H'!$AU$10:$AU$50</c:f>
                <c:numCache>
                  <c:ptCount val="41"/>
                  <c:pt idx="0">
                    <c:v>3.8990433671266587</c:v>
                  </c:pt>
                  <c:pt idx="1">
                    <c:v>9.236294285150176</c:v>
                  </c:pt>
                  <c:pt idx="2">
                    <c:v>5.868326706207656</c:v>
                  </c:pt>
                  <c:pt idx="3">
                    <c:v>7.421844012707663</c:v>
                  </c:pt>
                  <c:pt idx="4">
                    <c:v>NaN</c:v>
                  </c:pt>
                  <c:pt idx="5">
                    <c:v>3.4513298706146642</c:v>
                  </c:pt>
                  <c:pt idx="6">
                    <c:v>2.3906318256752392</c:v>
                  </c:pt>
                  <c:pt idx="7">
                    <c:v>5.634976403585711</c:v>
                  </c:pt>
                  <c:pt idx="8">
                    <c:v>NaN</c:v>
                  </c:pt>
                  <c:pt idx="9">
                    <c:v>5.053585831763542</c:v>
                  </c:pt>
                  <c:pt idx="10">
                    <c:v>4.854459900343706</c:v>
                  </c:pt>
                  <c:pt idx="11">
                    <c:v>3.8802526872542558</c:v>
                  </c:pt>
                  <c:pt idx="12">
                    <c:v>NaN</c:v>
                  </c:pt>
                  <c:pt idx="13">
                    <c:v>2.6838124931958944</c:v>
                  </c:pt>
                  <c:pt idx="14">
                    <c:v>NaN</c:v>
                  </c:pt>
                  <c:pt idx="15">
                    <c:v>3.444866631767013</c:v>
                  </c:pt>
                  <c:pt idx="16">
                    <c:v>4.6014029290074205</c:v>
                  </c:pt>
                  <c:pt idx="17">
                    <c:v>6.270651598906191</c:v>
                  </c:pt>
                  <c:pt idx="18">
                    <c:v>6.180482035545317</c:v>
                  </c:pt>
                  <c:pt idx="19">
                    <c:v>5.2852693424423265</c:v>
                  </c:pt>
                  <c:pt idx="20">
                    <c:v>NaN</c:v>
                  </c:pt>
                  <c:pt idx="21">
                    <c:v>6.001948957435999</c:v>
                  </c:pt>
                  <c:pt idx="22">
                    <c:v>4.090813603420791</c:v>
                  </c:pt>
                  <c:pt idx="23">
                    <c:v>3.8298186021777667</c:v>
                  </c:pt>
                  <c:pt idx="24">
                    <c:v>NaN</c:v>
                  </c:pt>
                  <c:pt idx="25">
                    <c:v>4.301704693802094</c:v>
                  </c:pt>
                  <c:pt idx="26">
                    <c:v>5.573834133980398</c:v>
                  </c:pt>
                  <c:pt idx="27">
                    <c:v>6.893244146371906</c:v>
                  </c:pt>
                  <c:pt idx="28">
                    <c:v>5.647787790383745</c:v>
                  </c:pt>
                  <c:pt idx="29">
                    <c:v>5.804093383121952</c:v>
                  </c:pt>
                  <c:pt idx="30">
                    <c:v>5.7122770001635885</c:v>
                  </c:pt>
                  <c:pt idx="31">
                    <c:v>4.83659819853327</c:v>
                  </c:pt>
                  <c:pt idx="32">
                    <c:v>3.175514399548433</c:v>
                  </c:pt>
                  <c:pt idx="33">
                    <c:v>4.4486451176974455</c:v>
                  </c:pt>
                  <c:pt idx="34">
                    <c:v>7.299925828276585</c:v>
                  </c:pt>
                  <c:pt idx="35">
                    <c:v>5.201591939718675</c:v>
                  </c:pt>
                  <c:pt idx="36">
                    <c:v>5.5504424778761035</c:v>
                  </c:pt>
                  <c:pt idx="37">
                    <c:v>NaN</c:v>
                  </c:pt>
                  <c:pt idx="38">
                    <c:v>5.141014119334287</c:v>
                  </c:pt>
                  <c:pt idx="39">
                    <c:v>NaN</c:v>
                  </c:pt>
                  <c:pt idx="40">
                    <c:v>0.847097930935071</c:v>
                  </c:pt>
                </c:numCache>
              </c:numRef>
            </c:minus>
            <c:noEndCap val="0"/>
          </c:errBars>
          <c:val>
            <c:numRef>
              <c:f>'Annex H'!$AP$10:$AP$50</c:f>
              <c:numCache>
                <c:ptCount val="41"/>
                <c:pt idx="0">
                  <c:v>39.33601609657948</c:v>
                </c:pt>
                <c:pt idx="1">
                  <c:v>33.07086614173229</c:v>
                </c:pt>
                <c:pt idx="2">
                  <c:v>20.3125</c:v>
                </c:pt>
                <c:pt idx="3">
                  <c:v>29.83425414364641</c:v>
                </c:pt>
                <c:pt idx="5">
                  <c:v>33.177570093457945</c:v>
                </c:pt>
                <c:pt idx="6">
                  <c:v>26.971869829012686</c:v>
                </c:pt>
                <c:pt idx="7">
                  <c:v>35.2112676056338</c:v>
                </c:pt>
                <c:pt idx="9">
                  <c:v>44.80712166172107</c:v>
                </c:pt>
                <c:pt idx="10">
                  <c:v>41.95906432748538</c:v>
                </c:pt>
                <c:pt idx="11">
                  <c:v>35.469613259668506</c:v>
                </c:pt>
                <c:pt idx="13">
                  <c:v>35.68050446663163</c:v>
                </c:pt>
                <c:pt idx="15">
                  <c:v>69.75199291408326</c:v>
                </c:pt>
                <c:pt idx="16">
                  <c:v>54.453441295546554</c:v>
                </c:pt>
                <c:pt idx="17">
                  <c:v>48.41437632135307</c:v>
                </c:pt>
                <c:pt idx="18">
                  <c:v>46.236559139784944</c:v>
                </c:pt>
                <c:pt idx="19">
                  <c:v>55.26315789473685</c:v>
                </c:pt>
                <c:pt idx="21">
                  <c:v>30.47945205479452</c:v>
                </c:pt>
                <c:pt idx="22">
                  <c:v>30.101302460202607</c:v>
                </c:pt>
                <c:pt idx="23">
                  <c:v>33.56086461888509</c:v>
                </c:pt>
                <c:pt idx="25">
                  <c:v>100.28818443804035</c:v>
                </c:pt>
                <c:pt idx="26">
                  <c:v>41.40625</c:v>
                </c:pt>
                <c:pt idx="27">
                  <c:v>51.20772946859904</c:v>
                </c:pt>
                <c:pt idx="28">
                  <c:v>44.17293233082707</c:v>
                </c:pt>
                <c:pt idx="29">
                  <c:v>39.285714285714285</c:v>
                </c:pt>
                <c:pt idx="30">
                  <c:v>61.41078838174274</c:v>
                </c:pt>
                <c:pt idx="31">
                  <c:v>30.02028397565923</c:v>
                </c:pt>
                <c:pt idx="32">
                  <c:v>47.48479823106689</c:v>
                </c:pt>
                <c:pt idx="33">
                  <c:v>62.69515201314708</c:v>
                </c:pt>
                <c:pt idx="34">
                  <c:v>61.31221719457014</c:v>
                </c:pt>
                <c:pt idx="35">
                  <c:v>44.08945686900959</c:v>
                </c:pt>
                <c:pt idx="36">
                  <c:v>45.309734513274336</c:v>
                </c:pt>
                <c:pt idx="38">
                  <c:v>45.958083832335326</c:v>
                </c:pt>
                <c:pt idx="40">
                  <c:v>49.139012430151666</c:v>
                </c:pt>
              </c:numCache>
            </c:numRef>
          </c:val>
          <c:smooth val="0"/>
        </c:ser>
        <c:marker val="1"/>
        <c:axId val="52066545"/>
        <c:axId val="65945722"/>
      </c:lineChart>
      <c:catAx>
        <c:axId val="52066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945722"/>
        <c:crosses val="autoZero"/>
        <c:auto val="1"/>
        <c:lblOffset val="100"/>
        <c:noMultiLvlLbl val="0"/>
      </c:catAx>
      <c:valAx>
        <c:axId val="65945722"/>
        <c:scaling>
          <c:orientation val="minMax"/>
          <c:max val="110"/>
          <c:min val="0"/>
        </c:scaling>
        <c:axPos val="l"/>
        <c:majorGridlines>
          <c:spPr>
            <a:ln w="12700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2066545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775"/>
          <c:y val="0.58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0.034</cdr:x>
      <cdr:y>0.014</cdr:y>
    </cdr:from>
    <cdr:to>
      <cdr:x>0.0835</cdr:x>
      <cdr:y>0.96025</cdr:y>
    </cdr:to>
    <cdr:sp>
      <cdr:nvSpPr>
        <cdr:cNvPr id="1" name="TextBox 1"/>
        <cdr:cNvSpPr txBox="1">
          <a:spLocks noChangeArrowheads="1"/>
        </cdr:cNvSpPr>
      </cdr:nvSpPr>
      <cdr:spPr>
        <a:xfrm>
          <a:off x="314325" y="76200"/>
          <a:ext cx="457200" cy="5410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Child KSI Casualty Rate (per 100 million veh-kms)  by LA: 2003 
and likely range of values (see text) around the 2001-2005 average</a:t>
          </a:r>
        </a:p>
      </cdr:txBody>
    </cdr:sp>
  </cdr:relSizeAnchor>
  <cdr:relSizeAnchor xmlns:cdr="http://schemas.openxmlformats.org/drawingml/2006/chartDrawing">
    <cdr:from>
      <cdr:x>0.94625</cdr:x>
      <cdr:y>0.28225</cdr:y>
    </cdr:from>
    <cdr:to>
      <cdr:x>0.996</cdr:x>
      <cdr:y>0.59425</cdr:y>
    </cdr:to>
    <cdr:sp>
      <cdr:nvSpPr>
        <cdr:cNvPr id="2" name="TextBox 2"/>
        <cdr:cNvSpPr txBox="1">
          <a:spLocks noChangeArrowheads="1"/>
        </cdr:cNvSpPr>
      </cdr:nvSpPr>
      <cdr:spPr>
        <a:xfrm>
          <a:off x="8801100" y="1609725"/>
          <a:ext cx="466725" cy="1781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2003
2001-2005 average</a:t>
          </a:r>
        </a:p>
      </cdr:txBody>
    </cdr:sp>
  </cdr:relSizeAnchor>
  <cdr:relSizeAnchor xmlns:cdr="http://schemas.openxmlformats.org/drawingml/2006/chartDrawing">
    <cdr:from>
      <cdr:x>0.00375</cdr:x>
      <cdr:y>0.81325</cdr:y>
    </cdr:from>
    <cdr:to>
      <cdr:x>0.04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28575" y="4638675"/>
          <a:ext cx="333375" cy="1066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l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Annex H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0.028</cdr:x>
      <cdr:y>0</cdr:y>
    </cdr:from>
    <cdr:to>
      <cdr:x>0.077</cdr:x>
      <cdr:y>0.96225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" y="0"/>
          <a:ext cx="457200" cy="5495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All Ages KSI Casualty Rate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(per 100 million veh-kms)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by LA: 2003 
and likely range of values (see text) around the 2001-2005 average</a:t>
          </a:r>
        </a:p>
      </cdr:txBody>
    </cdr:sp>
  </cdr:relSizeAnchor>
  <cdr:relSizeAnchor xmlns:cdr="http://schemas.openxmlformats.org/drawingml/2006/chartDrawing">
    <cdr:from>
      <cdr:x>0.94825</cdr:x>
      <cdr:y>0.2335</cdr:y>
    </cdr:from>
    <cdr:to>
      <cdr:x>1</cdr:x>
      <cdr:y>0.54675</cdr:y>
    </cdr:to>
    <cdr:sp>
      <cdr:nvSpPr>
        <cdr:cNvPr id="2" name="TextBox 2"/>
        <cdr:cNvSpPr txBox="1">
          <a:spLocks noChangeArrowheads="1"/>
        </cdr:cNvSpPr>
      </cdr:nvSpPr>
      <cdr:spPr>
        <a:xfrm>
          <a:off x="8820150" y="1333500"/>
          <a:ext cx="485775" cy="1790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2003
2001-2005 average</a:t>
          </a:r>
        </a:p>
      </cdr:txBody>
    </cdr:sp>
  </cdr:relSizeAnchor>
  <cdr:relSizeAnchor xmlns:cdr="http://schemas.openxmlformats.org/drawingml/2006/chartDrawing">
    <cdr:from>
      <cdr:x>0</cdr:x>
      <cdr:y>0.80475</cdr:y>
    </cdr:from>
    <cdr:to>
      <cdr:x>0.036</cdr:x>
      <cdr:y>0.99925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4591050"/>
          <a:ext cx="333375" cy="1114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Annex H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0.028</cdr:x>
      <cdr:y>0.006</cdr:y>
    </cdr:from>
    <cdr:to>
      <cdr:x>0.076</cdr:x>
      <cdr:y>0.95525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" y="28575"/>
          <a:ext cx="447675" cy="5429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Slight Casualty Rate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(per 100 million veh-kms)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 by LA: 2003 
and likely range of values (see text) around the 2001-2005 average</a:t>
          </a:r>
        </a:p>
      </cdr:txBody>
    </cdr:sp>
  </cdr:relSizeAnchor>
  <cdr:relSizeAnchor xmlns:cdr="http://schemas.openxmlformats.org/drawingml/2006/chartDrawing">
    <cdr:from>
      <cdr:x>0.949</cdr:x>
      <cdr:y>0.271</cdr:y>
    </cdr:from>
    <cdr:to>
      <cdr:x>0.99975</cdr:x>
      <cdr:y>0.58525</cdr:y>
    </cdr:to>
    <cdr:sp>
      <cdr:nvSpPr>
        <cdr:cNvPr id="2" name="TextBox 2"/>
        <cdr:cNvSpPr txBox="1">
          <a:spLocks noChangeArrowheads="1"/>
        </cdr:cNvSpPr>
      </cdr:nvSpPr>
      <cdr:spPr>
        <a:xfrm>
          <a:off x="8829675" y="1543050"/>
          <a:ext cx="476250" cy="1800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2003
2001-2005 average</a:t>
          </a:r>
        </a:p>
      </cdr:txBody>
    </cdr:sp>
  </cdr:relSizeAnchor>
  <cdr:relSizeAnchor xmlns:cdr="http://schemas.openxmlformats.org/drawingml/2006/chartDrawing">
    <cdr:from>
      <cdr:x>0</cdr:x>
      <cdr:y>0.80475</cdr:y>
    </cdr:from>
    <cdr:to>
      <cdr:x>0.03625</cdr:x>
      <cdr:y>0.999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4591050"/>
          <a:ext cx="333375" cy="1114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Annex H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031953\Application%20Data\Objective\Objects\Road%20Casualties%20Scotland%202008%20tab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1Data"/>
      <sheetName val="Figure1"/>
      <sheetName val="figs2&amp;3data"/>
      <sheetName val="Figures 2&amp;3"/>
      <sheetName val="Fig4data"/>
      <sheetName val="Figure4"/>
      <sheetName val="Fig5data"/>
      <sheetName val="Figure5"/>
      <sheetName val="Fig6data"/>
      <sheetName val="Figure6"/>
      <sheetName val="Fig7data"/>
      <sheetName val="Figure7"/>
      <sheetName val="Figure8"/>
      <sheetName val="Figure 9"/>
      <sheetName val="Figure10"/>
      <sheetName val="Table A"/>
      <sheetName val="Table B"/>
      <sheetName val="Newtab C-D"/>
      <sheetName val="Table C-D"/>
      <sheetName val="Table E-F"/>
      <sheetName val="Table G)"/>
      <sheetName val="Table G2"/>
      <sheetName val="Table H"/>
      <sheetName val="Table I"/>
      <sheetName val="Table J"/>
      <sheetName val="Table K"/>
      <sheetName val="Table L"/>
      <sheetName val="Table M"/>
      <sheetName val="Table N"/>
      <sheetName val="Table O"/>
      <sheetName val="Table P"/>
      <sheetName val="Table Q"/>
      <sheetName val="Table R"/>
      <sheetName val="Table S"/>
      <sheetName val="Table1"/>
      <sheetName val="Table2"/>
      <sheetName val="Table2Chart"/>
      <sheetName val="Table2Chart ORIG"/>
      <sheetName val="Table3"/>
      <sheetName val="Table4"/>
      <sheetName val="Table5a"/>
      <sheetName val="Table5b"/>
      <sheetName val="Table5c9498"/>
      <sheetName val="Table5c0408"/>
      <sheetName val="Table6"/>
      <sheetName val="Table7"/>
      <sheetName val="Table8"/>
      <sheetName val="Table9-11"/>
      <sheetName val="Table12"/>
      <sheetName val="13a-c"/>
      <sheetName val="13d-e"/>
      <sheetName val="Table14a"/>
      <sheetName val="Table14b"/>
      <sheetName val="Table15"/>
      <sheetName val="Table16"/>
      <sheetName val="Table16chart"/>
      <sheetName val="Table17"/>
      <sheetName val="Table18"/>
      <sheetName val="Table18Chart"/>
      <sheetName val="Table19"/>
      <sheetName val="Table20"/>
      <sheetName val="Table21"/>
      <sheetName val="Table21Chart"/>
      <sheetName val="Table22Chart"/>
      <sheetName val="Table23a"/>
      <sheetName val="table23b"/>
      <sheetName val="table23c"/>
      <sheetName val="Table23b &amp; c"/>
      <sheetName val="Table23Chart"/>
      <sheetName val="Table24a"/>
      <sheetName val="Table24b"/>
      <sheetName val="Table25"/>
      <sheetName val="Table26"/>
      <sheetName val="Table27"/>
      <sheetName val="Table27Chart"/>
      <sheetName val="Table28"/>
      <sheetName val="Table28Chart"/>
      <sheetName val="Table29"/>
      <sheetName val="Table30"/>
      <sheetName val="Table31"/>
      <sheetName val="Table31Chart"/>
      <sheetName val="Table32"/>
      <sheetName val="Table32a"/>
      <sheetName val="Table32(b)"/>
      <sheetName val="Table32Chart"/>
      <sheetName val="Table32Chart (2)"/>
      <sheetName val="Table33"/>
      <sheetName val="Table34"/>
      <sheetName val="Table34a"/>
      <sheetName val="Table35a"/>
      <sheetName val="Table35b"/>
      <sheetName val="Table36"/>
      <sheetName val="Table37a"/>
      <sheetName val="Table37b"/>
      <sheetName val="Table38a"/>
      <sheetName val="Table38b"/>
      <sheetName val="Table39"/>
      <sheetName val="Table40"/>
      <sheetName val="Table41"/>
      <sheetName val="Table42"/>
      <sheetName val="Table43a"/>
      <sheetName val="Table43b"/>
      <sheetName val="Tables44_45"/>
      <sheetName val="AnnexF_Accident"/>
      <sheetName val="AnnexF_Vehicle1"/>
      <sheetName val="AnnexF_Vehicle2"/>
      <sheetName val="AnnexF_Casualty1"/>
      <sheetName val="AnnexF_Casualty2"/>
      <sheetName val="Annex H"/>
      <sheetName val="AnnexH_Child KSI chart "/>
      <sheetName val="AnnexH_All KSI chart"/>
      <sheetName val="AnnexH_Slight casualty chart"/>
      <sheetName val="TableHwork1"/>
      <sheetName val="TableHwork2"/>
      <sheetName val="TableHwork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0.016860997933040016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0.024446508816300044</v>
          </cell>
          <cell r="I9">
            <v>0.2666891870869096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0.012225854319776389</v>
          </cell>
          <cell r="I10">
            <v>0.13601262930751232</v>
          </cell>
          <cell r="J10">
            <v>0.4221740319797785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0.027788690961009596</v>
          </cell>
          <cell r="I11">
            <v>0.22518421985645706</v>
          </cell>
          <cell r="J11">
            <v>0.5366092047643232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0.017385528988904518</v>
          </cell>
          <cell r="I12">
            <v>0.22288638849820283</v>
          </cell>
          <cell r="J12">
            <v>0.7342944210032818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0.06843581513998595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0.05333783741738191</v>
          </cell>
          <cell r="J15">
            <v>0.3133597948271188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0.032474925536906035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0.010540537950727777</v>
          </cell>
          <cell r="J17">
            <v>0.036412767466150506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0.036919831223628685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0.016860997933040016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0.006667229677172739</v>
          </cell>
          <cell r="I21">
            <v>0.16668074192931848</v>
          </cell>
          <cell r="J21">
            <v>0.4467043883705735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0.009933506634818316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0.011498768673521212</v>
          </cell>
          <cell r="J23">
            <v>0.022997537347042424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0.005860290670417253</v>
          </cell>
          <cell r="I24">
            <v>0.0841928426316612</v>
          </cell>
          <cell r="J24">
            <v>0.2002265979059228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0.005950940446955299</v>
          </cell>
          <cell r="I26">
            <v>0.1071169280451954</v>
          </cell>
          <cell r="J26">
            <v>0.9700032928537138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1.124539405549802</v>
          </cell>
          <cell r="J27">
            <v>6.429431818686911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0.03285698348439905</v>
          </cell>
          <cell r="I28">
            <v>0.4160611048198902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0.02874692168380303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0.03301297077668385</v>
          </cell>
          <cell r="I30">
            <v>0.39029535864978904</v>
          </cell>
          <cell r="J30">
            <v>2.517385528988904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0.015869174525214132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0.006667229677172739</v>
          </cell>
          <cell r="J33">
            <v>0.07778434623368195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0.008023216897353256</v>
          </cell>
          <cell r="J34">
            <v>0.0913118494508299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0.007665845782347474</v>
          </cell>
          <cell r="J35">
            <v>0.030663383129389897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0.006446319737458978</v>
          </cell>
          <cell r="J36">
            <v>0.06290045319581185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0.016860997933040016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0.02222409892390913</v>
          </cell>
          <cell r="J39">
            <v>0.04889301763260009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0.03094669374693398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0.00862407650514091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0.025199249882794185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0.1428225707269272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0.01555686924673639</v>
          </cell>
          <cell r="J45">
            <v>0.2244633991314822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0.011461738424790365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0.04216215180291111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0.01621347085482107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0.012893704301736482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0.03111373849347278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0.025597882482031816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0.019164614455868683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0.01679949992186279</v>
          </cell>
          <cell r="J54">
            <v>0.0922019065478981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0.005950940446955299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0.011112049461954565</v>
          </cell>
          <cell r="J57">
            <v>0.026668918708690956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0.018338781479664584</v>
          </cell>
          <cell r="J58">
            <v>0.09666066071573207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0.009582307227934342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0.011329895296140022</v>
          </cell>
          <cell r="J60">
            <v>0.05489138927957493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0.010910057486084717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0.006667229677172739</v>
          </cell>
          <cell r="J63">
            <v>0.037780968170645524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0.048903417279105556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0.007665845782347474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0.03203625566494765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0.024795585195647084</v>
          </cell>
          <cell r="I68">
            <v>0.619889629891177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8.81185522332997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0.06074721365138893</v>
          </cell>
          <cell r="I70">
            <v>0.786275255940619</v>
          </cell>
          <cell r="J70">
            <v>4.387935526957245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0.061326766258779794</v>
          </cell>
          <cell r="I71">
            <v>0.5902701252407555</v>
          </cell>
          <cell r="J71">
            <v>2.194348355196965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0.06055633692764494</v>
          </cell>
          <cell r="I72">
            <v>0.7944600718862322</v>
          </cell>
          <cell r="J72">
            <v>4.097515236755743</v>
          </cell>
          <cell r="M72">
            <v>5119200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22"/>
      <sheetName val="population"/>
      <sheetName val="Figures"/>
      <sheetName val="chart"/>
      <sheetName val="other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Y53"/>
  <sheetViews>
    <sheetView tabSelected="1" zoomScale="70" zoomScaleNormal="70" workbookViewId="0" topLeftCell="A1">
      <selection activeCell="A1" sqref="A1"/>
    </sheetView>
  </sheetViews>
  <sheetFormatPr defaultColWidth="9.140625" defaultRowHeight="12.75"/>
  <cols>
    <col min="1" max="1" width="1.421875" style="4" customWidth="1"/>
    <col min="2" max="2" width="23.7109375" style="2" customWidth="1"/>
    <col min="3" max="3" width="12.140625" style="3" customWidth="1"/>
    <col min="4" max="4" width="3.28125" style="3" customWidth="1"/>
    <col min="5" max="6" width="8.57421875" style="4" customWidth="1"/>
    <col min="7" max="7" width="4.8515625" style="4" customWidth="1"/>
    <col min="8" max="8" width="12.8515625" style="2" customWidth="1"/>
    <col min="9" max="9" width="2.8515625" style="2" customWidth="1"/>
    <col min="10" max="10" width="8.7109375" style="2" customWidth="1"/>
    <col min="11" max="11" width="8.8515625" style="2" customWidth="1"/>
    <col min="12" max="12" width="5.57421875" style="2" customWidth="1"/>
    <col min="13" max="13" width="12.57421875" style="4" customWidth="1"/>
    <col min="14" max="14" width="3.421875" style="4" customWidth="1"/>
    <col min="15" max="15" width="8.7109375" style="2" customWidth="1"/>
    <col min="16" max="16" width="8.57421875" style="2" customWidth="1"/>
    <col min="17" max="17" width="30.421875" style="4" customWidth="1"/>
    <col min="18" max="18" width="11.421875" style="4" customWidth="1"/>
    <col min="19" max="22" width="13.140625" style="2" customWidth="1"/>
    <col min="23" max="23" width="8.7109375" style="4" bestFit="1" customWidth="1"/>
    <col min="24" max="24" width="7.00390625" style="4" customWidth="1"/>
    <col min="25" max="28" width="8.421875" style="4" customWidth="1"/>
    <col min="29" max="29" width="11.421875" style="4" customWidth="1"/>
    <col min="30" max="30" width="14.421875" style="2" customWidth="1"/>
    <col min="31" max="32" width="13.421875" style="2" customWidth="1"/>
    <col min="33" max="33" width="8.8515625" style="4" customWidth="1"/>
    <col min="34" max="34" width="8.57421875" style="4" customWidth="1"/>
    <col min="35" max="35" width="7.8515625" style="4" customWidth="1"/>
    <col min="36" max="38" width="8.421875" style="4" customWidth="1"/>
    <col min="39" max="39" width="11.421875" style="4" customWidth="1"/>
    <col min="40" max="42" width="13.140625" style="2" customWidth="1"/>
    <col min="43" max="44" width="9.7109375" style="4" bestFit="1" customWidth="1"/>
    <col min="45" max="45" width="7.8515625" style="4" customWidth="1"/>
    <col min="46" max="48" width="8.421875" style="4" customWidth="1"/>
    <col min="49" max="49" width="11.421875" style="4" customWidth="1"/>
    <col min="50" max="51" width="21.57421875" style="4" customWidth="1"/>
    <col min="52" max="16384" width="11.421875" style="4" customWidth="1"/>
  </cols>
  <sheetData>
    <row r="1" ht="18">
      <c r="A1" s="1" t="s">
        <v>0</v>
      </c>
    </row>
    <row r="2" spans="1:42" ht="23.25">
      <c r="A2" s="5" t="s">
        <v>1</v>
      </c>
      <c r="C2" s="1"/>
      <c r="D2" s="1"/>
      <c r="H2" s="1"/>
      <c r="I2" s="1"/>
      <c r="J2" s="1"/>
      <c r="K2" s="1"/>
      <c r="L2" s="1"/>
      <c r="O2" s="1"/>
      <c r="P2" s="1"/>
      <c r="S2" s="6" t="s">
        <v>2</v>
      </c>
      <c r="T2" s="7"/>
      <c r="U2" s="7"/>
      <c r="V2" s="7"/>
      <c r="W2" s="8"/>
      <c r="X2" s="8"/>
      <c r="Y2" s="8"/>
      <c r="Z2" s="8"/>
      <c r="AA2" s="8"/>
      <c r="AB2" s="8"/>
      <c r="AC2" s="2"/>
      <c r="AD2" s="1"/>
      <c r="AE2" s="1"/>
      <c r="AF2" s="1"/>
      <c r="AN2" s="4"/>
      <c r="AO2" s="4"/>
      <c r="AP2" s="4"/>
    </row>
    <row r="3" spans="1:50" s="9" customFormat="1" ht="23.25">
      <c r="A3" s="5" t="s">
        <v>3</v>
      </c>
      <c r="C3" s="5"/>
      <c r="D3" s="5"/>
      <c r="H3" s="5"/>
      <c r="I3" s="5"/>
      <c r="J3" s="5"/>
      <c r="K3" s="5"/>
      <c r="L3" s="5"/>
      <c r="M3" s="4"/>
      <c r="N3" s="4"/>
      <c r="O3" s="5"/>
      <c r="P3" s="5"/>
      <c r="S3" s="10" t="s">
        <v>4</v>
      </c>
      <c r="T3" s="11"/>
      <c r="U3" s="11"/>
      <c r="V3" s="11"/>
      <c r="W3" s="8"/>
      <c r="X3" s="8"/>
      <c r="Y3" s="12"/>
      <c r="Z3" s="8"/>
      <c r="AA3" s="8"/>
      <c r="AB3" s="8"/>
      <c r="AD3" s="5"/>
      <c r="AE3" s="5"/>
      <c r="AF3" s="5"/>
      <c r="AG3" s="4"/>
      <c r="AH3" s="4"/>
      <c r="AI3" s="13" t="s">
        <v>5</v>
      </c>
      <c r="AJ3" s="4"/>
      <c r="AK3" s="4"/>
      <c r="AL3" s="4"/>
      <c r="AN3" s="4"/>
      <c r="AO3" s="4"/>
      <c r="AP3" s="4"/>
      <c r="AQ3" s="4"/>
      <c r="AR3" s="4"/>
      <c r="AS3" s="13" t="s">
        <v>5</v>
      </c>
      <c r="AT3" s="4"/>
      <c r="AU3" s="4"/>
      <c r="AV3" s="4"/>
      <c r="AX3" s="4"/>
    </row>
    <row r="4" spans="1:50" s="9" customFormat="1" ht="18">
      <c r="A4" s="5" t="s">
        <v>6</v>
      </c>
      <c r="C4" s="5"/>
      <c r="D4" s="5"/>
      <c r="H4" s="5"/>
      <c r="I4" s="5"/>
      <c r="J4" s="5"/>
      <c r="K4" s="5"/>
      <c r="L4" s="5"/>
      <c r="M4" s="4"/>
      <c r="N4" s="4"/>
      <c r="O4" s="5"/>
      <c r="P4" s="5"/>
      <c r="S4" s="5"/>
      <c r="T4" s="5"/>
      <c r="U4" s="5"/>
      <c r="V4" s="5"/>
      <c r="X4" s="4"/>
      <c r="Z4" s="4"/>
      <c r="AA4" s="14" t="s">
        <v>7</v>
      </c>
      <c r="AB4" s="13" t="s">
        <v>5</v>
      </c>
      <c r="AD4" s="5"/>
      <c r="AE4" s="5"/>
      <c r="AF4" s="5"/>
      <c r="AG4" s="4"/>
      <c r="AH4" s="4"/>
      <c r="AI4" s="4"/>
      <c r="AJ4" s="4"/>
      <c r="AK4" s="4"/>
      <c r="AL4" s="4"/>
      <c r="AN4" s="4"/>
      <c r="AO4" s="4"/>
      <c r="AP4" s="4"/>
      <c r="AQ4" s="4"/>
      <c r="AR4" s="4"/>
      <c r="AS4" s="4"/>
      <c r="AT4" s="4"/>
      <c r="AU4" s="4"/>
      <c r="AV4" s="4"/>
      <c r="AX4" s="4"/>
    </row>
    <row r="5" spans="19:50" ht="16.5" thickBot="1">
      <c r="S5" s="15" t="s">
        <v>8</v>
      </c>
      <c r="T5" s="15"/>
      <c r="AD5" s="15" t="s">
        <v>9</v>
      </c>
      <c r="AN5" s="15" t="s">
        <v>10</v>
      </c>
      <c r="AX5" s="15" t="s">
        <v>11</v>
      </c>
    </row>
    <row r="6" spans="1:50" ht="29.25" customHeight="1" thickBot="1">
      <c r="A6" s="2"/>
      <c r="B6" s="16"/>
      <c r="C6" s="17" t="s">
        <v>12</v>
      </c>
      <c r="D6" s="18"/>
      <c r="E6" s="19" t="s">
        <v>13</v>
      </c>
      <c r="F6" s="19"/>
      <c r="G6" s="18"/>
      <c r="H6" s="17" t="s">
        <v>14</v>
      </c>
      <c r="I6" s="18"/>
      <c r="J6" s="19" t="s">
        <v>13</v>
      </c>
      <c r="K6" s="19"/>
      <c r="L6" s="18"/>
      <c r="M6" s="18"/>
      <c r="N6" s="18"/>
      <c r="O6" s="19" t="s">
        <v>13</v>
      </c>
      <c r="P6" s="19"/>
      <c r="S6" s="15"/>
      <c r="T6" s="15"/>
      <c r="AD6" s="15"/>
      <c r="AN6" s="15"/>
      <c r="AX6" s="15"/>
    </row>
    <row r="7" spans="1:51" s="25" customFormat="1" ht="80.25" customHeight="1" thickBot="1">
      <c r="A7" s="20"/>
      <c r="B7" s="21"/>
      <c r="C7" s="22"/>
      <c r="D7" s="23"/>
      <c r="E7" s="24" t="s">
        <v>15</v>
      </c>
      <c r="F7" s="24" t="s">
        <v>16</v>
      </c>
      <c r="G7" s="23"/>
      <c r="H7" s="22"/>
      <c r="I7" s="23"/>
      <c r="J7" s="24" t="s">
        <v>15</v>
      </c>
      <c r="K7" s="24" t="s">
        <v>16</v>
      </c>
      <c r="L7" s="23"/>
      <c r="M7" s="23" t="s">
        <v>17</v>
      </c>
      <c r="N7" s="23"/>
      <c r="O7" s="24" t="s">
        <v>15</v>
      </c>
      <c r="P7" s="24" t="s">
        <v>16</v>
      </c>
      <c r="S7" s="26" t="s">
        <v>18</v>
      </c>
      <c r="T7" s="26" t="s">
        <v>19</v>
      </c>
      <c r="U7" s="26" t="s">
        <v>20</v>
      </c>
      <c r="V7" s="26" t="s">
        <v>21</v>
      </c>
      <c r="W7" s="26" t="s">
        <v>22</v>
      </c>
      <c r="X7" s="26" t="s">
        <v>23</v>
      </c>
      <c r="Y7" s="26" t="s">
        <v>24</v>
      </c>
      <c r="Z7" s="26" t="s">
        <v>25</v>
      </c>
      <c r="AA7" s="26" t="s">
        <v>26</v>
      </c>
      <c r="AB7" s="26" t="s">
        <v>27</v>
      </c>
      <c r="AD7" s="26" t="s">
        <v>28</v>
      </c>
      <c r="AE7" s="26" t="s">
        <v>29</v>
      </c>
      <c r="AF7" s="26" t="s">
        <v>30</v>
      </c>
      <c r="AG7" s="26" t="s">
        <v>22</v>
      </c>
      <c r="AH7" s="26" t="s">
        <v>23</v>
      </c>
      <c r="AI7" s="26" t="s">
        <v>31</v>
      </c>
      <c r="AJ7" s="26" t="s">
        <v>32</v>
      </c>
      <c r="AK7" s="26" t="s">
        <v>26</v>
      </c>
      <c r="AL7" s="26" t="s">
        <v>27</v>
      </c>
      <c r="AN7" s="26" t="s">
        <v>33</v>
      </c>
      <c r="AO7" s="26" t="s">
        <v>34</v>
      </c>
      <c r="AP7" s="26" t="s">
        <v>35</v>
      </c>
      <c r="AQ7" s="26" t="s">
        <v>36</v>
      </c>
      <c r="AR7" s="26" t="s">
        <v>37</v>
      </c>
      <c r="AS7" s="26" t="s">
        <v>31</v>
      </c>
      <c r="AT7" s="26" t="s">
        <v>25</v>
      </c>
      <c r="AU7" s="26" t="s">
        <v>26</v>
      </c>
      <c r="AV7" s="26" t="s">
        <v>27</v>
      </c>
      <c r="AX7" s="27" t="s">
        <v>38</v>
      </c>
      <c r="AY7" s="27" t="s">
        <v>39</v>
      </c>
    </row>
    <row r="8" spans="2:50" ht="18.75" customHeight="1"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S8" s="28"/>
      <c r="T8" s="28"/>
      <c r="U8" s="28"/>
      <c r="V8" s="28"/>
      <c r="W8" s="28"/>
      <c r="X8" s="28"/>
      <c r="Y8" s="28"/>
      <c r="Z8" s="28"/>
      <c r="AA8" s="28"/>
      <c r="AB8" s="28"/>
      <c r="AD8" s="28"/>
      <c r="AE8" s="28"/>
      <c r="AF8" s="28"/>
      <c r="AG8" s="28"/>
      <c r="AH8" s="28"/>
      <c r="AI8" s="28"/>
      <c r="AJ8" s="28"/>
      <c r="AK8" s="28"/>
      <c r="AL8" s="28"/>
      <c r="AN8" s="28"/>
      <c r="AO8" s="28"/>
      <c r="AP8" s="28"/>
      <c r="AQ8" s="28"/>
      <c r="AR8" s="28"/>
      <c r="AS8" s="28"/>
      <c r="AT8" s="28"/>
      <c r="AU8" s="28"/>
      <c r="AV8" s="28"/>
      <c r="AX8" s="29"/>
    </row>
    <row r="9" spans="1:50" ht="18.75" customHeight="1">
      <c r="A9" s="15" t="s">
        <v>40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S9" s="28"/>
      <c r="T9" s="28"/>
      <c r="U9" s="28"/>
      <c r="V9" s="28"/>
      <c r="W9" s="28"/>
      <c r="X9" s="28"/>
      <c r="Y9" s="28"/>
      <c r="Z9" s="28"/>
      <c r="AA9" s="28"/>
      <c r="AB9" s="28"/>
      <c r="AD9" s="28"/>
      <c r="AE9" s="28"/>
      <c r="AF9" s="28"/>
      <c r="AG9" s="28"/>
      <c r="AH9" s="28"/>
      <c r="AI9" s="28"/>
      <c r="AJ9" s="28"/>
      <c r="AK9" s="28"/>
      <c r="AL9" s="28"/>
      <c r="AN9" s="28"/>
      <c r="AO9" s="28"/>
      <c r="AP9" s="28"/>
      <c r="AQ9" s="28"/>
      <c r="AR9" s="28"/>
      <c r="AS9" s="28"/>
      <c r="AT9" s="28"/>
      <c r="AU9" s="28"/>
      <c r="AV9" s="28"/>
      <c r="AX9" s="29"/>
    </row>
    <row r="10" spans="2:51" ht="15.75">
      <c r="B10" s="4" t="s">
        <v>41</v>
      </c>
      <c r="C10" s="30">
        <f>T10</f>
        <v>0.999000999000999</v>
      </c>
      <c r="D10" s="30"/>
      <c r="E10" s="31">
        <f>IF(V10=0,$AB$4,Y10)</f>
        <v>0.6238003149838706</v>
      </c>
      <c r="F10" s="31">
        <f>IF($V10=0,$AB$4,Z10)</f>
        <v>2.108811375997687</v>
      </c>
      <c r="G10" s="31"/>
      <c r="H10" s="30">
        <f>AD10/AX10*100</f>
        <v>12.687312687312687</v>
      </c>
      <c r="I10" s="30"/>
      <c r="J10" s="32">
        <f aca="true" t="shared" si="0" ref="J10:K13">AI10</f>
        <v>9.473146123509254</v>
      </c>
      <c r="K10" s="32">
        <f t="shared" si="0"/>
        <v>13.705928323170827</v>
      </c>
      <c r="L10" s="32"/>
      <c r="M10" s="33">
        <f>AN10/AX10*100</f>
        <v>40.75924075924076</v>
      </c>
      <c r="N10" s="33"/>
      <c r="O10" s="34">
        <f aca="true" t="shared" si="1" ref="O10:P13">AS10</f>
        <v>35.43697272945282</v>
      </c>
      <c r="P10" s="34">
        <f t="shared" si="1"/>
        <v>43.23505946370613</v>
      </c>
      <c r="S10" s="35">
        <v>10</v>
      </c>
      <c r="T10" s="36">
        <f>S10/AX10*100</f>
        <v>0.999000999000999</v>
      </c>
      <c r="U10" s="35">
        <v>12.2</v>
      </c>
      <c r="V10" s="37">
        <f>U10/AY10*100</f>
        <v>1.2273641851106638</v>
      </c>
      <c r="W10" s="35">
        <f>IF(U10&lt;1,0,IF(U10&gt;100,U10-(1.96*SQRT(U10)),CHIINV(0.975,2*U10)/2))</f>
        <v>6.200575130939673</v>
      </c>
      <c r="X10" s="35">
        <f>IF(U10=0,0,IF(U10&gt;100,U10+(1.96*SQRT(U10)),CHIINV(0.025,2*(U10+1))/2))</f>
        <v>20.961585077417006</v>
      </c>
      <c r="Y10" s="37">
        <f aca="true" t="shared" si="2" ref="Y10:Z13">(W10/$AY10)*100</f>
        <v>0.6238003149838706</v>
      </c>
      <c r="Z10" s="37">
        <f t="shared" si="2"/>
        <v>2.108811375997687</v>
      </c>
      <c r="AA10" s="37">
        <f>V10-Y10</f>
        <v>0.6035638701267932</v>
      </c>
      <c r="AB10" s="37">
        <f>Z10-V10</f>
        <v>0.8814471908870232</v>
      </c>
      <c r="AD10" s="38">
        <v>127</v>
      </c>
      <c r="AE10" s="38">
        <v>115.2</v>
      </c>
      <c r="AF10" s="38">
        <f>AE10/AY10*100</f>
        <v>11.589537223340042</v>
      </c>
      <c r="AG10" s="39">
        <f>IF(AE10=0,0,IF(AE10&gt;100,AE10-(1.96*SQRT(AE10)),CHIINV(0.975,2*AE10)/2))</f>
        <v>94.16307246768199</v>
      </c>
      <c r="AH10" s="39">
        <f>IF(AE10=0,0,IF(AE10&gt;100,AE10+(1.96*SQRT(AE10)),CHIINV(0.025,2*(AE10+1))/2))</f>
        <v>136.23692753231802</v>
      </c>
      <c r="AI10" s="37">
        <f aca="true" t="shared" si="3" ref="AI10:AJ13">(AG10/$AY10)*100</f>
        <v>9.473146123509254</v>
      </c>
      <c r="AJ10" s="37">
        <f t="shared" si="3"/>
        <v>13.705928323170827</v>
      </c>
      <c r="AK10" s="37">
        <f>AF10-AI10</f>
        <v>2.1163910998307873</v>
      </c>
      <c r="AL10" s="37">
        <f>AJ10-AF10</f>
        <v>2.1163910998307855</v>
      </c>
      <c r="AN10" s="40">
        <v>408</v>
      </c>
      <c r="AO10" s="40">
        <v>391</v>
      </c>
      <c r="AP10" s="40">
        <f>AO10/AY10*100</f>
        <v>39.33601609657948</v>
      </c>
      <c r="AQ10" s="39">
        <f>IF(AO10=0,0,IF(AO10&gt;100,AO10-(1.96*SQRT(AO10)),CHIINV(0.975,2*AO10)/2))</f>
        <v>352.24350893076104</v>
      </c>
      <c r="AR10" s="39">
        <f>IF(AO10=0,0,IF(AO10&gt;100,AO10+(1.96*SQRT(AO10)),CHIINV(0.025,2*(AO10+1))/2))</f>
        <v>429.75649106923896</v>
      </c>
      <c r="AS10" s="37">
        <f aca="true" t="shared" si="4" ref="AS10:AT13">(AQ10/$AY10)*100</f>
        <v>35.43697272945282</v>
      </c>
      <c r="AT10" s="37">
        <f t="shared" si="4"/>
        <v>43.23505946370613</v>
      </c>
      <c r="AU10" s="37">
        <f>AP10-AS10</f>
        <v>3.8990433671266587</v>
      </c>
      <c r="AV10" s="37">
        <f>AT10-AP10</f>
        <v>3.8990433671266516</v>
      </c>
      <c r="AX10" s="41">
        <v>1001</v>
      </c>
      <c r="AY10" s="41">
        <v>994</v>
      </c>
    </row>
    <row r="11" spans="2:51" s="42" customFormat="1" ht="15.75">
      <c r="B11" s="42" t="s">
        <v>42</v>
      </c>
      <c r="C11" s="30">
        <f>T11</f>
        <v>0</v>
      </c>
      <c r="D11" s="43"/>
      <c r="E11" s="31">
        <f>IF(V11=0,$AB$4,Y11)</f>
        <v>0</v>
      </c>
      <c r="F11" s="31">
        <f>IF($V11=0,$AB$4,Z11)</f>
        <v>2.9046294914611432</v>
      </c>
      <c r="G11" s="31"/>
      <c r="H11" s="30">
        <f>AD11/AX11*100</f>
        <v>7.03125</v>
      </c>
      <c r="I11" s="30"/>
      <c r="J11" s="32">
        <f t="shared" si="0"/>
        <v>3.240451271381043</v>
      </c>
      <c r="K11" s="32">
        <f t="shared" si="0"/>
        <v>13.45260114458258</v>
      </c>
      <c r="L11" s="32"/>
      <c r="M11" s="33">
        <f>AN11/AX11*100</f>
        <v>27.34375</v>
      </c>
      <c r="N11" s="33"/>
      <c r="O11" s="34">
        <f t="shared" si="1"/>
        <v>23.834571856582112</v>
      </c>
      <c r="P11" s="34">
        <f t="shared" si="1"/>
        <v>44.702203701917895</v>
      </c>
      <c r="S11" s="35">
        <v>0</v>
      </c>
      <c r="T11" s="35">
        <f>S11/AX11*100</f>
        <v>0</v>
      </c>
      <c r="U11" s="35">
        <v>0.4</v>
      </c>
      <c r="V11" s="37">
        <f>U11/AY11*100</f>
        <v>0.3149606299212599</v>
      </c>
      <c r="W11" s="35">
        <f>IF(U11&lt;1,0,IF(U11&gt;100,U11-(1.96*SQRT(U11)),CHIINV(0.975,2*U11)/2))</f>
        <v>0</v>
      </c>
      <c r="X11" s="35">
        <f>IF(U11=0,0,IF(U11&gt;100,U11+(1.96*SQRT(U11)),CHIINV(0.025,2*(U11+1))/2))</f>
        <v>3.6888794541556518</v>
      </c>
      <c r="Y11" s="37">
        <f t="shared" si="2"/>
        <v>0</v>
      </c>
      <c r="Z11" s="37">
        <f t="shared" si="2"/>
        <v>2.9046294914611432</v>
      </c>
      <c r="AA11" s="37">
        <f>V11-Y11</f>
        <v>0.3149606299212599</v>
      </c>
      <c r="AB11" s="37">
        <f>Z11-V11</f>
        <v>2.5896688615398835</v>
      </c>
      <c r="AD11" s="44">
        <v>9</v>
      </c>
      <c r="AE11" s="44">
        <v>9</v>
      </c>
      <c r="AF11" s="38">
        <f>AE11/AY11*100</f>
        <v>7.086614173228346</v>
      </c>
      <c r="AG11" s="39">
        <f>IF(AE11=0,0,IF(AE11&gt;100,AE11-(1.96*SQRT(AE11)),CHIINV(0.975,2*AE11)/2))</f>
        <v>4.1153731146539245</v>
      </c>
      <c r="AH11" s="39">
        <f>IF(AE11=0,0,IF(AE11&gt;100,AE11+(1.96*SQRT(AE11)),CHIINV(0.025,2*(AE11+1))/2))</f>
        <v>17.084803453619877</v>
      </c>
      <c r="AI11" s="37">
        <f t="shared" si="3"/>
        <v>3.240451271381043</v>
      </c>
      <c r="AJ11" s="37">
        <f t="shared" si="3"/>
        <v>13.45260114458258</v>
      </c>
      <c r="AK11" s="37">
        <f>AF11-AI11</f>
        <v>3.846162901847303</v>
      </c>
      <c r="AL11" s="37">
        <f>AJ11-AF11</f>
        <v>6.365986971354234</v>
      </c>
      <c r="AN11" s="40">
        <v>35</v>
      </c>
      <c r="AO11" s="40">
        <v>42</v>
      </c>
      <c r="AP11" s="40">
        <f>AO11/AY11*100</f>
        <v>33.07086614173229</v>
      </c>
      <c r="AQ11" s="39">
        <f>IF(AO11=0,0,IF(AO11&gt;100,AO11-(1.96*SQRT(AO11)),CHIINV(0.975,2*AO11)/2))</f>
        <v>30.269906257859283</v>
      </c>
      <c r="AR11" s="39">
        <f>IF(AO11=0,0,IF(AO11&gt;100,AO11+(1.96*SQRT(AO11)),CHIINV(0.025,2*(AO11+1))/2))</f>
        <v>56.77179870143572</v>
      </c>
      <c r="AS11" s="37">
        <f t="shared" si="4"/>
        <v>23.834571856582112</v>
      </c>
      <c r="AT11" s="37">
        <f t="shared" si="4"/>
        <v>44.702203701917895</v>
      </c>
      <c r="AU11" s="37">
        <f>AP11-AS11</f>
        <v>9.236294285150176</v>
      </c>
      <c r="AV11" s="37">
        <f>AT11-AP11</f>
        <v>11.631337560185607</v>
      </c>
      <c r="AX11" s="41">
        <v>128</v>
      </c>
      <c r="AY11" s="41">
        <v>127</v>
      </c>
    </row>
    <row r="12" spans="2:51" s="42" customFormat="1" ht="15.75" customHeight="1">
      <c r="B12" s="42" t="s">
        <v>43</v>
      </c>
      <c r="C12" s="30">
        <f>T12</f>
        <v>0</v>
      </c>
      <c r="D12" s="30"/>
      <c r="E12" s="31">
        <f>IF(V12=0,$AB$4,Y12)</f>
        <v>0.05619668818643927</v>
      </c>
      <c r="F12" s="31">
        <f>IF($V12=0,$AB$4,Z12)</f>
        <v>3.3417973993369356</v>
      </c>
      <c r="G12" s="31"/>
      <c r="H12" s="30">
        <f>AD12/AX12*100</f>
        <v>3.608247422680412</v>
      </c>
      <c r="I12" s="30"/>
      <c r="J12" s="32">
        <f t="shared" si="0"/>
        <v>3.22946621403108</v>
      </c>
      <c r="K12" s="32">
        <f t="shared" si="0"/>
        <v>10.917492227821358</v>
      </c>
      <c r="L12" s="32"/>
      <c r="M12" s="33">
        <f>AN12/AX12*100</f>
        <v>21.649484536082475</v>
      </c>
      <c r="N12" s="33"/>
      <c r="O12" s="34">
        <f t="shared" si="1"/>
        <v>14.444173293792344</v>
      </c>
      <c r="P12" s="34">
        <f t="shared" si="1"/>
        <v>27.767856152788458</v>
      </c>
      <c r="S12" s="35">
        <v>0</v>
      </c>
      <c r="T12" s="45">
        <f>S12/AX12*100</f>
        <v>0</v>
      </c>
      <c r="U12" s="35">
        <v>1.6</v>
      </c>
      <c r="V12" s="37">
        <f>U12/AY12*100</f>
        <v>0.8333333333333334</v>
      </c>
      <c r="W12" s="35">
        <f>IF(U12&lt;1,0,IF(U12&gt;100,U12-(1.96*SQRT(U12)),CHIINV(0.975,2*U12)/2))</f>
        <v>0.1078976413179634</v>
      </c>
      <c r="X12" s="35">
        <f>IF(U12=0,0,IF(U12&gt;100,U12+(1.96*SQRT(U12)),CHIINV(0.025,2*(U12+1))/2))</f>
        <v>6.416251006726916</v>
      </c>
      <c r="Y12" s="37">
        <f t="shared" si="2"/>
        <v>0.05619668818643927</v>
      </c>
      <c r="Z12" s="37">
        <f t="shared" si="2"/>
        <v>3.3417973993369356</v>
      </c>
      <c r="AA12" s="37">
        <f>V12-Y12</f>
        <v>0.7771366451468941</v>
      </c>
      <c r="AB12" s="37">
        <f>Z12-V12</f>
        <v>2.508464066003602</v>
      </c>
      <c r="AD12" s="44">
        <v>7</v>
      </c>
      <c r="AE12" s="44">
        <v>12</v>
      </c>
      <c r="AF12" s="38">
        <f>AE12/AY12*100</f>
        <v>6.25</v>
      </c>
      <c r="AG12" s="39">
        <f>IF(AE12=0,0,IF(AE12&gt;100,AE12-(1.96*SQRT(AE12)),CHIINV(0.975,2*AE12)/2))</f>
        <v>6.200575130939673</v>
      </c>
      <c r="AH12" s="39">
        <f>IF(AE12=0,0,IF(AE12&gt;100,AE12+(1.96*SQRT(AE12)),CHIINV(0.025,2*(AE12+1))/2))</f>
        <v>20.961585077417006</v>
      </c>
      <c r="AI12" s="37">
        <f t="shared" si="3"/>
        <v>3.22946621403108</v>
      </c>
      <c r="AJ12" s="37">
        <f t="shared" si="3"/>
        <v>10.917492227821358</v>
      </c>
      <c r="AK12" s="37">
        <f>AF12-AI12</f>
        <v>3.02053378596892</v>
      </c>
      <c r="AL12" s="37">
        <f>AJ12-AF12</f>
        <v>4.6674922278213575</v>
      </c>
      <c r="AN12" s="40">
        <v>42</v>
      </c>
      <c r="AO12" s="40">
        <v>39</v>
      </c>
      <c r="AP12" s="40">
        <f>AO12/AY12*100</f>
        <v>20.3125</v>
      </c>
      <c r="AQ12" s="39">
        <f>IF(AO12=0,0,IF(AO12&gt;100,AO12-(1.96*SQRT(AO12)),CHIINV(0.975,2*AO12)/2))</f>
        <v>27.732812724081302</v>
      </c>
      <c r="AR12" s="39">
        <f>IF(AO12=0,0,IF(AO12&gt;100,AO12+(1.96*SQRT(AO12)),CHIINV(0.025,2*(AO12+1))/2))</f>
        <v>53.31428381335384</v>
      </c>
      <c r="AS12" s="37">
        <f t="shared" si="4"/>
        <v>14.444173293792344</v>
      </c>
      <c r="AT12" s="37">
        <f t="shared" si="4"/>
        <v>27.767856152788458</v>
      </c>
      <c r="AU12" s="37">
        <f>AP12-AS12</f>
        <v>5.868326706207656</v>
      </c>
      <c r="AV12" s="37">
        <f>AT12-AP12</f>
        <v>7.4553561527884575</v>
      </c>
      <c r="AX12" s="41">
        <v>194</v>
      </c>
      <c r="AY12" s="41">
        <v>192</v>
      </c>
    </row>
    <row r="13" spans="2:51" s="42" customFormat="1" ht="15.75">
      <c r="B13" s="42" t="s">
        <v>44</v>
      </c>
      <c r="C13" s="30">
        <f>T13</f>
        <v>2.1505376344086025</v>
      </c>
      <c r="D13" s="30"/>
      <c r="E13" s="31">
        <f>IF(V13=0,$AB$4,Y13)</f>
        <v>0.13381728097576562</v>
      </c>
      <c r="F13" s="31">
        <f>IF($V13=0,$AB$4,Z13)</f>
        <v>3.991540148001069</v>
      </c>
      <c r="G13" s="31"/>
      <c r="H13" s="30">
        <f>AD13/AX13*100</f>
        <v>10.21505376344086</v>
      </c>
      <c r="I13" s="30"/>
      <c r="J13" s="32">
        <f t="shared" si="0"/>
        <v>7.181950865340486</v>
      </c>
      <c r="K13" s="32">
        <f t="shared" si="0"/>
        <v>17.735210356445453</v>
      </c>
      <c r="L13" s="32"/>
      <c r="M13" s="33">
        <f>AN13/AX13*100</f>
        <v>34.946236559139784</v>
      </c>
      <c r="N13" s="33"/>
      <c r="O13" s="34">
        <f t="shared" si="1"/>
        <v>22.41241013093875</v>
      </c>
      <c r="P13" s="34">
        <f t="shared" si="1"/>
        <v>38.92723008025992</v>
      </c>
      <c r="S13" s="35">
        <v>4</v>
      </c>
      <c r="T13" s="36">
        <f>S13/AX13*100</f>
        <v>2.1505376344086025</v>
      </c>
      <c r="U13" s="35">
        <v>2</v>
      </c>
      <c r="V13" s="37">
        <f>U13/AY13*100</f>
        <v>1.1049723756906076</v>
      </c>
      <c r="W13" s="35">
        <f>IF(U13&lt;1,0,IF(U13&gt;100,U13-(1.96*SQRT(U13)),CHIINV(0.975,2*U13)/2))</f>
        <v>0.24220927856613578</v>
      </c>
      <c r="X13" s="35">
        <f>IF(U13=0,0,IF(U13&gt;100,U13+(1.96*SQRT(U13)),CHIINV(0.025,2*(U13+1))/2))</f>
        <v>7.224687667881934</v>
      </c>
      <c r="Y13" s="37">
        <f t="shared" si="2"/>
        <v>0.13381728097576562</v>
      </c>
      <c r="Z13" s="37">
        <f t="shared" si="2"/>
        <v>3.991540148001069</v>
      </c>
      <c r="AA13" s="37">
        <f>V13-Y13</f>
        <v>0.971155094714842</v>
      </c>
      <c r="AB13" s="37">
        <f>Z13-V13</f>
        <v>2.8865677723104612</v>
      </c>
      <c r="AD13" s="44">
        <v>19</v>
      </c>
      <c r="AE13" s="44">
        <v>21.4</v>
      </c>
      <c r="AF13" s="38">
        <f>AE13/AY13*100</f>
        <v>11.823204419889501</v>
      </c>
      <c r="AG13" s="39">
        <f>IF(AE13=0,0,IF(AE13&gt;100,AE13-(1.96*SQRT(AE13)),CHIINV(0.975,2*AE13)/2))</f>
        <v>12.99933106626628</v>
      </c>
      <c r="AH13" s="39">
        <f>IF(AE13=0,0,IF(AE13&gt;100,AE13+(1.96*SQRT(AE13)),CHIINV(0.025,2*(AE13+1))/2))</f>
        <v>32.10073074516627</v>
      </c>
      <c r="AI13" s="37">
        <f t="shared" si="3"/>
        <v>7.181950865340486</v>
      </c>
      <c r="AJ13" s="37">
        <f t="shared" si="3"/>
        <v>17.735210356445453</v>
      </c>
      <c r="AK13" s="37">
        <f>AF13-AI13</f>
        <v>4.6412535545490154</v>
      </c>
      <c r="AL13" s="37">
        <f>AJ13-AF13</f>
        <v>5.912005936555952</v>
      </c>
      <c r="AN13" s="40">
        <v>65</v>
      </c>
      <c r="AO13" s="40">
        <v>54</v>
      </c>
      <c r="AP13" s="40">
        <f>AO13/AY13*100</f>
        <v>29.83425414364641</v>
      </c>
      <c r="AQ13" s="39">
        <f>IF(AO13=0,0,IF(AO13&gt;100,AO13-(1.96*SQRT(AO13)),CHIINV(0.975,2*AO13)/2))</f>
        <v>40.56646233699914</v>
      </c>
      <c r="AR13" s="39">
        <f>IF(AO13=0,0,IF(AO13&gt;100,AO13+(1.96*SQRT(AO13)),CHIINV(0.025,2*(AO13+1))/2))</f>
        <v>70.45828644527045</v>
      </c>
      <c r="AS13" s="37">
        <f t="shared" si="4"/>
        <v>22.41241013093875</v>
      </c>
      <c r="AT13" s="37">
        <f t="shared" si="4"/>
        <v>38.92723008025992</v>
      </c>
      <c r="AU13" s="37">
        <f>AP13-AS13</f>
        <v>7.421844012707663</v>
      </c>
      <c r="AV13" s="37">
        <f>AT13-AP13</f>
        <v>9.092975936613506</v>
      </c>
      <c r="AX13" s="41">
        <v>186</v>
      </c>
      <c r="AY13" s="41">
        <v>181</v>
      </c>
    </row>
    <row r="14" spans="1:51" s="42" customFormat="1" ht="38.25" customHeight="1">
      <c r="A14" s="46" t="s">
        <v>45</v>
      </c>
      <c r="C14" s="30"/>
      <c r="D14" s="30"/>
      <c r="E14" s="31"/>
      <c r="F14" s="31"/>
      <c r="G14" s="31"/>
      <c r="H14" s="30"/>
      <c r="I14" s="30"/>
      <c r="J14" s="32"/>
      <c r="K14" s="32"/>
      <c r="L14" s="32"/>
      <c r="M14" s="33"/>
      <c r="N14" s="33"/>
      <c r="O14" s="34"/>
      <c r="P14" s="34"/>
      <c r="S14" s="35"/>
      <c r="T14" s="36"/>
      <c r="U14" s="35"/>
      <c r="V14" s="37"/>
      <c r="W14" s="35"/>
      <c r="X14" s="35"/>
      <c r="Y14" s="37"/>
      <c r="Z14" s="37"/>
      <c r="AA14" s="37"/>
      <c r="AB14" s="37"/>
      <c r="AD14" s="44"/>
      <c r="AE14" s="44"/>
      <c r="AF14" s="38"/>
      <c r="AG14" s="39"/>
      <c r="AH14" s="39"/>
      <c r="AI14" s="37"/>
      <c r="AJ14" s="37"/>
      <c r="AK14" s="37"/>
      <c r="AL14" s="37"/>
      <c r="AN14" s="40"/>
      <c r="AO14" s="40"/>
      <c r="AP14" s="40"/>
      <c r="AQ14" s="39"/>
      <c r="AR14" s="39"/>
      <c r="AS14" s="37"/>
      <c r="AT14" s="37"/>
      <c r="AU14" s="37"/>
      <c r="AV14" s="37"/>
      <c r="AX14" s="41"/>
      <c r="AY14" s="41"/>
    </row>
    <row r="15" spans="2:51" ht="15.75">
      <c r="B15" s="4" t="s">
        <v>46</v>
      </c>
      <c r="C15" s="30">
        <f>T15</f>
        <v>1.0261194029850746</v>
      </c>
      <c r="D15" s="30"/>
      <c r="E15" s="31">
        <f>IF(V15=0,$AB$4,Y15)</f>
        <v>0.29262326249868065</v>
      </c>
      <c r="F15" s="31">
        <f>IF($V15=0,$AB$4,Z15)</f>
        <v>1.4107948177688383</v>
      </c>
      <c r="G15" s="31"/>
      <c r="H15" s="30">
        <f>AD15/AX15*100</f>
        <v>6.529850746268656</v>
      </c>
      <c r="I15" s="30"/>
      <c r="J15" s="32">
        <f aca="true" t="shared" si="5" ref="J15:K17">AI15</f>
        <v>4.770504300621237</v>
      </c>
      <c r="K15" s="32">
        <f t="shared" si="5"/>
        <v>7.847493698411867</v>
      </c>
      <c r="L15" s="32"/>
      <c r="M15" s="33">
        <f>AN15/AX15*100</f>
        <v>29.570895522388057</v>
      </c>
      <c r="N15" s="33"/>
      <c r="O15" s="34">
        <f aca="true" t="shared" si="6" ref="O15:P17">AS15</f>
        <v>29.72624022284328</v>
      </c>
      <c r="P15" s="34">
        <f t="shared" si="6"/>
        <v>36.62889996407261</v>
      </c>
      <c r="S15" s="35">
        <v>11</v>
      </c>
      <c r="T15" s="36">
        <f>S15/AX15*100</f>
        <v>1.0261194029850746</v>
      </c>
      <c r="U15" s="35">
        <v>7.8</v>
      </c>
      <c r="V15" s="37">
        <f>U15/AY15*100</f>
        <v>0.7289719626168224</v>
      </c>
      <c r="W15" s="35">
        <f>IF(U15&lt;1,0,IF(U15&gt;100,U15-(1.96*SQRT(U15)),CHIINV(0.975,2*U15)/2))</f>
        <v>3.131068908735883</v>
      </c>
      <c r="X15" s="35">
        <f>IF(U15=0,0,IF(U15&gt;100,U15+(1.96*SQRT(U15)),CHIINV(0.025,2*(U15+1))/2))</f>
        <v>15.09550455012657</v>
      </c>
      <c r="Y15" s="37">
        <f aca="true" t="shared" si="7" ref="Y15:Z17">(W15/$AY15)*100</f>
        <v>0.29262326249868065</v>
      </c>
      <c r="Z15" s="37">
        <f t="shared" si="7"/>
        <v>1.4107948177688383</v>
      </c>
      <c r="AA15" s="37">
        <f>V15-Y15</f>
        <v>0.43634870011814175</v>
      </c>
      <c r="AB15" s="37">
        <f>Z15-V15</f>
        <v>0.6818228551520159</v>
      </c>
      <c r="AD15" s="38">
        <v>70</v>
      </c>
      <c r="AE15" s="38">
        <v>66.2</v>
      </c>
      <c r="AF15" s="38">
        <f>AE15/AY15*100</f>
        <v>6.186915887850467</v>
      </c>
      <c r="AG15" s="39">
        <f>IF(AE15=0,0,IF(AE15&gt;100,AE15-(1.96*SQRT(AE15)),CHIINV(0.975,2*AE15)/2))</f>
        <v>51.04439601664724</v>
      </c>
      <c r="AH15" s="39">
        <f>IF(AE15=0,0,IF(AE15&gt;100,AE15+(1.96*SQRT(AE15)),CHIINV(0.025,2*(AE15+1))/2))</f>
        <v>83.96818257300698</v>
      </c>
      <c r="AI15" s="37">
        <f aca="true" t="shared" si="8" ref="AI15:AJ17">(AG15/$AY15)*100</f>
        <v>4.770504300621237</v>
      </c>
      <c r="AJ15" s="37">
        <f t="shared" si="8"/>
        <v>7.847493698411867</v>
      </c>
      <c r="AK15" s="37">
        <f>AF15-AI15</f>
        <v>1.4164115872292298</v>
      </c>
      <c r="AL15" s="37">
        <f>AJ15-AF15</f>
        <v>1.6605778105614002</v>
      </c>
      <c r="AN15" s="40">
        <v>317</v>
      </c>
      <c r="AO15" s="40">
        <v>355</v>
      </c>
      <c r="AP15" s="40">
        <f>AO15/AY15*100</f>
        <v>33.177570093457945</v>
      </c>
      <c r="AQ15" s="39">
        <f>IF(AO15=0,0,IF(AO15&gt;100,AO15-(1.96*SQRT(AO15)),CHIINV(0.975,2*AO15)/2))</f>
        <v>318.0707703844231</v>
      </c>
      <c r="AR15" s="39">
        <f>IF(AO15=0,0,IF(AO15&gt;100,AO15+(1.96*SQRT(AO15)),CHIINV(0.025,2*(AO15+1))/2))</f>
        <v>391.9292296155769</v>
      </c>
      <c r="AS15" s="37">
        <f aca="true" t="shared" si="9" ref="AS15:AT17">(AQ15/$AY15)*100</f>
        <v>29.72624022284328</v>
      </c>
      <c r="AT15" s="37">
        <f t="shared" si="9"/>
        <v>36.62889996407261</v>
      </c>
      <c r="AU15" s="37">
        <f>AP15-AS15</f>
        <v>3.4513298706146642</v>
      </c>
      <c r="AV15" s="37">
        <f>AT15-AP15</f>
        <v>3.4513298706146642</v>
      </c>
      <c r="AX15" s="41">
        <v>1072</v>
      </c>
      <c r="AY15" s="41">
        <v>1070</v>
      </c>
    </row>
    <row r="16" spans="2:51" ht="15.75">
      <c r="B16" s="4" t="s">
        <v>47</v>
      </c>
      <c r="C16" s="30">
        <f>T16</f>
        <v>0.5991285403050108</v>
      </c>
      <c r="D16" s="30"/>
      <c r="E16" s="31">
        <f>IF(V16=0,$AB$4,Y16)</f>
        <v>0.3028770217243766</v>
      </c>
      <c r="F16" s="31">
        <f>IF($V16=0,$AB$4,Z16)</f>
        <v>1.0856060964042917</v>
      </c>
      <c r="G16" s="31"/>
      <c r="H16" s="30">
        <f>AD16/AX16*100</f>
        <v>7.734204793028322</v>
      </c>
      <c r="I16" s="30"/>
      <c r="J16" s="32">
        <f t="shared" si="5"/>
        <v>6.544065330164731</v>
      </c>
      <c r="K16" s="32">
        <f t="shared" si="5"/>
        <v>9.120578905908078</v>
      </c>
      <c r="L16" s="32"/>
      <c r="M16" s="33">
        <f>AN16/AX16*100</f>
        <v>24.019607843137255</v>
      </c>
      <c r="N16" s="33"/>
      <c r="O16" s="34">
        <f t="shared" si="6"/>
        <v>24.581238003337447</v>
      </c>
      <c r="P16" s="34">
        <f t="shared" si="6"/>
        <v>29.36250165468793</v>
      </c>
      <c r="S16" s="35">
        <v>11</v>
      </c>
      <c r="T16" s="36">
        <f>S16/AX16*100</f>
        <v>0.5991285403050108</v>
      </c>
      <c r="U16" s="35">
        <v>11</v>
      </c>
      <c r="V16" s="37">
        <f>U16/AY16*100</f>
        <v>0.6067291781577496</v>
      </c>
      <c r="W16" s="35">
        <f>IF(U16&lt;1,0,IF(U16&gt;100,U16-(1.96*SQRT(U16)),CHIINV(0.975,2*U16)/2))</f>
        <v>5.491160403862947</v>
      </c>
      <c r="X16" s="35">
        <f>IF(U16=0,0,IF(U16&gt;100,U16+(1.96*SQRT(U16)),CHIINV(0.025,2*(U16+1))/2))</f>
        <v>19.68203852780981</v>
      </c>
      <c r="Y16" s="37">
        <f t="shared" si="7"/>
        <v>0.3028770217243766</v>
      </c>
      <c r="Z16" s="37">
        <f t="shared" si="7"/>
        <v>1.0856060964042917</v>
      </c>
      <c r="AA16" s="37">
        <f>V16-Y16</f>
        <v>0.30385215643337304</v>
      </c>
      <c r="AB16" s="37">
        <f>Z16-V16</f>
        <v>0.4788769182465421</v>
      </c>
      <c r="AD16" s="38">
        <v>142</v>
      </c>
      <c r="AE16" s="38">
        <v>142</v>
      </c>
      <c r="AF16" s="38">
        <f>AE16/AY16*100</f>
        <v>7.832322118036404</v>
      </c>
      <c r="AG16" s="39">
        <f>IF(AE16=0,0,IF(AE16&gt;100,AE16-(1.96*SQRT(AE16)),CHIINV(0.975,2*AE16)/2))</f>
        <v>118.64390443588655</v>
      </c>
      <c r="AH16" s="39">
        <f>IF(AE16=0,0,IF(AE16&gt;100,AE16+(1.96*SQRT(AE16)),CHIINV(0.025,2*(AE16+1))/2))</f>
        <v>165.35609556411345</v>
      </c>
      <c r="AI16" s="37">
        <f t="shared" si="8"/>
        <v>6.544065330164731</v>
      </c>
      <c r="AJ16" s="37">
        <f t="shared" si="8"/>
        <v>9.120578905908078</v>
      </c>
      <c r="AK16" s="37">
        <f>AF16-AI16</f>
        <v>1.2882567878716733</v>
      </c>
      <c r="AL16" s="37">
        <f>AJ16-AF16</f>
        <v>1.2882567878716733</v>
      </c>
      <c r="AN16" s="40">
        <v>441</v>
      </c>
      <c r="AO16" s="40">
        <v>489</v>
      </c>
      <c r="AP16" s="40">
        <f>AO16/AY16*100</f>
        <v>26.971869829012686</v>
      </c>
      <c r="AQ16" s="39">
        <f>IF(AO16=0,0,IF(AO16&gt;100,AO16-(1.96*SQRT(AO16)),CHIINV(0.975,2*AO16)/2))</f>
        <v>445.6578450005079</v>
      </c>
      <c r="AR16" s="39">
        <f>IF(AO16=0,0,IF(AO16&gt;100,AO16+(1.96*SQRT(AO16)),CHIINV(0.025,2*(AO16+1))/2))</f>
        <v>532.3421549994921</v>
      </c>
      <c r="AS16" s="37">
        <f t="shared" si="9"/>
        <v>24.581238003337447</v>
      </c>
      <c r="AT16" s="37">
        <f t="shared" si="9"/>
        <v>29.36250165468793</v>
      </c>
      <c r="AU16" s="37">
        <f>AP16-AS16</f>
        <v>2.3906318256752392</v>
      </c>
      <c r="AV16" s="37">
        <f>AT16-AP16</f>
        <v>2.390631825675243</v>
      </c>
      <c r="AX16" s="41">
        <v>1836</v>
      </c>
      <c r="AY16" s="41">
        <v>1813</v>
      </c>
    </row>
    <row r="17" spans="2:51" ht="15.75">
      <c r="B17" s="4" t="s">
        <v>48</v>
      </c>
      <c r="C17" s="30">
        <f>T17</f>
        <v>2.102803738317757</v>
      </c>
      <c r="D17" s="30"/>
      <c r="E17" s="31">
        <f>IF(V17=0,$AB$4,Y17)</f>
        <v>0.6606486112568632</v>
      </c>
      <c r="F17" s="31">
        <f>IF($V17=0,$AB$4,Z17)</f>
        <v>3.3856045440352296</v>
      </c>
      <c r="G17" s="31"/>
      <c r="H17" s="30">
        <f>AD17/AX17*100</f>
        <v>10.046728971962617</v>
      </c>
      <c r="I17" s="30"/>
      <c r="J17" s="32">
        <f t="shared" si="5"/>
        <v>8.006012451572223</v>
      </c>
      <c r="K17" s="32">
        <f t="shared" si="5"/>
        <v>14.537319994192188</v>
      </c>
      <c r="L17" s="32"/>
      <c r="M17" s="33">
        <f>AN17/AX17*100</f>
        <v>41.822429906542055</v>
      </c>
      <c r="N17" s="33"/>
      <c r="O17" s="34">
        <f t="shared" si="6"/>
        <v>29.57629120204809</v>
      </c>
      <c r="P17" s="34">
        <f t="shared" si="6"/>
        <v>40.84624400921952</v>
      </c>
      <c r="S17" s="35">
        <v>9</v>
      </c>
      <c r="T17" s="36">
        <f>S17/AX17*100</f>
        <v>2.102803738317757</v>
      </c>
      <c r="U17" s="35">
        <v>7.4</v>
      </c>
      <c r="V17" s="37">
        <f>U17/AY17*100</f>
        <v>1.7370892018779345</v>
      </c>
      <c r="W17" s="35">
        <f>IF(U17&lt;1,0,IF(U17&gt;100,U17-(1.96*SQRT(U17)),CHIINV(0.975,2*U17)/2))</f>
        <v>2.8143630839542375</v>
      </c>
      <c r="X17" s="35">
        <f>IF(U17=0,0,IF(U17&gt;100,U17+(1.96*SQRT(U17)),CHIINV(0.025,2*(U17+1))/2))</f>
        <v>14.42267535759008</v>
      </c>
      <c r="Y17" s="37">
        <f t="shared" si="7"/>
        <v>0.6606486112568632</v>
      </c>
      <c r="Z17" s="37">
        <f t="shared" si="7"/>
        <v>3.3856045440352296</v>
      </c>
      <c r="AA17" s="37">
        <f>V17-Y17</f>
        <v>1.0764405906210712</v>
      </c>
      <c r="AB17" s="37">
        <f>Z17-V17</f>
        <v>1.6485153421572951</v>
      </c>
      <c r="AD17" s="38">
        <v>43</v>
      </c>
      <c r="AE17" s="38">
        <v>46.8</v>
      </c>
      <c r="AF17" s="38">
        <f>AE17/AY17*100</f>
        <v>10.985915492957746</v>
      </c>
      <c r="AG17" s="39">
        <f>IF(AE17=0,0,IF(AE17&gt;100,AE17-(1.96*SQRT(AE17)),CHIINV(0.975,2*AE17)/2))</f>
        <v>34.105613043697666</v>
      </c>
      <c r="AH17" s="39">
        <f>IF(AE17=0,0,IF(AE17&gt;100,AE17+(1.96*SQRT(AE17)),CHIINV(0.025,2*(AE17+1))/2))</f>
        <v>61.92898317525872</v>
      </c>
      <c r="AI17" s="37">
        <f t="shared" si="8"/>
        <v>8.006012451572223</v>
      </c>
      <c r="AJ17" s="37">
        <f t="shared" si="8"/>
        <v>14.537319994192188</v>
      </c>
      <c r="AK17" s="37">
        <f>AF17-AI17</f>
        <v>2.9799030413855228</v>
      </c>
      <c r="AL17" s="37">
        <f>AJ17-AF17</f>
        <v>3.551404501234442</v>
      </c>
      <c r="AN17" s="47">
        <v>179</v>
      </c>
      <c r="AO17" s="47">
        <v>150</v>
      </c>
      <c r="AP17" s="40">
        <f>AO17/AY17*100</f>
        <v>35.2112676056338</v>
      </c>
      <c r="AQ17" s="39">
        <f>IF(AO17=0,0,IF(AO17&gt;100,AO17-(1.96*SQRT(AO17)),CHIINV(0.975,2*AO17)/2))</f>
        <v>125.99500052072486</v>
      </c>
      <c r="AR17" s="39">
        <f>IF(AO17=0,0,IF(AO17&gt;100,AO17+(1.96*SQRT(AO17)),CHIINV(0.025,2*(AO17+1))/2))</f>
        <v>174.00499947927514</v>
      </c>
      <c r="AS17" s="37">
        <f t="shared" si="9"/>
        <v>29.57629120204809</v>
      </c>
      <c r="AT17" s="37">
        <f t="shared" si="9"/>
        <v>40.84624400921952</v>
      </c>
      <c r="AU17" s="37">
        <f>AP17-AS17</f>
        <v>5.634976403585711</v>
      </c>
      <c r="AV17" s="37">
        <f>AT17-AP17</f>
        <v>5.634976403585718</v>
      </c>
      <c r="AX17" s="47">
        <v>428</v>
      </c>
      <c r="AY17" s="47">
        <v>426</v>
      </c>
    </row>
    <row r="18" spans="1:51" ht="45" customHeight="1">
      <c r="A18" s="15" t="s">
        <v>49</v>
      </c>
      <c r="B18" s="4"/>
      <c r="C18" s="30"/>
      <c r="D18" s="30"/>
      <c r="E18" s="31"/>
      <c r="F18" s="31"/>
      <c r="G18" s="31"/>
      <c r="H18" s="30"/>
      <c r="I18" s="30"/>
      <c r="J18" s="32"/>
      <c r="K18" s="32"/>
      <c r="L18" s="32"/>
      <c r="M18" s="33"/>
      <c r="N18" s="33"/>
      <c r="O18" s="34"/>
      <c r="P18" s="34"/>
      <c r="S18" s="35"/>
      <c r="T18" s="36"/>
      <c r="U18" s="35"/>
      <c r="V18" s="37"/>
      <c r="W18" s="35"/>
      <c r="X18" s="35"/>
      <c r="Y18" s="37"/>
      <c r="Z18" s="37"/>
      <c r="AA18" s="37"/>
      <c r="AB18" s="37"/>
      <c r="AD18" s="38"/>
      <c r="AE18" s="38"/>
      <c r="AF18" s="38"/>
      <c r="AG18" s="39"/>
      <c r="AH18" s="39"/>
      <c r="AI18" s="37"/>
      <c r="AJ18" s="37"/>
      <c r="AK18" s="37"/>
      <c r="AL18" s="37"/>
      <c r="AN18" s="47"/>
      <c r="AO18" s="47"/>
      <c r="AP18" s="40"/>
      <c r="AQ18" s="39"/>
      <c r="AR18" s="39"/>
      <c r="AS18" s="37"/>
      <c r="AT18" s="37"/>
      <c r="AU18" s="37"/>
      <c r="AV18" s="37"/>
      <c r="AX18" s="47"/>
      <c r="AY18" s="47"/>
    </row>
    <row r="19" spans="2:51" ht="15.75">
      <c r="B19" s="4" t="s">
        <v>50</v>
      </c>
      <c r="C19" s="30">
        <f>T19</f>
        <v>1.6224188790560472</v>
      </c>
      <c r="D19" s="30"/>
      <c r="E19" s="31">
        <f>IF(V19=0,$AB$4,Y19)</f>
        <v>1.3568816757410924</v>
      </c>
      <c r="F19" s="31">
        <f>IF($V19=0,$AB$4,Z19)</f>
        <v>3.8550441516342273</v>
      </c>
      <c r="G19" s="31"/>
      <c r="H19" s="30">
        <f>AD19/AX19*100</f>
        <v>8.702064896755163</v>
      </c>
      <c r="I19" s="30"/>
      <c r="J19" s="32">
        <f aca="true" t="shared" si="10" ref="J19:K21">AI19</f>
        <v>7.638594214884044</v>
      </c>
      <c r="K19" s="32">
        <f t="shared" si="10"/>
        <v>12.541248975735957</v>
      </c>
      <c r="L19" s="32"/>
      <c r="M19" s="33">
        <f>AN19/AX19*100</f>
        <v>43.95280235988201</v>
      </c>
      <c r="N19" s="33"/>
      <c r="O19" s="34">
        <f aca="true" t="shared" si="11" ref="O19:P21">AS19</f>
        <v>39.75353582995753</v>
      </c>
      <c r="P19" s="34">
        <f t="shared" si="11"/>
        <v>49.860707493484604</v>
      </c>
      <c r="S19" s="35">
        <v>11</v>
      </c>
      <c r="T19" s="36">
        <f>S19/AX19*100</f>
        <v>1.6224188790560472</v>
      </c>
      <c r="U19" s="35">
        <v>16.4</v>
      </c>
      <c r="V19" s="37">
        <f>U19/AY19*100</f>
        <v>2.433234421364985</v>
      </c>
      <c r="W19" s="35">
        <f>IF(U19&lt;1,0,IF(U19&gt;100,U19-(1.96*SQRT(U19)),CHIINV(0.975,2*U19)/2))</f>
        <v>9.145382494494964</v>
      </c>
      <c r="X19" s="35">
        <f>IF(U19=0,0,IF(U19&gt;100,U19+(1.96*SQRT(U19)),CHIINV(0.025,2*(U19+1))/2))</f>
        <v>25.98299758201469</v>
      </c>
      <c r="Y19" s="37">
        <f aca="true" t="shared" si="12" ref="Y19:Z21">(W19/$AY19)*100</f>
        <v>1.3568816757410924</v>
      </c>
      <c r="Z19" s="37">
        <f t="shared" si="12"/>
        <v>3.8550441516342273</v>
      </c>
      <c r="AA19" s="37">
        <f>V19-Y19</f>
        <v>1.0763527456238924</v>
      </c>
      <c r="AB19" s="37">
        <f>Z19-V19</f>
        <v>1.4218097302692425</v>
      </c>
      <c r="AD19" s="38">
        <v>59</v>
      </c>
      <c r="AE19" s="38">
        <v>66.6</v>
      </c>
      <c r="AF19" s="38">
        <f>AE19/AY19*100</f>
        <v>9.881305637982194</v>
      </c>
      <c r="AG19" s="39">
        <f>IF(AE19=0,0,IF(AE19&gt;100,AE19-(1.96*SQRT(AE19)),CHIINV(0.975,2*AE19)/2))</f>
        <v>51.48412500831846</v>
      </c>
      <c r="AH19" s="39">
        <f>IF(AE19=0,0,IF(AE19&gt;100,AE19+(1.96*SQRT(AE19)),CHIINV(0.025,2*(AE19+1))/2))</f>
        <v>84.52801809646036</v>
      </c>
      <c r="AI19" s="37">
        <f aca="true" t="shared" si="13" ref="AI19:AJ21">(AG19/$AY19)*100</f>
        <v>7.638594214884044</v>
      </c>
      <c r="AJ19" s="37">
        <f t="shared" si="13"/>
        <v>12.541248975735957</v>
      </c>
      <c r="AK19" s="37">
        <f>AF19-AI19</f>
        <v>2.24271142309815</v>
      </c>
      <c r="AL19" s="37">
        <f>AJ19-AF19</f>
        <v>2.659943337753763</v>
      </c>
      <c r="AN19" s="47">
        <v>298</v>
      </c>
      <c r="AO19" s="47">
        <v>302</v>
      </c>
      <c r="AP19" s="40">
        <f>AO19/AY19*100</f>
        <v>44.80712166172107</v>
      </c>
      <c r="AQ19" s="39">
        <f>IF(AO19=0,0,IF(AO19&gt;100,AO19-(1.96*SQRT(AO19)),CHIINV(0.975,2*AO19)/2))</f>
        <v>267.93883149391377</v>
      </c>
      <c r="AR19" s="39">
        <f>IF(AO19=0,0,IF(AO19&gt;100,AO19+(1.96*SQRT(AO19)),CHIINV(0.025,2*(AO19+1))/2))</f>
        <v>336.06116850608623</v>
      </c>
      <c r="AS19" s="37">
        <f aca="true" t="shared" si="14" ref="AS19:AT21">(AQ19/$AY19)*100</f>
        <v>39.75353582995753</v>
      </c>
      <c r="AT19" s="37">
        <f t="shared" si="14"/>
        <v>49.860707493484604</v>
      </c>
      <c r="AU19" s="37">
        <f>AP19-AS19</f>
        <v>5.053585831763542</v>
      </c>
      <c r="AV19" s="37">
        <f>AT19-AP19</f>
        <v>5.0535858317635345</v>
      </c>
      <c r="AX19" s="47">
        <v>678</v>
      </c>
      <c r="AY19" s="47">
        <v>674</v>
      </c>
    </row>
    <row r="20" spans="2:51" ht="15.75">
      <c r="B20" s="4" t="s">
        <v>51</v>
      </c>
      <c r="C20" s="30">
        <f>T20</f>
        <v>1.1594202898550725</v>
      </c>
      <c r="D20" s="30"/>
      <c r="E20" s="31">
        <f>IF(V20=0,$AB$4,Y20)</f>
        <v>0.8028012286349338</v>
      </c>
      <c r="F20" s="31">
        <f>IF($V20=0,$AB$4,Z20)</f>
        <v>2.8774910128376914</v>
      </c>
      <c r="G20" s="31"/>
      <c r="H20" s="30">
        <f>AD20/AX20*100</f>
        <v>9.710144927536232</v>
      </c>
      <c r="I20" s="30"/>
      <c r="J20" s="32">
        <f t="shared" si="10"/>
        <v>10.056856777548676</v>
      </c>
      <c r="K20" s="32">
        <f t="shared" si="10"/>
        <v>15.527675480202785</v>
      </c>
      <c r="L20" s="32"/>
      <c r="M20" s="33">
        <f>AN20/AX20*100</f>
        <v>36.95652173913043</v>
      </c>
      <c r="N20" s="33"/>
      <c r="O20" s="34">
        <f t="shared" si="11"/>
        <v>37.10460442714167</v>
      </c>
      <c r="P20" s="34">
        <f t="shared" si="11"/>
        <v>46.81352422782909</v>
      </c>
      <c r="S20" s="35">
        <v>8</v>
      </c>
      <c r="T20" s="36">
        <f>S20/AX20*100</f>
        <v>1.1594202898550725</v>
      </c>
      <c r="U20" s="35">
        <v>11.4</v>
      </c>
      <c r="V20" s="37">
        <f>U20/AY20*100</f>
        <v>1.6666666666666667</v>
      </c>
      <c r="W20" s="35">
        <f>IF(U20&lt;1,0,IF(U20&gt;100,U20-(1.96*SQRT(U20)),CHIINV(0.975,2*U20)/2))</f>
        <v>5.491160403862947</v>
      </c>
      <c r="X20" s="35">
        <f>IF(U20=0,0,IF(U20&gt;100,U20+(1.96*SQRT(U20)),CHIINV(0.025,2*(U20+1))/2))</f>
        <v>19.68203852780981</v>
      </c>
      <c r="Y20" s="37">
        <f t="shared" si="12"/>
        <v>0.8028012286349338</v>
      </c>
      <c r="Z20" s="37">
        <f t="shared" si="12"/>
        <v>2.8774910128376914</v>
      </c>
      <c r="AA20" s="37">
        <f>V20-Y20</f>
        <v>0.863865438031733</v>
      </c>
      <c r="AB20" s="37">
        <f>Z20-V20</f>
        <v>1.2108243461710246</v>
      </c>
      <c r="AD20" s="38">
        <v>67</v>
      </c>
      <c r="AE20" s="38">
        <v>86.2</v>
      </c>
      <c r="AF20" s="38">
        <f>AE20/AY20*100</f>
        <v>12.60233918128655</v>
      </c>
      <c r="AG20" s="39">
        <f>IF(AE20=0,0,IF(AE20&gt;100,AE20-(1.96*SQRT(AE20)),CHIINV(0.975,2*AE20)/2))</f>
        <v>68.78890035843294</v>
      </c>
      <c r="AH20" s="39">
        <f>IF(AE20=0,0,IF(AE20&gt;100,AE20+(1.96*SQRT(AE20)),CHIINV(0.025,2*(AE20+1))/2))</f>
        <v>106.20930028458704</v>
      </c>
      <c r="AI20" s="37">
        <f t="shared" si="13"/>
        <v>10.056856777548676</v>
      </c>
      <c r="AJ20" s="37">
        <f t="shared" si="13"/>
        <v>15.527675480202785</v>
      </c>
      <c r="AK20" s="37">
        <f>AF20-AI20</f>
        <v>2.545482403737875</v>
      </c>
      <c r="AL20" s="37">
        <f>AJ20-AF20</f>
        <v>2.9253362989162337</v>
      </c>
      <c r="AN20" s="47">
        <v>255</v>
      </c>
      <c r="AO20" s="47">
        <v>287</v>
      </c>
      <c r="AP20" s="40">
        <f>AO20/AY20*100</f>
        <v>41.95906432748538</v>
      </c>
      <c r="AQ20" s="39">
        <f>IF(AO20=0,0,IF(AO20&gt;100,AO20-(1.96*SQRT(AO20)),CHIINV(0.975,2*AO20)/2))</f>
        <v>253.79549428164907</v>
      </c>
      <c r="AR20" s="39">
        <f>IF(AO20=0,0,IF(AO20&gt;100,AO20+(1.96*SQRT(AO20)),CHIINV(0.025,2*(AO20+1))/2))</f>
        <v>320.20450571835096</v>
      </c>
      <c r="AS20" s="37">
        <f t="shared" si="14"/>
        <v>37.10460442714167</v>
      </c>
      <c r="AT20" s="37">
        <f t="shared" si="14"/>
        <v>46.81352422782909</v>
      </c>
      <c r="AU20" s="37">
        <f>AP20-AS20</f>
        <v>4.854459900343706</v>
      </c>
      <c r="AV20" s="37">
        <f>AT20-AP20</f>
        <v>4.854459900343713</v>
      </c>
      <c r="AX20" s="47">
        <v>690</v>
      </c>
      <c r="AY20" s="47">
        <v>684</v>
      </c>
    </row>
    <row r="21" spans="2:51" ht="15.75">
      <c r="B21" s="4" t="s">
        <v>52</v>
      </c>
      <c r="C21" s="30">
        <f>T21</f>
        <v>1.5102481121898599</v>
      </c>
      <c r="D21" s="30"/>
      <c r="E21" s="31">
        <f>IF(V21=0,$AB$4,Y21)</f>
        <v>0.7648566351299405</v>
      </c>
      <c r="F21" s="31">
        <f>IF($V21=0,$AB$4,Z21)</f>
        <v>2.456397338751168</v>
      </c>
      <c r="G21" s="31"/>
      <c r="H21" s="30">
        <f>AD21/AX21*100</f>
        <v>11.434735706580366</v>
      </c>
      <c r="I21" s="30"/>
      <c r="J21" s="32">
        <f t="shared" si="10"/>
        <v>10.404759388694142</v>
      </c>
      <c r="K21" s="32">
        <f t="shared" si="10"/>
        <v>15.05380414721746</v>
      </c>
      <c r="L21" s="32"/>
      <c r="M21" s="33">
        <f>AN21/AX21*100</f>
        <v>34.41208198489752</v>
      </c>
      <c r="N21" s="33"/>
      <c r="O21" s="34">
        <f t="shared" si="11"/>
        <v>31.58936057241425</v>
      </c>
      <c r="P21" s="34">
        <f t="shared" si="11"/>
        <v>39.34986594692277</v>
      </c>
      <c r="S21" s="35">
        <v>14</v>
      </c>
      <c r="T21" s="36">
        <f>S21/AX21*100</f>
        <v>1.5102481121898599</v>
      </c>
      <c r="U21" s="35">
        <v>13.4</v>
      </c>
      <c r="V21" s="37">
        <f>U21/AY21*100</f>
        <v>1.4806629834254146</v>
      </c>
      <c r="W21" s="35">
        <f>IF(U21&lt;1,0,IF(U21&gt;100,U21-(1.96*SQRT(U21)),CHIINV(0.975,2*U21)/2))</f>
        <v>6.921952547925962</v>
      </c>
      <c r="X21" s="35">
        <f>IF(U21=0,0,IF(U21&gt;100,U21+(1.96*SQRT(U21)),CHIINV(0.025,2*(U21+1))/2))</f>
        <v>22.230395915698068</v>
      </c>
      <c r="Y21" s="37">
        <f t="shared" si="12"/>
        <v>0.7648566351299405</v>
      </c>
      <c r="Z21" s="37">
        <f t="shared" si="12"/>
        <v>2.456397338751168</v>
      </c>
      <c r="AA21" s="37">
        <f>V21-Y21</f>
        <v>0.7158063482954741</v>
      </c>
      <c r="AB21" s="37">
        <f>Z21-V21</f>
        <v>0.9757343553257534</v>
      </c>
      <c r="AD21" s="38">
        <v>106</v>
      </c>
      <c r="AE21" s="38">
        <v>115.2</v>
      </c>
      <c r="AF21" s="38">
        <f>AE21/AY21*100</f>
        <v>12.729281767955802</v>
      </c>
      <c r="AG21" s="39">
        <f>IF(AE21=0,0,IF(AE21&gt;100,AE21-(1.96*SQRT(AE21)),CHIINV(0.975,2*AE21)/2))</f>
        <v>94.16307246768199</v>
      </c>
      <c r="AH21" s="39">
        <f>IF(AE21=0,0,IF(AE21&gt;100,AE21+(1.96*SQRT(AE21)),CHIINV(0.025,2*(AE21+1))/2))</f>
        <v>136.23692753231802</v>
      </c>
      <c r="AI21" s="37">
        <f t="shared" si="13"/>
        <v>10.404759388694142</v>
      </c>
      <c r="AJ21" s="37">
        <f t="shared" si="13"/>
        <v>15.05380414721746</v>
      </c>
      <c r="AK21" s="37">
        <f>AF21-AI21</f>
        <v>2.3245223792616603</v>
      </c>
      <c r="AL21" s="37">
        <f>AJ21-AF21</f>
        <v>2.3245223792616585</v>
      </c>
      <c r="AN21" s="40">
        <v>319</v>
      </c>
      <c r="AO21" s="40">
        <v>321</v>
      </c>
      <c r="AP21" s="40">
        <f>AO21/AY21*100</f>
        <v>35.469613259668506</v>
      </c>
      <c r="AQ21" s="39">
        <f>IF(AO21=0,0,IF(AO21&gt;100,AO21-(1.96*SQRT(AO21)),CHIINV(0.975,2*AO21)/2))</f>
        <v>285.88371318034893</v>
      </c>
      <c r="AR21" s="39">
        <f>IF(AO21=0,0,IF(AO21&gt;100,AO21+(1.96*SQRT(AO21)),CHIINV(0.025,2*(AO21+1))/2))</f>
        <v>356.11628681965107</v>
      </c>
      <c r="AS21" s="37">
        <f t="shared" si="14"/>
        <v>31.58936057241425</v>
      </c>
      <c r="AT21" s="37">
        <f t="shared" si="14"/>
        <v>39.34986594692277</v>
      </c>
      <c r="AU21" s="37">
        <f>AP21-AS21</f>
        <v>3.8802526872542558</v>
      </c>
      <c r="AV21" s="37">
        <f>AT21-AP21</f>
        <v>3.880252687254263</v>
      </c>
      <c r="AX21" s="41">
        <v>927</v>
      </c>
      <c r="AY21" s="41">
        <v>905</v>
      </c>
    </row>
    <row r="22" spans="2:51" ht="24.75" customHeight="1">
      <c r="B22" s="4"/>
      <c r="C22" s="30"/>
      <c r="D22" s="30"/>
      <c r="E22" s="31"/>
      <c r="F22" s="31"/>
      <c r="G22" s="31"/>
      <c r="H22" s="30"/>
      <c r="I22" s="30"/>
      <c r="J22" s="32"/>
      <c r="K22" s="32"/>
      <c r="L22" s="32"/>
      <c r="M22" s="33"/>
      <c r="N22" s="33"/>
      <c r="O22" s="34"/>
      <c r="P22" s="34"/>
      <c r="S22" s="35"/>
      <c r="T22" s="36"/>
      <c r="U22" s="35"/>
      <c r="V22" s="37"/>
      <c r="W22" s="35"/>
      <c r="X22" s="35"/>
      <c r="Y22" s="37"/>
      <c r="Z22" s="37"/>
      <c r="AA22" s="37"/>
      <c r="AB22" s="37"/>
      <c r="AD22" s="38"/>
      <c r="AE22" s="38"/>
      <c r="AF22" s="38"/>
      <c r="AG22" s="39"/>
      <c r="AH22" s="39"/>
      <c r="AI22" s="37"/>
      <c r="AJ22" s="37"/>
      <c r="AK22" s="37"/>
      <c r="AL22" s="37"/>
      <c r="AN22" s="40"/>
      <c r="AO22" s="40"/>
      <c r="AP22" s="40"/>
      <c r="AQ22" s="39"/>
      <c r="AR22" s="39"/>
      <c r="AS22" s="37"/>
      <c r="AT22" s="37"/>
      <c r="AU22" s="37"/>
      <c r="AV22" s="37"/>
      <c r="AX22" s="41"/>
      <c r="AY22" s="41"/>
    </row>
    <row r="23" spans="2:51" ht="15.75">
      <c r="B23" s="15" t="s">
        <v>53</v>
      </c>
      <c r="C23" s="30">
        <f>T23</f>
        <v>1.154249737670514</v>
      </c>
      <c r="D23" s="30"/>
      <c r="E23" s="31">
        <f>IF(V23=0,$AB$4,Y23)</f>
        <v>0.850167211863021</v>
      </c>
      <c r="F23" s="31">
        <f>IF($V23=0,$AB$4,Z23)</f>
        <v>1.9393027707965156</v>
      </c>
      <c r="G23" s="31"/>
      <c r="H23" s="30">
        <f>AD23/AX23*100</f>
        <v>9.076600209863589</v>
      </c>
      <c r="I23" s="30"/>
      <c r="J23" s="32">
        <f>AI23</f>
        <v>8.535257812930153</v>
      </c>
      <c r="K23" s="32">
        <f>AJ23</f>
        <v>11.370154693638423</v>
      </c>
      <c r="L23" s="32"/>
      <c r="M23" s="33">
        <f>AN23/AX23*100</f>
        <v>36.253934942287515</v>
      </c>
      <c r="N23" s="33"/>
      <c r="O23" s="34">
        <f>AS23</f>
        <v>32.99669197343574</v>
      </c>
      <c r="P23" s="34">
        <f>AT23</f>
        <v>38.36431695982753</v>
      </c>
      <c r="S23" s="35">
        <v>22</v>
      </c>
      <c r="T23" s="36">
        <f>S23/AX23*100</f>
        <v>1.154249737670514</v>
      </c>
      <c r="U23" s="35">
        <v>25.4</v>
      </c>
      <c r="V23" s="37">
        <f>U23/AY23*100</f>
        <v>1.3347346295323173</v>
      </c>
      <c r="W23" s="35">
        <f>IF(U23&lt;1,0,IF(U23&gt;100,U23-(1.96*SQRT(U23)),CHIINV(0.975,2*U23)/2))</f>
        <v>16.17868204175329</v>
      </c>
      <c r="X23" s="35">
        <f>IF(U23=0,0,IF(U23&gt;100,U23+(1.96*SQRT(U23)),CHIINV(0.025,2*(U23+1))/2))</f>
        <v>36.904931728257694</v>
      </c>
      <c r="Y23" s="37">
        <f>(W23/$AY23)*100</f>
        <v>0.850167211863021</v>
      </c>
      <c r="Z23" s="37">
        <f>(X23/$AY23)*100</f>
        <v>1.9393027707965156</v>
      </c>
      <c r="AA23" s="37">
        <f>V23-Y23</f>
        <v>0.48456741766929623</v>
      </c>
      <c r="AB23" s="37">
        <f>Z23-V23</f>
        <v>0.6045681412641983</v>
      </c>
      <c r="AD23" s="38">
        <v>173</v>
      </c>
      <c r="AE23" s="38">
        <v>189.4</v>
      </c>
      <c r="AF23" s="38">
        <f>AE23/AY23*100</f>
        <v>9.952706253284289</v>
      </c>
      <c r="AG23" s="39">
        <f>IF(AE23=0,0,IF(AE23&gt;100,AE23-(1.96*SQRT(AE23)),CHIINV(0.975,2*AE23)/2))</f>
        <v>162.4259561800608</v>
      </c>
      <c r="AH23" s="39">
        <f>IF(AE23=0,0,IF(AE23&gt;100,AE23+(1.96*SQRT(AE23)),CHIINV(0.025,2*(AE23+1))/2))</f>
        <v>216.3740438199392</v>
      </c>
      <c r="AI23" s="37">
        <f>(AG23/$AY23)*100</f>
        <v>8.535257812930153</v>
      </c>
      <c r="AJ23" s="37">
        <f>(AH23/$AY23)*100</f>
        <v>11.370154693638423</v>
      </c>
      <c r="AK23" s="37">
        <f>AF23-AI23</f>
        <v>1.4174484403541356</v>
      </c>
      <c r="AL23" s="37">
        <f>AJ23-AF23</f>
        <v>1.4174484403541339</v>
      </c>
      <c r="AN23" s="40">
        <v>691</v>
      </c>
      <c r="AO23" s="40">
        <v>679</v>
      </c>
      <c r="AP23" s="40">
        <f>AO23/AY23*100</f>
        <v>35.68050446663163</v>
      </c>
      <c r="AQ23" s="39">
        <f>IF(AO23=0,0,IF(AO23&gt;100,AO23-(1.96*SQRT(AO23)),CHIINV(0.975,2*AO23)/2))</f>
        <v>627.9270482544821</v>
      </c>
      <c r="AR23" s="39">
        <f>IF(AO23=0,0,IF(AO23&gt;100,AO23+(1.96*SQRT(AO23)),CHIINV(0.025,2*(AO23+1))/2))</f>
        <v>730.0729517455179</v>
      </c>
      <c r="AS23" s="37">
        <f>(AQ23/$AY23)*100</f>
        <v>32.99669197343574</v>
      </c>
      <c r="AT23" s="37">
        <f>(AR23/$AY23)*100</f>
        <v>38.36431695982753</v>
      </c>
      <c r="AU23" s="37">
        <f>AP23-AS23</f>
        <v>2.6838124931958944</v>
      </c>
      <c r="AV23" s="37">
        <f>AT23-AP23</f>
        <v>2.6838124931959015</v>
      </c>
      <c r="AX23" s="41">
        <v>1906</v>
      </c>
      <c r="AY23" s="41">
        <v>1903</v>
      </c>
    </row>
    <row r="24" spans="1:51" ht="38.25" customHeight="1">
      <c r="A24" s="15" t="s">
        <v>54</v>
      </c>
      <c r="B24" s="4"/>
      <c r="C24" s="30"/>
      <c r="D24" s="30"/>
      <c r="E24" s="31"/>
      <c r="F24" s="31"/>
      <c r="G24" s="31"/>
      <c r="H24" s="30"/>
      <c r="I24" s="30"/>
      <c r="J24" s="32"/>
      <c r="K24" s="32"/>
      <c r="L24" s="32"/>
      <c r="M24" s="33"/>
      <c r="N24" s="33"/>
      <c r="O24" s="34"/>
      <c r="P24" s="34"/>
      <c r="S24" s="35"/>
      <c r="T24" s="36"/>
      <c r="U24" s="35"/>
      <c r="V24" s="37"/>
      <c r="W24" s="35"/>
      <c r="X24" s="35"/>
      <c r="Y24" s="37"/>
      <c r="Z24" s="37"/>
      <c r="AA24" s="37"/>
      <c r="AB24" s="37"/>
      <c r="AD24" s="38"/>
      <c r="AE24" s="38"/>
      <c r="AF24" s="38"/>
      <c r="AG24" s="39"/>
      <c r="AH24" s="39"/>
      <c r="AI24" s="37"/>
      <c r="AJ24" s="37"/>
      <c r="AK24" s="37"/>
      <c r="AL24" s="37"/>
      <c r="AN24" s="40"/>
      <c r="AO24" s="40"/>
      <c r="AP24" s="40"/>
      <c r="AQ24" s="39"/>
      <c r="AR24" s="39"/>
      <c r="AS24" s="37"/>
      <c r="AT24" s="37"/>
      <c r="AU24" s="37"/>
      <c r="AV24" s="37"/>
      <c r="AX24" s="41"/>
      <c r="AY24" s="41"/>
    </row>
    <row r="25" spans="2:51" ht="15.75">
      <c r="B25" s="4" t="s">
        <v>55</v>
      </c>
      <c r="C25" s="30">
        <f>T25</f>
        <v>1.0619469026548671</v>
      </c>
      <c r="D25" s="30"/>
      <c r="E25" s="31">
        <f>IF(V25=0,$AB$4,Y25)</f>
        <v>0.8239945481782217</v>
      </c>
      <c r="F25" s="31">
        <f>IF($V25=0,$AB$4,Z25)</f>
        <v>1.7921964571466085</v>
      </c>
      <c r="G25" s="31"/>
      <c r="H25" s="30">
        <f>AD25/AX25*100</f>
        <v>7.477876106194691</v>
      </c>
      <c r="I25" s="30"/>
      <c r="J25" s="32">
        <f aca="true" t="shared" si="15" ref="J25:K29">AI25</f>
        <v>7.6957821390743755</v>
      </c>
      <c r="K25" s="32">
        <f t="shared" si="15"/>
        <v>10.160728046930938</v>
      </c>
      <c r="L25" s="32"/>
      <c r="M25" s="33">
        <f>AN25/AX25*100</f>
        <v>66.06194690265487</v>
      </c>
      <c r="N25" s="33"/>
      <c r="O25" s="34">
        <f aca="true" t="shared" si="16" ref="O25:P29">AS25</f>
        <v>66.30712628231625</v>
      </c>
      <c r="P25" s="34">
        <f t="shared" si="16"/>
        <v>73.19685954585027</v>
      </c>
      <c r="S25" s="35">
        <v>24</v>
      </c>
      <c r="T25" s="36">
        <f>S25/AX25*100</f>
        <v>1.0619469026548671</v>
      </c>
      <c r="U25" s="35">
        <v>28.4</v>
      </c>
      <c r="V25" s="37">
        <f>U25/AY25*100</f>
        <v>1.2577502214348981</v>
      </c>
      <c r="W25" s="35">
        <f>IF(U25&lt;1,0,IF(U25&gt;100,U25-(1.96*SQRT(U25)),CHIINV(0.975,2*U25)/2))</f>
        <v>18.605796897864245</v>
      </c>
      <c r="X25" s="35">
        <f>IF(U25=0,0,IF(U25&gt;100,U25+(1.96*SQRT(U25)),CHIINV(0.025,2*(U25+1))/2))</f>
        <v>40.46779600237042</v>
      </c>
      <c r="Y25" s="37">
        <f aca="true" t="shared" si="17" ref="Y25:Z29">(W25/$AY25)*100</f>
        <v>0.8239945481782217</v>
      </c>
      <c r="Z25" s="37">
        <f t="shared" si="17"/>
        <v>1.7921964571466085</v>
      </c>
      <c r="AA25" s="37">
        <f>V25-Y25</f>
        <v>0.4337556732566764</v>
      </c>
      <c r="AB25" s="37">
        <f>Z25-V25</f>
        <v>0.5344462357117103</v>
      </c>
      <c r="AD25" s="38">
        <v>169</v>
      </c>
      <c r="AE25" s="38">
        <v>201.6</v>
      </c>
      <c r="AF25" s="38">
        <f>AE25/AY25*100</f>
        <v>8.928255093002658</v>
      </c>
      <c r="AG25" s="39">
        <f>IF(AE25=0,0,IF(AE25&gt;100,AE25-(1.96*SQRT(AE25)),CHIINV(0.975,2*AE25)/2))</f>
        <v>173.7707607002994</v>
      </c>
      <c r="AH25" s="39">
        <f>IF(AE25=0,0,IF(AE25&gt;100,AE25+(1.96*SQRT(AE25)),CHIINV(0.025,2*(AE25+1))/2))</f>
        <v>229.42923929970058</v>
      </c>
      <c r="AI25" s="37">
        <f aca="true" t="shared" si="18" ref="AI25:AJ29">(AG25/$AY25)*100</f>
        <v>7.6957821390743755</v>
      </c>
      <c r="AJ25" s="37">
        <f t="shared" si="18"/>
        <v>10.160728046930938</v>
      </c>
      <c r="AK25" s="37">
        <f>AF25-AI25</f>
        <v>1.2324729539282826</v>
      </c>
      <c r="AL25" s="37">
        <f>AJ25-AF25</f>
        <v>1.23247295392828</v>
      </c>
      <c r="AN25" s="40">
        <v>1493</v>
      </c>
      <c r="AO25" s="40">
        <v>1575</v>
      </c>
      <c r="AP25" s="40">
        <f>AO25/AY25*100</f>
        <v>69.75199291408326</v>
      </c>
      <c r="AQ25" s="39">
        <f>IF(AO25=0,0,IF(AO25&gt;100,AO25-(1.96*SQRT(AO25)),CHIINV(0.975,2*AO25)/2))</f>
        <v>1497.214911454701</v>
      </c>
      <c r="AR25" s="39">
        <f>IF(AO25=0,0,IF(AO25&gt;100,AO25+(1.96*SQRT(AO25)),CHIINV(0.025,2*(AO25+1))/2))</f>
        <v>1652.785088545299</v>
      </c>
      <c r="AS25" s="37">
        <f aca="true" t="shared" si="19" ref="AS25:AT29">(AQ25/$AY25)*100</f>
        <v>66.30712628231625</v>
      </c>
      <c r="AT25" s="37">
        <f t="shared" si="19"/>
        <v>73.19685954585027</v>
      </c>
      <c r="AU25" s="37">
        <f>AP25-AS25</f>
        <v>3.444866631767013</v>
      </c>
      <c r="AV25" s="37">
        <f>AT25-AP25</f>
        <v>3.444866631767013</v>
      </c>
      <c r="AX25" s="41">
        <v>2260</v>
      </c>
      <c r="AY25" s="41">
        <v>2258</v>
      </c>
    </row>
    <row r="26" spans="2:51" ht="15.75">
      <c r="B26" s="4" t="s">
        <v>56</v>
      </c>
      <c r="C26" s="30">
        <f>T26</f>
        <v>0.5055611729019212</v>
      </c>
      <c r="D26" s="30"/>
      <c r="E26" s="31">
        <f>IF(V26=0,$AB$4,Y26)</f>
        <v>0.5915259131910924</v>
      </c>
      <c r="F26" s="31">
        <f>IF($V26=0,$AB$4,Z26)</f>
        <v>2.057007548690857</v>
      </c>
      <c r="G26" s="31"/>
      <c r="H26" s="30">
        <f>AD26/AX26*100</f>
        <v>6.066734074823053</v>
      </c>
      <c r="I26" s="30"/>
      <c r="J26" s="32">
        <f t="shared" si="15"/>
        <v>6.150526011915951</v>
      </c>
      <c r="K26" s="32">
        <f t="shared" si="15"/>
        <v>9.740565662972159</v>
      </c>
      <c r="L26" s="32"/>
      <c r="M26" s="33">
        <f>AN26/AX26*100</f>
        <v>52.17391304347826</v>
      </c>
      <c r="N26" s="33"/>
      <c r="O26" s="34">
        <f t="shared" si="16"/>
        <v>49.852038366539134</v>
      </c>
      <c r="P26" s="34">
        <f t="shared" si="16"/>
        <v>59.05484422455398</v>
      </c>
      <c r="S26" s="35">
        <v>5</v>
      </c>
      <c r="T26" s="36">
        <f>S26/AX26*100</f>
        <v>0.5055611729019212</v>
      </c>
      <c r="U26" s="35">
        <v>11.6</v>
      </c>
      <c r="V26" s="37">
        <f>U26/AY26*100</f>
        <v>1.174089068825911</v>
      </c>
      <c r="W26" s="35">
        <f>IF(U26&lt;1,0,IF(U26&gt;100,U26-(1.96*SQRT(U26)),CHIINV(0.975,2*U26)/2))</f>
        <v>5.844276022327993</v>
      </c>
      <c r="X26" s="35">
        <f>IF(U26=0,0,IF(U26&gt;100,U26+(1.96*SQRT(U26)),CHIINV(0.025,2*(U26+1))/2))</f>
        <v>20.323234581065666</v>
      </c>
      <c r="Y26" s="37">
        <f t="shared" si="17"/>
        <v>0.5915259131910924</v>
      </c>
      <c r="Z26" s="37">
        <f t="shared" si="17"/>
        <v>2.057007548690857</v>
      </c>
      <c r="AA26" s="37">
        <f>V26-Y26</f>
        <v>0.5825631556348185</v>
      </c>
      <c r="AB26" s="37">
        <f>Z26-V26</f>
        <v>0.8829184798649459</v>
      </c>
      <c r="AD26" s="38">
        <v>60</v>
      </c>
      <c r="AE26" s="38">
        <v>77</v>
      </c>
      <c r="AF26" s="38">
        <f>AE26/AY26*100</f>
        <v>7.793522267206478</v>
      </c>
      <c r="AG26" s="39">
        <f>IF(AE26=0,0,IF(AE26&gt;100,AE26-(1.96*SQRT(AE26)),CHIINV(0.975,2*AE26)/2))</f>
        <v>60.76719699772959</v>
      </c>
      <c r="AH26" s="39">
        <f>IF(AE26=0,0,IF(AE26&gt;100,AE26+(1.96*SQRT(AE26)),CHIINV(0.025,2*(AE26+1))/2))</f>
        <v>96.23678875016493</v>
      </c>
      <c r="AI26" s="37">
        <f t="shared" si="18"/>
        <v>6.150526011915951</v>
      </c>
      <c r="AJ26" s="37">
        <f t="shared" si="18"/>
        <v>9.740565662972159</v>
      </c>
      <c r="AK26" s="37">
        <f>AF26-AI26</f>
        <v>1.6429962552905266</v>
      </c>
      <c r="AL26" s="37">
        <f>AJ26-AF26</f>
        <v>1.9470433957656814</v>
      </c>
      <c r="AN26" s="40">
        <v>516</v>
      </c>
      <c r="AO26" s="40">
        <v>538</v>
      </c>
      <c r="AP26" s="40">
        <f>AO26/AY26*100</f>
        <v>54.453441295546554</v>
      </c>
      <c r="AQ26" s="39">
        <f>IF(AO26=0,0,IF(AO26&gt;100,AO26-(1.96*SQRT(AO26)),CHIINV(0.975,2*AO26)/2))</f>
        <v>492.53813906140664</v>
      </c>
      <c r="AR26" s="39">
        <f>IF(AO26=0,0,IF(AO26&gt;100,AO26+(1.96*SQRT(AO26)),CHIINV(0.025,2*(AO26+1))/2))</f>
        <v>583.4618609385933</v>
      </c>
      <c r="AS26" s="37">
        <f t="shared" si="19"/>
        <v>49.852038366539134</v>
      </c>
      <c r="AT26" s="37">
        <f t="shared" si="19"/>
        <v>59.05484422455398</v>
      </c>
      <c r="AU26" s="37">
        <f>AP26-AS26</f>
        <v>4.6014029290074205</v>
      </c>
      <c r="AV26" s="37">
        <f>AT26-AP26</f>
        <v>4.601402929007428</v>
      </c>
      <c r="AX26" s="41">
        <v>989</v>
      </c>
      <c r="AY26" s="41">
        <v>988</v>
      </c>
    </row>
    <row r="27" spans="2:51" ht="15.75">
      <c r="B27" s="4" t="s">
        <v>57</v>
      </c>
      <c r="C27" s="30">
        <f>T27</f>
        <v>1.8907563025210083</v>
      </c>
      <c r="D27" s="30"/>
      <c r="E27" s="31">
        <f>IF(V27=0,$AB$4,Y27)</f>
        <v>0.46551675652949315</v>
      </c>
      <c r="F27" s="31">
        <f>IF($V27=0,$AB$4,Z27)</f>
        <v>2.760988165505915</v>
      </c>
      <c r="G27" s="31"/>
      <c r="H27" s="30">
        <f>AD27/AX27*100</f>
        <v>7.773109243697479</v>
      </c>
      <c r="I27" s="30"/>
      <c r="J27" s="32">
        <f t="shared" si="15"/>
        <v>5.330646437177165</v>
      </c>
      <c r="K27" s="32">
        <f t="shared" si="15"/>
        <v>10.536823352081528</v>
      </c>
      <c r="L27" s="32"/>
      <c r="M27" s="33">
        <f>AN27/AX27*100</f>
        <v>52.3109243697479</v>
      </c>
      <c r="N27" s="33"/>
      <c r="O27" s="34">
        <f t="shared" si="16"/>
        <v>42.143724722446876</v>
      </c>
      <c r="P27" s="34">
        <f t="shared" si="16"/>
        <v>54.68502792025925</v>
      </c>
      <c r="S27" s="35">
        <v>9</v>
      </c>
      <c r="T27" s="36">
        <f>S27/AX27*100</f>
        <v>1.8907563025210083</v>
      </c>
      <c r="U27" s="35">
        <v>6.2</v>
      </c>
      <c r="V27" s="37">
        <f>U27/AY27*100</f>
        <v>1.3107822410147991</v>
      </c>
      <c r="W27" s="35">
        <f>IF(U27&lt;1,0,IF(U27&gt;100,U27-(1.96*SQRT(U27)),CHIINV(0.975,2*U27)/2))</f>
        <v>2.2018942583845025</v>
      </c>
      <c r="X27" s="35">
        <f>IF(U27=0,0,IF(U27&gt;100,U27+(1.96*SQRT(U27)),CHIINV(0.025,2*(U27+1))/2))</f>
        <v>13.059474022842977</v>
      </c>
      <c r="Y27" s="37">
        <f t="shared" si="17"/>
        <v>0.46551675652949315</v>
      </c>
      <c r="Z27" s="37">
        <f t="shared" si="17"/>
        <v>2.760988165505915</v>
      </c>
      <c r="AA27" s="37">
        <f>V27-Y27</f>
        <v>0.845265484485306</v>
      </c>
      <c r="AB27" s="37">
        <f>Z27-V27</f>
        <v>1.4502059244911158</v>
      </c>
      <c r="AD27" s="38">
        <v>37</v>
      </c>
      <c r="AE27" s="38">
        <v>36.4</v>
      </c>
      <c r="AF27" s="38">
        <f>AE27/AY27*100</f>
        <v>7.695560253699789</v>
      </c>
      <c r="AG27" s="39">
        <f>IF(AE27=0,0,IF(AE27&gt;100,AE27-(1.96*SQRT(AE27)),CHIINV(0.975,2*AE27)/2))</f>
        <v>25.21395764784799</v>
      </c>
      <c r="AH27" s="39">
        <f>IF(AE27=0,0,IF(AE27&gt;100,AE27+(1.96*SQRT(AE27)),CHIINV(0.025,2*(AE27+1))/2))</f>
        <v>49.83917445534563</v>
      </c>
      <c r="AI27" s="37">
        <f t="shared" si="18"/>
        <v>5.330646437177165</v>
      </c>
      <c r="AJ27" s="37">
        <f t="shared" si="18"/>
        <v>10.536823352081528</v>
      </c>
      <c r="AK27" s="37">
        <f>AF27-AI27</f>
        <v>2.3649138165226233</v>
      </c>
      <c r="AL27" s="37">
        <f>AJ27-AF27</f>
        <v>2.8412630983817397</v>
      </c>
      <c r="AN27" s="40">
        <v>249</v>
      </c>
      <c r="AO27" s="40">
        <v>229</v>
      </c>
      <c r="AP27" s="40">
        <f>AO27/AY27*100</f>
        <v>48.41437632135307</v>
      </c>
      <c r="AQ27" s="39">
        <f>IF(AO27=0,0,IF(AO27&gt;100,AO27-(1.96*SQRT(AO27)),CHIINV(0.975,2*AO27)/2))</f>
        <v>199.33981793717373</v>
      </c>
      <c r="AR27" s="39">
        <f>IF(AO27=0,0,IF(AO27&gt;100,AO27+(1.96*SQRT(AO27)),CHIINV(0.025,2*(AO27+1))/2))</f>
        <v>258.66018206282627</v>
      </c>
      <c r="AS27" s="37">
        <f t="shared" si="19"/>
        <v>42.143724722446876</v>
      </c>
      <c r="AT27" s="37">
        <f t="shared" si="19"/>
        <v>54.68502792025925</v>
      </c>
      <c r="AU27" s="37">
        <f>AP27-AS27</f>
        <v>6.270651598906191</v>
      </c>
      <c r="AV27" s="37">
        <f>AT27-AP27</f>
        <v>6.270651598906184</v>
      </c>
      <c r="AX27" s="41">
        <v>476</v>
      </c>
      <c r="AY27" s="41">
        <v>473</v>
      </c>
    </row>
    <row r="28" spans="2:51" ht="15.75">
      <c r="B28" s="4" t="s">
        <v>58</v>
      </c>
      <c r="C28" s="30">
        <f>T28</f>
        <v>0.8620689655172413</v>
      </c>
      <c r="D28" s="30"/>
      <c r="E28" s="31">
        <f>IF(V28=0,$AB$4,Y28)</f>
        <v>0.5385753267328296</v>
      </c>
      <c r="F28" s="31">
        <f>IF($V28=0,$AB$4,Z28)</f>
        <v>2.9557411679267025</v>
      </c>
      <c r="G28" s="31"/>
      <c r="H28" s="30">
        <f>AD28/AX28*100</f>
        <v>5.603448275862069</v>
      </c>
      <c r="I28" s="30"/>
      <c r="J28" s="32">
        <f t="shared" si="15"/>
        <v>5.6024548126257425</v>
      </c>
      <c r="K28" s="32">
        <f t="shared" si="15"/>
        <v>10.967661527410243</v>
      </c>
      <c r="L28" s="32"/>
      <c r="M28" s="33">
        <f>AN28/AX28*100</f>
        <v>46.12068965517241</v>
      </c>
      <c r="N28" s="33"/>
      <c r="O28" s="34">
        <f t="shared" si="16"/>
        <v>40.05607710423963</v>
      </c>
      <c r="P28" s="34">
        <f t="shared" si="16"/>
        <v>52.41704117533027</v>
      </c>
      <c r="S28" s="35">
        <v>4</v>
      </c>
      <c r="T28" s="36">
        <f>S28/AX28*100</f>
        <v>0.8620689655172413</v>
      </c>
      <c r="U28" s="35">
        <v>6.6</v>
      </c>
      <c r="V28" s="37">
        <f>U28/AY28*100</f>
        <v>1.4193548387096773</v>
      </c>
      <c r="W28" s="35">
        <f>IF(U28&lt;1,0,IF(U28&gt;100,U28-(1.96*SQRT(U28)),CHIINV(0.975,2*U28)/2))</f>
        <v>2.5043752693076575</v>
      </c>
      <c r="X28" s="35">
        <f>IF(U28=0,0,IF(U28&gt;100,U28+(1.96*SQRT(U28)),CHIINV(0.025,2*(U28+1))/2))</f>
        <v>13.744196430859166</v>
      </c>
      <c r="Y28" s="37">
        <f t="shared" si="17"/>
        <v>0.5385753267328296</v>
      </c>
      <c r="Z28" s="37">
        <f t="shared" si="17"/>
        <v>2.9557411679267025</v>
      </c>
      <c r="AA28" s="37">
        <f>V28-Y28</f>
        <v>0.8807795119768477</v>
      </c>
      <c r="AB28" s="37">
        <f>Z28-V28</f>
        <v>1.5363863292170252</v>
      </c>
      <c r="AD28" s="38">
        <v>26</v>
      </c>
      <c r="AE28" s="38">
        <v>37</v>
      </c>
      <c r="AF28" s="38">
        <f>AE28/AY28*100</f>
        <v>7.956989247311828</v>
      </c>
      <c r="AG28" s="39">
        <f>IF(AE28=0,0,IF(AE28&gt;100,AE28-(1.96*SQRT(AE28)),CHIINV(0.975,2*AE28)/2))</f>
        <v>26.0514148787097</v>
      </c>
      <c r="AH28" s="39">
        <f>IF(AE28=0,0,IF(AE28&gt;100,AE28+(1.96*SQRT(AE28)),CHIINV(0.025,2*(AE28+1))/2))</f>
        <v>50.999626102457626</v>
      </c>
      <c r="AI28" s="37">
        <f t="shared" si="18"/>
        <v>5.6024548126257425</v>
      </c>
      <c r="AJ28" s="37">
        <f t="shared" si="18"/>
        <v>10.967661527410243</v>
      </c>
      <c r="AK28" s="37">
        <f>AF28-AI28</f>
        <v>2.3545344346860855</v>
      </c>
      <c r="AL28" s="37">
        <f>AJ28-AF28</f>
        <v>3.010672280098415</v>
      </c>
      <c r="AN28" s="40">
        <v>214</v>
      </c>
      <c r="AO28" s="40">
        <v>215</v>
      </c>
      <c r="AP28" s="40">
        <f>AO28/AY28*100</f>
        <v>46.236559139784944</v>
      </c>
      <c r="AQ28" s="39">
        <f>IF(AO28=0,0,IF(AO28&gt;100,AO28-(1.96*SQRT(AO28)),CHIINV(0.975,2*AO28)/2))</f>
        <v>186.26075853471426</v>
      </c>
      <c r="AR28" s="39">
        <f>IF(AO28=0,0,IF(AO28&gt;100,AO28+(1.96*SQRT(AO28)),CHIINV(0.025,2*(AO28+1))/2))</f>
        <v>243.73924146528574</v>
      </c>
      <c r="AS28" s="37">
        <f t="shared" si="19"/>
        <v>40.05607710423963</v>
      </c>
      <c r="AT28" s="37">
        <f t="shared" si="19"/>
        <v>52.41704117533027</v>
      </c>
      <c r="AU28" s="37">
        <f>AP28-AS28</f>
        <v>6.180482035545317</v>
      </c>
      <c r="AV28" s="37">
        <f>AT28-AP28</f>
        <v>6.1804820355453245</v>
      </c>
      <c r="AX28" s="41">
        <v>464</v>
      </c>
      <c r="AY28" s="41">
        <v>465</v>
      </c>
    </row>
    <row r="29" spans="2:51" ht="15.75">
      <c r="B29" s="4" t="s">
        <v>59</v>
      </c>
      <c r="C29" s="30">
        <f>T29</f>
        <v>1.8229166666666667</v>
      </c>
      <c r="D29" s="30"/>
      <c r="E29" s="31">
        <f>IF(V29=0,$AB$4,Y29)</f>
        <v>0.4544516054272239</v>
      </c>
      <c r="F29" s="31">
        <f>IF($V29=0,$AB$4,Z29)</f>
        <v>2.0741038448546583</v>
      </c>
      <c r="G29" s="31"/>
      <c r="H29" s="30">
        <f>AD29/AX29*100</f>
        <v>12.5</v>
      </c>
      <c r="I29" s="30"/>
      <c r="J29" s="32">
        <f t="shared" si="15"/>
        <v>10.527850614847656</v>
      </c>
      <c r="K29" s="32">
        <f t="shared" si="15"/>
        <v>15.786821150347349</v>
      </c>
      <c r="L29" s="32"/>
      <c r="M29" s="33">
        <f>AN29/AX29*100</f>
        <v>56.640625</v>
      </c>
      <c r="N29" s="33"/>
      <c r="O29" s="34">
        <f t="shared" si="16"/>
        <v>49.97788855229452</v>
      </c>
      <c r="P29" s="34">
        <f t="shared" si="16"/>
        <v>60.54842723717916</v>
      </c>
      <c r="S29" s="35">
        <v>14</v>
      </c>
      <c r="T29" s="36">
        <f>S29/AX29*100</f>
        <v>1.8229166666666667</v>
      </c>
      <c r="U29" s="35">
        <v>8.4</v>
      </c>
      <c r="V29" s="37">
        <f>U29/AY29*100</f>
        <v>1.105263157894737</v>
      </c>
      <c r="W29" s="35">
        <f>IF(U29&lt;1,0,IF(U29&gt;100,U29-(1.96*SQRT(U29)),CHIINV(0.975,2*U29)/2))</f>
        <v>3.453832201246901</v>
      </c>
      <c r="X29" s="35">
        <f>IF(U29=0,0,IF(U29&gt;100,U29+(1.96*SQRT(U29)),CHIINV(0.025,2*(U29+1))/2))</f>
        <v>15.763189220895402</v>
      </c>
      <c r="Y29" s="37">
        <f t="shared" si="17"/>
        <v>0.4544516054272239</v>
      </c>
      <c r="Z29" s="37">
        <f t="shared" si="17"/>
        <v>2.0741038448546583</v>
      </c>
      <c r="AA29" s="37">
        <f>V29-Y29</f>
        <v>0.6508115524675131</v>
      </c>
      <c r="AB29" s="37">
        <f>Z29-V29</f>
        <v>0.9688406869599213</v>
      </c>
      <c r="AD29" s="38">
        <v>96</v>
      </c>
      <c r="AE29" s="38">
        <v>98.8</v>
      </c>
      <c r="AF29" s="38">
        <f>AE29/AY29*100</f>
        <v>13</v>
      </c>
      <c r="AG29" s="39">
        <f>IF(AE29=0,0,IF(AE29&gt;100,AE29-(1.96*SQRT(AE29)),CHIINV(0.975,2*AE29)/2))</f>
        <v>80.01166467284219</v>
      </c>
      <c r="AH29" s="39">
        <f>IF(AE29=0,0,IF(AE29&gt;100,AE29+(1.96*SQRT(AE29)),CHIINV(0.025,2*(AE29+1))/2))</f>
        <v>119.97984074263985</v>
      </c>
      <c r="AI29" s="37">
        <f t="shared" si="18"/>
        <v>10.527850614847656</v>
      </c>
      <c r="AJ29" s="37">
        <f t="shared" si="18"/>
        <v>15.786821150347349</v>
      </c>
      <c r="AK29" s="37">
        <f>AF29-AI29</f>
        <v>2.4721493851523437</v>
      </c>
      <c r="AL29" s="37">
        <f>AJ29-AF29</f>
        <v>2.7868211503473486</v>
      </c>
      <c r="AN29" s="40">
        <v>435</v>
      </c>
      <c r="AO29" s="40">
        <v>420</v>
      </c>
      <c r="AP29" s="40">
        <f>AO29/AY29*100</f>
        <v>55.26315789473685</v>
      </c>
      <c r="AQ29" s="39">
        <f>IF(AO29=0,0,IF(AO29&gt;100,AO29-(1.96*SQRT(AO29)),CHIINV(0.975,2*AO29)/2))</f>
        <v>379.8319529974384</v>
      </c>
      <c r="AR29" s="39">
        <f>IF(AO29=0,0,IF(AO29&gt;100,AO29+(1.96*SQRT(AO29)),CHIINV(0.025,2*(AO29+1))/2))</f>
        <v>460.1680470025616</v>
      </c>
      <c r="AS29" s="37">
        <f t="shared" si="19"/>
        <v>49.97788855229452</v>
      </c>
      <c r="AT29" s="37">
        <f t="shared" si="19"/>
        <v>60.54842723717916</v>
      </c>
      <c r="AU29" s="37">
        <f>AP29-AS29</f>
        <v>5.2852693424423265</v>
      </c>
      <c r="AV29" s="37">
        <f>AT29-AP29</f>
        <v>5.285269342442312</v>
      </c>
      <c r="AX29" s="41">
        <v>768</v>
      </c>
      <c r="AY29" s="41">
        <v>760</v>
      </c>
    </row>
    <row r="30" spans="1:51" ht="39" customHeight="1">
      <c r="A30" s="15" t="s">
        <v>60</v>
      </c>
      <c r="B30" s="4"/>
      <c r="C30" s="30"/>
      <c r="D30" s="30"/>
      <c r="E30" s="31"/>
      <c r="F30" s="31"/>
      <c r="G30" s="31"/>
      <c r="H30" s="30"/>
      <c r="I30" s="30"/>
      <c r="J30" s="32"/>
      <c r="K30" s="32"/>
      <c r="L30" s="32"/>
      <c r="M30" s="33"/>
      <c r="N30" s="33"/>
      <c r="O30" s="34"/>
      <c r="P30" s="34"/>
      <c r="S30" s="35"/>
      <c r="T30" s="36"/>
      <c r="U30" s="35"/>
      <c r="V30" s="37"/>
      <c r="W30" s="35"/>
      <c r="X30" s="35"/>
      <c r="Y30" s="37"/>
      <c r="Z30" s="37"/>
      <c r="AA30" s="37"/>
      <c r="AB30" s="37"/>
      <c r="AD30" s="38"/>
      <c r="AE30" s="38"/>
      <c r="AF30" s="38"/>
      <c r="AG30" s="39"/>
      <c r="AH30" s="39"/>
      <c r="AI30" s="37"/>
      <c r="AJ30" s="37"/>
      <c r="AK30" s="37"/>
      <c r="AL30" s="37"/>
      <c r="AN30" s="40"/>
      <c r="AO30" s="40"/>
      <c r="AP30" s="40"/>
      <c r="AQ30" s="39"/>
      <c r="AR30" s="39"/>
      <c r="AS30" s="37"/>
      <c r="AT30" s="37"/>
      <c r="AU30" s="37"/>
      <c r="AV30" s="37"/>
      <c r="AX30" s="41"/>
      <c r="AY30" s="41"/>
    </row>
    <row r="31" spans="2:51" s="46" customFormat="1" ht="15.75">
      <c r="B31" s="42" t="s">
        <v>61</v>
      </c>
      <c r="C31" s="30">
        <f>T31</f>
        <v>2.413793103448276</v>
      </c>
      <c r="D31" s="30"/>
      <c r="E31" s="31">
        <f>IF(V31=0,$AB$4,Y31)</f>
        <v>0.5559884911852908</v>
      </c>
      <c r="F31" s="31">
        <f>IF($V31=0,$AB$4,Z31)</f>
        <v>3.996004136853985</v>
      </c>
      <c r="G31" s="31"/>
      <c r="H31" s="30">
        <f>AD31/AX31*100</f>
        <v>12.068965517241379</v>
      </c>
      <c r="I31" s="30"/>
      <c r="J31" s="32">
        <f aca="true" t="shared" si="20" ref="J31:K33">AI31</f>
        <v>7.495882351133562</v>
      </c>
      <c r="K31" s="32">
        <f t="shared" si="20"/>
        <v>15.470702808199771</v>
      </c>
      <c r="L31" s="32"/>
      <c r="M31" s="33">
        <f>AN31/AX31*100</f>
        <v>38.275862068965516</v>
      </c>
      <c r="N31" s="33"/>
      <c r="O31" s="34">
        <f aca="true" t="shared" si="21" ref="O31:P33">AS31</f>
        <v>24.47750309735852</v>
      </c>
      <c r="P31" s="34">
        <f t="shared" si="21"/>
        <v>37.50758845241106</v>
      </c>
      <c r="S31" s="35">
        <v>7</v>
      </c>
      <c r="T31" s="36">
        <f>S31/AX31*100</f>
        <v>2.413793103448276</v>
      </c>
      <c r="U31" s="35">
        <v>5.2</v>
      </c>
      <c r="V31" s="37">
        <f>U31/AY31*100</f>
        <v>1.7808219178082192</v>
      </c>
      <c r="W31" s="35">
        <f>IF(U31&lt;1,0,IF(U31&gt;100,U31-(1.96*SQRT(U31)),CHIINV(0.975,2*U31)/2))</f>
        <v>1.623486394261049</v>
      </c>
      <c r="X31" s="35">
        <f>IF(U31=0,0,IF(U31&gt;100,U31+(1.96*SQRT(U31)),CHIINV(0.025,2*(U31+1))/2))</f>
        <v>11.668332079613638</v>
      </c>
      <c r="Y31" s="37">
        <f aca="true" t="shared" si="22" ref="Y31:Z33">(W31/$AY31)*100</f>
        <v>0.5559884911852908</v>
      </c>
      <c r="Z31" s="37">
        <f t="shared" si="22"/>
        <v>3.996004136853985</v>
      </c>
      <c r="AA31" s="37">
        <f>V31-Y31</f>
        <v>1.2248334266229284</v>
      </c>
      <c r="AB31" s="37">
        <f>Z31-V31</f>
        <v>2.215182219045766</v>
      </c>
      <c r="AD31" s="44">
        <v>35</v>
      </c>
      <c r="AE31" s="44">
        <v>32.4</v>
      </c>
      <c r="AF31" s="38">
        <f>AE31/AY31*100</f>
        <v>11.095890410958903</v>
      </c>
      <c r="AG31" s="39">
        <f>IF(AE31=0,0,IF(AE31&gt;100,AE31-(1.96*SQRT(AE31)),CHIINV(0.975,2*AE31)/2))</f>
        <v>21.88797646531</v>
      </c>
      <c r="AH31" s="39">
        <f>IF(AE31=0,0,IF(AE31&gt;100,AE31+(1.96*SQRT(AE31)),CHIINV(0.025,2*(AE31+1))/2))</f>
        <v>45.17445219994333</v>
      </c>
      <c r="AI31" s="37">
        <f aca="true" t="shared" si="23" ref="AI31:AJ33">(AG31/$AY31)*100</f>
        <v>7.495882351133562</v>
      </c>
      <c r="AJ31" s="37">
        <f t="shared" si="23"/>
        <v>15.470702808199771</v>
      </c>
      <c r="AK31" s="37">
        <f>AF31-AI31</f>
        <v>3.600008059825341</v>
      </c>
      <c r="AL31" s="37">
        <f>AJ31-AF31</f>
        <v>4.374812397240868</v>
      </c>
      <c r="AN31" s="40">
        <v>111</v>
      </c>
      <c r="AO31" s="40">
        <v>89</v>
      </c>
      <c r="AP31" s="40">
        <f>AO31/AY31*100</f>
        <v>30.47945205479452</v>
      </c>
      <c r="AQ31" s="39">
        <f>IF(AO31=0,0,IF(AO31&gt;100,AO31-(1.96*SQRT(AO31)),CHIINV(0.975,2*AO31)/2))</f>
        <v>71.47430904428688</v>
      </c>
      <c r="AR31" s="39">
        <f>IF(AO31=0,0,IF(AO31&gt;100,AO31+(1.96*SQRT(AO31)),CHIINV(0.025,2*(AO31+1))/2))</f>
        <v>109.5221582810403</v>
      </c>
      <c r="AS31" s="37">
        <f aca="true" t="shared" si="24" ref="AS31:AT33">(AQ31/$AY31)*100</f>
        <v>24.47750309735852</v>
      </c>
      <c r="AT31" s="37">
        <f t="shared" si="24"/>
        <v>37.50758845241106</v>
      </c>
      <c r="AU31" s="37">
        <f>AP31-AS31</f>
        <v>6.001948957435999</v>
      </c>
      <c r="AV31" s="37">
        <f>AT31-AP31</f>
        <v>7.028136397616542</v>
      </c>
      <c r="AX31" s="41">
        <v>290</v>
      </c>
      <c r="AY31" s="41">
        <v>292</v>
      </c>
    </row>
    <row r="32" spans="2:51" s="15" customFormat="1" ht="15.75">
      <c r="B32" s="4" t="s">
        <v>62</v>
      </c>
      <c r="C32" s="30">
        <f>T32</f>
        <v>1.1544011544011543</v>
      </c>
      <c r="D32" s="30"/>
      <c r="E32" s="31">
        <f>IF(V32=0,$AB$4,Y32)</f>
        <v>0.4998309987332708</v>
      </c>
      <c r="F32" s="31">
        <f>IF($V32=0,$AB$4,Z32)</f>
        <v>2.2812140695941245</v>
      </c>
      <c r="G32" s="31"/>
      <c r="H32" s="30">
        <f>AD32/AX32*100</f>
        <v>12.265512265512266</v>
      </c>
      <c r="I32" s="30"/>
      <c r="J32" s="32">
        <f t="shared" si="20"/>
        <v>8.280802832188662</v>
      </c>
      <c r="K32" s="32">
        <f t="shared" si="20"/>
        <v>13.283146220521436</v>
      </c>
      <c r="L32" s="32"/>
      <c r="M32" s="33">
        <f>AN32/AX32*100</f>
        <v>34.48773448773449</v>
      </c>
      <c r="N32" s="33"/>
      <c r="O32" s="34">
        <f t="shared" si="21"/>
        <v>26.010488856781816</v>
      </c>
      <c r="P32" s="34">
        <f t="shared" si="21"/>
        <v>34.192116063623395</v>
      </c>
      <c r="S32" s="35">
        <v>8</v>
      </c>
      <c r="T32" s="36">
        <f>S32/AX32*100</f>
        <v>1.1544011544011543</v>
      </c>
      <c r="U32" s="35">
        <v>8</v>
      </c>
      <c r="V32" s="37">
        <f>U32/AY32*100</f>
        <v>1.1577424023154848</v>
      </c>
      <c r="W32" s="35">
        <f>IF(U32&lt;1,0,IF(U32&gt;100,U32-(1.96*SQRT(U32)),CHIINV(0.975,2*U32)/2))</f>
        <v>3.453832201246901</v>
      </c>
      <c r="X32" s="35">
        <f>IF(U32=0,0,IF(U32&gt;100,U32+(1.96*SQRT(U32)),CHIINV(0.025,2*(U32+1))/2))</f>
        <v>15.763189220895402</v>
      </c>
      <c r="Y32" s="37">
        <f t="shared" si="22"/>
        <v>0.4998309987332708</v>
      </c>
      <c r="Z32" s="37">
        <f t="shared" si="22"/>
        <v>2.2812140695941245</v>
      </c>
      <c r="AA32" s="37">
        <f>V32-Y32</f>
        <v>0.657911403582214</v>
      </c>
      <c r="AB32" s="37">
        <f>Z32-V32</f>
        <v>1.1234716672786398</v>
      </c>
      <c r="AD32" s="38">
        <v>85</v>
      </c>
      <c r="AE32" s="38">
        <v>73.4</v>
      </c>
      <c r="AF32" s="38">
        <f>AE32/AY32*100</f>
        <v>10.622286541244573</v>
      </c>
      <c r="AG32" s="39">
        <f>IF(AE32=0,0,IF(AE32&gt;100,AE32-(1.96*SQRT(AE32)),CHIINV(0.975,2*AE32)/2))</f>
        <v>57.220347570423655</v>
      </c>
      <c r="AH32" s="39">
        <f>IF(AE32=0,0,IF(AE32&gt;100,AE32+(1.96*SQRT(AE32)),CHIINV(0.025,2*(AE32+1))/2))</f>
        <v>91.78654038380313</v>
      </c>
      <c r="AI32" s="37">
        <f t="shared" si="23"/>
        <v>8.280802832188662</v>
      </c>
      <c r="AJ32" s="37">
        <f t="shared" si="23"/>
        <v>13.283146220521436</v>
      </c>
      <c r="AK32" s="37">
        <f>AF32-AI32</f>
        <v>2.341483709055911</v>
      </c>
      <c r="AL32" s="37">
        <f>AJ32-AF32</f>
        <v>2.6608596792768626</v>
      </c>
      <c r="AN32" s="40">
        <v>239</v>
      </c>
      <c r="AO32" s="40">
        <v>208</v>
      </c>
      <c r="AP32" s="40">
        <f>AO32/AY32*100</f>
        <v>30.101302460202607</v>
      </c>
      <c r="AQ32" s="39">
        <f>IF(AO32=0,0,IF(AO32&gt;100,AO32-(1.96*SQRT(AO32)),CHIINV(0.975,2*AO32)/2))</f>
        <v>179.73247800036233</v>
      </c>
      <c r="AR32" s="39">
        <f>IF(AO32=0,0,IF(AO32&gt;100,AO32+(1.96*SQRT(AO32)),CHIINV(0.025,2*(AO32+1))/2))</f>
        <v>236.26752199963767</v>
      </c>
      <c r="AS32" s="37">
        <f t="shared" si="24"/>
        <v>26.010488856781816</v>
      </c>
      <c r="AT32" s="37">
        <f t="shared" si="24"/>
        <v>34.192116063623395</v>
      </c>
      <c r="AU32" s="37">
        <f>AP32-AS32</f>
        <v>4.090813603420791</v>
      </c>
      <c r="AV32" s="37">
        <f>AT32-AP32</f>
        <v>4.090813603420788</v>
      </c>
      <c r="AX32" s="41">
        <v>693</v>
      </c>
      <c r="AY32" s="41">
        <v>691</v>
      </c>
    </row>
    <row r="33" spans="2:51" ht="15.75">
      <c r="B33" s="4" t="s">
        <v>63</v>
      </c>
      <c r="C33" s="30">
        <f>T33</f>
        <v>1.0146561443066515</v>
      </c>
      <c r="D33" s="30"/>
      <c r="E33" s="31">
        <f>IF(V33=0,$AB$4,Y33)</f>
        <v>0.7054124153514987</v>
      </c>
      <c r="F33" s="31">
        <f>IF($V33=0,$AB$4,Z33)</f>
        <v>2.384708199933675</v>
      </c>
      <c r="G33" s="31"/>
      <c r="H33" s="30">
        <f>AD33/AX33*100</f>
        <v>8.568207440811724</v>
      </c>
      <c r="I33" s="30"/>
      <c r="J33" s="32">
        <f t="shared" si="20"/>
        <v>6.7112922147332705</v>
      </c>
      <c r="K33" s="32">
        <f t="shared" si="20"/>
        <v>10.695466401981006</v>
      </c>
      <c r="L33" s="32"/>
      <c r="M33" s="33">
        <f>AN33/AX33*100</f>
        <v>35.174746335963924</v>
      </c>
      <c r="N33" s="33"/>
      <c r="O33" s="34">
        <f t="shared" si="21"/>
        <v>29.731046016707324</v>
      </c>
      <c r="P33" s="34">
        <f t="shared" si="21"/>
        <v>37.390683221062865</v>
      </c>
      <c r="S33" s="35">
        <v>9</v>
      </c>
      <c r="T33" s="36">
        <f>S33/AX33*100</f>
        <v>1.0146561443066515</v>
      </c>
      <c r="U33" s="35">
        <v>12.4</v>
      </c>
      <c r="V33" s="37">
        <f>U33/AY33*100</f>
        <v>1.410693970420933</v>
      </c>
      <c r="W33" s="35">
        <f>IF(U33&lt;1,0,IF(U33&gt;100,U33-(1.96*SQRT(U33)),CHIINV(0.975,2*U33)/2))</f>
        <v>6.200575130939673</v>
      </c>
      <c r="X33" s="35">
        <f>IF(U33=0,0,IF(U33&gt;100,U33+(1.96*SQRT(U33)),CHIINV(0.025,2*(U33+1))/2))</f>
        <v>20.961585077417006</v>
      </c>
      <c r="Y33" s="37">
        <f t="shared" si="22"/>
        <v>0.7054124153514987</v>
      </c>
      <c r="Z33" s="37">
        <f t="shared" si="22"/>
        <v>2.384708199933675</v>
      </c>
      <c r="AA33" s="37">
        <f>V33-Y33</f>
        <v>0.7052815550694342</v>
      </c>
      <c r="AB33" s="37">
        <f>Z33-V33</f>
        <v>0.9740142295127423</v>
      </c>
      <c r="AD33" s="38">
        <v>76</v>
      </c>
      <c r="AE33" s="38">
        <v>75.2</v>
      </c>
      <c r="AF33" s="38">
        <f>AE33/AY33*100</f>
        <v>8.555176336746303</v>
      </c>
      <c r="AG33" s="39">
        <f>IF(AE33=0,0,IF(AE33&gt;100,AE33-(1.96*SQRT(AE33)),CHIINV(0.975,2*AE33)/2))</f>
        <v>58.992258567505445</v>
      </c>
      <c r="AH33" s="39">
        <f>IF(AE33=0,0,IF(AE33&gt;100,AE33+(1.96*SQRT(AE33)),CHIINV(0.025,2*(AE33+1))/2))</f>
        <v>94.01314967341304</v>
      </c>
      <c r="AI33" s="37">
        <f t="shared" si="23"/>
        <v>6.7112922147332705</v>
      </c>
      <c r="AJ33" s="37">
        <f t="shared" si="23"/>
        <v>10.695466401981006</v>
      </c>
      <c r="AK33" s="37">
        <f>AF33-AI33</f>
        <v>1.8438841220130326</v>
      </c>
      <c r="AL33" s="37">
        <f>AJ33-AF33</f>
        <v>2.140290065234703</v>
      </c>
      <c r="AN33" s="40">
        <v>312</v>
      </c>
      <c r="AO33" s="40">
        <v>295</v>
      </c>
      <c r="AP33" s="40">
        <f>AO33/AY33*100</f>
        <v>33.56086461888509</v>
      </c>
      <c r="AQ33" s="39">
        <f>IF(AO33=0,0,IF(AO33&gt;100,AO33-(1.96*SQRT(AO33)),CHIINV(0.975,2*AO33)/2))</f>
        <v>261.3358944868574</v>
      </c>
      <c r="AR33" s="39">
        <f>IF(AO33=0,0,IF(AO33&gt;100,AO33+(1.96*SQRT(AO33)),CHIINV(0.025,2*(AO33+1))/2))</f>
        <v>328.6641055131426</v>
      </c>
      <c r="AS33" s="37">
        <f t="shared" si="24"/>
        <v>29.731046016707324</v>
      </c>
      <c r="AT33" s="37">
        <f t="shared" si="24"/>
        <v>37.390683221062865</v>
      </c>
      <c r="AU33" s="37">
        <f>AP33-AS33</f>
        <v>3.8298186021777667</v>
      </c>
      <c r="AV33" s="37">
        <f>AT33-AP33</f>
        <v>3.829818602177774</v>
      </c>
      <c r="AX33" s="41">
        <v>887</v>
      </c>
      <c r="AY33" s="41">
        <v>879</v>
      </c>
    </row>
    <row r="34" spans="1:51" ht="40.5" customHeight="1">
      <c r="A34" s="15" t="s">
        <v>64</v>
      </c>
      <c r="B34" s="4"/>
      <c r="C34" s="30"/>
      <c r="D34" s="30"/>
      <c r="E34" s="31"/>
      <c r="F34" s="31"/>
      <c r="G34" s="31"/>
      <c r="H34" s="30"/>
      <c r="I34" s="30"/>
      <c r="J34" s="32"/>
      <c r="K34" s="32"/>
      <c r="L34" s="32"/>
      <c r="M34" s="33"/>
      <c r="N34" s="33"/>
      <c r="O34" s="34"/>
      <c r="P34" s="34"/>
      <c r="S34" s="35"/>
      <c r="T34" s="36"/>
      <c r="U34" s="35"/>
      <c r="V34" s="37"/>
      <c r="W34" s="35"/>
      <c r="X34" s="35"/>
      <c r="Y34" s="37"/>
      <c r="Z34" s="37"/>
      <c r="AA34" s="37"/>
      <c r="AB34" s="37"/>
      <c r="AD34" s="38"/>
      <c r="AE34" s="38"/>
      <c r="AF34" s="38"/>
      <c r="AG34" s="39"/>
      <c r="AH34" s="39"/>
      <c r="AI34" s="37"/>
      <c r="AJ34" s="37"/>
      <c r="AK34" s="37"/>
      <c r="AL34" s="37"/>
      <c r="AN34" s="40"/>
      <c r="AO34" s="40"/>
      <c r="AP34" s="40"/>
      <c r="AQ34" s="39"/>
      <c r="AR34" s="39"/>
      <c r="AS34" s="37"/>
      <c r="AT34" s="37"/>
      <c r="AU34" s="37"/>
      <c r="AV34" s="37"/>
      <c r="AX34" s="41"/>
      <c r="AY34" s="41"/>
    </row>
    <row r="35" spans="2:51" ht="15.75">
      <c r="B35" s="4" t="s">
        <v>65</v>
      </c>
      <c r="C35" s="30">
        <f aca="true" t="shared" si="25" ref="C35:C46">T35</f>
        <v>3.204208512673362</v>
      </c>
      <c r="D35" s="30"/>
      <c r="E35" s="31">
        <f aca="true" t="shared" si="26" ref="E35:E46">IF(V35=0,$AB$4,Y35)</f>
        <v>2.5785840165785596</v>
      </c>
      <c r="F35" s="31">
        <f aca="true" t="shared" si="27" ref="F35:F46">IF($V35=0,$AB$4,Z35)</f>
        <v>4.194232288823418</v>
      </c>
      <c r="G35" s="31"/>
      <c r="H35" s="30">
        <f aca="true" t="shared" si="28" ref="H35:H46">AD35/AX35*100</f>
        <v>17.216642754662843</v>
      </c>
      <c r="I35" s="30"/>
      <c r="J35" s="32">
        <f aca="true" t="shared" si="29" ref="J35:J46">AI35</f>
        <v>14.17635447554246</v>
      </c>
      <c r="K35" s="32">
        <f aca="true" t="shared" si="30" ref="K35:K46">AJ35</f>
        <v>17.600782892373008</v>
      </c>
      <c r="L35" s="32"/>
      <c r="M35" s="33">
        <f aca="true" t="shared" si="31" ref="M35:M46">AN35/AX35*100</f>
        <v>99.28263988522238</v>
      </c>
      <c r="N35" s="33"/>
      <c r="O35" s="34">
        <f aca="true" t="shared" si="32" ref="O35:O46">AS35</f>
        <v>95.98647974423825</v>
      </c>
      <c r="P35" s="34">
        <f aca="true" t="shared" si="33" ref="P35:P46">AT35</f>
        <v>104.58988913184244</v>
      </c>
      <c r="S35" s="35">
        <v>67</v>
      </c>
      <c r="T35" s="36">
        <f aca="true" t="shared" si="34" ref="T35:T46">S35/AX35*100</f>
        <v>3.204208512673362</v>
      </c>
      <c r="U35" s="35">
        <v>69.4</v>
      </c>
      <c r="V35" s="37">
        <f aca="true" t="shared" si="35" ref="V35:V46">U35/AY35*100</f>
        <v>3.3333333333333335</v>
      </c>
      <c r="W35" s="35">
        <f aca="true" t="shared" si="36" ref="W35:W46">IF(U35&lt;1,0,IF(U35&gt;100,U35-(1.96*SQRT(U35)),CHIINV(0.975,2*U35)/2))</f>
        <v>53.68611922516561</v>
      </c>
      <c r="X35" s="35">
        <f aca="true" t="shared" si="37" ref="X35:X46">IF(U35=0,0,IF(U35&gt;100,U35+(1.96*SQRT(U35)),CHIINV(0.025,2*(U35+1))/2))</f>
        <v>87.32391625330357</v>
      </c>
      <c r="Y35" s="37">
        <f aca="true" t="shared" si="38" ref="Y35:Y46">(W35/$AY35)*100</f>
        <v>2.5785840165785596</v>
      </c>
      <c r="Z35" s="37">
        <f aca="true" t="shared" si="39" ref="Z35:Z46">(X35/$AY35)*100</f>
        <v>4.194232288823418</v>
      </c>
      <c r="AA35" s="37">
        <f aca="true" t="shared" si="40" ref="AA35:AA46">V35-Y35</f>
        <v>0.7547493167547739</v>
      </c>
      <c r="AB35" s="37">
        <f aca="true" t="shared" si="41" ref="AB35:AB46">Z35-V35</f>
        <v>0.8608989554900845</v>
      </c>
      <c r="AD35" s="38">
        <v>360</v>
      </c>
      <c r="AE35" s="38">
        <v>330.8</v>
      </c>
      <c r="AF35" s="38">
        <f aca="true" t="shared" si="42" ref="AF35:AF46">AE35/AY35*100</f>
        <v>15.888568683957732</v>
      </c>
      <c r="AG35" s="39">
        <f aca="true" t="shared" si="43" ref="AG35:AG46">IF(AE35=0,0,IF(AE35&gt;100,AE35-(1.96*SQRT(AE35)),CHIINV(0.975,2*AE35)/2))</f>
        <v>295.151700180794</v>
      </c>
      <c r="AH35" s="39">
        <f aca="true" t="shared" si="44" ref="AH35:AH46">IF(AE35=0,0,IF(AE35&gt;100,AE35+(1.96*SQRT(AE35)),CHIINV(0.025,2*(AE35+1))/2))</f>
        <v>366.448299819206</v>
      </c>
      <c r="AI35" s="37">
        <f aca="true" t="shared" si="45" ref="AI35:AI46">(AG35/$AY35)*100</f>
        <v>14.17635447554246</v>
      </c>
      <c r="AJ35" s="37">
        <f aca="true" t="shared" si="46" ref="AJ35:AJ46">(AH35/$AY35)*100</f>
        <v>17.600782892373008</v>
      </c>
      <c r="AK35" s="37">
        <f aca="true" t="shared" si="47" ref="AK35:AK46">AF35-AI35</f>
        <v>1.712214208415272</v>
      </c>
      <c r="AL35" s="37">
        <f aca="true" t="shared" si="48" ref="AL35:AL46">AJ35-AF35</f>
        <v>1.7122142084152756</v>
      </c>
      <c r="AN35" s="40">
        <v>2076</v>
      </c>
      <c r="AO35" s="40">
        <v>2088</v>
      </c>
      <c r="AP35" s="40">
        <f aca="true" t="shared" si="49" ref="AP35:AP46">AO35/AY35*100</f>
        <v>100.28818443804035</v>
      </c>
      <c r="AQ35" s="39">
        <f aca="true" t="shared" si="50" ref="AQ35:AQ46">IF(AO35=0,0,IF(AO35&gt;100,AO35-(1.96*SQRT(AO35)),CHIINV(0.975,2*AO35)/2))</f>
        <v>1998.4385082750405</v>
      </c>
      <c r="AR35" s="39">
        <f aca="true" t="shared" si="51" ref="AR35:AR46">IF(AO35=0,0,IF(AO35&gt;100,AO35+(1.96*SQRT(AO35)),CHIINV(0.025,2*(AO35+1))/2))</f>
        <v>2177.5614917249595</v>
      </c>
      <c r="AS35" s="37">
        <f aca="true" t="shared" si="52" ref="AS35:AS46">(AQ35/$AY35)*100</f>
        <v>95.98647974423825</v>
      </c>
      <c r="AT35" s="37">
        <f aca="true" t="shared" si="53" ref="AT35:AT46">(AR35/$AY35)*100</f>
        <v>104.58988913184244</v>
      </c>
      <c r="AU35" s="37">
        <f aca="true" t="shared" si="54" ref="AU35:AU46">AP35-AS35</f>
        <v>4.301704693802094</v>
      </c>
      <c r="AV35" s="37">
        <f aca="true" t="shared" si="55" ref="AV35:AV46">AT35-AP35</f>
        <v>4.301704693802094</v>
      </c>
      <c r="AX35" s="41">
        <v>2091</v>
      </c>
      <c r="AY35" s="41">
        <v>2082</v>
      </c>
    </row>
    <row r="36" spans="2:51" ht="15.75">
      <c r="B36" s="4" t="s">
        <v>66</v>
      </c>
      <c r="C36" s="30">
        <f t="shared" si="25"/>
        <v>1.1385199240986716</v>
      </c>
      <c r="D36" s="30"/>
      <c r="E36" s="31">
        <f t="shared" si="26"/>
        <v>0.4300574723407231</v>
      </c>
      <c r="F36" s="31">
        <f t="shared" si="27"/>
        <v>2.550678520086519</v>
      </c>
      <c r="G36" s="31"/>
      <c r="H36" s="30">
        <f t="shared" si="28"/>
        <v>15.749525616698293</v>
      </c>
      <c r="I36" s="30"/>
      <c r="J36" s="32">
        <f t="shared" si="29"/>
        <v>9.626523265610878</v>
      </c>
      <c r="K36" s="32">
        <f t="shared" si="30"/>
        <v>15.962220961479472</v>
      </c>
      <c r="L36" s="32"/>
      <c r="M36" s="33">
        <f t="shared" si="31"/>
        <v>42.125237191650854</v>
      </c>
      <c r="N36" s="33"/>
      <c r="O36" s="34">
        <f t="shared" si="32"/>
        <v>35.8324158660196</v>
      </c>
      <c r="P36" s="34">
        <f t="shared" si="33"/>
        <v>46.9800841339804</v>
      </c>
      <c r="S36" s="35">
        <v>6</v>
      </c>
      <c r="T36" s="36">
        <f t="shared" si="34"/>
        <v>1.1385199240986716</v>
      </c>
      <c r="U36" s="35">
        <v>6.4</v>
      </c>
      <c r="V36" s="37">
        <f t="shared" si="35"/>
        <v>1.25</v>
      </c>
      <c r="W36" s="35">
        <f t="shared" si="36"/>
        <v>2.2018942583845025</v>
      </c>
      <c r="X36" s="35">
        <f t="shared" si="37"/>
        <v>13.059474022842977</v>
      </c>
      <c r="Y36" s="37">
        <f t="shared" si="38"/>
        <v>0.4300574723407231</v>
      </c>
      <c r="Z36" s="37">
        <f t="shared" si="39"/>
        <v>2.550678520086519</v>
      </c>
      <c r="AA36" s="37">
        <f t="shared" si="40"/>
        <v>0.8199425276592769</v>
      </c>
      <c r="AB36" s="37">
        <f t="shared" si="41"/>
        <v>1.3006785200865192</v>
      </c>
      <c r="AD36" s="38">
        <v>83</v>
      </c>
      <c r="AE36" s="38">
        <v>64.4</v>
      </c>
      <c r="AF36" s="38">
        <f t="shared" si="42"/>
        <v>12.578125000000002</v>
      </c>
      <c r="AG36" s="39">
        <f t="shared" si="43"/>
        <v>49.28779911992769</v>
      </c>
      <c r="AH36" s="39">
        <f t="shared" si="44"/>
        <v>81.7265713227749</v>
      </c>
      <c r="AI36" s="37">
        <f t="shared" si="45"/>
        <v>9.626523265610878</v>
      </c>
      <c r="AJ36" s="37">
        <f t="shared" si="46"/>
        <v>15.962220961479472</v>
      </c>
      <c r="AK36" s="37">
        <f t="shared" si="47"/>
        <v>2.951601734389124</v>
      </c>
      <c r="AL36" s="37">
        <f t="shared" si="48"/>
        <v>3.3840959614794706</v>
      </c>
      <c r="AN36" s="40">
        <v>222</v>
      </c>
      <c r="AO36" s="40">
        <v>212</v>
      </c>
      <c r="AP36" s="40">
        <f t="shared" si="49"/>
        <v>41.40625</v>
      </c>
      <c r="AQ36" s="39">
        <f t="shared" si="50"/>
        <v>183.46196923402036</v>
      </c>
      <c r="AR36" s="39">
        <f t="shared" si="51"/>
        <v>240.53803076597964</v>
      </c>
      <c r="AS36" s="37">
        <f t="shared" si="52"/>
        <v>35.8324158660196</v>
      </c>
      <c r="AT36" s="37">
        <f t="shared" si="53"/>
        <v>46.9800841339804</v>
      </c>
      <c r="AU36" s="37">
        <f t="shared" si="54"/>
        <v>5.573834133980398</v>
      </c>
      <c r="AV36" s="37">
        <f t="shared" si="55"/>
        <v>5.573834133980398</v>
      </c>
      <c r="AX36" s="41">
        <v>527</v>
      </c>
      <c r="AY36" s="41">
        <v>512</v>
      </c>
    </row>
    <row r="37" spans="2:51" ht="15.75">
      <c r="B37" s="4" t="s">
        <v>67</v>
      </c>
      <c r="C37" s="30">
        <f t="shared" si="25"/>
        <v>2.1686746987951806</v>
      </c>
      <c r="D37" s="30"/>
      <c r="E37" s="31">
        <f t="shared" si="26"/>
        <v>1.1583064626735857</v>
      </c>
      <c r="F37" s="31">
        <f t="shared" si="27"/>
        <v>4.442114987493033</v>
      </c>
      <c r="G37" s="31"/>
      <c r="H37" s="30">
        <f t="shared" si="28"/>
        <v>9.397590361445783</v>
      </c>
      <c r="I37" s="30"/>
      <c r="J37" s="32">
        <f t="shared" si="29"/>
        <v>6.800592194918671</v>
      </c>
      <c r="K37" s="32">
        <f t="shared" si="30"/>
        <v>13.01731999433105</v>
      </c>
      <c r="L37" s="32"/>
      <c r="M37" s="33">
        <f t="shared" si="31"/>
        <v>50.602409638554214</v>
      </c>
      <c r="N37" s="33"/>
      <c r="O37" s="34">
        <f t="shared" si="32"/>
        <v>44.314485322227135</v>
      </c>
      <c r="P37" s="34">
        <f t="shared" si="33"/>
        <v>58.10097361497093</v>
      </c>
      <c r="S37" s="35">
        <v>9</v>
      </c>
      <c r="T37" s="36">
        <f t="shared" si="34"/>
        <v>2.1686746987951806</v>
      </c>
      <c r="U37" s="35">
        <v>10</v>
      </c>
      <c r="V37" s="37">
        <f t="shared" si="35"/>
        <v>2.4154589371980677</v>
      </c>
      <c r="W37" s="35">
        <f t="shared" si="36"/>
        <v>4.795388755468645</v>
      </c>
      <c r="X37" s="35">
        <f t="shared" si="37"/>
        <v>18.390356048221157</v>
      </c>
      <c r="Y37" s="37">
        <f t="shared" si="38"/>
        <v>1.1583064626735857</v>
      </c>
      <c r="Z37" s="37">
        <f t="shared" si="39"/>
        <v>4.442114987493033</v>
      </c>
      <c r="AA37" s="37">
        <f t="shared" si="40"/>
        <v>1.257152474524482</v>
      </c>
      <c r="AB37" s="37">
        <f t="shared" si="41"/>
        <v>2.0266560502949655</v>
      </c>
      <c r="AD37" s="38">
        <v>39</v>
      </c>
      <c r="AE37" s="38">
        <v>39.8</v>
      </c>
      <c r="AF37" s="38">
        <f t="shared" si="42"/>
        <v>9.61352657004831</v>
      </c>
      <c r="AG37" s="39">
        <f t="shared" si="43"/>
        <v>28.1544516869633</v>
      </c>
      <c r="AH37" s="39">
        <f t="shared" si="44"/>
        <v>53.891704776530545</v>
      </c>
      <c r="AI37" s="37">
        <f t="shared" si="45"/>
        <v>6.800592194918671</v>
      </c>
      <c r="AJ37" s="37">
        <f t="shared" si="46"/>
        <v>13.01731999433105</v>
      </c>
      <c r="AK37" s="37">
        <f t="shared" si="47"/>
        <v>2.812934375129638</v>
      </c>
      <c r="AL37" s="37">
        <f t="shared" si="48"/>
        <v>3.403793424282741</v>
      </c>
      <c r="AN37" s="40">
        <v>210</v>
      </c>
      <c r="AO37" s="40">
        <v>212</v>
      </c>
      <c r="AP37" s="40">
        <f t="shared" si="49"/>
        <v>51.20772946859904</v>
      </c>
      <c r="AQ37" s="39">
        <f t="shared" si="50"/>
        <v>183.46196923402036</v>
      </c>
      <c r="AR37" s="39">
        <f t="shared" si="51"/>
        <v>240.53803076597964</v>
      </c>
      <c r="AS37" s="37">
        <f t="shared" si="52"/>
        <v>44.314485322227135</v>
      </c>
      <c r="AT37" s="37">
        <f t="shared" si="53"/>
        <v>58.10097361497093</v>
      </c>
      <c r="AU37" s="37">
        <f t="shared" si="54"/>
        <v>6.893244146371906</v>
      </c>
      <c r="AV37" s="37">
        <f t="shared" si="55"/>
        <v>6.893244146371892</v>
      </c>
      <c r="AX37" s="41">
        <v>415</v>
      </c>
      <c r="AY37" s="41">
        <v>414</v>
      </c>
    </row>
    <row r="38" spans="2:51" ht="15.75">
      <c r="B38" s="4" t="s">
        <v>68</v>
      </c>
      <c r="C38" s="30">
        <f t="shared" si="25"/>
        <v>1.6791044776119404</v>
      </c>
      <c r="D38" s="30"/>
      <c r="E38" s="31">
        <f t="shared" si="26"/>
        <v>0.6492165791817484</v>
      </c>
      <c r="F38" s="31">
        <f t="shared" si="27"/>
        <v>2.9630054926495117</v>
      </c>
      <c r="G38" s="31"/>
      <c r="H38" s="30">
        <f t="shared" si="28"/>
        <v>8.208955223880597</v>
      </c>
      <c r="I38" s="30"/>
      <c r="J38" s="32">
        <f t="shared" si="29"/>
        <v>4.896882495998064</v>
      </c>
      <c r="K38" s="32">
        <f t="shared" si="30"/>
        <v>9.586395883920606</v>
      </c>
      <c r="L38" s="32"/>
      <c r="M38" s="33">
        <f t="shared" si="31"/>
        <v>37.5</v>
      </c>
      <c r="N38" s="33"/>
      <c r="O38" s="34">
        <f t="shared" si="32"/>
        <v>38.52514454044332</v>
      </c>
      <c r="P38" s="34">
        <f t="shared" si="33"/>
        <v>49.82072012121081</v>
      </c>
      <c r="S38" s="35">
        <v>9</v>
      </c>
      <c r="T38" s="36">
        <f t="shared" si="34"/>
        <v>1.6791044776119404</v>
      </c>
      <c r="U38" s="35">
        <v>8.2</v>
      </c>
      <c r="V38" s="37">
        <f t="shared" si="35"/>
        <v>1.5413533834586464</v>
      </c>
      <c r="W38" s="35">
        <f t="shared" si="36"/>
        <v>3.453832201246901</v>
      </c>
      <c r="X38" s="35">
        <f t="shared" si="37"/>
        <v>15.763189220895402</v>
      </c>
      <c r="Y38" s="37">
        <f t="shared" si="38"/>
        <v>0.6492165791817484</v>
      </c>
      <c r="Z38" s="37">
        <f t="shared" si="39"/>
        <v>2.9630054926495117</v>
      </c>
      <c r="AA38" s="37">
        <f t="shared" si="40"/>
        <v>0.892136804276898</v>
      </c>
      <c r="AB38" s="37">
        <f t="shared" si="41"/>
        <v>1.4216521091908654</v>
      </c>
      <c r="AD38" s="38">
        <v>44</v>
      </c>
      <c r="AE38" s="38">
        <v>37.4</v>
      </c>
      <c r="AF38" s="38">
        <f t="shared" si="42"/>
        <v>7.030075187969924</v>
      </c>
      <c r="AG38" s="39">
        <f t="shared" si="43"/>
        <v>26.0514148787097</v>
      </c>
      <c r="AH38" s="39">
        <f t="shared" si="44"/>
        <v>50.999626102457626</v>
      </c>
      <c r="AI38" s="37">
        <f t="shared" si="45"/>
        <v>4.896882495998064</v>
      </c>
      <c r="AJ38" s="37">
        <f t="shared" si="46"/>
        <v>9.586395883920606</v>
      </c>
      <c r="AK38" s="37">
        <f t="shared" si="47"/>
        <v>2.1331926919718605</v>
      </c>
      <c r="AL38" s="37">
        <f t="shared" si="48"/>
        <v>2.5563206959506815</v>
      </c>
      <c r="AN38" s="40">
        <v>201</v>
      </c>
      <c r="AO38" s="40">
        <v>235</v>
      </c>
      <c r="AP38" s="40">
        <f t="shared" si="49"/>
        <v>44.17293233082707</v>
      </c>
      <c r="AQ38" s="39">
        <f t="shared" si="50"/>
        <v>204.95376895515847</v>
      </c>
      <c r="AR38" s="39">
        <f t="shared" si="51"/>
        <v>265.04623104484153</v>
      </c>
      <c r="AS38" s="37">
        <f t="shared" si="52"/>
        <v>38.52514454044332</v>
      </c>
      <c r="AT38" s="37">
        <f t="shared" si="53"/>
        <v>49.82072012121081</v>
      </c>
      <c r="AU38" s="37">
        <f t="shared" si="54"/>
        <v>5.647787790383745</v>
      </c>
      <c r="AV38" s="37">
        <f t="shared" si="55"/>
        <v>5.647787790383745</v>
      </c>
      <c r="AX38" s="41">
        <v>536</v>
      </c>
      <c r="AY38" s="41">
        <v>532</v>
      </c>
    </row>
    <row r="39" spans="2:51" s="15" customFormat="1" ht="15.75">
      <c r="B39" s="4" t="s">
        <v>69</v>
      </c>
      <c r="C39" s="30">
        <f t="shared" si="25"/>
        <v>1.8018018018018018</v>
      </c>
      <c r="D39" s="30"/>
      <c r="E39" s="31">
        <f t="shared" si="26"/>
        <v>0.42586476337596835</v>
      </c>
      <c r="F39" s="31">
        <f t="shared" si="27"/>
        <v>2.7606701881547564</v>
      </c>
      <c r="G39" s="31"/>
      <c r="H39" s="30">
        <f t="shared" si="28"/>
        <v>7.657657657657657</v>
      </c>
      <c r="I39" s="30"/>
      <c r="J39" s="32">
        <f t="shared" si="29"/>
        <v>4.15307966470184</v>
      </c>
      <c r="K39" s="32">
        <f t="shared" si="30"/>
        <v>9.03299017910054</v>
      </c>
      <c r="L39" s="32"/>
      <c r="M39" s="33">
        <f t="shared" si="31"/>
        <v>47.52252252252252</v>
      </c>
      <c r="N39" s="33"/>
      <c r="O39" s="34">
        <f t="shared" si="32"/>
        <v>33.48162090259233</v>
      </c>
      <c r="P39" s="34">
        <f t="shared" si="33"/>
        <v>45.08980766883624</v>
      </c>
      <c r="S39" s="35">
        <v>8</v>
      </c>
      <c r="T39" s="36">
        <f t="shared" si="34"/>
        <v>1.8018018018018018</v>
      </c>
      <c r="U39" s="35">
        <v>5.8</v>
      </c>
      <c r="V39" s="37">
        <f t="shared" si="35"/>
        <v>1.294642857142857</v>
      </c>
      <c r="W39" s="35">
        <f t="shared" si="36"/>
        <v>1.9078741399243384</v>
      </c>
      <c r="X39" s="35">
        <f t="shared" si="37"/>
        <v>12.367802442933309</v>
      </c>
      <c r="Y39" s="37">
        <f t="shared" si="38"/>
        <v>0.42586476337596835</v>
      </c>
      <c r="Z39" s="37">
        <f t="shared" si="39"/>
        <v>2.7606701881547564</v>
      </c>
      <c r="AA39" s="37">
        <f t="shared" si="40"/>
        <v>0.8687780937668886</v>
      </c>
      <c r="AB39" s="37">
        <f t="shared" si="41"/>
        <v>1.4660273310118994</v>
      </c>
      <c r="AD39" s="38">
        <v>34</v>
      </c>
      <c r="AE39" s="38">
        <v>28</v>
      </c>
      <c r="AF39" s="38">
        <f t="shared" si="42"/>
        <v>6.25</v>
      </c>
      <c r="AG39" s="39">
        <f t="shared" si="43"/>
        <v>18.605796897864245</v>
      </c>
      <c r="AH39" s="39">
        <f t="shared" si="44"/>
        <v>40.46779600237042</v>
      </c>
      <c r="AI39" s="37">
        <f t="shared" si="45"/>
        <v>4.15307966470184</v>
      </c>
      <c r="AJ39" s="37">
        <f t="shared" si="46"/>
        <v>9.03299017910054</v>
      </c>
      <c r="AK39" s="37">
        <f t="shared" si="47"/>
        <v>2.09692033529816</v>
      </c>
      <c r="AL39" s="37">
        <f t="shared" si="48"/>
        <v>2.7829901791005405</v>
      </c>
      <c r="AN39" s="40">
        <v>211</v>
      </c>
      <c r="AO39" s="40">
        <v>176</v>
      </c>
      <c r="AP39" s="40">
        <f t="shared" si="49"/>
        <v>39.285714285714285</v>
      </c>
      <c r="AQ39" s="39">
        <f t="shared" si="50"/>
        <v>149.99766164361367</v>
      </c>
      <c r="AR39" s="39">
        <f t="shared" si="51"/>
        <v>202.00233835638633</v>
      </c>
      <c r="AS39" s="37">
        <f t="shared" si="52"/>
        <v>33.48162090259233</v>
      </c>
      <c r="AT39" s="37">
        <f t="shared" si="53"/>
        <v>45.08980766883624</v>
      </c>
      <c r="AU39" s="37">
        <f t="shared" si="54"/>
        <v>5.804093383121952</v>
      </c>
      <c r="AV39" s="37">
        <f t="shared" si="55"/>
        <v>5.804093383121952</v>
      </c>
      <c r="AX39" s="41">
        <v>444</v>
      </c>
      <c r="AY39" s="41">
        <v>448</v>
      </c>
    </row>
    <row r="40" spans="2:51" ht="15.75">
      <c r="B40" s="4" t="s">
        <v>70</v>
      </c>
      <c r="C40" s="30">
        <f t="shared" si="25"/>
        <v>2.8885832187070153</v>
      </c>
      <c r="D40" s="30"/>
      <c r="E40" s="31">
        <f t="shared" si="26"/>
        <v>1.2649215068457764</v>
      </c>
      <c r="F40" s="31">
        <f t="shared" si="27"/>
        <v>3.5937755991721563</v>
      </c>
      <c r="G40" s="31"/>
      <c r="H40" s="30">
        <f t="shared" si="28"/>
        <v>12.929848693259974</v>
      </c>
      <c r="I40" s="30"/>
      <c r="J40" s="32">
        <f t="shared" si="29"/>
        <v>9.205433407821591</v>
      </c>
      <c r="K40" s="32">
        <f t="shared" si="30"/>
        <v>14.307666780375335</v>
      </c>
      <c r="L40" s="32"/>
      <c r="M40" s="33">
        <f t="shared" si="31"/>
        <v>67.53782668500688</v>
      </c>
      <c r="N40" s="33"/>
      <c r="O40" s="34">
        <f t="shared" si="32"/>
        <v>55.69851138157915</v>
      </c>
      <c r="P40" s="34">
        <f t="shared" si="33"/>
        <v>67.12306538190631</v>
      </c>
      <c r="S40" s="35">
        <v>21</v>
      </c>
      <c r="T40" s="36">
        <f t="shared" si="34"/>
        <v>2.8885832187070153</v>
      </c>
      <c r="U40" s="35">
        <v>16.4</v>
      </c>
      <c r="V40" s="37">
        <f t="shared" si="35"/>
        <v>2.268326417704011</v>
      </c>
      <c r="W40" s="35">
        <f t="shared" si="36"/>
        <v>9.145382494494964</v>
      </c>
      <c r="X40" s="35">
        <f t="shared" si="37"/>
        <v>25.98299758201469</v>
      </c>
      <c r="Y40" s="37">
        <f t="shared" si="38"/>
        <v>1.2649215068457764</v>
      </c>
      <c r="Z40" s="37">
        <f t="shared" si="39"/>
        <v>3.5937755991721563</v>
      </c>
      <c r="AA40" s="37">
        <f t="shared" si="40"/>
        <v>1.0034049108582346</v>
      </c>
      <c r="AB40" s="37">
        <f t="shared" si="41"/>
        <v>1.3254491814681453</v>
      </c>
      <c r="AD40" s="38">
        <v>94</v>
      </c>
      <c r="AE40" s="38">
        <v>83.8</v>
      </c>
      <c r="AF40" s="38">
        <f t="shared" si="42"/>
        <v>11.590594744121715</v>
      </c>
      <c r="AG40" s="39">
        <f t="shared" si="43"/>
        <v>66.5552835385501</v>
      </c>
      <c r="AH40" s="39">
        <f t="shared" si="44"/>
        <v>103.44443082211367</v>
      </c>
      <c r="AI40" s="37">
        <f t="shared" si="45"/>
        <v>9.205433407821591</v>
      </c>
      <c r="AJ40" s="37">
        <f t="shared" si="46"/>
        <v>14.307666780375335</v>
      </c>
      <c r="AK40" s="37">
        <f t="shared" si="47"/>
        <v>2.385161336300124</v>
      </c>
      <c r="AL40" s="37">
        <f t="shared" si="48"/>
        <v>2.7170720362536205</v>
      </c>
      <c r="AN40" s="40">
        <v>491</v>
      </c>
      <c r="AO40" s="40">
        <v>444</v>
      </c>
      <c r="AP40" s="40">
        <f t="shared" si="49"/>
        <v>61.41078838174274</v>
      </c>
      <c r="AQ40" s="39">
        <f t="shared" si="50"/>
        <v>402.7002372888173</v>
      </c>
      <c r="AR40" s="39">
        <f t="shared" si="51"/>
        <v>485.2997627111827</v>
      </c>
      <c r="AS40" s="37">
        <f t="shared" si="52"/>
        <v>55.69851138157915</v>
      </c>
      <c r="AT40" s="37">
        <f t="shared" si="53"/>
        <v>67.12306538190631</v>
      </c>
      <c r="AU40" s="37">
        <f t="shared" si="54"/>
        <v>5.7122770001635885</v>
      </c>
      <c r="AV40" s="37">
        <f t="shared" si="55"/>
        <v>5.712277000163574</v>
      </c>
      <c r="AX40" s="41">
        <v>727</v>
      </c>
      <c r="AY40" s="41">
        <v>723</v>
      </c>
    </row>
    <row r="41" spans="2:51" s="15" customFormat="1" ht="15.75">
      <c r="B41" s="4" t="s">
        <v>71</v>
      </c>
      <c r="C41" s="30">
        <f t="shared" si="25"/>
        <v>0.8097165991902834</v>
      </c>
      <c r="D41" s="30"/>
      <c r="E41" s="31">
        <f t="shared" si="26"/>
        <v>0.22106802759542643</v>
      </c>
      <c r="F41" s="31">
        <f t="shared" si="27"/>
        <v>2.077401354088517</v>
      </c>
      <c r="G41" s="31"/>
      <c r="H41" s="30">
        <f t="shared" si="28"/>
        <v>5.465587044534413</v>
      </c>
      <c r="I41" s="30"/>
      <c r="J41" s="32">
        <f t="shared" si="29"/>
        <v>3.9395041116404657</v>
      </c>
      <c r="K41" s="32">
        <f t="shared" si="30"/>
        <v>8.448040062937025</v>
      </c>
      <c r="L41" s="32"/>
      <c r="M41" s="33">
        <f t="shared" si="31"/>
        <v>34.21052631578947</v>
      </c>
      <c r="N41" s="33"/>
      <c r="O41" s="34">
        <f t="shared" si="32"/>
        <v>25.18368577712596</v>
      </c>
      <c r="P41" s="34">
        <f t="shared" si="33"/>
        <v>34.8568821741925</v>
      </c>
      <c r="S41" s="35">
        <v>4</v>
      </c>
      <c r="T41" s="36">
        <f t="shared" si="34"/>
        <v>0.8097165991902834</v>
      </c>
      <c r="U41" s="35">
        <v>4.4</v>
      </c>
      <c r="V41" s="37">
        <f t="shared" si="35"/>
        <v>0.8924949290060852</v>
      </c>
      <c r="W41" s="35">
        <f t="shared" si="36"/>
        <v>1.0898653760454522</v>
      </c>
      <c r="X41" s="35">
        <f t="shared" si="37"/>
        <v>10.241588675656388</v>
      </c>
      <c r="Y41" s="37">
        <f t="shared" si="38"/>
        <v>0.22106802759542643</v>
      </c>
      <c r="Z41" s="37">
        <f t="shared" si="39"/>
        <v>2.077401354088517</v>
      </c>
      <c r="AA41" s="37">
        <f t="shared" si="40"/>
        <v>0.6714269014106587</v>
      </c>
      <c r="AB41" s="37">
        <f t="shared" si="41"/>
        <v>1.1849064250824317</v>
      </c>
      <c r="AD41" s="38">
        <v>27</v>
      </c>
      <c r="AE41" s="38">
        <v>29</v>
      </c>
      <c r="AF41" s="38">
        <f t="shared" si="42"/>
        <v>5.88235294117647</v>
      </c>
      <c r="AG41" s="39">
        <f t="shared" si="43"/>
        <v>19.421755270387496</v>
      </c>
      <c r="AH41" s="39">
        <f t="shared" si="44"/>
        <v>41.648837510279535</v>
      </c>
      <c r="AI41" s="37">
        <f t="shared" si="45"/>
        <v>3.9395041116404657</v>
      </c>
      <c r="AJ41" s="37">
        <f t="shared" si="46"/>
        <v>8.448040062937025</v>
      </c>
      <c r="AK41" s="37">
        <f t="shared" si="47"/>
        <v>1.9428488295360045</v>
      </c>
      <c r="AL41" s="37">
        <f t="shared" si="48"/>
        <v>2.565687121760555</v>
      </c>
      <c r="AN41" s="40">
        <v>169</v>
      </c>
      <c r="AO41" s="40">
        <v>148</v>
      </c>
      <c r="AP41" s="40">
        <f t="shared" si="49"/>
        <v>30.02028397565923</v>
      </c>
      <c r="AQ41" s="39">
        <f t="shared" si="50"/>
        <v>124.15557088123099</v>
      </c>
      <c r="AR41" s="39">
        <f t="shared" si="51"/>
        <v>171.84442911876903</v>
      </c>
      <c r="AS41" s="37">
        <f t="shared" si="52"/>
        <v>25.18368577712596</v>
      </c>
      <c r="AT41" s="37">
        <f t="shared" si="53"/>
        <v>34.8568821741925</v>
      </c>
      <c r="AU41" s="37">
        <f t="shared" si="54"/>
        <v>4.83659819853327</v>
      </c>
      <c r="AV41" s="37">
        <f t="shared" si="55"/>
        <v>4.83659819853327</v>
      </c>
      <c r="AX41" s="41">
        <v>494</v>
      </c>
      <c r="AY41" s="41">
        <v>493</v>
      </c>
    </row>
    <row r="42" spans="2:51" ht="15.75">
      <c r="B42" s="4" t="s">
        <v>72</v>
      </c>
      <c r="C42" s="30">
        <f t="shared" si="25"/>
        <v>1.434878587196468</v>
      </c>
      <c r="D42" s="30"/>
      <c r="E42" s="31">
        <f t="shared" si="26"/>
        <v>1.2099489477783305</v>
      </c>
      <c r="F42" s="31">
        <f t="shared" si="27"/>
        <v>2.497205760085314</v>
      </c>
      <c r="G42" s="31"/>
      <c r="H42" s="30">
        <f t="shared" si="28"/>
        <v>8.002207505518765</v>
      </c>
      <c r="I42" s="30"/>
      <c r="J42" s="32">
        <f t="shared" si="29"/>
        <v>5.910526762311538</v>
      </c>
      <c r="K42" s="32">
        <f t="shared" si="30"/>
        <v>8.373608118838268</v>
      </c>
      <c r="L42" s="32"/>
      <c r="M42" s="33">
        <f t="shared" si="31"/>
        <v>45.088300220750554</v>
      </c>
      <c r="N42" s="33"/>
      <c r="O42" s="34">
        <f t="shared" si="32"/>
        <v>44.30928383151846</v>
      </c>
      <c r="P42" s="34">
        <f t="shared" si="33"/>
        <v>50.66031263061532</v>
      </c>
      <c r="S42" s="35">
        <v>26</v>
      </c>
      <c r="T42" s="36">
        <f t="shared" si="34"/>
        <v>1.434878587196468</v>
      </c>
      <c r="U42" s="35">
        <v>32.4</v>
      </c>
      <c r="V42" s="37">
        <f t="shared" si="35"/>
        <v>1.7910447761194028</v>
      </c>
      <c r="W42" s="35">
        <f t="shared" si="36"/>
        <v>21.88797646531</v>
      </c>
      <c r="X42" s="35">
        <f t="shared" si="37"/>
        <v>45.17445219994333</v>
      </c>
      <c r="Y42" s="37">
        <f t="shared" si="38"/>
        <v>1.2099489477783305</v>
      </c>
      <c r="Z42" s="37">
        <f t="shared" si="39"/>
        <v>2.497205760085314</v>
      </c>
      <c r="AA42" s="37">
        <f t="shared" si="40"/>
        <v>0.5810958283410723</v>
      </c>
      <c r="AB42" s="37">
        <f t="shared" si="41"/>
        <v>0.7061609839659111</v>
      </c>
      <c r="AD42" s="38">
        <v>145</v>
      </c>
      <c r="AE42" s="38">
        <v>129.2</v>
      </c>
      <c r="AF42" s="38">
        <f t="shared" si="42"/>
        <v>7.142067440574902</v>
      </c>
      <c r="AG42" s="39">
        <f t="shared" si="43"/>
        <v>106.92142913021573</v>
      </c>
      <c r="AH42" s="39">
        <f t="shared" si="44"/>
        <v>151.47857086978425</v>
      </c>
      <c r="AI42" s="37">
        <f t="shared" si="45"/>
        <v>5.910526762311538</v>
      </c>
      <c r="AJ42" s="37">
        <f t="shared" si="46"/>
        <v>8.373608118838268</v>
      </c>
      <c r="AK42" s="37">
        <f t="shared" si="47"/>
        <v>1.2315406782633636</v>
      </c>
      <c r="AL42" s="37">
        <f t="shared" si="48"/>
        <v>1.2315406782633662</v>
      </c>
      <c r="AN42" s="40">
        <v>817</v>
      </c>
      <c r="AO42" s="40">
        <v>859</v>
      </c>
      <c r="AP42" s="40">
        <f t="shared" si="49"/>
        <v>47.48479823106689</v>
      </c>
      <c r="AQ42" s="39">
        <f t="shared" si="50"/>
        <v>801.5549445121688</v>
      </c>
      <c r="AR42" s="39">
        <f t="shared" si="51"/>
        <v>916.4450554878312</v>
      </c>
      <c r="AS42" s="37">
        <f t="shared" si="52"/>
        <v>44.30928383151846</v>
      </c>
      <c r="AT42" s="37">
        <f t="shared" si="53"/>
        <v>50.66031263061532</v>
      </c>
      <c r="AU42" s="37">
        <f t="shared" si="54"/>
        <v>3.175514399548433</v>
      </c>
      <c r="AV42" s="37">
        <f t="shared" si="55"/>
        <v>3.175514399548433</v>
      </c>
      <c r="AX42" s="41">
        <v>1812</v>
      </c>
      <c r="AY42" s="41">
        <v>1809</v>
      </c>
    </row>
    <row r="43" spans="2:51" ht="15.75">
      <c r="B43" s="4" t="s">
        <v>73</v>
      </c>
      <c r="C43" s="30">
        <f t="shared" si="25"/>
        <v>1.9071310116086235</v>
      </c>
      <c r="D43" s="30"/>
      <c r="E43" s="31">
        <f t="shared" si="26"/>
        <v>1.0681455272199079</v>
      </c>
      <c r="F43" s="31">
        <f t="shared" si="27"/>
        <v>2.6376935698575403</v>
      </c>
      <c r="G43" s="31"/>
      <c r="H43" s="30">
        <f t="shared" si="28"/>
        <v>11.194029850746269</v>
      </c>
      <c r="I43" s="30"/>
      <c r="J43" s="32">
        <f t="shared" si="29"/>
        <v>9.011032150564507</v>
      </c>
      <c r="K43" s="32">
        <f t="shared" si="30"/>
        <v>12.714522491999173</v>
      </c>
      <c r="L43" s="32"/>
      <c r="M43" s="33">
        <f t="shared" si="31"/>
        <v>64.92537313432835</v>
      </c>
      <c r="N43" s="33"/>
      <c r="O43" s="34">
        <f t="shared" si="32"/>
        <v>58.246506895449635</v>
      </c>
      <c r="P43" s="34">
        <f t="shared" si="33"/>
        <v>67.14379713084453</v>
      </c>
      <c r="S43" s="35">
        <v>23</v>
      </c>
      <c r="T43" s="36">
        <f t="shared" si="34"/>
        <v>1.9071310116086235</v>
      </c>
      <c r="U43" s="35">
        <v>21.2</v>
      </c>
      <c r="V43" s="37">
        <f t="shared" si="35"/>
        <v>1.7419884963023828</v>
      </c>
      <c r="W43" s="35">
        <f t="shared" si="36"/>
        <v>12.99933106626628</v>
      </c>
      <c r="X43" s="35">
        <f t="shared" si="37"/>
        <v>32.10073074516627</v>
      </c>
      <c r="Y43" s="37">
        <f t="shared" si="38"/>
        <v>1.0681455272199079</v>
      </c>
      <c r="Z43" s="37">
        <f t="shared" si="39"/>
        <v>2.6376935698575403</v>
      </c>
      <c r="AA43" s="37">
        <f t="shared" si="40"/>
        <v>0.673842969082475</v>
      </c>
      <c r="AB43" s="37">
        <f t="shared" si="41"/>
        <v>0.8957050735551575</v>
      </c>
      <c r="AD43" s="38">
        <v>135</v>
      </c>
      <c r="AE43" s="38">
        <v>132.2</v>
      </c>
      <c r="AF43" s="38">
        <f t="shared" si="42"/>
        <v>10.86277732128184</v>
      </c>
      <c r="AG43" s="39">
        <f t="shared" si="43"/>
        <v>109.66426127237006</v>
      </c>
      <c r="AH43" s="39">
        <f t="shared" si="44"/>
        <v>154.73573872762992</v>
      </c>
      <c r="AI43" s="37">
        <f t="shared" si="45"/>
        <v>9.011032150564507</v>
      </c>
      <c r="AJ43" s="37">
        <f t="shared" si="46"/>
        <v>12.714522491999173</v>
      </c>
      <c r="AK43" s="37">
        <f t="shared" si="47"/>
        <v>1.851745170717333</v>
      </c>
      <c r="AL43" s="37">
        <f t="shared" si="48"/>
        <v>1.851745170717333</v>
      </c>
      <c r="AN43" s="40">
        <v>783</v>
      </c>
      <c r="AO43" s="40">
        <v>763</v>
      </c>
      <c r="AP43" s="40">
        <f t="shared" si="49"/>
        <v>62.69515201314708</v>
      </c>
      <c r="AQ43" s="39">
        <f t="shared" si="50"/>
        <v>708.8599889176221</v>
      </c>
      <c r="AR43" s="39">
        <f t="shared" si="51"/>
        <v>817.1400110823779</v>
      </c>
      <c r="AS43" s="37">
        <f t="shared" si="52"/>
        <v>58.246506895449635</v>
      </c>
      <c r="AT43" s="37">
        <f t="shared" si="53"/>
        <v>67.14379713084453</v>
      </c>
      <c r="AU43" s="37">
        <f t="shared" si="54"/>
        <v>4.4486451176974455</v>
      </c>
      <c r="AV43" s="37">
        <f t="shared" si="55"/>
        <v>4.448645117697453</v>
      </c>
      <c r="AX43" s="41">
        <v>1206</v>
      </c>
      <c r="AY43" s="41">
        <v>1217</v>
      </c>
    </row>
    <row r="44" spans="2:51" ht="15.75">
      <c r="B44" s="4" t="s">
        <v>74</v>
      </c>
      <c r="C44" s="30">
        <f t="shared" si="25"/>
        <v>3.090507726269316</v>
      </c>
      <c r="D44" s="30"/>
      <c r="E44" s="31">
        <f t="shared" si="26"/>
        <v>1.4028450522487947</v>
      </c>
      <c r="F44" s="31">
        <f t="shared" si="27"/>
        <v>4.742440062764029</v>
      </c>
      <c r="G44" s="31"/>
      <c r="H44" s="30">
        <f t="shared" si="28"/>
        <v>12.582781456953644</v>
      </c>
      <c r="I44" s="30"/>
      <c r="J44" s="32">
        <f t="shared" si="29"/>
        <v>10.754535133015976</v>
      </c>
      <c r="K44" s="32">
        <f t="shared" si="30"/>
        <v>17.982172392416867</v>
      </c>
      <c r="L44" s="32"/>
      <c r="M44" s="33">
        <f t="shared" si="31"/>
        <v>58.498896247240616</v>
      </c>
      <c r="N44" s="33"/>
      <c r="O44" s="34">
        <f t="shared" si="32"/>
        <v>54.01229136629355</v>
      </c>
      <c r="P44" s="34">
        <f t="shared" si="33"/>
        <v>68.61214302284672</v>
      </c>
      <c r="S44" s="35">
        <v>14</v>
      </c>
      <c r="T44" s="36">
        <f t="shared" si="34"/>
        <v>3.090507726269316</v>
      </c>
      <c r="U44" s="35">
        <v>12.4</v>
      </c>
      <c r="V44" s="37">
        <f t="shared" si="35"/>
        <v>2.805429864253394</v>
      </c>
      <c r="W44" s="35">
        <f t="shared" si="36"/>
        <v>6.200575130939673</v>
      </c>
      <c r="X44" s="35">
        <f t="shared" si="37"/>
        <v>20.961585077417006</v>
      </c>
      <c r="Y44" s="37">
        <f t="shared" si="38"/>
        <v>1.4028450522487947</v>
      </c>
      <c r="Z44" s="37">
        <f t="shared" si="39"/>
        <v>4.742440062764029</v>
      </c>
      <c r="AA44" s="37">
        <f t="shared" si="40"/>
        <v>1.4025848120045992</v>
      </c>
      <c r="AB44" s="37">
        <f t="shared" si="41"/>
        <v>1.937010198510635</v>
      </c>
      <c r="AD44" s="38">
        <v>57</v>
      </c>
      <c r="AE44" s="38">
        <v>62.2</v>
      </c>
      <c r="AF44" s="38">
        <f t="shared" si="42"/>
        <v>14.072398190045249</v>
      </c>
      <c r="AG44" s="39">
        <f t="shared" si="43"/>
        <v>47.535045287930615</v>
      </c>
      <c r="AH44" s="39">
        <f t="shared" si="44"/>
        <v>79.48120197448256</v>
      </c>
      <c r="AI44" s="37">
        <f t="shared" si="45"/>
        <v>10.754535133015976</v>
      </c>
      <c r="AJ44" s="37">
        <f t="shared" si="46"/>
        <v>17.982172392416867</v>
      </c>
      <c r="AK44" s="37">
        <f t="shared" si="47"/>
        <v>3.317863057029273</v>
      </c>
      <c r="AL44" s="37">
        <f t="shared" si="48"/>
        <v>3.9097742023716187</v>
      </c>
      <c r="AN44" s="40">
        <v>265</v>
      </c>
      <c r="AO44" s="40">
        <v>271</v>
      </c>
      <c r="AP44" s="40">
        <f t="shared" si="49"/>
        <v>61.31221719457014</v>
      </c>
      <c r="AQ44" s="39">
        <f t="shared" si="50"/>
        <v>238.7343278390175</v>
      </c>
      <c r="AR44" s="39">
        <f t="shared" si="51"/>
        <v>303.2656721609825</v>
      </c>
      <c r="AS44" s="37">
        <f t="shared" si="52"/>
        <v>54.01229136629355</v>
      </c>
      <c r="AT44" s="37">
        <f t="shared" si="53"/>
        <v>68.61214302284672</v>
      </c>
      <c r="AU44" s="37">
        <f t="shared" si="54"/>
        <v>7.299925828276585</v>
      </c>
      <c r="AV44" s="37">
        <f t="shared" si="55"/>
        <v>7.299925828276585</v>
      </c>
      <c r="AX44" s="41">
        <v>453</v>
      </c>
      <c r="AY44" s="41">
        <v>442</v>
      </c>
    </row>
    <row r="45" spans="2:51" ht="15.75">
      <c r="B45" s="4" t="s">
        <v>75</v>
      </c>
      <c r="C45" s="30">
        <f t="shared" si="25"/>
        <v>2.2399999999999998</v>
      </c>
      <c r="D45" s="30"/>
      <c r="E45" s="31">
        <f t="shared" si="26"/>
        <v>0.9905072094152833</v>
      </c>
      <c r="F45" s="31">
        <f t="shared" si="27"/>
        <v>3.3484960187567103</v>
      </c>
      <c r="G45" s="31"/>
      <c r="H45" s="30">
        <f t="shared" si="28"/>
        <v>10.56</v>
      </c>
      <c r="I45" s="30"/>
      <c r="J45" s="32">
        <f t="shared" si="29"/>
        <v>8.57605738421176</v>
      </c>
      <c r="K45" s="32">
        <f t="shared" si="30"/>
        <v>13.949507388706639</v>
      </c>
      <c r="L45" s="32"/>
      <c r="M45" s="33">
        <f t="shared" si="31"/>
        <v>43.2</v>
      </c>
      <c r="N45" s="33"/>
      <c r="O45" s="34">
        <f t="shared" si="32"/>
        <v>38.88786492929091</v>
      </c>
      <c r="P45" s="34">
        <f t="shared" si="33"/>
        <v>49.291048808728256</v>
      </c>
      <c r="S45" s="35">
        <v>14</v>
      </c>
      <c r="T45" s="36">
        <f t="shared" si="34"/>
        <v>2.2399999999999998</v>
      </c>
      <c r="U45" s="35">
        <v>12.2</v>
      </c>
      <c r="V45" s="37">
        <f t="shared" si="35"/>
        <v>1.94888178913738</v>
      </c>
      <c r="W45" s="35">
        <f t="shared" si="36"/>
        <v>6.200575130939673</v>
      </c>
      <c r="X45" s="35">
        <f t="shared" si="37"/>
        <v>20.961585077417006</v>
      </c>
      <c r="Y45" s="37">
        <f t="shared" si="38"/>
        <v>0.9905072094152833</v>
      </c>
      <c r="Z45" s="37">
        <f t="shared" si="39"/>
        <v>3.3484960187567103</v>
      </c>
      <c r="AA45" s="37">
        <f t="shared" si="40"/>
        <v>0.9583745797220967</v>
      </c>
      <c r="AB45" s="37">
        <f t="shared" si="41"/>
        <v>1.3996142296193304</v>
      </c>
      <c r="AD45" s="38">
        <v>66</v>
      </c>
      <c r="AE45" s="38">
        <v>69.4</v>
      </c>
      <c r="AF45" s="38">
        <f t="shared" si="42"/>
        <v>11.086261980830672</v>
      </c>
      <c r="AG45" s="39">
        <f t="shared" si="43"/>
        <v>53.68611922516561</v>
      </c>
      <c r="AH45" s="39">
        <f t="shared" si="44"/>
        <v>87.32391625330357</v>
      </c>
      <c r="AI45" s="37">
        <f t="shared" si="45"/>
        <v>8.57605738421176</v>
      </c>
      <c r="AJ45" s="37">
        <f t="shared" si="46"/>
        <v>13.949507388706639</v>
      </c>
      <c r="AK45" s="37">
        <f t="shared" si="47"/>
        <v>2.5102045966189124</v>
      </c>
      <c r="AL45" s="37">
        <f t="shared" si="48"/>
        <v>2.863245407875967</v>
      </c>
      <c r="AN45" s="40">
        <v>270</v>
      </c>
      <c r="AO45" s="40">
        <v>276</v>
      </c>
      <c r="AP45" s="40">
        <f t="shared" si="49"/>
        <v>44.08945686900959</v>
      </c>
      <c r="AQ45" s="39">
        <f t="shared" si="50"/>
        <v>243.43803445736114</v>
      </c>
      <c r="AR45" s="39">
        <f t="shared" si="51"/>
        <v>308.56196554263886</v>
      </c>
      <c r="AS45" s="37">
        <f t="shared" si="52"/>
        <v>38.88786492929091</v>
      </c>
      <c r="AT45" s="37">
        <f t="shared" si="53"/>
        <v>49.291048808728256</v>
      </c>
      <c r="AU45" s="37">
        <f t="shared" si="54"/>
        <v>5.201591939718675</v>
      </c>
      <c r="AV45" s="37">
        <f t="shared" si="55"/>
        <v>5.201591939718668</v>
      </c>
      <c r="AX45" s="41">
        <v>625</v>
      </c>
      <c r="AY45" s="41">
        <v>626</v>
      </c>
    </row>
    <row r="46" spans="2:51" ht="15.75">
      <c r="B46" s="4" t="s">
        <v>76</v>
      </c>
      <c r="C46" s="30">
        <f t="shared" si="25"/>
        <v>1.763668430335097</v>
      </c>
      <c r="D46" s="30"/>
      <c r="E46" s="31">
        <f t="shared" si="26"/>
        <v>0.6693970324433961</v>
      </c>
      <c r="F46" s="31">
        <f t="shared" si="27"/>
        <v>2.9072855632034513</v>
      </c>
      <c r="G46" s="31"/>
      <c r="H46" s="30">
        <f t="shared" si="28"/>
        <v>11.28747795414462</v>
      </c>
      <c r="I46" s="30"/>
      <c r="J46" s="32">
        <f t="shared" si="29"/>
        <v>7.1032553930347175</v>
      </c>
      <c r="K46" s="32">
        <f t="shared" si="30"/>
        <v>12.370256420279423</v>
      </c>
      <c r="L46" s="32"/>
      <c r="M46" s="33">
        <f t="shared" si="31"/>
        <v>42.857142857142854</v>
      </c>
      <c r="N46" s="33"/>
      <c r="O46" s="34">
        <f t="shared" si="32"/>
        <v>39.75929203539823</v>
      </c>
      <c r="P46" s="34">
        <f t="shared" si="33"/>
        <v>50.86017699115044</v>
      </c>
      <c r="S46" s="35">
        <v>10</v>
      </c>
      <c r="T46" s="36">
        <f t="shared" si="34"/>
        <v>1.763668430335097</v>
      </c>
      <c r="U46" s="35">
        <v>8.8</v>
      </c>
      <c r="V46" s="37">
        <f t="shared" si="35"/>
        <v>1.5575221238938053</v>
      </c>
      <c r="W46" s="35">
        <f t="shared" si="36"/>
        <v>3.782093233305188</v>
      </c>
      <c r="X46" s="35">
        <f t="shared" si="37"/>
        <v>16.4261634320995</v>
      </c>
      <c r="Y46" s="37">
        <f t="shared" si="38"/>
        <v>0.6693970324433961</v>
      </c>
      <c r="Z46" s="37">
        <f t="shared" si="39"/>
        <v>2.9072855632034513</v>
      </c>
      <c r="AA46" s="37">
        <f t="shared" si="40"/>
        <v>0.8881250914504092</v>
      </c>
      <c r="AB46" s="37">
        <f t="shared" si="41"/>
        <v>1.349763439309646</v>
      </c>
      <c r="AD46" s="38">
        <v>64</v>
      </c>
      <c r="AE46" s="38">
        <v>53.6</v>
      </c>
      <c r="AF46" s="38">
        <f t="shared" si="42"/>
        <v>9.486725663716815</v>
      </c>
      <c r="AG46" s="39">
        <f t="shared" si="43"/>
        <v>40.133392970646156</v>
      </c>
      <c r="AH46" s="39">
        <f t="shared" si="44"/>
        <v>69.89194877457874</v>
      </c>
      <c r="AI46" s="37">
        <f t="shared" si="45"/>
        <v>7.1032553930347175</v>
      </c>
      <c r="AJ46" s="37">
        <f t="shared" si="46"/>
        <v>12.370256420279423</v>
      </c>
      <c r="AK46" s="37">
        <f t="shared" si="47"/>
        <v>2.383470270682097</v>
      </c>
      <c r="AL46" s="37">
        <f t="shared" si="48"/>
        <v>2.8835307565626085</v>
      </c>
      <c r="AN46" s="40">
        <v>243</v>
      </c>
      <c r="AO46" s="40">
        <v>256</v>
      </c>
      <c r="AP46" s="40">
        <f t="shared" si="49"/>
        <v>45.309734513274336</v>
      </c>
      <c r="AQ46" s="39">
        <f t="shared" si="50"/>
        <v>224.64</v>
      </c>
      <c r="AR46" s="39">
        <f t="shared" si="51"/>
        <v>287.36</v>
      </c>
      <c r="AS46" s="37">
        <f t="shared" si="52"/>
        <v>39.75929203539823</v>
      </c>
      <c r="AT46" s="37">
        <f t="shared" si="53"/>
        <v>50.86017699115044</v>
      </c>
      <c r="AU46" s="37">
        <f t="shared" si="54"/>
        <v>5.5504424778761035</v>
      </c>
      <c r="AV46" s="37">
        <f t="shared" si="55"/>
        <v>5.5504424778761035</v>
      </c>
      <c r="AX46" s="41">
        <v>567</v>
      </c>
      <c r="AY46" s="41">
        <v>565</v>
      </c>
    </row>
    <row r="47" spans="2:51" ht="12" customHeight="1">
      <c r="B47" s="4"/>
      <c r="C47" s="30"/>
      <c r="D47" s="30"/>
      <c r="E47" s="31"/>
      <c r="F47" s="31"/>
      <c r="G47" s="31"/>
      <c r="H47" s="30"/>
      <c r="I47" s="30"/>
      <c r="J47" s="32"/>
      <c r="K47" s="32"/>
      <c r="L47" s="32"/>
      <c r="M47" s="33"/>
      <c r="N47" s="33"/>
      <c r="O47" s="34"/>
      <c r="P47" s="34"/>
      <c r="S47" s="35"/>
      <c r="T47" s="36"/>
      <c r="U47" s="35"/>
      <c r="V47" s="37"/>
      <c r="W47" s="35"/>
      <c r="X47" s="35"/>
      <c r="Y47" s="37"/>
      <c r="Z47" s="37"/>
      <c r="AA47" s="37"/>
      <c r="AB47" s="37"/>
      <c r="AD47" s="38"/>
      <c r="AE47" s="38"/>
      <c r="AF47" s="38"/>
      <c r="AG47" s="39"/>
      <c r="AH47" s="39"/>
      <c r="AI47" s="37"/>
      <c r="AJ47" s="37"/>
      <c r="AK47" s="37"/>
      <c r="AL47" s="37"/>
      <c r="AN47" s="40"/>
      <c r="AO47" s="40"/>
      <c r="AP47" s="40"/>
      <c r="AQ47" s="39"/>
      <c r="AR47" s="39"/>
      <c r="AS47" s="37"/>
      <c r="AT47" s="37"/>
      <c r="AU47" s="37"/>
      <c r="AV47" s="37"/>
      <c r="AX47" s="41"/>
      <c r="AY47" s="41"/>
    </row>
    <row r="48" spans="2:51" ht="15.75">
      <c r="B48" s="15" t="s">
        <v>77</v>
      </c>
      <c r="C48" s="30">
        <f>T48</f>
        <v>1.7857142857142856</v>
      </c>
      <c r="D48" s="30"/>
      <c r="E48" s="31">
        <f>IF(V48=0,$AB$4,Y48)</f>
        <v>0.7178725681839289</v>
      </c>
      <c r="F48" s="31">
        <f>IF($V48=0,$AB$4,Z48)</f>
        <v>2.7530473126079578</v>
      </c>
      <c r="G48" s="31"/>
      <c r="H48" s="30">
        <f>AD48/AX48*100</f>
        <v>11.160714285714286</v>
      </c>
      <c r="I48" s="30"/>
      <c r="J48" s="32">
        <f>AI48</f>
        <v>8.565920294973601</v>
      </c>
      <c r="K48" s="32">
        <f>AJ48</f>
        <v>13.740500057455558</v>
      </c>
      <c r="L48" s="32"/>
      <c r="M48" s="33">
        <f>AN48/AX48*100</f>
        <v>44.94047619047619</v>
      </c>
      <c r="N48" s="33"/>
      <c r="O48" s="34">
        <f>AS48</f>
        <v>40.81706971300104</v>
      </c>
      <c r="P48" s="34">
        <f>AT48</f>
        <v>51.09909795166963</v>
      </c>
      <c r="S48" s="35">
        <v>12</v>
      </c>
      <c r="T48" s="36">
        <f>S48/AX48*100</f>
        <v>1.7857142857142856</v>
      </c>
      <c r="U48" s="35">
        <v>10</v>
      </c>
      <c r="V48" s="37">
        <f>U48/AY48*100</f>
        <v>1.4970059880239521</v>
      </c>
      <c r="W48" s="35">
        <f>IF(U48&lt;1,0,IF(U48&gt;100,U48-(1.96*SQRT(U48)),CHIINV(0.975,2*U48)/2))</f>
        <v>4.795388755468645</v>
      </c>
      <c r="X48" s="35">
        <f>IF(U48=0,0,IF(U48&gt;100,U48+(1.96*SQRT(U48)),CHIINV(0.025,2*(U48+1))/2))</f>
        <v>18.390356048221157</v>
      </c>
      <c r="Y48" s="37">
        <f>(W48/$AY48)*100</f>
        <v>0.7178725681839289</v>
      </c>
      <c r="Z48" s="37">
        <f>(X48/$AY48)*100</f>
        <v>2.7530473126079578</v>
      </c>
      <c r="AA48" s="37">
        <f>V48-Y48</f>
        <v>0.7791334198400233</v>
      </c>
      <c r="AB48" s="37">
        <f>Z48-V48</f>
        <v>1.2560413245840056</v>
      </c>
      <c r="AD48" s="38">
        <v>75</v>
      </c>
      <c r="AE48" s="38">
        <v>73.4</v>
      </c>
      <c r="AF48" s="38">
        <f>AE48/AY48*100</f>
        <v>10.988023952095809</v>
      </c>
      <c r="AG48" s="39">
        <f>IF(AE48=0,0,IF(AE48&gt;100,AE48-(1.96*SQRT(AE48)),CHIINV(0.975,2*AE48)/2))</f>
        <v>57.220347570423655</v>
      </c>
      <c r="AH48" s="39">
        <f>IF(AE48=0,0,IF(AE48&gt;100,AE48+(1.96*SQRT(AE48)),CHIINV(0.025,2*(AE48+1))/2))</f>
        <v>91.78654038380313</v>
      </c>
      <c r="AI48" s="37">
        <f>(AG48/$AY48)*100</f>
        <v>8.565920294973601</v>
      </c>
      <c r="AJ48" s="37">
        <f>(AH48/$AY48)*100</f>
        <v>13.740500057455558</v>
      </c>
      <c r="AK48" s="37">
        <f>AF48-AI48</f>
        <v>2.422103657122207</v>
      </c>
      <c r="AL48" s="37">
        <f>AJ48-AF48</f>
        <v>2.752476105359749</v>
      </c>
      <c r="AN48" s="40">
        <v>302</v>
      </c>
      <c r="AO48" s="40">
        <v>307</v>
      </c>
      <c r="AP48" s="40">
        <f>AO48/AY48*100</f>
        <v>45.958083832335326</v>
      </c>
      <c r="AQ48" s="39">
        <f>IF(AO48=0,0,IF(AO48&gt;100,AO48-(1.96*SQRT(AO48)),CHIINV(0.975,2*AO48)/2))</f>
        <v>272.6580256828469</v>
      </c>
      <c r="AR48" s="39">
        <f>IF(AO48=0,0,IF(AO48&gt;100,AO48+(1.96*SQRT(AO48)),CHIINV(0.025,2*(AO48+1))/2))</f>
        <v>341.3419743171531</v>
      </c>
      <c r="AS48" s="37">
        <f>(AQ48/$AY48)*100</f>
        <v>40.81706971300104</v>
      </c>
      <c r="AT48" s="37">
        <f>(AR48/$AY48)*100</f>
        <v>51.09909795166963</v>
      </c>
      <c r="AU48" s="37">
        <f>AP48-AS48</f>
        <v>5.141014119334287</v>
      </c>
      <c r="AV48" s="37">
        <f>AT48-AP48</f>
        <v>5.141014119334301</v>
      </c>
      <c r="AX48" s="41">
        <v>672</v>
      </c>
      <c r="AY48" s="41">
        <v>668</v>
      </c>
    </row>
    <row r="49" spans="2:51" ht="15.75">
      <c r="B49" s="4"/>
      <c r="C49" s="30"/>
      <c r="D49" s="30"/>
      <c r="E49" s="31"/>
      <c r="F49" s="31"/>
      <c r="G49" s="31"/>
      <c r="H49" s="30"/>
      <c r="I49" s="30"/>
      <c r="J49" s="32"/>
      <c r="K49" s="32"/>
      <c r="L49" s="32"/>
      <c r="M49" s="33"/>
      <c r="N49" s="33"/>
      <c r="O49" s="34"/>
      <c r="P49" s="34"/>
      <c r="S49" s="35"/>
      <c r="T49" s="36"/>
      <c r="U49" s="35"/>
      <c r="V49" s="37"/>
      <c r="W49" s="35"/>
      <c r="X49" s="35"/>
      <c r="Y49" s="37"/>
      <c r="Z49" s="37"/>
      <c r="AA49" s="37"/>
      <c r="AB49" s="37"/>
      <c r="AD49" s="38"/>
      <c r="AE49" s="38"/>
      <c r="AF49" s="38"/>
      <c r="AG49" s="39"/>
      <c r="AH49" s="39"/>
      <c r="AI49" s="37"/>
      <c r="AJ49" s="37"/>
      <c r="AK49" s="37"/>
      <c r="AL49" s="37"/>
      <c r="AN49" s="40"/>
      <c r="AO49" s="40"/>
      <c r="AP49" s="40"/>
      <c r="AQ49" s="39"/>
      <c r="AR49" s="39"/>
      <c r="AS49" s="37"/>
      <c r="AT49" s="37"/>
      <c r="AU49" s="37"/>
      <c r="AV49" s="37"/>
      <c r="AX49" s="41"/>
      <c r="AY49" s="41"/>
    </row>
    <row r="50" spans="2:51" ht="26.25" customHeight="1">
      <c r="B50" s="15" t="s">
        <v>78</v>
      </c>
      <c r="C50" s="30">
        <f>T50</f>
        <v>1.5242633987669731</v>
      </c>
      <c r="D50" s="30"/>
      <c r="E50" s="31">
        <f>IF(V50=0,$AB$4,Y50)</f>
        <v>1.4199597399959696</v>
      </c>
      <c r="F50" s="31">
        <f>IF($V50=0,$AB$4,Z50)</f>
        <v>1.7229299851722364</v>
      </c>
      <c r="G50" s="31"/>
      <c r="H50" s="30">
        <f>AD50/AX50*100</f>
        <v>9.943643859450054</v>
      </c>
      <c r="I50" s="30"/>
      <c r="J50" s="32">
        <f>AI50</f>
        <v>9.633895114992775</v>
      </c>
      <c r="K50" s="32">
        <f>AJ50</f>
        <v>10.398795803774094</v>
      </c>
      <c r="L50" s="30"/>
      <c r="M50" s="33">
        <f>AN50/AX50*100</f>
        <v>48.71212980823783</v>
      </c>
      <c r="N50" s="33"/>
      <c r="O50" s="34">
        <f>AS50</f>
        <v>48.291914499216595</v>
      </c>
      <c r="P50" s="34">
        <f>AT50</f>
        <v>49.986110361086745</v>
      </c>
      <c r="S50" s="35">
        <v>403</v>
      </c>
      <c r="T50" s="36">
        <f>S50/AX50*100</f>
        <v>1.5242633987669731</v>
      </c>
      <c r="U50" s="35">
        <v>413.4</v>
      </c>
      <c r="V50" s="37">
        <f>U50/AY50*100</f>
        <v>1.571444862584103</v>
      </c>
      <c r="W50" s="35">
        <f>IF(U50&lt;1,0,IF(U50&gt;100,U50-(1.96*SQRT(U50)),CHIINV(0.975,2*U50)/2))</f>
        <v>373.5488088007397</v>
      </c>
      <c r="X50" s="35">
        <f>IF(U50=0,0,IF(U50&gt;100,U50+(1.96*SQRT(U50)),CHIINV(0.025,2*(U50+1))/2))</f>
        <v>453.25119119926023</v>
      </c>
      <c r="Y50" s="37">
        <f>(W50/$AY50)*100</f>
        <v>1.4199597399959696</v>
      </c>
      <c r="Z50" s="37">
        <f>(X50/$AY50)*100</f>
        <v>1.7229299851722364</v>
      </c>
      <c r="AA50" s="37">
        <f>V50-Y50</f>
        <v>0.15148512258813351</v>
      </c>
      <c r="AB50" s="37">
        <f>Z50-V50</f>
        <v>0.1514851225881333</v>
      </c>
      <c r="AD50" s="48">
        <v>2629</v>
      </c>
      <c r="AE50" s="48">
        <v>2635</v>
      </c>
      <c r="AF50" s="38">
        <f>AE50/AY50*100</f>
        <v>10.016345459383434</v>
      </c>
      <c r="AG50" s="39">
        <f>IF(AE50=0,0,IF(AE50&gt;100,AE50-(1.96*SQRT(AE50)),CHIINV(0.975,2*AE50)/2))</f>
        <v>2534.388787901149</v>
      </c>
      <c r="AH50" s="39">
        <f>IF(AE50=0,0,IF(AE50&gt;100,AE50+(1.96*SQRT(AE50)),CHIINV(0.025,2*(AE50+1))/2))</f>
        <v>2735.611212098851</v>
      </c>
      <c r="AI50" s="37">
        <f>(AG50/$AY50)*100</f>
        <v>9.633895114992775</v>
      </c>
      <c r="AJ50" s="37">
        <f>(AH50/$AY50)*100</f>
        <v>10.398795803774094</v>
      </c>
      <c r="AK50" s="37">
        <f>AF50-AI50</f>
        <v>0.3824503443906586</v>
      </c>
      <c r="AL50" s="37">
        <f>AJ50-AF50</f>
        <v>0.3824503443906604</v>
      </c>
      <c r="AN50" s="41">
        <v>12879</v>
      </c>
      <c r="AO50" s="41">
        <v>12927</v>
      </c>
      <c r="AP50" s="40">
        <f>AO50/AY50*100</f>
        <v>49.139012430151666</v>
      </c>
      <c r="AQ50" s="39">
        <f>IF(AO50=0,0,IF(AO50&gt;100,AO50-(1.96*SQRT(AO50)),CHIINV(0.975,2*AO50)/2))</f>
        <v>12704.15394730891</v>
      </c>
      <c r="AR50" s="39">
        <f>IF(AO50=0,0,IF(AO50&gt;100,AO50+(1.96*SQRT(AO50)),CHIINV(0.025,2*(AO50+1))/2))</f>
        <v>13149.84605269109</v>
      </c>
      <c r="AS50" s="37">
        <f>(AQ50/$AY50)*100</f>
        <v>48.291914499216595</v>
      </c>
      <c r="AT50" s="37">
        <f>(AR50/$AY50)*100</f>
        <v>49.986110361086745</v>
      </c>
      <c r="AU50" s="37">
        <f>AP50-AS50</f>
        <v>0.847097930935071</v>
      </c>
      <c r="AV50" s="37">
        <f>AT50-AP50</f>
        <v>0.8470979309350781</v>
      </c>
      <c r="AX50" s="41">
        <v>26439</v>
      </c>
      <c r="AY50" s="41">
        <v>26307</v>
      </c>
    </row>
    <row r="51" spans="1:50" ht="15" customHeight="1" thickBot="1">
      <c r="A51" s="49"/>
      <c r="B51" s="50"/>
      <c r="C51" s="50"/>
      <c r="D51" s="50"/>
      <c r="E51" s="49"/>
      <c r="F51" s="49"/>
      <c r="G51" s="49"/>
      <c r="H51" s="50"/>
      <c r="I51" s="50"/>
      <c r="J51" s="50"/>
      <c r="K51" s="50"/>
      <c r="L51" s="50"/>
      <c r="M51" s="50"/>
      <c r="N51" s="50"/>
      <c r="O51" s="50"/>
      <c r="P51" s="50"/>
      <c r="S51" s="28"/>
      <c r="T51" s="28"/>
      <c r="U51" s="28"/>
      <c r="V51" s="28"/>
      <c r="W51" s="28"/>
      <c r="X51" s="28"/>
      <c r="Y51" s="28"/>
      <c r="Z51" s="28"/>
      <c r="AA51" s="28"/>
      <c r="AB51" s="28"/>
      <c r="AD51" s="28"/>
      <c r="AE51" s="28"/>
      <c r="AF51" s="28"/>
      <c r="AG51" s="28"/>
      <c r="AH51" s="28"/>
      <c r="AI51" s="28"/>
      <c r="AJ51" s="28"/>
      <c r="AK51" s="28"/>
      <c r="AL51" s="28"/>
      <c r="AN51" s="28"/>
      <c r="AO51" s="28"/>
      <c r="AP51" s="28"/>
      <c r="AQ51" s="28"/>
      <c r="AR51" s="28"/>
      <c r="AS51" s="28"/>
      <c r="AT51" s="28"/>
      <c r="AU51" s="28"/>
      <c r="AV51" s="28"/>
      <c r="AX51" s="28"/>
    </row>
    <row r="52" ht="23.25" customHeight="1">
      <c r="B52" s="2" t="s">
        <v>191</v>
      </c>
    </row>
    <row r="53" ht="15.75">
      <c r="B53" s="2" t="s">
        <v>79</v>
      </c>
    </row>
    <row r="100" ht="6.75" customHeight="1"/>
    <row r="104" ht="9" customHeight="1"/>
  </sheetData>
  <mergeCells count="5">
    <mergeCell ref="C6:C7"/>
    <mergeCell ref="E6:F6"/>
    <mergeCell ref="J6:K6"/>
    <mergeCell ref="O6:P6"/>
    <mergeCell ref="H6:H7"/>
  </mergeCells>
  <printOptions/>
  <pageMargins left="0.7480314960629921" right="0.7480314960629921" top="0.4724409448818898" bottom="0.4330708661417323" header="0.5118110236220472" footer="0.1968503937007874"/>
  <pageSetup fitToHeight="1" fitToWidth="1"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8.7109375" style="0" customWidth="1"/>
    <col min="3" max="3" width="18.8515625" style="0" customWidth="1"/>
    <col min="5" max="5" width="9.00390625" style="0" customWidth="1"/>
    <col min="9" max="9" width="9.00390625" style="0" customWidth="1"/>
  </cols>
  <sheetData>
    <row r="1" spans="1:3" ht="12.75">
      <c r="A1" t="s">
        <v>80</v>
      </c>
      <c r="C1" t="s">
        <v>81</v>
      </c>
    </row>
    <row r="5" spans="5:11" ht="12.75">
      <c r="E5" t="s">
        <v>82</v>
      </c>
      <c r="G5" t="s">
        <v>83</v>
      </c>
      <c r="I5" t="s">
        <v>84</v>
      </c>
      <c r="K5" t="s">
        <v>85</v>
      </c>
    </row>
    <row r="6" spans="5:11" ht="12.75">
      <c r="E6">
        <v>2006</v>
      </c>
      <c r="G6">
        <v>2006</v>
      </c>
      <c r="I6">
        <v>2006</v>
      </c>
      <c r="K6">
        <v>2006</v>
      </c>
    </row>
    <row r="7" spans="3:11" ht="12.75">
      <c r="C7" t="s">
        <v>86</v>
      </c>
      <c r="D7">
        <v>2</v>
      </c>
      <c r="E7">
        <f>D7*10</f>
        <v>20</v>
      </c>
      <c r="F7">
        <v>15.8</v>
      </c>
      <c r="G7">
        <f>F7*10</f>
        <v>158</v>
      </c>
      <c r="H7">
        <v>7.6</v>
      </c>
      <c r="I7">
        <f>H7*10</f>
        <v>76</v>
      </c>
      <c r="J7">
        <v>8.3</v>
      </c>
      <c r="K7">
        <f>J7*10</f>
        <v>83</v>
      </c>
    </row>
    <row r="8" spans="3:11" ht="12.75">
      <c r="C8" t="s">
        <v>87</v>
      </c>
      <c r="D8">
        <v>1.8</v>
      </c>
      <c r="E8">
        <f>D8*10</f>
        <v>18</v>
      </c>
      <c r="F8">
        <v>16.1</v>
      </c>
      <c r="G8">
        <f>F8*10</f>
        <v>161</v>
      </c>
      <c r="H8">
        <v>8.5</v>
      </c>
      <c r="I8">
        <f>H8*10</f>
        <v>85</v>
      </c>
      <c r="J8">
        <v>11.3</v>
      </c>
      <c r="K8">
        <f>J8*10</f>
        <v>113</v>
      </c>
    </row>
    <row r="9" spans="3:11" ht="12.75">
      <c r="C9" t="s">
        <v>88</v>
      </c>
      <c r="D9">
        <v>1.8</v>
      </c>
      <c r="E9">
        <f>D9*10</f>
        <v>18</v>
      </c>
      <c r="F9">
        <v>17</v>
      </c>
      <c r="G9">
        <f>F9*10</f>
        <v>170</v>
      </c>
      <c r="H9">
        <v>11.1</v>
      </c>
      <c r="I9">
        <f>H9*10</f>
        <v>111</v>
      </c>
      <c r="J9">
        <v>10.7</v>
      </c>
      <c r="K9">
        <f>J9*10</f>
        <v>107</v>
      </c>
    </row>
    <row r="10" spans="3:11" ht="12.75">
      <c r="C10" t="s">
        <v>89</v>
      </c>
      <c r="D10" t="s">
        <v>90</v>
      </c>
      <c r="E10" t="s">
        <v>91</v>
      </c>
      <c r="F10" t="s">
        <v>92</v>
      </c>
      <c r="G10" t="s">
        <v>93</v>
      </c>
      <c r="H10" t="s">
        <v>94</v>
      </c>
      <c r="I10" t="s">
        <v>95</v>
      </c>
      <c r="J10" t="s">
        <v>96</v>
      </c>
      <c r="K10" t="s">
        <v>97</v>
      </c>
    </row>
    <row r="11" spans="3:11" ht="12.75">
      <c r="C11" t="s">
        <v>98</v>
      </c>
      <c r="D11">
        <v>2.1</v>
      </c>
      <c r="E11">
        <f aca="true" t="shared" si="0" ref="E11:E17">D11*10</f>
        <v>21</v>
      </c>
      <c r="F11">
        <v>14.9</v>
      </c>
      <c r="G11">
        <f aca="true" t="shared" si="1" ref="G11:G17">F11*10</f>
        <v>149</v>
      </c>
      <c r="H11">
        <v>10.9</v>
      </c>
      <c r="I11">
        <f aca="true" t="shared" si="2" ref="I11:I17">H11*10</f>
        <v>109</v>
      </c>
      <c r="J11">
        <v>11.9</v>
      </c>
      <c r="K11">
        <f aca="true" t="shared" si="3" ref="K11:K19">J11*10</f>
        <v>119</v>
      </c>
    </row>
    <row r="12" spans="3:11" ht="12.75">
      <c r="C12" t="s">
        <v>99</v>
      </c>
      <c r="D12">
        <v>1.3</v>
      </c>
      <c r="E12">
        <f t="shared" si="0"/>
        <v>13</v>
      </c>
      <c r="F12">
        <v>13.9</v>
      </c>
      <c r="G12">
        <f t="shared" si="1"/>
        <v>139</v>
      </c>
      <c r="H12">
        <v>4.6</v>
      </c>
      <c r="I12">
        <f t="shared" si="2"/>
        <v>46</v>
      </c>
      <c r="J12">
        <v>8.8</v>
      </c>
      <c r="K12">
        <f t="shared" si="3"/>
        <v>88</v>
      </c>
    </row>
    <row r="13" spans="3:11" ht="12.75">
      <c r="C13" t="s">
        <v>100</v>
      </c>
      <c r="D13">
        <v>0.6</v>
      </c>
      <c r="E13">
        <f t="shared" si="0"/>
        <v>6</v>
      </c>
      <c r="F13">
        <v>13.4</v>
      </c>
      <c r="G13">
        <f t="shared" si="1"/>
        <v>134</v>
      </c>
      <c r="H13">
        <v>6</v>
      </c>
      <c r="I13">
        <f t="shared" si="2"/>
        <v>60</v>
      </c>
      <c r="J13">
        <v>8.4</v>
      </c>
      <c r="K13">
        <f t="shared" si="3"/>
        <v>84</v>
      </c>
    </row>
    <row r="14" spans="3:11" ht="12.75">
      <c r="C14" t="s">
        <v>101</v>
      </c>
      <c r="D14">
        <v>1.2</v>
      </c>
      <c r="E14">
        <f t="shared" si="0"/>
        <v>12</v>
      </c>
      <c r="F14">
        <v>16.2</v>
      </c>
      <c r="G14">
        <f t="shared" si="1"/>
        <v>162</v>
      </c>
      <c r="H14">
        <v>7.3</v>
      </c>
      <c r="I14">
        <f t="shared" si="2"/>
        <v>73</v>
      </c>
      <c r="J14">
        <v>8.9</v>
      </c>
      <c r="K14">
        <f t="shared" si="3"/>
        <v>89</v>
      </c>
    </row>
    <row r="15" spans="3:11" ht="12.75">
      <c r="C15" t="s">
        <v>102</v>
      </c>
      <c r="D15">
        <v>1.2</v>
      </c>
      <c r="E15">
        <f t="shared" si="0"/>
        <v>12</v>
      </c>
      <c r="F15">
        <v>12.2</v>
      </c>
      <c r="G15">
        <f t="shared" si="1"/>
        <v>122</v>
      </c>
      <c r="H15">
        <v>5.8</v>
      </c>
      <c r="I15">
        <f t="shared" si="2"/>
        <v>58</v>
      </c>
      <c r="J15">
        <v>7.3</v>
      </c>
      <c r="K15">
        <f t="shared" si="3"/>
        <v>73</v>
      </c>
    </row>
    <row r="16" spans="3:11" ht="12.75">
      <c r="C16" t="s">
        <v>103</v>
      </c>
      <c r="D16">
        <v>1.3</v>
      </c>
      <c r="E16">
        <f t="shared" si="0"/>
        <v>13</v>
      </c>
      <c r="F16">
        <v>11.2</v>
      </c>
      <c r="G16">
        <f t="shared" si="1"/>
        <v>112</v>
      </c>
      <c r="H16">
        <v>5.1</v>
      </c>
      <c r="I16">
        <f t="shared" si="2"/>
        <v>51</v>
      </c>
      <c r="J16">
        <v>6</v>
      </c>
      <c r="K16">
        <f t="shared" si="3"/>
        <v>60</v>
      </c>
    </row>
    <row r="17" spans="3:11" ht="12.75">
      <c r="C17" t="s">
        <v>104</v>
      </c>
      <c r="D17">
        <v>2.3</v>
      </c>
      <c r="E17">
        <f t="shared" si="0"/>
        <v>23</v>
      </c>
      <c r="F17">
        <v>26</v>
      </c>
      <c r="G17">
        <f t="shared" si="1"/>
        <v>260</v>
      </c>
      <c r="H17">
        <v>15</v>
      </c>
      <c r="I17">
        <f t="shared" si="2"/>
        <v>150</v>
      </c>
      <c r="J17">
        <v>15.9</v>
      </c>
      <c r="K17">
        <f t="shared" si="3"/>
        <v>159</v>
      </c>
    </row>
    <row r="18" spans="3:11" ht="12.75">
      <c r="C18" t="s">
        <v>105</v>
      </c>
      <c r="D18" t="s">
        <v>106</v>
      </c>
      <c r="E18" t="s">
        <v>107</v>
      </c>
      <c r="F18" t="s">
        <v>108</v>
      </c>
      <c r="G18" t="s">
        <v>109</v>
      </c>
      <c r="H18" t="s">
        <v>110</v>
      </c>
      <c r="I18" t="s">
        <v>111</v>
      </c>
      <c r="J18">
        <v>13.6</v>
      </c>
      <c r="K18">
        <f t="shared" si="3"/>
        <v>136</v>
      </c>
    </row>
    <row r="19" spans="3:11" ht="12.75">
      <c r="C19" t="s">
        <v>112</v>
      </c>
      <c r="D19">
        <v>1.5</v>
      </c>
      <c r="E19">
        <f>D19*10</f>
        <v>15</v>
      </c>
      <c r="F19">
        <v>23.3</v>
      </c>
      <c r="G19">
        <f>F19*10</f>
        <v>233</v>
      </c>
      <c r="H19">
        <v>10.3</v>
      </c>
      <c r="I19">
        <f>H19*10</f>
        <v>103</v>
      </c>
      <c r="J19">
        <v>11.4</v>
      </c>
      <c r="K19">
        <f t="shared" si="3"/>
        <v>114</v>
      </c>
    </row>
    <row r="20" spans="3:11" ht="12.75">
      <c r="C20" t="s">
        <v>113</v>
      </c>
      <c r="D20" t="s">
        <v>114</v>
      </c>
      <c r="E20" t="s">
        <v>115</v>
      </c>
      <c r="F20" t="s">
        <v>116</v>
      </c>
      <c r="G20" t="s">
        <v>117</v>
      </c>
      <c r="H20" t="s">
        <v>118</v>
      </c>
      <c r="I20" t="s">
        <v>119</v>
      </c>
      <c r="J20" t="s">
        <v>120</v>
      </c>
      <c r="K20" t="s">
        <v>121</v>
      </c>
    </row>
    <row r="21" spans="3:11" ht="12.75">
      <c r="C21" t="s">
        <v>122</v>
      </c>
      <c r="D21">
        <v>2.3</v>
      </c>
      <c r="E21">
        <f>D21*10</f>
        <v>23</v>
      </c>
      <c r="F21">
        <v>9.8</v>
      </c>
      <c r="G21">
        <f>F21*10</f>
        <v>98</v>
      </c>
      <c r="H21">
        <v>5.4</v>
      </c>
      <c r="I21">
        <f>H21*10</f>
        <v>54</v>
      </c>
      <c r="J21">
        <v>11.9</v>
      </c>
      <c r="K21">
        <f>J21*10</f>
        <v>119</v>
      </c>
    </row>
    <row r="22" spans="3:11" ht="12.75">
      <c r="C22" t="s">
        <v>123</v>
      </c>
      <c r="D22" t="s">
        <v>124</v>
      </c>
      <c r="E22" t="s">
        <v>125</v>
      </c>
      <c r="F22" t="s">
        <v>126</v>
      </c>
      <c r="G22" t="s">
        <v>127</v>
      </c>
      <c r="H22" t="s">
        <v>128</v>
      </c>
      <c r="I22" t="s">
        <v>129</v>
      </c>
      <c r="J22" t="s">
        <v>130</v>
      </c>
      <c r="K22" t="s">
        <v>131</v>
      </c>
    </row>
    <row r="23" spans="3:11" ht="12.75">
      <c r="C23" t="s">
        <v>132</v>
      </c>
      <c r="D23">
        <v>0.9</v>
      </c>
      <c r="E23">
        <f>D23*10</f>
        <v>9</v>
      </c>
      <c r="F23">
        <v>6.5</v>
      </c>
      <c r="G23">
        <f>F23*10</f>
        <v>65</v>
      </c>
      <c r="H23">
        <v>4.2</v>
      </c>
      <c r="I23">
        <f>H23*10</f>
        <v>42</v>
      </c>
      <c r="J23">
        <v>12.3</v>
      </c>
      <c r="K23">
        <f>J23*10</f>
        <v>123</v>
      </c>
    </row>
    <row r="24" spans="3:11" ht="12.75">
      <c r="C24" t="s">
        <v>133</v>
      </c>
      <c r="D24">
        <v>3.1</v>
      </c>
      <c r="E24">
        <f>D24*10</f>
        <v>31</v>
      </c>
      <c r="F24">
        <v>8.3</v>
      </c>
      <c r="G24">
        <f>F24*10</f>
        <v>83</v>
      </c>
      <c r="H24">
        <v>13.4</v>
      </c>
      <c r="I24">
        <f>H24*10</f>
        <v>134</v>
      </c>
      <c r="J24">
        <v>37.7</v>
      </c>
      <c r="K24">
        <f>J24*10</f>
        <v>377</v>
      </c>
    </row>
    <row r="25" spans="3:11" ht="12.75">
      <c r="C25" t="s">
        <v>134</v>
      </c>
      <c r="D25" t="s">
        <v>135</v>
      </c>
      <c r="E25" t="s">
        <v>136</v>
      </c>
      <c r="F25" t="s">
        <v>137</v>
      </c>
      <c r="G25" t="s">
        <v>138</v>
      </c>
      <c r="H25" t="s">
        <v>139</v>
      </c>
      <c r="I25" t="s">
        <v>140</v>
      </c>
      <c r="J25" t="s">
        <v>141</v>
      </c>
      <c r="K25" t="s">
        <v>142</v>
      </c>
    </row>
    <row r="26" spans="3:11" ht="12.75">
      <c r="C26" t="s">
        <v>143</v>
      </c>
      <c r="D26">
        <v>1.3</v>
      </c>
      <c r="E26">
        <f>D26*10</f>
        <v>13</v>
      </c>
      <c r="F26">
        <v>7.4</v>
      </c>
      <c r="G26">
        <f>F26*10</f>
        <v>74</v>
      </c>
      <c r="H26">
        <v>3.7</v>
      </c>
      <c r="I26">
        <f>H26*10</f>
        <v>37</v>
      </c>
      <c r="J26">
        <v>8.9</v>
      </c>
      <c r="K26">
        <f>J26*10</f>
        <v>89</v>
      </c>
    </row>
    <row r="27" spans="3:11" ht="12.75">
      <c r="C27" t="s">
        <v>144</v>
      </c>
      <c r="D27">
        <v>2.9</v>
      </c>
      <c r="E27">
        <f>D27*10</f>
        <v>29</v>
      </c>
      <c r="F27">
        <v>16.9</v>
      </c>
      <c r="G27">
        <f>F27*10</f>
        <v>169</v>
      </c>
      <c r="H27">
        <v>8.7</v>
      </c>
      <c r="I27">
        <f>H27*10</f>
        <v>87</v>
      </c>
      <c r="J27">
        <v>13.8</v>
      </c>
      <c r="K27">
        <f>J27*10</f>
        <v>138</v>
      </c>
    </row>
    <row r="28" spans="3:11" ht="12.75">
      <c r="C28" t="s">
        <v>145</v>
      </c>
      <c r="D28">
        <v>1</v>
      </c>
      <c r="E28">
        <f>D28*10</f>
        <v>10</v>
      </c>
      <c r="F28">
        <v>9.2</v>
      </c>
      <c r="G28">
        <f>F28*10</f>
        <v>92</v>
      </c>
      <c r="H28">
        <v>4.6</v>
      </c>
      <c r="I28">
        <f>H28*10</f>
        <v>46</v>
      </c>
      <c r="J28">
        <v>9.4</v>
      </c>
      <c r="K28">
        <f>J28*10</f>
        <v>94</v>
      </c>
    </row>
    <row r="29" spans="3:11" ht="12.75">
      <c r="C29" t="s">
        <v>146</v>
      </c>
      <c r="D29">
        <v>2.5</v>
      </c>
      <c r="E29">
        <f>D29*10</f>
        <v>25</v>
      </c>
      <c r="F29">
        <v>17.1</v>
      </c>
      <c r="G29">
        <f>F29*10</f>
        <v>171</v>
      </c>
      <c r="H29">
        <v>14.4</v>
      </c>
      <c r="I29">
        <f>H29*10</f>
        <v>144</v>
      </c>
      <c r="J29">
        <v>17.4</v>
      </c>
      <c r="K29">
        <f>J29*10</f>
        <v>174</v>
      </c>
    </row>
    <row r="30" spans="3:11" ht="12.75">
      <c r="C30" t="s">
        <v>147</v>
      </c>
      <c r="D30" t="s">
        <v>148</v>
      </c>
      <c r="E30" t="s">
        <v>149</v>
      </c>
      <c r="F30" t="s">
        <v>150</v>
      </c>
      <c r="G30" t="s">
        <v>151</v>
      </c>
      <c r="H30" t="s">
        <v>152</v>
      </c>
      <c r="I30" t="s">
        <v>153</v>
      </c>
      <c r="J30" t="s">
        <v>154</v>
      </c>
      <c r="K30" t="s">
        <v>155</v>
      </c>
    </row>
    <row r="31" spans="3:11" ht="12.75">
      <c r="C31" t="s">
        <v>156</v>
      </c>
      <c r="D31">
        <v>3.2</v>
      </c>
      <c r="E31">
        <f>D31*10</f>
        <v>32</v>
      </c>
      <c r="F31">
        <v>25.1</v>
      </c>
      <c r="G31">
        <f>F31*10</f>
        <v>251</v>
      </c>
      <c r="H31">
        <v>13.6</v>
      </c>
      <c r="I31">
        <f>H31*10</f>
        <v>136</v>
      </c>
      <c r="J31">
        <v>10.3</v>
      </c>
      <c r="K31">
        <f>J31*10</f>
        <v>103</v>
      </c>
    </row>
    <row r="32" spans="3:11" ht="12.75">
      <c r="C32" t="s">
        <v>157</v>
      </c>
      <c r="D32">
        <v>1.8</v>
      </c>
      <c r="E32">
        <f>D32*10</f>
        <v>18</v>
      </c>
      <c r="F32">
        <v>14.8</v>
      </c>
      <c r="G32">
        <f>F32*10</f>
        <v>148</v>
      </c>
      <c r="H32">
        <v>10.1</v>
      </c>
      <c r="I32">
        <f>H32*10</f>
        <v>101</v>
      </c>
      <c r="J32">
        <v>9</v>
      </c>
      <c r="K32">
        <f>J32*10</f>
        <v>90</v>
      </c>
    </row>
    <row r="33" spans="3:11" ht="12.75">
      <c r="C33" t="s">
        <v>158</v>
      </c>
      <c r="D33">
        <v>1</v>
      </c>
      <c r="E33">
        <f>D33*10</f>
        <v>10</v>
      </c>
      <c r="F33">
        <v>8.8</v>
      </c>
      <c r="G33">
        <f>F33*10</f>
        <v>88</v>
      </c>
      <c r="H33">
        <v>4.9</v>
      </c>
      <c r="I33">
        <f>H33*10</f>
        <v>49</v>
      </c>
      <c r="J33">
        <v>6.1</v>
      </c>
      <c r="K33">
        <f>J33*10</f>
        <v>61</v>
      </c>
    </row>
    <row r="34" spans="3:11" ht="12.75">
      <c r="C34" t="s">
        <v>159</v>
      </c>
      <c r="D34">
        <v>1.3</v>
      </c>
      <c r="E34">
        <f>D34*10</f>
        <v>13</v>
      </c>
      <c r="F34">
        <v>9.1</v>
      </c>
      <c r="G34">
        <f>F34*10</f>
        <v>91</v>
      </c>
      <c r="H34">
        <v>4.1</v>
      </c>
      <c r="I34">
        <f>H34*10</f>
        <v>41</v>
      </c>
      <c r="J34">
        <v>8.5</v>
      </c>
      <c r="K34">
        <f>J34*10</f>
        <v>85</v>
      </c>
    </row>
    <row r="35" spans="3:11" ht="12.75">
      <c r="C35" t="s">
        <v>160</v>
      </c>
      <c r="D35" t="s">
        <v>161</v>
      </c>
      <c r="E35" t="s">
        <v>162</v>
      </c>
      <c r="F35" t="s">
        <v>163</v>
      </c>
      <c r="G35" t="s">
        <v>164</v>
      </c>
      <c r="H35" t="s">
        <v>165</v>
      </c>
      <c r="I35" t="s">
        <v>166</v>
      </c>
      <c r="J35" t="s">
        <v>167</v>
      </c>
      <c r="K35" t="s">
        <v>168</v>
      </c>
    </row>
    <row r="37" ht="12.75">
      <c r="C37" t="s">
        <v>169</v>
      </c>
    </row>
    <row r="41" ht="12.75">
      <c r="B41" t="s">
        <v>170</v>
      </c>
    </row>
  </sheetData>
  <printOptions/>
  <pageMargins left="0.75" right="0.75" top="1" bottom="1" header="0.5" footer="0.5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workbookViewId="0" topLeftCell="A1">
      <selection activeCell="A1" sqref="A1"/>
    </sheetView>
  </sheetViews>
  <sheetFormatPr defaultColWidth="9.140625" defaultRowHeight="12.75"/>
  <cols>
    <col min="1" max="1" width="18.8515625" style="0" customWidth="1"/>
    <col min="2" max="3" width="9.00390625" style="0" customWidth="1"/>
    <col min="4" max="4" width="2.140625" style="0" customWidth="1"/>
    <col min="5" max="5" width="14.28125" style="0" customWidth="1"/>
    <col min="8" max="8" width="2.00390625" style="0" customWidth="1"/>
    <col min="9" max="9" width="14.28125" style="0" customWidth="1"/>
    <col min="10" max="11" width="9.00390625" style="0" customWidth="1"/>
    <col min="12" max="12" width="2.140625" style="0" customWidth="1"/>
    <col min="13" max="13" width="13.421875" style="0" customWidth="1"/>
  </cols>
  <sheetData>
    <row r="1" ht="12.75">
      <c r="A1" t="s">
        <v>171</v>
      </c>
    </row>
    <row r="3" spans="2:14" ht="12.75">
      <c r="B3" t="s">
        <v>82</v>
      </c>
      <c r="F3" t="s">
        <v>83</v>
      </c>
      <c r="J3" t="s">
        <v>84</v>
      </c>
      <c r="N3" t="s">
        <v>85</v>
      </c>
    </row>
    <row r="4" spans="2:15" ht="12.75">
      <c r="B4">
        <v>2006</v>
      </c>
      <c r="C4" s="51" t="s">
        <v>172</v>
      </c>
      <c r="D4" s="51"/>
      <c r="F4">
        <v>2006</v>
      </c>
      <c r="G4" s="51" t="s">
        <v>172</v>
      </c>
      <c r="H4" s="51"/>
      <c r="J4">
        <v>2006</v>
      </c>
      <c r="K4" s="51" t="s">
        <v>172</v>
      </c>
      <c r="L4" s="51"/>
      <c r="N4">
        <v>2006</v>
      </c>
      <c r="O4" s="51" t="s">
        <v>172</v>
      </c>
    </row>
    <row r="5" spans="1:15" ht="12.75">
      <c r="A5" t="s">
        <v>134</v>
      </c>
      <c r="B5">
        <v>0</v>
      </c>
      <c r="C5">
        <v>0</v>
      </c>
      <c r="E5" t="s">
        <v>132</v>
      </c>
      <c r="F5">
        <v>65</v>
      </c>
      <c r="G5" s="52">
        <v>51.587301587301596</v>
      </c>
      <c r="H5" s="52"/>
      <c r="I5" t="s">
        <v>143</v>
      </c>
      <c r="J5">
        <v>37</v>
      </c>
      <c r="K5" s="52">
        <v>64.91228070175438</v>
      </c>
      <c r="L5" s="52"/>
      <c r="M5" t="s">
        <v>173</v>
      </c>
      <c r="N5" s="52">
        <v>41.8</v>
      </c>
      <c r="O5" s="52">
        <v>62.38805970149254</v>
      </c>
    </row>
    <row r="6" spans="1:15" ht="12.75">
      <c r="A6" t="s">
        <v>100</v>
      </c>
      <c r="B6">
        <v>6</v>
      </c>
      <c r="C6" s="52">
        <v>31.57894736842105</v>
      </c>
      <c r="D6" s="52"/>
      <c r="E6" t="s">
        <v>143</v>
      </c>
      <c r="F6">
        <v>74</v>
      </c>
      <c r="G6" s="52">
        <v>58.730158730158735</v>
      </c>
      <c r="H6" s="52"/>
      <c r="I6" t="s">
        <v>159</v>
      </c>
      <c r="J6">
        <v>41</v>
      </c>
      <c r="K6" s="52">
        <v>71.9298245614035</v>
      </c>
      <c r="L6" s="52"/>
      <c r="M6" t="s">
        <v>174</v>
      </c>
      <c r="N6">
        <v>46</v>
      </c>
      <c r="O6" s="52">
        <v>68.65671641791045</v>
      </c>
    </row>
    <row r="7" spans="1:15" ht="12.75">
      <c r="A7" t="s">
        <v>132</v>
      </c>
      <c r="B7">
        <v>9</v>
      </c>
      <c r="C7" s="52">
        <v>47.368421052631575</v>
      </c>
      <c r="D7" s="52"/>
      <c r="E7" t="s">
        <v>133</v>
      </c>
      <c r="F7">
        <v>83</v>
      </c>
      <c r="G7" s="52">
        <v>65.87301587301587</v>
      </c>
      <c r="H7" s="52"/>
      <c r="I7" t="s">
        <v>132</v>
      </c>
      <c r="J7">
        <v>42</v>
      </c>
      <c r="K7" s="52">
        <v>73.68421052631578</v>
      </c>
      <c r="L7" s="52"/>
      <c r="M7" t="s">
        <v>175</v>
      </c>
      <c r="N7">
        <v>59</v>
      </c>
      <c r="O7" s="52">
        <v>88.05970149253731</v>
      </c>
    </row>
    <row r="8" spans="1:15" ht="12.75">
      <c r="A8" t="s">
        <v>113</v>
      </c>
      <c r="B8">
        <v>10</v>
      </c>
      <c r="C8" s="52">
        <v>52.63157894736842</v>
      </c>
      <c r="D8" s="52"/>
      <c r="E8" t="s">
        <v>158</v>
      </c>
      <c r="F8">
        <v>88</v>
      </c>
      <c r="G8" s="52">
        <v>69.84126984126983</v>
      </c>
      <c r="H8" s="52"/>
      <c r="I8" t="s">
        <v>99</v>
      </c>
      <c r="J8">
        <v>46</v>
      </c>
      <c r="K8" s="52">
        <v>80.7017543859649</v>
      </c>
      <c r="L8" s="52"/>
      <c r="M8" t="s">
        <v>176</v>
      </c>
      <c r="N8">
        <v>60</v>
      </c>
      <c r="O8" s="52">
        <v>89.55223880597015</v>
      </c>
    </row>
    <row r="9" spans="1:15" ht="12.75">
      <c r="A9" t="s">
        <v>145</v>
      </c>
      <c r="B9">
        <v>10</v>
      </c>
      <c r="C9" s="52">
        <v>52.63157894736842</v>
      </c>
      <c r="D9" s="52"/>
      <c r="E9" t="s">
        <v>159</v>
      </c>
      <c r="F9">
        <v>91</v>
      </c>
      <c r="G9" s="52">
        <v>72.22222222222221</v>
      </c>
      <c r="H9" s="52"/>
      <c r="I9" t="s">
        <v>145</v>
      </c>
      <c r="J9">
        <v>46</v>
      </c>
      <c r="K9" s="52">
        <v>80.7017543859649</v>
      </c>
      <c r="L9" s="52"/>
      <c r="M9" t="s">
        <v>103</v>
      </c>
      <c r="N9">
        <v>60</v>
      </c>
      <c r="O9" s="52">
        <v>89.55223880597015</v>
      </c>
    </row>
    <row r="10" spans="1:15" ht="12.75">
      <c r="A10" t="s">
        <v>158</v>
      </c>
      <c r="B10">
        <v>10</v>
      </c>
      <c r="C10" s="52">
        <v>52.63157894736842</v>
      </c>
      <c r="D10" s="52"/>
      <c r="E10" t="s">
        <v>145</v>
      </c>
      <c r="F10">
        <v>92</v>
      </c>
      <c r="G10" s="52">
        <v>73.01587301587301</v>
      </c>
      <c r="H10" s="52"/>
      <c r="I10" t="s">
        <v>158</v>
      </c>
      <c r="J10">
        <v>49</v>
      </c>
      <c r="K10" s="52">
        <v>85.96491228070175</v>
      </c>
      <c r="L10" s="52"/>
      <c r="M10" t="s">
        <v>158</v>
      </c>
      <c r="N10">
        <v>61</v>
      </c>
      <c r="O10" s="52">
        <v>91.04477611940298</v>
      </c>
    </row>
    <row r="11" spans="1:15" ht="12.75">
      <c r="A11" t="s">
        <v>101</v>
      </c>
      <c r="B11">
        <v>12</v>
      </c>
      <c r="C11" s="52">
        <v>63.1578947368421</v>
      </c>
      <c r="D11" s="52"/>
      <c r="E11" t="s">
        <v>122</v>
      </c>
      <c r="F11">
        <v>98</v>
      </c>
      <c r="G11" s="52">
        <v>77.77777777777779</v>
      </c>
      <c r="H11" s="52"/>
      <c r="I11" t="s">
        <v>176</v>
      </c>
      <c r="J11">
        <v>50</v>
      </c>
      <c r="K11" s="52">
        <v>87.71929824561403</v>
      </c>
      <c r="L11" s="52"/>
      <c r="M11" t="s">
        <v>78</v>
      </c>
      <c r="N11">
        <v>67</v>
      </c>
      <c r="O11" s="52">
        <v>100</v>
      </c>
    </row>
    <row r="12" spans="1:15" ht="12.75">
      <c r="A12" t="s">
        <v>102</v>
      </c>
      <c r="B12">
        <v>12</v>
      </c>
      <c r="C12" s="52">
        <v>63.1578947368421</v>
      </c>
      <c r="D12" s="52"/>
      <c r="E12" t="s">
        <v>176</v>
      </c>
      <c r="F12">
        <v>110</v>
      </c>
      <c r="G12" s="52">
        <v>87.3015873015873</v>
      </c>
      <c r="H12" s="52"/>
      <c r="I12" t="s">
        <v>103</v>
      </c>
      <c r="J12">
        <v>51</v>
      </c>
      <c r="K12" s="52">
        <v>89.47368421052632</v>
      </c>
      <c r="L12" s="52"/>
      <c r="M12" t="s">
        <v>102</v>
      </c>
      <c r="N12">
        <v>73</v>
      </c>
      <c r="O12" s="52">
        <v>108.95522388059702</v>
      </c>
    </row>
    <row r="13" spans="1:15" ht="12.75">
      <c r="A13" t="s">
        <v>176</v>
      </c>
      <c r="B13">
        <v>13</v>
      </c>
      <c r="C13" s="52">
        <v>68.42105263157895</v>
      </c>
      <c r="D13" s="52"/>
      <c r="E13" t="s">
        <v>103</v>
      </c>
      <c r="F13">
        <v>112</v>
      </c>
      <c r="G13" s="52">
        <v>88.88888888888889</v>
      </c>
      <c r="H13" s="52"/>
      <c r="I13" t="s">
        <v>175</v>
      </c>
      <c r="J13" s="52">
        <v>51.6</v>
      </c>
      <c r="K13" s="52">
        <v>90.52631578947368</v>
      </c>
      <c r="L13" s="52"/>
      <c r="M13" t="s">
        <v>86</v>
      </c>
      <c r="N13">
        <v>83</v>
      </c>
      <c r="O13" s="52">
        <v>123.88059701492537</v>
      </c>
    </row>
    <row r="14" spans="1:15" ht="12.75">
      <c r="A14" t="s">
        <v>174</v>
      </c>
      <c r="B14">
        <v>13</v>
      </c>
      <c r="C14" s="52">
        <v>68.42105263157895</v>
      </c>
      <c r="D14" s="52"/>
      <c r="E14" t="s">
        <v>174</v>
      </c>
      <c r="F14">
        <v>113</v>
      </c>
      <c r="G14" s="52">
        <v>89.68253968253968</v>
      </c>
      <c r="H14" s="52"/>
      <c r="I14" t="s">
        <v>122</v>
      </c>
      <c r="J14">
        <v>54</v>
      </c>
      <c r="K14" s="52">
        <v>94.73684210526315</v>
      </c>
      <c r="L14" s="52"/>
      <c r="M14" t="s">
        <v>100</v>
      </c>
      <c r="N14">
        <v>84</v>
      </c>
      <c r="O14" s="52">
        <v>125.37313432835822</v>
      </c>
    </row>
    <row r="15" spans="1:15" ht="12.75">
      <c r="A15" t="s">
        <v>99</v>
      </c>
      <c r="B15">
        <v>13</v>
      </c>
      <c r="C15" s="52">
        <v>68.42105263157895</v>
      </c>
      <c r="D15" s="52"/>
      <c r="E15" t="s">
        <v>175</v>
      </c>
      <c r="F15" s="52">
        <v>113.8</v>
      </c>
      <c r="G15" s="52">
        <v>90.31746031746032</v>
      </c>
      <c r="H15" s="52"/>
      <c r="I15" t="s">
        <v>174</v>
      </c>
      <c r="J15">
        <v>57</v>
      </c>
      <c r="K15" s="52">
        <v>100</v>
      </c>
      <c r="L15" s="52"/>
      <c r="M15" t="s">
        <v>159</v>
      </c>
      <c r="N15">
        <v>85</v>
      </c>
      <c r="O15" s="52">
        <v>126.86567164179105</v>
      </c>
    </row>
    <row r="16" spans="1:15" ht="12.75">
      <c r="A16" t="s">
        <v>103</v>
      </c>
      <c r="B16">
        <v>13</v>
      </c>
      <c r="C16" s="52">
        <v>68.42105263157895</v>
      </c>
      <c r="D16" s="52"/>
      <c r="E16" t="s">
        <v>105</v>
      </c>
      <c r="F16">
        <v>117</v>
      </c>
      <c r="G16" s="52">
        <v>92.85714285714286</v>
      </c>
      <c r="H16" s="52"/>
      <c r="I16" t="s">
        <v>78</v>
      </c>
      <c r="J16">
        <v>57</v>
      </c>
      <c r="K16" s="52">
        <v>100</v>
      </c>
      <c r="L16" s="52"/>
      <c r="M16" t="s">
        <v>99</v>
      </c>
      <c r="N16">
        <v>88</v>
      </c>
      <c r="O16" s="52">
        <v>131.34328358208955</v>
      </c>
    </row>
    <row r="17" spans="1:15" ht="12.75">
      <c r="A17" t="s">
        <v>143</v>
      </c>
      <c r="B17">
        <v>13</v>
      </c>
      <c r="C17" s="52">
        <v>68.42105263157895</v>
      </c>
      <c r="D17" s="52"/>
      <c r="E17" t="s">
        <v>102</v>
      </c>
      <c r="F17">
        <v>122</v>
      </c>
      <c r="G17" s="52">
        <v>96.82539682539682</v>
      </c>
      <c r="H17" s="52"/>
      <c r="I17" t="s">
        <v>102</v>
      </c>
      <c r="J17">
        <v>58</v>
      </c>
      <c r="K17" s="52">
        <v>101.75438596491229</v>
      </c>
      <c r="L17" s="52"/>
      <c r="M17" t="s">
        <v>101</v>
      </c>
      <c r="N17">
        <v>89</v>
      </c>
      <c r="O17" s="52">
        <v>132.8358208955224</v>
      </c>
    </row>
    <row r="18" spans="1:15" ht="12.75">
      <c r="A18" t="s">
        <v>159</v>
      </c>
      <c r="B18">
        <v>13</v>
      </c>
      <c r="C18" s="52">
        <v>68.42105263157895</v>
      </c>
      <c r="D18" s="52"/>
      <c r="E18" t="s">
        <v>78</v>
      </c>
      <c r="F18">
        <v>126</v>
      </c>
      <c r="G18" s="52">
        <v>100</v>
      </c>
      <c r="H18" s="52"/>
      <c r="I18" t="s">
        <v>100</v>
      </c>
      <c r="J18">
        <v>60</v>
      </c>
      <c r="K18" s="52">
        <v>105.26315789473684</v>
      </c>
      <c r="L18" s="52"/>
      <c r="M18" t="s">
        <v>143</v>
      </c>
      <c r="N18">
        <v>89</v>
      </c>
      <c r="O18" s="52">
        <v>132.8358208955224</v>
      </c>
    </row>
    <row r="19" spans="1:15" ht="12.75">
      <c r="A19" t="s">
        <v>175</v>
      </c>
      <c r="B19" s="52">
        <v>13.7</v>
      </c>
      <c r="C19" s="52">
        <v>72.10526315789473</v>
      </c>
      <c r="D19" s="52"/>
      <c r="E19" t="s">
        <v>100</v>
      </c>
      <c r="F19">
        <v>134</v>
      </c>
      <c r="G19" s="52">
        <v>106.34920634920636</v>
      </c>
      <c r="H19" s="52"/>
      <c r="I19" t="s">
        <v>173</v>
      </c>
      <c r="J19" s="52">
        <v>69.6</v>
      </c>
      <c r="K19" s="52">
        <v>122.10526315789471</v>
      </c>
      <c r="L19" s="52"/>
      <c r="M19" t="s">
        <v>157</v>
      </c>
      <c r="N19">
        <v>90</v>
      </c>
      <c r="O19" s="52">
        <v>134.32835820895522</v>
      </c>
    </row>
    <row r="20" spans="1:15" ht="12.75">
      <c r="A20" t="s">
        <v>123</v>
      </c>
      <c r="B20">
        <v>14</v>
      </c>
      <c r="C20" s="52">
        <v>73.68421052631578</v>
      </c>
      <c r="D20" s="52"/>
      <c r="E20" t="s">
        <v>99</v>
      </c>
      <c r="F20">
        <v>139</v>
      </c>
      <c r="G20" s="52">
        <v>110.31746031746033</v>
      </c>
      <c r="H20" s="52"/>
      <c r="I20" t="s">
        <v>101</v>
      </c>
      <c r="J20">
        <v>73</v>
      </c>
      <c r="K20" s="52">
        <v>128.0701754385965</v>
      </c>
      <c r="L20" s="52"/>
      <c r="M20" t="s">
        <v>145</v>
      </c>
      <c r="N20">
        <v>94</v>
      </c>
      <c r="O20" s="52">
        <v>140.2985074626866</v>
      </c>
    </row>
    <row r="21" spans="1:15" ht="12.75">
      <c r="A21" t="s">
        <v>112</v>
      </c>
      <c r="B21">
        <v>15</v>
      </c>
      <c r="C21" s="52">
        <v>78.94736842105263</v>
      </c>
      <c r="D21" s="52"/>
      <c r="E21" t="s">
        <v>157</v>
      </c>
      <c r="F21">
        <v>148</v>
      </c>
      <c r="G21" s="52">
        <v>117.46031746031747</v>
      </c>
      <c r="H21" s="52"/>
      <c r="I21" t="s">
        <v>86</v>
      </c>
      <c r="J21">
        <v>76</v>
      </c>
      <c r="K21" s="52">
        <v>133.33333333333331</v>
      </c>
      <c r="L21" s="52"/>
      <c r="M21" t="s">
        <v>156</v>
      </c>
      <c r="N21">
        <v>103</v>
      </c>
      <c r="O21" s="52">
        <v>153.73134328358208</v>
      </c>
    </row>
    <row r="22" spans="1:15" ht="12.75">
      <c r="A22" t="s">
        <v>87</v>
      </c>
      <c r="B22">
        <v>18</v>
      </c>
      <c r="C22" s="52">
        <v>94.73684210526315</v>
      </c>
      <c r="D22" s="52"/>
      <c r="E22" t="s">
        <v>98</v>
      </c>
      <c r="F22">
        <v>149</v>
      </c>
      <c r="G22" s="52">
        <v>118.25396825396825</v>
      </c>
      <c r="H22" s="52"/>
      <c r="I22" t="s">
        <v>113</v>
      </c>
      <c r="J22">
        <v>82</v>
      </c>
      <c r="K22" s="52">
        <v>143.859649122807</v>
      </c>
      <c r="L22" s="52"/>
      <c r="M22" t="s">
        <v>123</v>
      </c>
      <c r="N22">
        <v>105</v>
      </c>
      <c r="O22" s="52">
        <v>156.71641791044777</v>
      </c>
    </row>
    <row r="23" spans="1:15" ht="12.75">
      <c r="A23" t="s">
        <v>88</v>
      </c>
      <c r="B23">
        <v>18</v>
      </c>
      <c r="C23" s="52">
        <v>94.73684210526315</v>
      </c>
      <c r="D23" s="52"/>
      <c r="E23" t="s">
        <v>86</v>
      </c>
      <c r="F23">
        <v>158</v>
      </c>
      <c r="G23" s="52">
        <v>125.39682539682539</v>
      </c>
      <c r="H23" s="52"/>
      <c r="I23" t="s">
        <v>87</v>
      </c>
      <c r="J23">
        <v>85</v>
      </c>
      <c r="K23" s="52">
        <v>149.12280701754386</v>
      </c>
      <c r="L23" s="52"/>
      <c r="M23" t="s">
        <v>88</v>
      </c>
      <c r="N23">
        <v>107</v>
      </c>
      <c r="O23" s="52">
        <v>159.7014925373134</v>
      </c>
    </row>
    <row r="24" spans="1:15" ht="12.75">
      <c r="A24" t="s">
        <v>89</v>
      </c>
      <c r="B24">
        <v>18</v>
      </c>
      <c r="C24" s="52">
        <v>94.73684210526315</v>
      </c>
      <c r="D24" s="52"/>
      <c r="E24" t="s">
        <v>87</v>
      </c>
      <c r="F24">
        <v>161</v>
      </c>
      <c r="G24" s="52">
        <v>127.77777777777777</v>
      </c>
      <c r="H24" s="52"/>
      <c r="I24" t="s">
        <v>144</v>
      </c>
      <c r="J24">
        <v>87</v>
      </c>
      <c r="K24" s="52">
        <v>152.63157894736844</v>
      </c>
      <c r="L24" s="52"/>
      <c r="M24" t="s">
        <v>87</v>
      </c>
      <c r="N24">
        <v>113</v>
      </c>
      <c r="O24" s="52">
        <v>168.65671641791045</v>
      </c>
    </row>
    <row r="25" spans="1:15" ht="12.75">
      <c r="A25" t="s">
        <v>157</v>
      </c>
      <c r="B25">
        <v>18</v>
      </c>
      <c r="C25" s="52">
        <v>94.73684210526315</v>
      </c>
      <c r="D25" s="52"/>
      <c r="E25" t="s">
        <v>101</v>
      </c>
      <c r="F25">
        <v>162</v>
      </c>
      <c r="G25" s="52">
        <v>128.57142857142858</v>
      </c>
      <c r="H25" s="52"/>
      <c r="I25" t="s">
        <v>89</v>
      </c>
      <c r="J25">
        <v>88</v>
      </c>
      <c r="K25" s="52">
        <v>154.38596491228068</v>
      </c>
      <c r="L25" s="52"/>
      <c r="M25" t="s">
        <v>112</v>
      </c>
      <c r="N25">
        <v>114</v>
      </c>
      <c r="O25" s="52">
        <v>170.1492537313433</v>
      </c>
    </row>
    <row r="26" spans="1:15" ht="12.75">
      <c r="A26" t="s">
        <v>78</v>
      </c>
      <c r="B26">
        <v>19</v>
      </c>
      <c r="C26">
        <v>100</v>
      </c>
      <c r="D26" s="52"/>
      <c r="E26" t="s">
        <v>89</v>
      </c>
      <c r="F26">
        <v>164</v>
      </c>
      <c r="G26" s="52">
        <v>130.15873015873015</v>
      </c>
      <c r="H26" s="52"/>
      <c r="I26" t="s">
        <v>123</v>
      </c>
      <c r="J26">
        <v>93</v>
      </c>
      <c r="K26" s="52">
        <v>163.1578947368421</v>
      </c>
      <c r="L26" s="52"/>
      <c r="M26" t="s">
        <v>89</v>
      </c>
      <c r="N26">
        <v>115</v>
      </c>
      <c r="O26" s="52">
        <v>171.6417910447761</v>
      </c>
    </row>
    <row r="27" spans="1:15" ht="12.75">
      <c r="A27" t="s">
        <v>147</v>
      </c>
      <c r="B27">
        <v>19</v>
      </c>
      <c r="C27">
        <v>100</v>
      </c>
      <c r="D27" s="52"/>
      <c r="E27" t="s">
        <v>144</v>
      </c>
      <c r="F27">
        <v>169</v>
      </c>
      <c r="G27" s="52">
        <v>134.12698412698413</v>
      </c>
      <c r="H27" s="52"/>
      <c r="I27" t="s">
        <v>157</v>
      </c>
      <c r="J27">
        <v>101</v>
      </c>
      <c r="K27" s="52">
        <v>177.19298245614036</v>
      </c>
      <c r="L27" s="52"/>
      <c r="M27" t="s">
        <v>98</v>
      </c>
      <c r="N27">
        <v>119</v>
      </c>
      <c r="O27" s="52">
        <v>177.61194029850748</v>
      </c>
    </row>
    <row r="28" spans="1:15" ht="12.75">
      <c r="A28" t="s">
        <v>173</v>
      </c>
      <c r="B28" s="52">
        <v>19.8</v>
      </c>
      <c r="C28" s="52">
        <v>104.21052631578948</v>
      </c>
      <c r="D28" s="52"/>
      <c r="E28" t="s">
        <v>88</v>
      </c>
      <c r="F28">
        <v>170</v>
      </c>
      <c r="G28" s="52">
        <v>134.92063492063494</v>
      </c>
      <c r="H28" s="52"/>
      <c r="I28" t="s">
        <v>112</v>
      </c>
      <c r="J28">
        <v>103</v>
      </c>
      <c r="K28" s="52">
        <v>180.70175438596493</v>
      </c>
      <c r="L28" s="52"/>
      <c r="M28" t="s">
        <v>122</v>
      </c>
      <c r="N28">
        <v>119</v>
      </c>
      <c r="O28" s="52">
        <v>177.61194029850748</v>
      </c>
    </row>
    <row r="29" spans="1:15" ht="12.75">
      <c r="A29" t="s">
        <v>86</v>
      </c>
      <c r="B29">
        <v>20</v>
      </c>
      <c r="C29" s="52">
        <v>105.26315789473684</v>
      </c>
      <c r="E29" t="s">
        <v>146</v>
      </c>
      <c r="F29">
        <v>171</v>
      </c>
      <c r="G29" s="52">
        <v>135.71428571428572</v>
      </c>
      <c r="H29" s="52"/>
      <c r="I29" t="s">
        <v>134</v>
      </c>
      <c r="J29">
        <v>104</v>
      </c>
      <c r="K29" s="52">
        <v>182.45614035087718</v>
      </c>
      <c r="L29" s="52"/>
      <c r="M29" t="s">
        <v>113</v>
      </c>
      <c r="N29">
        <v>120</v>
      </c>
      <c r="O29" s="52">
        <v>179.1044776119403</v>
      </c>
    </row>
    <row r="30" spans="1:15" ht="12.75">
      <c r="A30" t="s">
        <v>98</v>
      </c>
      <c r="B30">
        <v>21</v>
      </c>
      <c r="C30" s="52">
        <v>110.5263157894737</v>
      </c>
      <c r="E30" t="s">
        <v>123</v>
      </c>
      <c r="F30">
        <v>176</v>
      </c>
      <c r="G30" s="52">
        <v>139.68253968253967</v>
      </c>
      <c r="H30" s="52"/>
      <c r="I30" t="s">
        <v>98</v>
      </c>
      <c r="J30">
        <v>109</v>
      </c>
      <c r="K30" s="52">
        <v>191.2280701754386</v>
      </c>
      <c r="L30" s="52"/>
      <c r="M30" t="s">
        <v>132</v>
      </c>
      <c r="N30">
        <v>123</v>
      </c>
      <c r="O30" s="52">
        <v>183.5820895522388</v>
      </c>
    </row>
    <row r="31" spans="1:15" ht="12.75">
      <c r="A31" t="s">
        <v>104</v>
      </c>
      <c r="B31">
        <v>23</v>
      </c>
      <c r="C31" s="52">
        <v>121.05263157894737</v>
      </c>
      <c r="D31" s="52"/>
      <c r="E31" t="s">
        <v>173</v>
      </c>
      <c r="F31" s="52">
        <v>182.3</v>
      </c>
      <c r="G31" s="52">
        <v>144.6825396825397</v>
      </c>
      <c r="H31" s="52"/>
      <c r="I31" t="s">
        <v>88</v>
      </c>
      <c r="J31">
        <v>111</v>
      </c>
      <c r="K31" s="52">
        <v>194.73684210526315</v>
      </c>
      <c r="L31" s="52"/>
      <c r="M31" t="s">
        <v>147</v>
      </c>
      <c r="N31">
        <v>123</v>
      </c>
      <c r="O31" s="52">
        <v>183.5820895522388</v>
      </c>
    </row>
    <row r="32" spans="1:15" ht="12.75">
      <c r="A32" t="s">
        <v>122</v>
      </c>
      <c r="B32">
        <v>23</v>
      </c>
      <c r="C32" s="52">
        <v>121.05263157894737</v>
      </c>
      <c r="D32" s="52"/>
      <c r="E32" t="s">
        <v>134</v>
      </c>
      <c r="F32">
        <v>192</v>
      </c>
      <c r="G32" s="52">
        <v>152.38095238095238</v>
      </c>
      <c r="H32" s="52"/>
      <c r="I32" t="s">
        <v>147</v>
      </c>
      <c r="J32">
        <v>125</v>
      </c>
      <c r="K32" s="52">
        <v>219.2982456140351</v>
      </c>
      <c r="L32" s="52"/>
      <c r="M32" t="s">
        <v>105</v>
      </c>
      <c r="N32">
        <v>136</v>
      </c>
      <c r="O32" s="52">
        <v>202.98507462686567</v>
      </c>
    </row>
    <row r="33" spans="1:15" ht="12.75">
      <c r="A33" t="s">
        <v>105</v>
      </c>
      <c r="B33">
        <v>24</v>
      </c>
      <c r="C33" s="52">
        <v>126.3157894736842</v>
      </c>
      <c r="D33" s="52"/>
      <c r="E33" t="s">
        <v>147</v>
      </c>
      <c r="F33">
        <v>198</v>
      </c>
      <c r="G33" s="52">
        <v>157.14285714285714</v>
      </c>
      <c r="H33" s="52"/>
      <c r="I33" t="s">
        <v>133</v>
      </c>
      <c r="J33">
        <v>134</v>
      </c>
      <c r="K33" s="52">
        <v>235.08771929824564</v>
      </c>
      <c r="L33" s="52"/>
      <c r="M33" t="s">
        <v>144</v>
      </c>
      <c r="N33">
        <v>138</v>
      </c>
      <c r="O33" s="52">
        <v>205.97014925373136</v>
      </c>
    </row>
    <row r="34" spans="1:15" ht="12.75">
      <c r="A34" t="s">
        <v>146</v>
      </c>
      <c r="B34">
        <v>25</v>
      </c>
      <c r="C34" s="52">
        <v>131.57894736842107</v>
      </c>
      <c r="D34" s="52"/>
      <c r="E34" t="s">
        <v>113</v>
      </c>
      <c r="F34">
        <v>215</v>
      </c>
      <c r="G34" s="52">
        <v>170.63492063492063</v>
      </c>
      <c r="H34" s="52"/>
      <c r="I34" t="s">
        <v>156</v>
      </c>
      <c r="J34">
        <v>136</v>
      </c>
      <c r="K34" s="52">
        <v>238.59649122807016</v>
      </c>
      <c r="L34" s="52"/>
      <c r="M34" t="s">
        <v>104</v>
      </c>
      <c r="N34">
        <v>159</v>
      </c>
      <c r="O34" s="52">
        <v>237.3134328358209</v>
      </c>
    </row>
    <row r="35" spans="1:15" ht="12.75">
      <c r="A35" t="s">
        <v>144</v>
      </c>
      <c r="B35">
        <v>29</v>
      </c>
      <c r="C35" s="52">
        <v>152.63157894736844</v>
      </c>
      <c r="D35" s="52"/>
      <c r="E35" t="s">
        <v>112</v>
      </c>
      <c r="F35">
        <v>233</v>
      </c>
      <c r="G35" s="52">
        <v>184.92063492063494</v>
      </c>
      <c r="H35" s="52"/>
      <c r="I35" t="s">
        <v>146</v>
      </c>
      <c r="J35">
        <v>144</v>
      </c>
      <c r="K35" s="52">
        <v>252.6315789473684</v>
      </c>
      <c r="L35" s="52"/>
      <c r="M35" t="s">
        <v>146</v>
      </c>
      <c r="N35">
        <v>174</v>
      </c>
      <c r="O35" s="52">
        <v>259.7014925373134</v>
      </c>
    </row>
    <row r="36" spans="1:15" ht="12.75">
      <c r="A36" t="s">
        <v>133</v>
      </c>
      <c r="B36">
        <v>31</v>
      </c>
      <c r="C36" s="52">
        <v>163.1578947368421</v>
      </c>
      <c r="D36" s="52"/>
      <c r="E36" t="s">
        <v>156</v>
      </c>
      <c r="F36">
        <v>251</v>
      </c>
      <c r="G36" s="52">
        <v>199.20634920634922</v>
      </c>
      <c r="H36" s="52"/>
      <c r="I36" t="s">
        <v>104</v>
      </c>
      <c r="J36">
        <v>150</v>
      </c>
      <c r="K36" s="52">
        <v>263.15789473684214</v>
      </c>
      <c r="L36" s="52"/>
      <c r="M36" t="s">
        <v>160</v>
      </c>
      <c r="N36">
        <v>177</v>
      </c>
      <c r="O36" s="52">
        <v>264.17910447761193</v>
      </c>
    </row>
    <row r="37" spans="1:15" ht="12.75">
      <c r="A37" t="s">
        <v>156</v>
      </c>
      <c r="B37">
        <v>32</v>
      </c>
      <c r="C37" s="52">
        <v>168.42105263157893</v>
      </c>
      <c r="D37" s="52"/>
      <c r="E37" t="s">
        <v>160</v>
      </c>
      <c r="F37">
        <v>255</v>
      </c>
      <c r="G37" s="52">
        <v>202.38095238095238</v>
      </c>
      <c r="H37" s="52"/>
      <c r="I37" t="s">
        <v>160</v>
      </c>
      <c r="J37">
        <v>153</v>
      </c>
      <c r="K37" s="52">
        <v>268.42105263157896</v>
      </c>
      <c r="L37" s="52"/>
      <c r="M37" t="s">
        <v>134</v>
      </c>
      <c r="N37">
        <v>219</v>
      </c>
      <c r="O37" s="52">
        <v>326.86567164179104</v>
      </c>
    </row>
    <row r="38" spans="1:15" ht="12.75">
      <c r="A38" t="s">
        <v>160</v>
      </c>
      <c r="B38">
        <v>32</v>
      </c>
      <c r="C38" s="52">
        <v>168.42105263157893</v>
      </c>
      <c r="D38" s="52"/>
      <c r="E38" t="s">
        <v>104</v>
      </c>
      <c r="F38">
        <v>260</v>
      </c>
      <c r="G38" s="52">
        <v>206.34920634920638</v>
      </c>
      <c r="H38" s="52"/>
      <c r="I38" t="s">
        <v>105</v>
      </c>
      <c r="J38">
        <v>155</v>
      </c>
      <c r="K38" s="52">
        <v>271.9298245614035</v>
      </c>
      <c r="L38" s="52"/>
      <c r="M38" t="s">
        <v>133</v>
      </c>
      <c r="N38">
        <v>377</v>
      </c>
      <c r="O38" s="52">
        <v>562.6865671641791</v>
      </c>
    </row>
    <row r="39" spans="3:15" ht="12.75">
      <c r="C39" s="52"/>
      <c r="D39" s="52"/>
      <c r="G39" s="52"/>
      <c r="H39" s="52"/>
      <c r="K39" s="52"/>
      <c r="L39" s="52"/>
      <c r="O39" s="52"/>
    </row>
    <row r="40" spans="3:15" ht="12.75">
      <c r="C40" s="52"/>
      <c r="D40" s="52"/>
      <c r="G40" s="52"/>
      <c r="H40" s="52"/>
      <c r="K40" s="52"/>
      <c r="L40" s="52"/>
      <c r="O40" s="52"/>
    </row>
    <row r="41" spans="3:15" ht="12.75">
      <c r="C41" s="52"/>
      <c r="D41" s="52"/>
      <c r="G41" s="52"/>
      <c r="H41" s="52"/>
      <c r="J41" s="52"/>
      <c r="K41" s="52"/>
      <c r="L41" s="52"/>
      <c r="O41" s="52"/>
    </row>
    <row r="43" ht="12.75">
      <c r="A43" s="53" t="s">
        <v>177</v>
      </c>
    </row>
    <row r="44" ht="12.75">
      <c r="A44" t="s">
        <v>178</v>
      </c>
    </row>
    <row r="45" ht="12.75">
      <c r="A45" s="54" t="s">
        <v>179</v>
      </c>
    </row>
    <row r="46" ht="12.75">
      <c r="A46" t="s">
        <v>180</v>
      </c>
    </row>
    <row r="47" ht="12.75">
      <c r="A47" t="s">
        <v>181</v>
      </c>
    </row>
  </sheetData>
  <printOptions/>
  <pageMargins left="0.75" right="0.75" top="1" bottom="1" header="0.5" footer="0.5"/>
  <pageSetup fitToHeight="1" fitToWidth="1"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A1" sqref="A1"/>
    </sheetView>
  </sheetViews>
  <sheetFormatPr defaultColWidth="9.140625" defaultRowHeight="12.75"/>
  <cols>
    <col min="1" max="1" width="14.00390625" style="0" customWidth="1"/>
  </cols>
  <sheetData>
    <row r="1" spans="1:7" ht="12.75">
      <c r="A1" t="s">
        <v>182</v>
      </c>
      <c r="B1" t="s">
        <v>103</v>
      </c>
      <c r="C1" t="s">
        <v>176</v>
      </c>
      <c r="D1" t="s">
        <v>174</v>
      </c>
      <c r="E1" t="s">
        <v>78</v>
      </c>
      <c r="F1" t="s">
        <v>183</v>
      </c>
      <c r="G1" t="s">
        <v>173</v>
      </c>
    </row>
    <row r="2" spans="1:8" ht="12.75">
      <c r="A2" t="s">
        <v>184</v>
      </c>
      <c r="B2">
        <v>10383.6</v>
      </c>
      <c r="C2">
        <v>9006.8</v>
      </c>
      <c r="D2">
        <v>520.8</v>
      </c>
      <c r="E2" s="55">
        <v>856.083</v>
      </c>
      <c r="F2">
        <v>10737.4</v>
      </c>
      <c r="G2">
        <v>353.7999999999993</v>
      </c>
      <c r="H2" s="55"/>
    </row>
    <row r="3" spans="1:8" ht="12.75">
      <c r="A3" t="s">
        <v>185</v>
      </c>
      <c r="B3">
        <v>7762.3</v>
      </c>
      <c r="C3">
        <v>6696</v>
      </c>
      <c r="D3">
        <v>398.6</v>
      </c>
      <c r="E3" s="55">
        <v>667.771</v>
      </c>
      <c r="F3">
        <v>8020.1</v>
      </c>
      <c r="G3">
        <v>257.8</v>
      </c>
      <c r="H3" s="55"/>
    </row>
    <row r="4" spans="1:8" ht="12.75">
      <c r="A4" t="s">
        <v>186</v>
      </c>
      <c r="B4">
        <v>31251.3</v>
      </c>
      <c r="C4">
        <v>26974.5</v>
      </c>
      <c r="D4">
        <v>1521.7</v>
      </c>
      <c r="E4" s="55">
        <v>2755.078</v>
      </c>
      <c r="F4">
        <v>32141.8</v>
      </c>
      <c r="G4">
        <v>890.5</v>
      </c>
      <c r="H4" s="55"/>
    </row>
    <row r="5" spans="1:8" ht="12.75">
      <c r="A5" t="s">
        <v>187</v>
      </c>
      <c r="B5">
        <v>9448.6</v>
      </c>
      <c r="C5">
        <v>8085.7</v>
      </c>
      <c r="D5">
        <v>524.9</v>
      </c>
      <c r="E5" s="55">
        <v>837.968</v>
      </c>
      <c r="F5">
        <v>9687.8</v>
      </c>
      <c r="G5">
        <v>239.1999999999989</v>
      </c>
      <c r="H5" s="55"/>
    </row>
    <row r="6" spans="2:8" ht="12.75">
      <c r="B6">
        <v>58845.8</v>
      </c>
      <c r="C6">
        <v>50763</v>
      </c>
      <c r="D6">
        <v>2966</v>
      </c>
      <c r="E6" s="55">
        <v>5116.9</v>
      </c>
      <c r="F6">
        <v>60587.1</v>
      </c>
      <c r="G6">
        <v>1741.3000000000102</v>
      </c>
      <c r="H6" s="55"/>
    </row>
    <row r="10" spans="1:7" ht="12.75">
      <c r="A10" t="s">
        <v>188</v>
      </c>
      <c r="B10" t="s">
        <v>189</v>
      </c>
      <c r="C10" t="s">
        <v>176</v>
      </c>
      <c r="D10" t="s">
        <v>174</v>
      </c>
      <c r="E10" t="s">
        <v>78</v>
      </c>
      <c r="F10" t="s">
        <v>183</v>
      </c>
      <c r="G10" t="s">
        <v>173</v>
      </c>
    </row>
    <row r="11" spans="1:7" ht="12.75">
      <c r="A11" t="s">
        <v>184</v>
      </c>
      <c r="B11">
        <v>140</v>
      </c>
      <c r="C11">
        <v>117</v>
      </c>
      <c r="D11">
        <v>7</v>
      </c>
      <c r="E11">
        <v>16</v>
      </c>
      <c r="F11">
        <v>147</v>
      </c>
      <c r="G11">
        <v>7</v>
      </c>
    </row>
    <row r="12" spans="1:7" ht="12.75">
      <c r="A12" t="s">
        <v>185</v>
      </c>
      <c r="B12">
        <v>866</v>
      </c>
      <c r="C12">
        <v>737</v>
      </c>
      <c r="D12">
        <v>45</v>
      </c>
      <c r="E12">
        <v>84</v>
      </c>
      <c r="F12">
        <v>913</v>
      </c>
      <c r="G12">
        <v>47</v>
      </c>
    </row>
    <row r="13" spans="1:7" ht="12.75">
      <c r="A13" t="s">
        <v>186</v>
      </c>
      <c r="B13">
        <v>1595</v>
      </c>
      <c r="C13">
        <v>1350</v>
      </c>
      <c r="D13">
        <v>87</v>
      </c>
      <c r="E13">
        <v>158</v>
      </c>
      <c r="F13">
        <v>1657</v>
      </c>
      <c r="G13">
        <v>62</v>
      </c>
    </row>
    <row r="14" spans="1:7" ht="12.75">
      <c r="A14" t="s">
        <v>187</v>
      </c>
      <c r="B14">
        <v>562</v>
      </c>
      <c r="C14">
        <v>482</v>
      </c>
      <c r="D14">
        <v>24</v>
      </c>
      <c r="E14">
        <v>56</v>
      </c>
      <c r="F14">
        <v>572</v>
      </c>
      <c r="G14">
        <v>10</v>
      </c>
    </row>
    <row r="16" spans="1:7" ht="12.75">
      <c r="A16" t="s">
        <v>190</v>
      </c>
      <c r="B16" t="s">
        <v>189</v>
      </c>
      <c r="C16" t="s">
        <v>176</v>
      </c>
      <c r="D16" t="s">
        <v>174</v>
      </c>
      <c r="E16" t="s">
        <v>78</v>
      </c>
      <c r="F16" t="s">
        <v>183</v>
      </c>
      <c r="G16" t="s">
        <v>173</v>
      </c>
    </row>
    <row r="17" spans="1:7" ht="12.75">
      <c r="A17" t="s">
        <v>184</v>
      </c>
      <c r="B17" s="56">
        <v>13.482799799684116</v>
      </c>
      <c r="C17" s="56">
        <v>12.990185193409426</v>
      </c>
      <c r="D17" s="56">
        <v>13.440860215053766</v>
      </c>
      <c r="E17" s="56">
        <v>18.689776575402153</v>
      </c>
      <c r="F17" s="56">
        <v>13.690465103283849</v>
      </c>
      <c r="G17" s="56">
        <v>19.785189372526894</v>
      </c>
    </row>
    <row r="18" spans="1:7" ht="12.75">
      <c r="A18" t="s">
        <v>185</v>
      </c>
      <c r="B18" s="56">
        <v>111.56487123661802</v>
      </c>
      <c r="C18" s="56">
        <v>110.06571087216248</v>
      </c>
      <c r="D18" s="56">
        <v>112.89513296537882</v>
      </c>
      <c r="E18" s="56">
        <v>125.79162617124734</v>
      </c>
      <c r="F18" s="56">
        <v>113.83897956384584</v>
      </c>
      <c r="G18" s="56">
        <v>182.31186966640806</v>
      </c>
    </row>
    <row r="19" spans="1:7" ht="12.75">
      <c r="A19" t="s">
        <v>186</v>
      </c>
      <c r="B19" s="56">
        <v>51.03787682432411</v>
      </c>
      <c r="C19" s="56">
        <v>50.04726686314853</v>
      </c>
      <c r="D19" s="56">
        <v>57.17289873168167</v>
      </c>
      <c r="E19" s="56">
        <v>57.3486485682075</v>
      </c>
      <c r="F19" s="56">
        <v>51.55280662564014</v>
      </c>
      <c r="G19" s="56">
        <v>69.62380685008422</v>
      </c>
    </row>
    <row r="20" spans="1:7" ht="12.75">
      <c r="A20" t="s">
        <v>187</v>
      </c>
      <c r="B20" s="56">
        <v>59.479711279977984</v>
      </c>
      <c r="C20" s="56">
        <v>59.61141274101191</v>
      </c>
      <c r="D20" s="56">
        <v>45.72299485616308</v>
      </c>
      <c r="E20" s="56">
        <v>66.82832757336796</v>
      </c>
      <c r="F20" s="56">
        <v>59.04333285162783</v>
      </c>
      <c r="G20" s="56">
        <v>41.80602006688983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u031953</dc:creator>
  <cp:keywords/>
  <dc:description/>
  <cp:lastModifiedBy>u031953</cp:lastModifiedBy>
  <dcterms:created xsi:type="dcterms:W3CDTF">2009-11-19T09:42:57Z</dcterms:created>
  <dcterms:modified xsi:type="dcterms:W3CDTF">2009-11-19T09:45:38Z</dcterms:modified>
  <cp:category/>
  <cp:version/>
  <cp:contentType/>
  <cp:contentStatus/>
</cp:coreProperties>
</file>