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J" sheetId="1" r:id="rId1"/>
    <sheet name="Table K" sheetId="2" r:id="rId2"/>
    <sheet name="Table L" sheetId="3" r:id="rId3"/>
  </sheets>
  <externalReferences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J'!$A$1:$T$58</definedName>
    <definedName name="_xlnm.Print_Area" localSheetId="1">'Table K'!$A$1:$P$60</definedName>
    <definedName name="_xlnm.Print_Area" localSheetId="2">'Table L'!$A$1:$K$43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<sst xmlns="http://schemas.openxmlformats.org/spreadsheetml/2006/main" count="162" uniqueCount="100">
  <si>
    <t>Table J       Comparison of sources: GROS road deaths, hospitals emergency admissions &amp; Police Stats 19 data</t>
  </si>
  <si>
    <t>All ages</t>
  </si>
  <si>
    <t>reported road casualties</t>
  </si>
  <si>
    <t>reported road deaths</t>
  </si>
  <si>
    <t>KSI</t>
  </si>
  <si>
    <t>Killed</t>
  </si>
  <si>
    <t>Seriously injured</t>
  </si>
  <si>
    <t>Killed &amp; Seriously Injured (KSI)</t>
  </si>
  <si>
    <t>GROS: difference</t>
  </si>
  <si>
    <t>GROS: %</t>
  </si>
  <si>
    <t>% of hospitals emergency admiss.</t>
  </si>
  <si>
    <t>Change from 1998 to 2008</t>
  </si>
  <si>
    <t>Overall averages</t>
  </si>
  <si>
    <t>1980 - 2008</t>
  </si>
  <si>
    <t>1980 - 1995</t>
  </si>
  <si>
    <t>1996 - 2008</t>
  </si>
  <si>
    <t>Figures on the same basis as the rest of this publication</t>
  </si>
  <si>
    <t>Children covers ages 0-15 inclusive in the Police (Stats 19) statistics, and ages 0-14 inclusive in the hospitals emergency admissions figures</t>
  </si>
  <si>
    <t>Children   (0-14)</t>
  </si>
  <si>
    <t>Pedest-rians</t>
  </si>
  <si>
    <t>Pedal cyclists</t>
  </si>
  <si>
    <t>Motor-cyclists</t>
  </si>
  <si>
    <t>Car</t>
  </si>
  <si>
    <t xml:space="preserve">Other 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</si>
  <si>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</si>
  <si>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</si>
  <si>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</si>
  <si>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</si>
  <si>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</si>
  <si>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</si>
  <si>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</si>
  <si>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</si>
  <si>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</si>
  <si>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</si>
  <si>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Children   (0-15)</t>
  </si>
  <si>
    <t>All types of road user</t>
  </si>
  <si>
    <t xml:space="preserve">As a percentage of hospital admissions </t>
  </si>
  <si>
    <t>From ISD, identified using SMR admission type code 32 "Patient injury, Road Traffic Accident"</t>
  </si>
  <si>
    <t xml:space="preserve">Road user type are bases on ICD10 diagnosis codes: </t>
  </si>
  <si>
    <t>V01-V09 = "Pedestrian injured in transport accident"</t>
  </si>
  <si>
    <t>V10-V19 = "Pedal cyclist injured in transport accident"</t>
  </si>
  <si>
    <t>V20-V29 = "Motorcycle rider injured in transport accident"</t>
  </si>
  <si>
    <t>V40-V49 = "Car occupant injured in transport accident"</t>
  </si>
  <si>
    <t xml:space="preserve">the "Other" category includes users of (e.g.) buses, goods vehicles, etc - and any "road accident" deaths </t>
  </si>
  <si>
    <t>which are due to suicide or natural causes (which should not be counted in the "Police" figures)</t>
  </si>
  <si>
    <t xml:space="preserve">Figures on the same basis as figures appearing on ISD Web site "Unintentional Injuries" Table 9b </t>
  </si>
  <si>
    <t>May differ slightly from the overall total in Table J, due to late returns and amendments</t>
  </si>
  <si>
    <t>Table L        Comparison of sources: Scottish Houeshold Survey &amp; Police Stats 19</t>
  </si>
  <si>
    <t xml:space="preserve">Scottish Household Survey </t>
  </si>
  <si>
    <t>Police Stats 19 as a % of SHS</t>
  </si>
  <si>
    <t>Age</t>
  </si>
  <si>
    <t>2005-2009average</t>
  </si>
  <si>
    <t>1999- Mar 2003 and 2005 - 2009</t>
  </si>
  <si>
    <t>2005-2009 average</t>
  </si>
  <si>
    <t xml:space="preserve">1999- Mar 2003 and 2005 - 2009 </t>
  </si>
  <si>
    <t>percentages of adults</t>
  </si>
  <si>
    <t>%</t>
  </si>
  <si>
    <t>Pedestrians</t>
  </si>
  <si>
    <t>16-22</t>
  </si>
  <si>
    <t>23-29</t>
  </si>
  <si>
    <t>30-39</t>
  </si>
  <si>
    <t>40-49</t>
  </si>
  <si>
    <t>50-59</t>
  </si>
  <si>
    <t>60-69</t>
  </si>
  <si>
    <t>70+</t>
  </si>
  <si>
    <t>All adults</t>
  </si>
  <si>
    <t>Others - drivers/riders and passengers</t>
  </si>
  <si>
    <t>Derived from Table 32</t>
  </si>
  <si>
    <t>Note that the SHS and Police Stats 19 figures are not on the same basis - for example:</t>
  </si>
  <si>
    <t>( a )</t>
  </si>
  <si>
    <t xml:space="preserve">they relate to different periods - the Stats 19 figures are calculated from the data for the </t>
  </si>
  <si>
    <t>years from 2005 to 2009 inclusive, whereas the SHS figures are based on the combined data from</t>
  </si>
  <si>
    <t>all the samples for which the question was asked (1999-March 2003 and 2005-2009)</t>
  </si>
  <si>
    <t>( b)</t>
  </si>
  <si>
    <t>the SHS respondent is asked whether he/she was injured in a road accident in the past year.</t>
  </si>
  <si>
    <t xml:space="preserve">An injury obtained 13-14 months ago might be counted, if the respondent couldn't </t>
  </si>
  <si>
    <t>remember exactly when, which could inflate the SHS figures</t>
  </si>
  <si>
    <t>( c )</t>
  </si>
  <si>
    <t>what the Police would count as an injury, which could also affect the comparison</t>
  </si>
  <si>
    <t>( d )</t>
  </si>
  <si>
    <t>the SHS data relate only to adult members of Scottish households; the Stats 19 data will</t>
  </si>
  <si>
    <t>include non-Scots who were injured in Scotland, and exclude Scots injured elsewhere</t>
  </si>
  <si>
    <t>Adult population 05-09 average</t>
  </si>
  <si>
    <t>Pedal cycle</t>
  </si>
  <si>
    <t>Other driver/pass</t>
  </si>
  <si>
    <t>All road users</t>
  </si>
  <si>
    <r>
      <t>Children</t>
    </r>
    <r>
      <rPr>
        <b/>
        <vertAlign val="superscript"/>
        <sz val="12"/>
        <rFont val="Arial"/>
        <family val="2"/>
      </rPr>
      <t>4</t>
    </r>
  </si>
  <si>
    <r>
      <t>GROS: deaths from road traffic accidents</t>
    </r>
    <r>
      <rPr>
        <b/>
        <vertAlign val="superscript"/>
        <sz val="12"/>
        <rFont val="Arial"/>
        <family val="2"/>
      </rPr>
      <t>1</t>
    </r>
  </si>
  <si>
    <r>
      <t>Hospital emergency admissions resulting from Road Traffic Accidents</t>
    </r>
    <r>
      <rPr>
        <b/>
        <vertAlign val="superscript"/>
        <sz val="12"/>
        <rFont val="Arial"/>
        <family val="2"/>
      </rPr>
      <t>2</t>
    </r>
  </si>
  <si>
    <r>
      <t>Police Stats 19 statistics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     </t>
    </r>
  </si>
  <si>
    <r>
      <t xml:space="preserve">Deaths caused by road transport accidents (GROS Web site Table 6.10 </t>
    </r>
    <r>
      <rPr>
        <i/>
        <sz val="10.5"/>
        <rFont val="Arial"/>
        <family val="2"/>
      </rPr>
      <t>Deaths from road transport accidents)</t>
    </r>
  </si>
  <si>
    <r>
      <t>Financial years from 1996 onwards (www.isdscotland.org/unintentional_injuries). Figures prior to 1996 raken from Table 1 of TRL report 420</t>
    </r>
    <r>
      <rPr>
        <i/>
        <sz val="10.5"/>
        <rFont val="Arial"/>
        <family val="2"/>
      </rPr>
      <t xml:space="preserve"> Linkage of STATS19 and Scottish hospital in-patient data</t>
    </r>
  </si>
  <si>
    <r>
      <t>Hospital emergency admissions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   </t>
    </r>
  </si>
  <si>
    <r>
      <t xml:space="preserve">All types of road user </t>
    </r>
    <r>
      <rPr>
        <vertAlign val="superscript"/>
        <sz val="12"/>
        <rFont val="Arial"/>
        <family val="2"/>
      </rPr>
      <t>2</t>
    </r>
  </si>
  <si>
    <r>
      <t>Reported killed and seriously injured    (Police Stats 19 figures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</t>
    </r>
  </si>
  <si>
    <r>
      <t>Road casualties - all severities (Police Stats 19 figures)</t>
    </r>
    <r>
      <rPr>
        <b/>
        <vertAlign val="superscript"/>
        <sz val="12"/>
        <rFont val="Arial"/>
        <family val="2"/>
      </rPr>
      <t>1</t>
    </r>
  </si>
  <si>
    <r>
      <t xml:space="preserve">the word </t>
    </r>
    <r>
      <rPr>
        <i/>
        <sz val="11"/>
        <rFont val="Arial"/>
        <family val="2"/>
      </rPr>
      <t>injury</t>
    </r>
    <r>
      <rPr>
        <sz val="11"/>
        <rFont val="Arial"/>
        <family val="2"/>
      </rPr>
      <t xml:space="preserve"> is subjective - what an SHS respondent regards as an injury may differ from</t>
    </r>
  </si>
  <si>
    <t xml:space="preserve">             </t>
  </si>
  <si>
    <t>Table K    Comparison of sources:  hospitals emergency admissions and Police Stats19 data</t>
  </si>
  <si>
    <t xml:space="preserve">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</si>
</sst>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0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color indexed="56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9" fontId="11" fillId="0" borderId="0" xfId="23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6" fillId="0" borderId="0" xfId="23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23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11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11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9" fontId="11" fillId="0" borderId="0" xfId="23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14" fillId="0" borderId="0" xfId="0" applyNumberFormat="1" applyFont="1" applyFill="1" applyAlignment="1">
      <alignment horizontal="right"/>
    </xf>
    <xf numFmtId="9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37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9" fontId="14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/>
    </xf>
    <xf numFmtId="9" fontId="11" fillId="0" borderId="0" xfId="23" applyFont="1" applyAlignment="1">
      <alignment/>
    </xf>
    <xf numFmtId="0" fontId="2" fillId="0" borderId="1" xfId="0" applyFont="1" applyBorder="1" applyAlignment="1">
      <alignment horizontal="center"/>
    </xf>
    <xf numFmtId="9" fontId="11" fillId="0" borderId="1" xfId="23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7" fontId="25" fillId="0" borderId="0" xfId="0" applyNumberFormat="1" applyFont="1" applyFill="1" applyBorder="1" applyAlignment="1">
      <alignment/>
    </xf>
    <xf numFmtId="167" fontId="2" fillId="0" borderId="0" xfId="22" applyNumberFormat="1" applyFont="1" applyFill="1" applyBorder="1" applyAlignment="1">
      <alignment horizontal="right" wrapText="1"/>
      <protection/>
    </xf>
    <xf numFmtId="166" fontId="2" fillId="0" borderId="0" xfId="22" applyNumberFormat="1" applyFont="1" applyBorder="1" applyAlignment="1">
      <alignment horizontal="right" wrapText="1"/>
      <protection/>
    </xf>
    <xf numFmtId="9" fontId="11" fillId="0" borderId="0" xfId="23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top" wrapText="1"/>
    </xf>
    <xf numFmtId="167" fontId="25" fillId="0" borderId="1" xfId="0" applyNumberFormat="1" applyFont="1" applyFill="1" applyBorder="1" applyAlignment="1">
      <alignment/>
    </xf>
    <xf numFmtId="167" fontId="2" fillId="0" borderId="1" xfId="22" applyNumberFormat="1" applyFont="1" applyFill="1" applyBorder="1" applyAlignment="1">
      <alignment horizontal="right" wrapText="1"/>
      <protection/>
    </xf>
    <xf numFmtId="0" fontId="2" fillId="0" borderId="1" xfId="0" applyFont="1" applyBorder="1" applyAlignment="1">
      <alignment horizontal="right" wrapText="1"/>
    </xf>
    <xf numFmtId="9" fontId="11" fillId="0" borderId="1" xfId="23" applyFont="1" applyBorder="1" applyAlignment="1">
      <alignment horizontal="right" vertical="top" wrapText="1"/>
    </xf>
    <xf numFmtId="167" fontId="11" fillId="0" borderId="1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1" fontId="2" fillId="0" borderId="0" xfId="21" applyNumberFormat="1" applyFont="1">
      <alignment/>
      <protection/>
    </xf>
    <xf numFmtId="173" fontId="27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41" fontId="10" fillId="0" borderId="0" xfId="21" applyNumberFormat="1" applyFont="1">
      <alignment/>
      <protection/>
    </xf>
    <xf numFmtId="41" fontId="2" fillId="0" borderId="0" xfId="21" applyNumberFormat="1" applyFont="1" applyAlignment="1">
      <alignment wrapText="1"/>
      <protection/>
    </xf>
    <xf numFmtId="0" fontId="2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2" xfId="21"/>
    <cellStyle name="Normal_SHS stuf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38100</xdr:rowOff>
    </xdr:from>
    <xdr:ext cx="142875" cy="257175"/>
    <xdr:sp>
      <xdr:nvSpPr>
        <xdr:cNvPr id="1" name="TextBox 1"/>
        <xdr:cNvSpPr txBox="1">
          <a:spLocks noChangeArrowheads="1"/>
        </xdr:cNvSpPr>
      </xdr:nvSpPr>
      <xdr:spPr>
        <a:xfrm>
          <a:off x="609600" y="16097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38100</xdr:rowOff>
    </xdr:from>
    <xdr:ext cx="142875" cy="257175"/>
    <xdr:sp>
      <xdr:nvSpPr>
        <xdr:cNvPr id="2" name="TextBox 2"/>
        <xdr:cNvSpPr txBox="1">
          <a:spLocks noChangeArrowheads="1"/>
        </xdr:cNvSpPr>
      </xdr:nvSpPr>
      <xdr:spPr>
        <a:xfrm>
          <a:off x="609600" y="16097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19</xdr:row>
      <xdr:rowOff>38100</xdr:rowOff>
    </xdr:from>
    <xdr:ext cx="142875" cy="257175"/>
    <xdr:sp>
      <xdr:nvSpPr>
        <xdr:cNvPr id="3" name="TextBox 3"/>
        <xdr:cNvSpPr txBox="1">
          <a:spLocks noChangeArrowheads="1"/>
        </xdr:cNvSpPr>
      </xdr:nvSpPr>
      <xdr:spPr>
        <a:xfrm>
          <a:off x="609600" y="49244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19</xdr:row>
      <xdr:rowOff>38100</xdr:rowOff>
    </xdr:from>
    <xdr:ext cx="142875" cy="257175"/>
    <xdr:sp>
      <xdr:nvSpPr>
        <xdr:cNvPr id="4" name="TextBox 4"/>
        <xdr:cNvSpPr txBox="1">
          <a:spLocks noChangeArrowheads="1"/>
        </xdr:cNvSpPr>
      </xdr:nvSpPr>
      <xdr:spPr>
        <a:xfrm>
          <a:off x="609600" y="49244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36</xdr:row>
      <xdr:rowOff>38100</xdr:rowOff>
    </xdr:from>
    <xdr:ext cx="142875" cy="257175"/>
    <xdr:sp>
      <xdr:nvSpPr>
        <xdr:cNvPr id="5" name="TextBox 5"/>
        <xdr:cNvSpPr txBox="1">
          <a:spLocks noChangeArrowheads="1"/>
        </xdr:cNvSpPr>
      </xdr:nvSpPr>
      <xdr:spPr>
        <a:xfrm>
          <a:off x="609600" y="80105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0</xdr:colOff>
      <xdr:row>36</xdr:row>
      <xdr:rowOff>38100</xdr:rowOff>
    </xdr:from>
    <xdr:ext cx="142875" cy="257175"/>
    <xdr:sp>
      <xdr:nvSpPr>
        <xdr:cNvPr id="6" name="TextBox 6"/>
        <xdr:cNvSpPr txBox="1">
          <a:spLocks noChangeArrowheads="1"/>
        </xdr:cNvSpPr>
      </xdr:nvSpPr>
      <xdr:spPr>
        <a:xfrm>
          <a:off x="609600" y="80105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57421875" style="3" customWidth="1"/>
    <col min="2" max="2" width="1.8515625" style="3" customWidth="1"/>
    <col min="3" max="3" width="13.57421875" style="3" customWidth="1"/>
    <col min="4" max="4" width="1.7109375" style="3" customWidth="1"/>
    <col min="5" max="5" width="16.00390625" style="3" customWidth="1"/>
    <col min="6" max="6" width="1.7109375" style="3" customWidth="1"/>
    <col min="7" max="7" width="8.7109375" style="3" customWidth="1"/>
    <col min="8" max="8" width="11.421875" style="3" bestFit="1" customWidth="1"/>
    <col min="9" max="9" width="11.421875" style="3" customWidth="1"/>
    <col min="10" max="10" width="1.7109375" style="3" customWidth="1"/>
    <col min="11" max="11" width="10.28125" style="3" customWidth="1"/>
    <col min="12" max="12" width="15.421875" style="3" customWidth="1"/>
    <col min="13" max="13" width="1.7109375" style="3" customWidth="1"/>
    <col min="14" max="14" width="13.421875" style="3" customWidth="1"/>
    <col min="15" max="15" width="1.7109375" style="3" customWidth="1"/>
    <col min="16" max="16" width="13.140625" style="3" customWidth="1"/>
    <col min="17" max="17" width="1.7109375" style="3" customWidth="1"/>
    <col min="18" max="18" width="11.00390625" style="3" customWidth="1"/>
    <col min="19" max="19" width="11.140625" style="3" customWidth="1"/>
    <col min="20" max="20" width="1.7109375" style="3" customWidth="1"/>
    <col min="21" max="21" width="34.421875" style="3" customWidth="1"/>
    <col min="22" max="16384" width="9.140625" style="3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9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9.5" thickBot="1">
      <c r="A3" s="3" t="s">
        <v>99</v>
      </c>
      <c r="C3" s="131" t="s"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P3" s="131" t="s">
        <v>86</v>
      </c>
      <c r="Q3" s="131"/>
      <c r="R3" s="131"/>
      <c r="S3" s="131"/>
    </row>
    <row r="4" spans="1:19" ht="43.5" customHeight="1" thickBot="1">
      <c r="A4" s="6"/>
      <c r="B4" s="6"/>
      <c r="C4" s="132" t="s">
        <v>87</v>
      </c>
      <c r="D4" s="7"/>
      <c r="E4" s="132" t="s">
        <v>88</v>
      </c>
      <c r="F4" s="6"/>
      <c r="G4" s="131" t="s">
        <v>89</v>
      </c>
      <c r="H4" s="131"/>
      <c r="I4" s="131"/>
      <c r="J4" s="131"/>
      <c r="K4" s="131"/>
      <c r="L4" s="131"/>
      <c r="M4" s="131"/>
      <c r="N4" s="131"/>
      <c r="O4" s="6"/>
      <c r="P4" s="132" t="s">
        <v>88</v>
      </c>
      <c r="Q4" s="7"/>
      <c r="R4" s="132" t="s">
        <v>89</v>
      </c>
      <c r="S4" s="132"/>
    </row>
    <row r="5" spans="1:19" ht="18.75" thickBot="1">
      <c r="A5" s="8"/>
      <c r="B5" s="8"/>
      <c r="C5" s="37"/>
      <c r="D5" s="7"/>
      <c r="E5" s="37"/>
      <c r="F5" s="8"/>
      <c r="G5" s="131" t="s">
        <v>2</v>
      </c>
      <c r="H5" s="131"/>
      <c r="I5" s="131"/>
      <c r="J5" s="6"/>
      <c r="K5" s="131" t="s">
        <v>3</v>
      </c>
      <c r="L5" s="131"/>
      <c r="M5" s="6"/>
      <c r="N5" s="5" t="s">
        <v>4</v>
      </c>
      <c r="O5" s="9"/>
      <c r="P5" s="37"/>
      <c r="Q5" s="7"/>
      <c r="R5" s="133"/>
      <c r="S5" s="133"/>
    </row>
    <row r="6" spans="1:19" ht="77.25" customHeight="1" thickBot="1">
      <c r="A6" s="11"/>
      <c r="B6" s="11"/>
      <c r="C6" s="133"/>
      <c r="D6" s="12"/>
      <c r="E6" s="133"/>
      <c r="F6" s="11"/>
      <c r="G6" s="5" t="s">
        <v>5</v>
      </c>
      <c r="H6" s="10" t="s">
        <v>6</v>
      </c>
      <c r="I6" s="10" t="s">
        <v>7</v>
      </c>
      <c r="J6" s="5"/>
      <c r="K6" s="10" t="s">
        <v>8</v>
      </c>
      <c r="L6" s="10" t="s">
        <v>9</v>
      </c>
      <c r="M6" s="4"/>
      <c r="N6" s="10" t="s">
        <v>10</v>
      </c>
      <c r="O6" s="13"/>
      <c r="P6" s="133"/>
      <c r="Q6" s="12"/>
      <c r="R6" s="10" t="s">
        <v>7</v>
      </c>
      <c r="S6" s="10" t="s">
        <v>10</v>
      </c>
    </row>
    <row r="7" spans="1:12" ht="13.5" customHeight="1">
      <c r="A7" s="14"/>
      <c r="B7" s="14"/>
      <c r="F7" s="14"/>
      <c r="G7" s="15"/>
      <c r="H7" s="15"/>
      <c r="I7" s="16"/>
      <c r="J7" s="16"/>
      <c r="K7" s="16"/>
      <c r="L7" s="16"/>
    </row>
    <row r="8" spans="1:19" s="27" customFormat="1" ht="15.75">
      <c r="A8" s="17">
        <v>1980</v>
      </c>
      <c r="B8" s="17"/>
      <c r="C8" s="18">
        <v>753</v>
      </c>
      <c r="D8" s="19"/>
      <c r="E8" s="20">
        <v>8744</v>
      </c>
      <c r="F8" s="21"/>
      <c r="G8" s="21">
        <v>700</v>
      </c>
      <c r="H8" s="20">
        <v>8839</v>
      </c>
      <c r="I8" s="22">
        <f aca="true" t="shared" si="0" ref="I8:I37">SUM(G8:H8)</f>
        <v>9539</v>
      </c>
      <c r="J8" s="22"/>
      <c r="K8" s="22">
        <f aca="true" t="shared" si="1" ref="K8:K37">G8-C8</f>
        <v>-53</v>
      </c>
      <c r="L8" s="23">
        <f aca="true" t="shared" si="2" ref="L8:L37">G8/C8</f>
        <v>0.9296148738379814</v>
      </c>
      <c r="M8" s="24"/>
      <c r="N8" s="23">
        <f aca="true" t="shared" si="3" ref="N8:N25">I8/E8</f>
        <v>1.0909194876486734</v>
      </c>
      <c r="O8" s="25"/>
      <c r="P8" s="26"/>
      <c r="Q8" s="26"/>
      <c r="R8" s="26"/>
      <c r="S8" s="26"/>
    </row>
    <row r="9" spans="1:19" ht="15">
      <c r="A9" s="28">
        <v>1981</v>
      </c>
      <c r="B9" s="28"/>
      <c r="C9" s="18">
        <v>732</v>
      </c>
      <c r="D9" s="20"/>
      <c r="E9" s="20">
        <v>9080</v>
      </c>
      <c r="F9" s="21"/>
      <c r="G9" s="21">
        <v>677</v>
      </c>
      <c r="H9" s="20">
        <v>8840</v>
      </c>
      <c r="I9" s="22">
        <f t="shared" si="0"/>
        <v>9517</v>
      </c>
      <c r="J9" s="22"/>
      <c r="K9" s="22">
        <f t="shared" si="1"/>
        <v>-55</v>
      </c>
      <c r="L9" s="23">
        <f t="shared" si="2"/>
        <v>0.924863387978142</v>
      </c>
      <c r="M9" s="24"/>
      <c r="N9" s="23">
        <f t="shared" si="3"/>
        <v>1.0481277533039648</v>
      </c>
      <c r="O9" s="29"/>
      <c r="P9" s="30"/>
      <c r="Q9" s="30"/>
      <c r="R9" s="30"/>
      <c r="S9" s="30"/>
    </row>
    <row r="10" spans="1:19" ht="15">
      <c r="A10" s="28">
        <v>1982</v>
      </c>
      <c r="B10" s="28"/>
      <c r="C10" s="18">
        <v>749</v>
      </c>
      <c r="D10" s="20"/>
      <c r="E10" s="20">
        <v>8664</v>
      </c>
      <c r="F10" s="21"/>
      <c r="G10" s="21">
        <v>701</v>
      </c>
      <c r="H10" s="20">
        <v>9260</v>
      </c>
      <c r="I10" s="22">
        <f t="shared" si="0"/>
        <v>9961</v>
      </c>
      <c r="J10" s="22"/>
      <c r="K10" s="22">
        <f t="shared" si="1"/>
        <v>-48</v>
      </c>
      <c r="L10" s="23">
        <f t="shared" si="2"/>
        <v>0.9359145527369827</v>
      </c>
      <c r="M10" s="24"/>
      <c r="N10" s="23">
        <f t="shared" si="3"/>
        <v>1.1496999076638965</v>
      </c>
      <c r="O10" s="29"/>
      <c r="P10" s="30"/>
      <c r="Q10" s="30"/>
      <c r="R10" s="30"/>
      <c r="S10" s="30"/>
    </row>
    <row r="11" spans="1:19" ht="15">
      <c r="A11" s="28">
        <v>1983</v>
      </c>
      <c r="B11" s="28"/>
      <c r="C11" s="18">
        <v>656</v>
      </c>
      <c r="D11" s="20"/>
      <c r="E11" s="20">
        <v>7512</v>
      </c>
      <c r="F11" s="21"/>
      <c r="G11" s="21">
        <v>624</v>
      </c>
      <c r="H11" s="20">
        <v>7633</v>
      </c>
      <c r="I11" s="22">
        <f t="shared" si="0"/>
        <v>8257</v>
      </c>
      <c r="J11" s="22"/>
      <c r="K11" s="22">
        <f t="shared" si="1"/>
        <v>-32</v>
      </c>
      <c r="L11" s="23">
        <f t="shared" si="2"/>
        <v>0.9512195121951219</v>
      </c>
      <c r="M11" s="24"/>
      <c r="N11" s="23">
        <f t="shared" si="3"/>
        <v>1.0991746538871139</v>
      </c>
      <c r="O11" s="29"/>
      <c r="P11" s="30"/>
      <c r="Q11" s="30"/>
      <c r="R11" s="30"/>
      <c r="S11" s="30"/>
    </row>
    <row r="12" spans="1:19" ht="15">
      <c r="A12" s="28">
        <v>1984</v>
      </c>
      <c r="B12" s="28"/>
      <c r="C12" s="18">
        <v>621</v>
      </c>
      <c r="D12" s="20"/>
      <c r="E12" s="20">
        <v>7650</v>
      </c>
      <c r="F12" s="21"/>
      <c r="G12" s="21">
        <v>599</v>
      </c>
      <c r="H12" s="20">
        <v>7727</v>
      </c>
      <c r="I12" s="22">
        <f t="shared" si="0"/>
        <v>8326</v>
      </c>
      <c r="J12" s="22"/>
      <c r="K12" s="22">
        <f t="shared" si="1"/>
        <v>-22</v>
      </c>
      <c r="L12" s="23">
        <f t="shared" si="2"/>
        <v>0.964573268921095</v>
      </c>
      <c r="M12" s="24"/>
      <c r="N12" s="23">
        <f t="shared" si="3"/>
        <v>1.0883660130718955</v>
      </c>
      <c r="O12" s="29"/>
      <c r="P12" s="30"/>
      <c r="Q12" s="30"/>
      <c r="R12" s="30"/>
      <c r="S12" s="30"/>
    </row>
    <row r="13" spans="1:19" s="27" customFormat="1" ht="15.75">
      <c r="A13" s="17">
        <v>1985</v>
      </c>
      <c r="B13" s="17"/>
      <c r="C13" s="18">
        <v>614</v>
      </c>
      <c r="D13" s="19"/>
      <c r="E13" s="20">
        <v>7521</v>
      </c>
      <c r="F13" s="21"/>
      <c r="G13" s="20">
        <v>602</v>
      </c>
      <c r="H13" s="20">
        <v>7786</v>
      </c>
      <c r="I13" s="22">
        <f t="shared" si="0"/>
        <v>8388</v>
      </c>
      <c r="J13" s="22"/>
      <c r="K13" s="22">
        <f t="shared" si="1"/>
        <v>-12</v>
      </c>
      <c r="L13" s="23">
        <f t="shared" si="2"/>
        <v>0.9804560260586319</v>
      </c>
      <c r="M13" s="24"/>
      <c r="N13" s="23">
        <f t="shared" si="3"/>
        <v>1.1152772237734343</v>
      </c>
      <c r="O13" s="25"/>
      <c r="P13" s="26"/>
      <c r="Q13" s="26"/>
      <c r="R13" s="26"/>
      <c r="S13" s="26"/>
    </row>
    <row r="14" spans="1:19" ht="15">
      <c r="A14" s="28">
        <v>1986</v>
      </c>
      <c r="B14" s="28"/>
      <c r="C14" s="18">
        <v>615</v>
      </c>
      <c r="D14" s="20"/>
      <c r="E14" s="20">
        <v>7065</v>
      </c>
      <c r="F14" s="21"/>
      <c r="G14" s="20">
        <v>601</v>
      </c>
      <c r="H14" s="20">
        <v>7422</v>
      </c>
      <c r="I14" s="22">
        <f t="shared" si="0"/>
        <v>8023</v>
      </c>
      <c r="J14" s="22"/>
      <c r="K14" s="22">
        <f t="shared" si="1"/>
        <v>-14</v>
      </c>
      <c r="L14" s="23">
        <f t="shared" si="2"/>
        <v>0.9772357723577236</v>
      </c>
      <c r="M14" s="24"/>
      <c r="N14" s="23">
        <f t="shared" si="3"/>
        <v>1.135598018400566</v>
      </c>
      <c r="O14" s="29"/>
      <c r="P14" s="30"/>
      <c r="Q14" s="30"/>
      <c r="R14" s="31"/>
      <c r="S14" s="30"/>
    </row>
    <row r="15" spans="1:19" ht="15">
      <c r="A15" s="28">
        <v>1987</v>
      </c>
      <c r="B15" s="28"/>
      <c r="C15" s="18">
        <v>586</v>
      </c>
      <c r="D15" s="20"/>
      <c r="E15" s="20">
        <v>6349</v>
      </c>
      <c r="F15" s="21"/>
      <c r="G15" s="20">
        <v>556</v>
      </c>
      <c r="H15" s="20">
        <v>6707</v>
      </c>
      <c r="I15" s="22">
        <f t="shared" si="0"/>
        <v>7263</v>
      </c>
      <c r="J15" s="22"/>
      <c r="K15" s="22">
        <f t="shared" si="1"/>
        <v>-30</v>
      </c>
      <c r="L15" s="23">
        <f t="shared" si="2"/>
        <v>0.9488054607508533</v>
      </c>
      <c r="M15" s="24"/>
      <c r="N15" s="23">
        <f t="shared" si="3"/>
        <v>1.1439596786895574</v>
      </c>
      <c r="O15" s="29"/>
      <c r="P15" s="30"/>
      <c r="Q15" s="30"/>
      <c r="R15" s="30"/>
      <c r="S15" s="30"/>
    </row>
    <row r="16" spans="1:19" ht="15">
      <c r="A16" s="28">
        <v>1988</v>
      </c>
      <c r="B16" s="28"/>
      <c r="C16" s="18">
        <v>564</v>
      </c>
      <c r="D16" s="20"/>
      <c r="E16" s="20">
        <v>6546</v>
      </c>
      <c r="F16" s="21"/>
      <c r="G16" s="20">
        <v>554</v>
      </c>
      <c r="H16" s="20">
        <v>6732</v>
      </c>
      <c r="I16" s="22">
        <f t="shared" si="0"/>
        <v>7286</v>
      </c>
      <c r="J16" s="22"/>
      <c r="K16" s="22">
        <f t="shared" si="1"/>
        <v>-10</v>
      </c>
      <c r="L16" s="23">
        <f t="shared" si="2"/>
        <v>0.9822695035460993</v>
      </c>
      <c r="M16" s="24"/>
      <c r="N16" s="23">
        <f t="shared" si="3"/>
        <v>1.113046135044302</v>
      </c>
      <c r="O16" s="29"/>
      <c r="P16" s="30"/>
      <c r="Q16" s="30"/>
      <c r="R16" s="30"/>
      <c r="S16" s="30"/>
    </row>
    <row r="17" spans="1:19" ht="15">
      <c r="A17" s="28">
        <v>1989</v>
      </c>
      <c r="B17" s="28"/>
      <c r="C17" s="18">
        <v>564</v>
      </c>
      <c r="D17" s="20"/>
      <c r="E17" s="20">
        <v>6665</v>
      </c>
      <c r="F17" s="21"/>
      <c r="G17" s="20">
        <v>553</v>
      </c>
      <c r="H17" s="20">
        <v>6998</v>
      </c>
      <c r="I17" s="22">
        <f t="shared" si="0"/>
        <v>7551</v>
      </c>
      <c r="J17" s="22"/>
      <c r="K17" s="22">
        <f t="shared" si="1"/>
        <v>-11</v>
      </c>
      <c r="L17" s="23">
        <f t="shared" si="2"/>
        <v>0.9804964539007093</v>
      </c>
      <c r="M17" s="24"/>
      <c r="N17" s="23">
        <f t="shared" si="3"/>
        <v>1.132933233308327</v>
      </c>
      <c r="O17" s="29"/>
      <c r="P17" s="30"/>
      <c r="Q17" s="30"/>
      <c r="R17" s="30"/>
      <c r="S17" s="30"/>
    </row>
    <row r="18" spans="1:19" s="27" customFormat="1" ht="15.75">
      <c r="A18" s="17">
        <v>1990</v>
      </c>
      <c r="B18" s="17"/>
      <c r="C18" s="18">
        <v>555</v>
      </c>
      <c r="D18" s="19"/>
      <c r="E18" s="20">
        <v>6461</v>
      </c>
      <c r="F18" s="21"/>
      <c r="G18" s="20">
        <v>546</v>
      </c>
      <c r="H18" s="20">
        <v>6252</v>
      </c>
      <c r="I18" s="22">
        <f t="shared" si="0"/>
        <v>6798</v>
      </c>
      <c r="J18" s="22"/>
      <c r="K18" s="22">
        <f t="shared" si="1"/>
        <v>-9</v>
      </c>
      <c r="L18" s="23">
        <f t="shared" si="2"/>
        <v>0.9837837837837838</v>
      </c>
      <c r="M18" s="24"/>
      <c r="N18" s="23">
        <f t="shared" si="3"/>
        <v>1.0521591084971367</v>
      </c>
      <c r="O18" s="25"/>
      <c r="P18" s="26"/>
      <c r="Q18" s="26"/>
      <c r="R18" s="26"/>
      <c r="S18" s="26"/>
    </row>
    <row r="19" spans="1:19" ht="15">
      <c r="A19" s="28">
        <v>1991</v>
      </c>
      <c r="B19" s="28"/>
      <c r="C19" s="18">
        <v>521</v>
      </c>
      <c r="D19" s="20"/>
      <c r="E19" s="20">
        <v>6148</v>
      </c>
      <c r="F19" s="21"/>
      <c r="G19" s="20">
        <v>491</v>
      </c>
      <c r="H19" s="20">
        <v>5638</v>
      </c>
      <c r="I19" s="22">
        <f t="shared" si="0"/>
        <v>6129</v>
      </c>
      <c r="J19" s="22"/>
      <c r="K19" s="22">
        <f t="shared" si="1"/>
        <v>-30</v>
      </c>
      <c r="L19" s="23">
        <f t="shared" si="2"/>
        <v>0.9424184261036468</v>
      </c>
      <c r="M19" s="24"/>
      <c r="N19" s="23">
        <f t="shared" si="3"/>
        <v>0.9969095640858816</v>
      </c>
      <c r="O19" s="29"/>
      <c r="P19" s="30"/>
      <c r="Q19" s="30"/>
      <c r="R19" s="30"/>
      <c r="S19" s="30"/>
    </row>
    <row r="20" spans="1:19" ht="15">
      <c r="A20" s="28">
        <v>1992</v>
      </c>
      <c r="B20" s="28"/>
      <c r="C20" s="18">
        <v>472</v>
      </c>
      <c r="D20" s="20"/>
      <c r="E20" s="20">
        <v>5890</v>
      </c>
      <c r="F20" s="21"/>
      <c r="G20" s="20">
        <v>463</v>
      </c>
      <c r="H20" s="20">
        <v>5176</v>
      </c>
      <c r="I20" s="22">
        <f t="shared" si="0"/>
        <v>5639</v>
      </c>
      <c r="J20" s="22"/>
      <c r="K20" s="22">
        <f t="shared" si="1"/>
        <v>-9</v>
      </c>
      <c r="L20" s="23">
        <f t="shared" si="2"/>
        <v>0.9809322033898306</v>
      </c>
      <c r="M20" s="24"/>
      <c r="N20" s="23">
        <f t="shared" si="3"/>
        <v>0.9573853989813242</v>
      </c>
      <c r="O20" s="29"/>
      <c r="P20" s="30"/>
      <c r="Q20" s="30"/>
      <c r="R20" s="30"/>
      <c r="S20" s="30"/>
    </row>
    <row r="21" spans="1:19" ht="15">
      <c r="A21" s="28">
        <v>1993</v>
      </c>
      <c r="B21" s="28"/>
      <c r="C21" s="18">
        <v>410</v>
      </c>
      <c r="D21" s="20"/>
      <c r="E21" s="20">
        <v>5399</v>
      </c>
      <c r="F21" s="21"/>
      <c r="G21" s="20">
        <v>399</v>
      </c>
      <c r="H21" s="20">
        <v>4454</v>
      </c>
      <c r="I21" s="22">
        <f t="shared" si="0"/>
        <v>4853</v>
      </c>
      <c r="J21" s="22"/>
      <c r="K21" s="22">
        <f t="shared" si="1"/>
        <v>-11</v>
      </c>
      <c r="L21" s="23">
        <f t="shared" si="2"/>
        <v>0.973170731707317</v>
      </c>
      <c r="M21" s="24"/>
      <c r="N21" s="23">
        <f t="shared" si="3"/>
        <v>0.898870161140952</v>
      </c>
      <c r="O21" s="29"/>
      <c r="P21" s="30"/>
      <c r="Q21" s="30"/>
      <c r="R21" s="30"/>
      <c r="S21" s="30"/>
    </row>
    <row r="22" spans="1:19" ht="15">
      <c r="A22" s="28">
        <v>1994</v>
      </c>
      <c r="B22" s="28"/>
      <c r="C22" s="18">
        <v>359</v>
      </c>
      <c r="D22" s="20"/>
      <c r="E22" s="20">
        <v>5411</v>
      </c>
      <c r="F22" s="21"/>
      <c r="G22" s="20">
        <v>363</v>
      </c>
      <c r="H22" s="20">
        <v>5208</v>
      </c>
      <c r="I22" s="22">
        <f t="shared" si="0"/>
        <v>5571</v>
      </c>
      <c r="J22" s="22"/>
      <c r="K22" s="22">
        <f t="shared" si="1"/>
        <v>4</v>
      </c>
      <c r="L22" s="23">
        <f t="shared" si="2"/>
        <v>1.011142061281337</v>
      </c>
      <c r="M22" s="24"/>
      <c r="N22" s="23">
        <f t="shared" si="3"/>
        <v>1.029569395675476</v>
      </c>
      <c r="O22" s="29"/>
      <c r="P22" s="30"/>
      <c r="Q22" s="30"/>
      <c r="R22" s="30"/>
      <c r="S22" s="30"/>
    </row>
    <row r="23" spans="1:19" s="27" customFormat="1" ht="15.75">
      <c r="A23" s="17">
        <v>1995</v>
      </c>
      <c r="B23" s="17"/>
      <c r="C23" s="18">
        <v>427</v>
      </c>
      <c r="D23" s="32"/>
      <c r="E23" s="33">
        <v>5321</v>
      </c>
      <c r="F23" s="21"/>
      <c r="G23" s="20">
        <v>409</v>
      </c>
      <c r="H23" s="20">
        <v>4930</v>
      </c>
      <c r="I23" s="22">
        <f t="shared" si="0"/>
        <v>5339</v>
      </c>
      <c r="J23" s="22"/>
      <c r="K23" s="22">
        <f t="shared" si="1"/>
        <v>-18</v>
      </c>
      <c r="L23" s="23">
        <f t="shared" si="2"/>
        <v>0.9578454332552693</v>
      </c>
      <c r="M23" s="24"/>
      <c r="N23" s="23">
        <f t="shared" si="3"/>
        <v>1.0033828227776733</v>
      </c>
      <c r="O23" s="25"/>
      <c r="P23" s="26"/>
      <c r="Q23" s="26"/>
      <c r="R23" s="26"/>
      <c r="S23" s="26"/>
    </row>
    <row r="24" spans="1:19" ht="15">
      <c r="A24" s="28">
        <v>1996</v>
      </c>
      <c r="B24" s="28"/>
      <c r="C24" s="18">
        <v>367</v>
      </c>
      <c r="D24" s="20"/>
      <c r="E24" s="33">
        <v>5106</v>
      </c>
      <c r="F24" s="21"/>
      <c r="G24" s="20">
        <v>357</v>
      </c>
      <c r="H24" s="20">
        <v>4041</v>
      </c>
      <c r="I24" s="22">
        <f t="shared" si="0"/>
        <v>4398</v>
      </c>
      <c r="J24" s="22"/>
      <c r="K24" s="22">
        <f t="shared" si="1"/>
        <v>-10</v>
      </c>
      <c r="L24" s="23">
        <f t="shared" si="2"/>
        <v>0.9727520435967303</v>
      </c>
      <c r="M24" s="30"/>
      <c r="N24" s="34">
        <f t="shared" si="3"/>
        <v>0.8613396004700352</v>
      </c>
      <c r="O24" s="35"/>
      <c r="P24" s="20">
        <v>996</v>
      </c>
      <c r="Q24" s="33"/>
      <c r="R24" s="20">
        <v>790</v>
      </c>
      <c r="S24" s="34">
        <f aca="true" t="shared" si="4" ref="S24:S36">R24/P24</f>
        <v>0.7931726907630522</v>
      </c>
    </row>
    <row r="25" spans="1:19" ht="15">
      <c r="A25" s="28">
        <v>1997</v>
      </c>
      <c r="B25" s="28"/>
      <c r="C25" s="18">
        <v>389</v>
      </c>
      <c r="D25" s="20"/>
      <c r="E25" s="33">
        <v>5316</v>
      </c>
      <c r="F25" s="21"/>
      <c r="G25" s="20">
        <v>377</v>
      </c>
      <c r="H25" s="20">
        <v>4047</v>
      </c>
      <c r="I25" s="22">
        <f t="shared" si="0"/>
        <v>4424</v>
      </c>
      <c r="J25" s="22"/>
      <c r="K25" s="22">
        <f t="shared" si="1"/>
        <v>-12</v>
      </c>
      <c r="L25" s="23">
        <f t="shared" si="2"/>
        <v>0.9691516709511568</v>
      </c>
      <c r="M25" s="30"/>
      <c r="N25" s="34">
        <f t="shared" si="3"/>
        <v>0.8322046651617758</v>
      </c>
      <c r="O25" s="35"/>
      <c r="P25" s="20">
        <v>1116</v>
      </c>
      <c r="Q25" s="33"/>
      <c r="R25" s="20">
        <v>745</v>
      </c>
      <c r="S25" s="34">
        <f t="shared" si="4"/>
        <v>0.6675627240143369</v>
      </c>
    </row>
    <row r="26" spans="1:19" ht="15">
      <c r="A26" s="36">
        <v>1998</v>
      </c>
      <c r="B26" s="36"/>
      <c r="C26" s="18">
        <v>390</v>
      </c>
      <c r="D26" s="20"/>
      <c r="E26" s="33">
        <v>5289</v>
      </c>
      <c r="F26" s="38"/>
      <c r="G26" s="20">
        <v>385</v>
      </c>
      <c r="H26" s="20">
        <v>4072</v>
      </c>
      <c r="I26" s="39">
        <f t="shared" si="0"/>
        <v>4457</v>
      </c>
      <c r="J26" s="39"/>
      <c r="K26" s="22">
        <f t="shared" si="1"/>
        <v>-5</v>
      </c>
      <c r="L26" s="23">
        <f t="shared" si="2"/>
        <v>0.9871794871794872</v>
      </c>
      <c r="M26" s="30"/>
      <c r="N26" s="34">
        <f>+I26/E26</f>
        <v>0.8426923804121762</v>
      </c>
      <c r="O26" s="35"/>
      <c r="P26" s="20">
        <v>1079</v>
      </c>
      <c r="Q26" s="33"/>
      <c r="R26" s="33">
        <v>698</v>
      </c>
      <c r="S26" s="34">
        <f t="shared" si="4"/>
        <v>0.6468952734012975</v>
      </c>
    </row>
    <row r="27" spans="1:19" s="6" customFormat="1" ht="15">
      <c r="A27" s="36">
        <v>1999</v>
      </c>
      <c r="B27" s="36"/>
      <c r="C27" s="18">
        <v>324</v>
      </c>
      <c r="D27" s="33"/>
      <c r="E27" s="33">
        <v>4941</v>
      </c>
      <c r="F27" s="38"/>
      <c r="G27" s="20">
        <v>310</v>
      </c>
      <c r="H27" s="20">
        <v>3765</v>
      </c>
      <c r="I27" s="39">
        <f t="shared" si="0"/>
        <v>4075</v>
      </c>
      <c r="J27" s="39"/>
      <c r="K27" s="22">
        <f t="shared" si="1"/>
        <v>-14</v>
      </c>
      <c r="L27" s="23">
        <f t="shared" si="2"/>
        <v>0.9567901234567902</v>
      </c>
      <c r="M27" s="40"/>
      <c r="N27" s="41">
        <f>+I27/E27</f>
        <v>0.8247318356607974</v>
      </c>
      <c r="O27" s="42"/>
      <c r="P27" s="20">
        <v>1012</v>
      </c>
      <c r="Q27" s="33"/>
      <c r="R27" s="33">
        <v>625</v>
      </c>
      <c r="S27" s="34">
        <f t="shared" si="4"/>
        <v>0.6175889328063241</v>
      </c>
    </row>
    <row r="28" spans="1:19" s="9" customFormat="1" ht="15.75">
      <c r="A28" s="14">
        <v>2000</v>
      </c>
      <c r="B28" s="14"/>
      <c r="C28" s="18">
        <v>343</v>
      </c>
      <c r="D28" s="32"/>
      <c r="E28" s="33">
        <v>4904</v>
      </c>
      <c r="F28" s="38"/>
      <c r="G28" s="20">
        <v>326</v>
      </c>
      <c r="H28" s="20">
        <v>3568</v>
      </c>
      <c r="I28" s="39">
        <f t="shared" si="0"/>
        <v>3894</v>
      </c>
      <c r="J28" s="39"/>
      <c r="K28" s="22">
        <f t="shared" si="1"/>
        <v>-17</v>
      </c>
      <c r="L28" s="23">
        <f t="shared" si="2"/>
        <v>0.9504373177842566</v>
      </c>
      <c r="M28" s="40"/>
      <c r="N28" s="41">
        <f aca="true" t="shared" si="5" ref="N28:N36">I28/E28</f>
        <v>0.7940456769983687</v>
      </c>
      <c r="O28" s="43"/>
      <c r="P28" s="20">
        <v>978</v>
      </c>
      <c r="Q28" s="33"/>
      <c r="R28" s="33">
        <v>561</v>
      </c>
      <c r="S28" s="34">
        <f t="shared" si="4"/>
        <v>0.5736196319018405</v>
      </c>
    </row>
    <row r="29" spans="1:19" s="27" customFormat="1" ht="15">
      <c r="A29" s="36">
        <v>2001</v>
      </c>
      <c r="B29" s="36"/>
      <c r="C29" s="18">
        <v>369</v>
      </c>
      <c r="D29" s="20"/>
      <c r="E29" s="33">
        <v>4881</v>
      </c>
      <c r="F29" s="38"/>
      <c r="G29" s="20">
        <v>348</v>
      </c>
      <c r="H29" s="20">
        <v>3410</v>
      </c>
      <c r="I29" s="39">
        <f t="shared" si="0"/>
        <v>3758</v>
      </c>
      <c r="J29" s="39"/>
      <c r="K29" s="22">
        <f t="shared" si="1"/>
        <v>-21</v>
      </c>
      <c r="L29" s="23">
        <f t="shared" si="2"/>
        <v>0.943089430894309</v>
      </c>
      <c r="M29" s="40"/>
      <c r="N29" s="41">
        <f t="shared" si="5"/>
        <v>0.7699241958615037</v>
      </c>
      <c r="O29" s="42"/>
      <c r="P29" s="20">
        <v>893</v>
      </c>
      <c r="Q29" s="33"/>
      <c r="R29" s="33">
        <v>544</v>
      </c>
      <c r="S29" s="34">
        <f t="shared" si="4"/>
        <v>0.6091825307950728</v>
      </c>
    </row>
    <row r="30" spans="1:19" s="27" customFormat="1" ht="15">
      <c r="A30" s="36">
        <v>2002</v>
      </c>
      <c r="B30" s="36"/>
      <c r="C30" s="18">
        <v>321</v>
      </c>
      <c r="D30" s="20"/>
      <c r="E30" s="33">
        <v>4700</v>
      </c>
      <c r="F30" s="38"/>
      <c r="G30" s="20">
        <v>304</v>
      </c>
      <c r="H30" s="20">
        <v>3229</v>
      </c>
      <c r="I30" s="39">
        <f t="shared" si="0"/>
        <v>3533</v>
      </c>
      <c r="J30" s="39"/>
      <c r="K30" s="22">
        <f t="shared" si="1"/>
        <v>-17</v>
      </c>
      <c r="L30" s="23">
        <f t="shared" si="2"/>
        <v>0.9470404984423676</v>
      </c>
      <c r="M30" s="40"/>
      <c r="N30" s="41">
        <f t="shared" si="5"/>
        <v>0.7517021276595744</v>
      </c>
      <c r="O30" s="42"/>
      <c r="P30" s="20">
        <v>865</v>
      </c>
      <c r="Q30" s="33"/>
      <c r="R30" s="33">
        <v>527</v>
      </c>
      <c r="S30" s="34">
        <f t="shared" si="4"/>
        <v>0.6092485549132948</v>
      </c>
    </row>
    <row r="31" spans="1:19" ht="15">
      <c r="A31" s="28">
        <v>2003</v>
      </c>
      <c r="B31" s="28"/>
      <c r="C31" s="18">
        <v>351</v>
      </c>
      <c r="D31" s="20"/>
      <c r="E31" s="33">
        <v>4426</v>
      </c>
      <c r="F31" s="21"/>
      <c r="G31" s="20">
        <v>336</v>
      </c>
      <c r="H31" s="20">
        <v>2958</v>
      </c>
      <c r="I31" s="39">
        <f t="shared" si="0"/>
        <v>3294</v>
      </c>
      <c r="J31" s="39"/>
      <c r="K31" s="22">
        <f t="shared" si="1"/>
        <v>-15</v>
      </c>
      <c r="L31" s="23">
        <f t="shared" si="2"/>
        <v>0.9572649572649573</v>
      </c>
      <c r="M31" s="30"/>
      <c r="N31" s="41">
        <f t="shared" si="5"/>
        <v>0.7442385901491189</v>
      </c>
      <c r="O31" s="42"/>
      <c r="P31" s="20">
        <v>776</v>
      </c>
      <c r="Q31" s="33"/>
      <c r="R31" s="20">
        <v>432</v>
      </c>
      <c r="S31" s="34">
        <f t="shared" si="4"/>
        <v>0.5567010309278351</v>
      </c>
    </row>
    <row r="32" spans="1:19" ht="15">
      <c r="A32" s="28">
        <v>2004</v>
      </c>
      <c r="B32" s="28"/>
      <c r="C32" s="18">
        <v>326</v>
      </c>
      <c r="D32" s="20"/>
      <c r="E32" s="33">
        <v>4373</v>
      </c>
      <c r="F32" s="21"/>
      <c r="G32" s="20">
        <v>308</v>
      </c>
      <c r="H32" s="20">
        <v>2766</v>
      </c>
      <c r="I32" s="39">
        <f t="shared" si="0"/>
        <v>3074</v>
      </c>
      <c r="J32" s="39"/>
      <c r="K32" s="22">
        <f t="shared" si="1"/>
        <v>-18</v>
      </c>
      <c r="L32" s="23">
        <f t="shared" si="2"/>
        <v>0.9447852760736196</v>
      </c>
      <c r="M32" s="30"/>
      <c r="N32" s="41">
        <f t="shared" si="5"/>
        <v>0.7029499199634118</v>
      </c>
      <c r="O32" s="42"/>
      <c r="P32" s="20">
        <v>693</v>
      </c>
      <c r="Q32" s="33"/>
      <c r="R32" s="20">
        <v>384</v>
      </c>
      <c r="S32" s="34">
        <f t="shared" si="4"/>
        <v>0.5541125541125541</v>
      </c>
    </row>
    <row r="33" spans="1:19" ht="15.75">
      <c r="A33" s="17">
        <v>2005</v>
      </c>
      <c r="B33" s="17"/>
      <c r="C33" s="44">
        <v>294</v>
      </c>
      <c r="D33" s="19"/>
      <c r="E33" s="33">
        <v>4389</v>
      </c>
      <c r="F33" s="21"/>
      <c r="G33" s="20">
        <v>286</v>
      </c>
      <c r="H33" s="20">
        <v>2665</v>
      </c>
      <c r="I33" s="39">
        <f t="shared" si="0"/>
        <v>2951</v>
      </c>
      <c r="J33" s="39"/>
      <c r="K33" s="22">
        <f t="shared" si="1"/>
        <v>-8</v>
      </c>
      <c r="L33" s="23">
        <f t="shared" si="2"/>
        <v>0.9727891156462585</v>
      </c>
      <c r="M33" s="30"/>
      <c r="N33" s="45">
        <f t="shared" si="5"/>
        <v>0.6723627249943039</v>
      </c>
      <c r="O33" s="42"/>
      <c r="P33" s="20">
        <v>696</v>
      </c>
      <c r="Q33" s="33"/>
      <c r="R33" s="20">
        <v>368</v>
      </c>
      <c r="S33" s="34">
        <f t="shared" si="4"/>
        <v>0.5287356321839081</v>
      </c>
    </row>
    <row r="34" spans="1:19" ht="15">
      <c r="A34" s="28">
        <v>2006</v>
      </c>
      <c r="B34" s="28"/>
      <c r="C34" s="44">
        <v>327</v>
      </c>
      <c r="D34" s="21"/>
      <c r="E34" s="46">
        <v>4304</v>
      </c>
      <c r="F34" s="47"/>
      <c r="G34" s="48">
        <v>314</v>
      </c>
      <c r="H34" s="48">
        <v>2634</v>
      </c>
      <c r="I34" s="49">
        <f t="shared" si="0"/>
        <v>2948</v>
      </c>
      <c r="J34" s="49"/>
      <c r="K34" s="50">
        <f t="shared" si="1"/>
        <v>-13</v>
      </c>
      <c r="L34" s="51">
        <f t="shared" si="2"/>
        <v>0.9602446483180428</v>
      </c>
      <c r="M34" s="52"/>
      <c r="N34" s="45">
        <f t="shared" si="5"/>
        <v>0.6849442379182156</v>
      </c>
      <c r="O34" s="53"/>
      <c r="P34" s="46">
        <v>633</v>
      </c>
      <c r="Q34" s="30"/>
      <c r="R34" s="20">
        <v>375</v>
      </c>
      <c r="S34" s="34">
        <f t="shared" si="4"/>
        <v>0.5924170616113744</v>
      </c>
    </row>
    <row r="35" spans="1:19" ht="15">
      <c r="A35" s="28">
        <v>2007</v>
      </c>
      <c r="B35" s="28"/>
      <c r="C35" s="21">
        <v>295</v>
      </c>
      <c r="D35" s="21"/>
      <c r="E35" s="46">
        <v>3902</v>
      </c>
      <c r="F35" s="47"/>
      <c r="G35" s="48">
        <v>281</v>
      </c>
      <c r="H35" s="48">
        <v>2385</v>
      </c>
      <c r="I35" s="49">
        <f t="shared" si="0"/>
        <v>2666</v>
      </c>
      <c r="J35" s="49"/>
      <c r="K35" s="50">
        <f t="shared" si="1"/>
        <v>-14</v>
      </c>
      <c r="L35" s="51">
        <f t="shared" si="2"/>
        <v>0.9525423728813559</v>
      </c>
      <c r="M35" s="52"/>
      <c r="N35" s="45">
        <f t="shared" si="5"/>
        <v>0.6832393644284982</v>
      </c>
      <c r="O35" s="53"/>
      <c r="P35" s="46">
        <v>452</v>
      </c>
      <c r="Q35" s="30"/>
      <c r="R35" s="20">
        <v>278</v>
      </c>
      <c r="S35" s="34">
        <f t="shared" si="4"/>
        <v>0.6150442477876106</v>
      </c>
    </row>
    <row r="36" spans="1:19" ht="15">
      <c r="A36" s="28">
        <v>2008</v>
      </c>
      <c r="B36" s="28"/>
      <c r="C36" s="21">
        <v>274</v>
      </c>
      <c r="D36" s="21"/>
      <c r="E36" s="46">
        <v>3656</v>
      </c>
      <c r="F36" s="47"/>
      <c r="G36" s="48">
        <v>270</v>
      </c>
      <c r="H36" s="48">
        <v>2570</v>
      </c>
      <c r="I36" s="49">
        <f t="shared" si="0"/>
        <v>2840</v>
      </c>
      <c r="J36" s="49"/>
      <c r="K36" s="50">
        <f t="shared" si="1"/>
        <v>-4</v>
      </c>
      <c r="L36" s="51">
        <f t="shared" si="2"/>
        <v>0.9854014598540146</v>
      </c>
      <c r="M36" s="52"/>
      <c r="N36" s="45">
        <f t="shared" si="5"/>
        <v>0.7768052516411379</v>
      </c>
      <c r="O36" s="53"/>
      <c r="P36" s="46">
        <v>366</v>
      </c>
      <c r="Q36" s="30"/>
      <c r="R36" s="20">
        <v>298</v>
      </c>
      <c r="S36" s="34">
        <f t="shared" si="4"/>
        <v>0.8142076502732241</v>
      </c>
    </row>
    <row r="37" spans="1:19" ht="15">
      <c r="A37" s="28">
        <v>2009</v>
      </c>
      <c r="B37" s="28"/>
      <c r="C37" s="21">
        <v>241</v>
      </c>
      <c r="D37" s="21"/>
      <c r="E37" s="47"/>
      <c r="F37" s="21"/>
      <c r="G37" s="20">
        <v>216</v>
      </c>
      <c r="H37" s="20">
        <v>2269</v>
      </c>
      <c r="I37" s="39">
        <f t="shared" si="0"/>
        <v>2485</v>
      </c>
      <c r="J37" s="39"/>
      <c r="K37" s="22">
        <f t="shared" si="1"/>
        <v>-25</v>
      </c>
      <c r="L37" s="23">
        <f t="shared" si="2"/>
        <v>0.8962655601659751</v>
      </c>
      <c r="M37" s="30"/>
      <c r="N37" s="45"/>
      <c r="O37" s="54"/>
      <c r="P37" s="52"/>
      <c r="Q37" s="30"/>
      <c r="R37" s="20">
        <v>257</v>
      </c>
      <c r="S37" s="34"/>
    </row>
    <row r="38" spans="1:19" ht="15.75">
      <c r="A38" s="55" t="s">
        <v>11</v>
      </c>
      <c r="B38" s="5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0"/>
      <c r="N38" s="30"/>
      <c r="O38" s="30"/>
      <c r="P38" s="30"/>
      <c r="Q38" s="30"/>
      <c r="S38" s="30"/>
    </row>
    <row r="39" spans="1:19" ht="6" customHeight="1">
      <c r="A39" s="55"/>
      <c r="B39" s="5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0"/>
      <c r="N39" s="30"/>
      <c r="O39" s="30"/>
      <c r="P39" s="30"/>
      <c r="Q39" s="30"/>
      <c r="R39" s="30"/>
      <c r="S39" s="30"/>
    </row>
    <row r="40" spans="1:19" ht="15">
      <c r="A40" s="28"/>
      <c r="B40" s="28"/>
      <c r="C40" s="23">
        <f>(C36-C26)/C26</f>
        <v>-0.29743589743589743</v>
      </c>
      <c r="D40" s="23"/>
      <c r="E40" s="23">
        <f>(E36-E26)/E26</f>
        <v>-0.30875401777273587</v>
      </c>
      <c r="F40" s="23" t="e">
        <f>(F36-F26)/F26</f>
        <v>#DIV/0!</v>
      </c>
      <c r="G40" s="23">
        <f>(G36-G26)/G26</f>
        <v>-0.2987012987012987</v>
      </c>
      <c r="H40" s="23">
        <f>(H36-H26)/H26</f>
        <v>-0.368860510805501</v>
      </c>
      <c r="I40" s="23">
        <f>(I36-I26)/I26</f>
        <v>-0.3628000897464662</v>
      </c>
      <c r="J40" s="23"/>
      <c r="K40" s="23"/>
      <c r="L40" s="23"/>
      <c r="M40" s="30"/>
      <c r="N40" s="30"/>
      <c r="O40" s="30"/>
      <c r="P40" s="23">
        <f>(P36-P26)/P26</f>
        <v>-0.6607970342910102</v>
      </c>
      <c r="Q40" s="23"/>
      <c r="R40" s="23">
        <f>(R36-R26)/R26</f>
        <v>-0.5730659025787965</v>
      </c>
      <c r="S40" s="30"/>
    </row>
    <row r="41" spans="1:19" ht="15">
      <c r="A41" s="28"/>
      <c r="B41" s="28"/>
      <c r="C41" s="23"/>
      <c r="D41" s="23"/>
      <c r="E41" s="23"/>
      <c r="F41" s="30"/>
      <c r="G41" s="30"/>
      <c r="H41" s="21"/>
      <c r="I41" s="23"/>
      <c r="J41" s="23"/>
      <c r="K41" s="23"/>
      <c r="L41" s="23"/>
      <c r="M41" s="30"/>
      <c r="N41" s="30"/>
      <c r="O41" s="30"/>
      <c r="P41" s="23"/>
      <c r="Q41" s="23"/>
      <c r="R41" s="23"/>
      <c r="S41" s="30"/>
    </row>
    <row r="42" spans="1:19" ht="15.75">
      <c r="A42" s="56" t="s">
        <v>12</v>
      </c>
      <c r="B42" s="56"/>
      <c r="C42" s="21"/>
      <c r="D42" s="21"/>
      <c r="E42" s="21"/>
      <c r="F42" s="21"/>
      <c r="G42" s="57"/>
      <c r="H42" s="57"/>
      <c r="I42" s="39"/>
      <c r="J42" s="39"/>
      <c r="K42" s="39"/>
      <c r="L42" s="39"/>
      <c r="M42" s="30"/>
      <c r="N42" s="54"/>
      <c r="O42" s="54"/>
      <c r="P42" s="30"/>
      <c r="Q42" s="30"/>
      <c r="R42" s="30"/>
      <c r="S42" s="30"/>
    </row>
    <row r="43" spans="1:19" ht="6" customHeight="1">
      <c r="A43" s="56"/>
      <c r="B43" s="56"/>
      <c r="C43" s="21"/>
      <c r="D43" s="21"/>
      <c r="E43" s="21"/>
      <c r="F43" s="21"/>
      <c r="G43" s="57"/>
      <c r="H43" s="57"/>
      <c r="I43" s="39"/>
      <c r="J43" s="39"/>
      <c r="K43" s="39"/>
      <c r="L43" s="39"/>
      <c r="M43" s="30"/>
      <c r="N43" s="54"/>
      <c r="O43" s="54"/>
      <c r="P43" s="30"/>
      <c r="Q43" s="30"/>
      <c r="R43" s="30"/>
      <c r="S43" s="30"/>
    </row>
    <row r="44" spans="1:19" ht="15">
      <c r="A44" s="58" t="s">
        <v>13</v>
      </c>
      <c r="B44" s="58"/>
      <c r="C44" s="21"/>
      <c r="D44" s="21"/>
      <c r="E44" s="21"/>
      <c r="F44" s="21"/>
      <c r="G44" s="30"/>
      <c r="H44" s="57"/>
      <c r="I44" s="39"/>
      <c r="J44" s="39"/>
      <c r="K44" s="39"/>
      <c r="L44" s="41">
        <f>AVERAGE(L8:L36)</f>
        <v>0.9629037880740643</v>
      </c>
      <c r="M44" s="41"/>
      <c r="N44" s="41">
        <f>AVERAGE(N8:N36)</f>
        <v>0.9309158319747964</v>
      </c>
      <c r="O44" s="59"/>
      <c r="P44" s="30"/>
      <c r="Q44" s="30"/>
      <c r="R44" s="30"/>
      <c r="S44" s="30"/>
    </row>
    <row r="45" spans="1:19" ht="15">
      <c r="A45" s="58" t="s">
        <v>14</v>
      </c>
      <c r="B45" s="58"/>
      <c r="C45" s="21"/>
      <c r="D45" s="21"/>
      <c r="E45" s="21"/>
      <c r="F45" s="21"/>
      <c r="G45" s="30"/>
      <c r="H45" s="57"/>
      <c r="I45" s="39"/>
      <c r="J45" s="39"/>
      <c r="K45" s="39"/>
      <c r="L45" s="41">
        <f>AVERAGE(L8:L23)</f>
        <v>0.9640463407377827</v>
      </c>
      <c r="M45" s="41"/>
      <c r="N45" s="41">
        <f>AVERAGE(N8:N23)</f>
        <v>1.0659611597468859</v>
      </c>
      <c r="O45" s="59"/>
      <c r="P45" s="30"/>
      <c r="Q45" s="30"/>
      <c r="R45" s="30"/>
      <c r="S45" s="30"/>
    </row>
    <row r="46" spans="1:20" ht="15">
      <c r="A46" s="58" t="s">
        <v>15</v>
      </c>
      <c r="B46" s="58"/>
      <c r="C46" s="21"/>
      <c r="D46" s="21"/>
      <c r="E46" s="21"/>
      <c r="F46" s="21"/>
      <c r="G46" s="30"/>
      <c r="H46" s="57"/>
      <c r="I46" s="39"/>
      <c r="J46" s="39"/>
      <c r="K46" s="39"/>
      <c r="L46" s="41">
        <f>AVERAGE(L24:L36)</f>
        <v>0.9614975694110265</v>
      </c>
      <c r="M46" s="41"/>
      <c r="N46" s="41">
        <f>AVERAGE(N24:N36)</f>
        <v>0.7647061977937629</v>
      </c>
      <c r="O46" s="41"/>
      <c r="P46" s="41"/>
      <c r="Q46" s="41"/>
      <c r="R46" s="41"/>
      <c r="S46" s="41">
        <f>AVERAGE(S24:S36)</f>
        <v>0.629114501191671</v>
      </c>
      <c r="T46" s="41"/>
    </row>
    <row r="47" spans="1:19" ht="15.75" thickBot="1">
      <c r="A47" s="60"/>
      <c r="B47" s="60"/>
      <c r="C47" s="60"/>
      <c r="D47" s="60"/>
      <c r="E47" s="60"/>
      <c r="F47" s="60"/>
      <c r="G47" s="61"/>
      <c r="H47" s="61"/>
      <c r="I47" s="62"/>
      <c r="J47" s="62"/>
      <c r="K47" s="62"/>
      <c r="L47" s="62"/>
      <c r="M47" s="4"/>
      <c r="N47" s="63"/>
      <c r="O47" s="63"/>
      <c r="P47" s="4"/>
      <c r="Q47" s="4"/>
      <c r="R47" s="4"/>
      <c r="S47" s="4"/>
    </row>
    <row r="48" spans="1:15" ht="15">
      <c r="A48" s="28"/>
      <c r="B48" s="28"/>
      <c r="C48" s="28"/>
      <c r="D48" s="28"/>
      <c r="E48" s="28"/>
      <c r="F48" s="28"/>
      <c r="G48" s="64"/>
      <c r="H48" s="64"/>
      <c r="I48" s="65"/>
      <c r="J48" s="65"/>
      <c r="K48" s="65"/>
      <c r="L48" s="65"/>
      <c r="N48" s="66"/>
      <c r="O48" s="66"/>
    </row>
    <row r="49" spans="1:18" ht="13.5">
      <c r="A49" s="67">
        <v>1</v>
      </c>
      <c r="B49" s="68" t="s">
        <v>90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3.5">
      <c r="A50" s="67">
        <v>2</v>
      </c>
      <c r="B50" s="68" t="s">
        <v>91</v>
      </c>
      <c r="C50" s="68"/>
      <c r="D50" s="68"/>
      <c r="E50" s="69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3.5">
      <c r="A51" s="67">
        <v>3</v>
      </c>
      <c r="B51" s="68" t="s">
        <v>16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ht="13.5">
      <c r="A52" s="67">
        <v>4</v>
      </c>
      <c r="B52" s="68" t="s">
        <v>17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13.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3.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ht="13.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4:18" ht="13.5">
      <c r="D56" s="68"/>
      <c r="E56" s="69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4:18" ht="13.5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9" ht="147" customHeight="1"/>
  </sheetData>
  <mergeCells count="9">
    <mergeCell ref="P3:S3"/>
    <mergeCell ref="C3:N3"/>
    <mergeCell ref="G5:I5"/>
    <mergeCell ref="K5:L5"/>
    <mergeCell ref="G4:N4"/>
    <mergeCell ref="C4:C6"/>
    <mergeCell ref="E4:E6"/>
    <mergeCell ref="P4:P6"/>
    <mergeCell ref="R4:S5"/>
  </mergeCells>
  <printOptions/>
  <pageMargins left="0.53" right="0.57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2" customWidth="1"/>
    <col min="2" max="2" width="1.7109375" style="72" customWidth="1"/>
    <col min="3" max="8" width="9.140625" style="72" customWidth="1"/>
    <col min="9" max="9" width="3.28125" style="72" customWidth="1"/>
    <col min="10" max="12" width="9.140625" style="72" customWidth="1"/>
    <col min="13" max="13" width="7.00390625" style="72" bestFit="1" customWidth="1"/>
    <col min="14" max="14" width="10.28125" style="72" customWidth="1"/>
    <col min="15" max="15" width="1.7109375" style="72" customWidth="1"/>
    <col min="16" max="16" width="3.00390625" style="72" customWidth="1"/>
    <col min="17" max="17" width="45.140625" style="72" customWidth="1"/>
    <col min="18" max="16384" width="9.140625" style="72" customWidth="1"/>
  </cols>
  <sheetData>
    <row r="1" spans="1:17" ht="16.5">
      <c r="A1" s="70" t="s">
        <v>98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4" ht="8.25" customHeight="1" thickBot="1">
      <c r="A2" s="73"/>
      <c r="B2" s="74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3:14" ht="19.5" thickBot="1">
      <c r="C3" s="12" t="s">
        <v>92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6.5" thickBot="1">
      <c r="A4" s="76"/>
      <c r="C4" s="134" t="s">
        <v>1</v>
      </c>
      <c r="D4" s="134"/>
      <c r="E4" s="134"/>
      <c r="F4" s="134"/>
      <c r="G4" s="134"/>
      <c r="H4" s="134"/>
      <c r="J4" s="134" t="s">
        <v>18</v>
      </c>
      <c r="K4" s="134"/>
      <c r="L4" s="134"/>
      <c r="M4" s="134"/>
      <c r="N4" s="134"/>
    </row>
    <row r="5" spans="1:14" ht="63">
      <c r="A5" s="77"/>
      <c r="C5" s="78" t="s">
        <v>19</v>
      </c>
      <c r="D5" s="78" t="s">
        <v>20</v>
      </c>
      <c r="E5" s="78" t="s">
        <v>21</v>
      </c>
      <c r="F5" s="78" t="s">
        <v>22</v>
      </c>
      <c r="G5" s="78" t="s">
        <v>23</v>
      </c>
      <c r="H5" s="78" t="s">
        <v>93</v>
      </c>
      <c r="I5" s="76"/>
      <c r="J5" s="78" t="s">
        <v>19</v>
      </c>
      <c r="K5" s="78" t="s">
        <v>20</v>
      </c>
      <c r="L5" s="78" t="s">
        <v>22</v>
      </c>
      <c r="M5" s="78" t="s">
        <v>23</v>
      </c>
      <c r="N5" s="78" t="s">
        <v>93</v>
      </c>
    </row>
    <row r="6" spans="1:15" ht="15">
      <c r="A6" s="76" t="s">
        <v>24</v>
      </c>
      <c r="C6" s="20">
        <v>1370</v>
      </c>
      <c r="D6" s="20">
        <v>435</v>
      </c>
      <c r="E6" s="20">
        <v>352</v>
      </c>
      <c r="F6" s="20">
        <v>2382</v>
      </c>
      <c r="G6" s="20">
        <v>567</v>
      </c>
      <c r="H6" s="79">
        <f aca="true" t="shared" si="0" ref="H6:H15">SUM(C6:G6)</f>
        <v>5106</v>
      </c>
      <c r="I6" s="80" t="str">
        <f>IF(ABS(H6-'Table J'!E24)&gt;0.5,"***** DIFF"," ")</f>
        <v> </v>
      </c>
      <c r="J6" s="20">
        <v>590</v>
      </c>
      <c r="K6" s="20">
        <v>198</v>
      </c>
      <c r="L6" s="20">
        <v>139</v>
      </c>
      <c r="M6" s="20">
        <v>69</v>
      </c>
      <c r="N6" s="79">
        <f aca="true" t="shared" si="1" ref="N6:N15">SUM(J6:M6)</f>
        <v>996</v>
      </c>
      <c r="O6" s="80" t="str">
        <f>IF(ABS(N6-'Table J'!P24)&gt;0.5,"***** DIFF"," ")</f>
        <v> </v>
      </c>
    </row>
    <row r="7" spans="1:15" ht="15">
      <c r="A7" s="76" t="s">
        <v>25</v>
      </c>
      <c r="C7" s="20">
        <v>1264</v>
      </c>
      <c r="D7" s="20">
        <v>643</v>
      </c>
      <c r="E7" s="20">
        <v>481</v>
      </c>
      <c r="F7" s="20">
        <v>2308</v>
      </c>
      <c r="G7" s="20">
        <v>620</v>
      </c>
      <c r="H7" s="79">
        <f t="shared" si="0"/>
        <v>5316</v>
      </c>
      <c r="I7" s="80" t="str">
        <f>IF(ABS(H7-'Table J'!E25)&gt;0.5,"***** DIFF"," ")</f>
        <v> </v>
      </c>
      <c r="J7" s="20">
        <v>552</v>
      </c>
      <c r="K7" s="20">
        <v>357</v>
      </c>
      <c r="L7" s="20">
        <v>136</v>
      </c>
      <c r="M7" s="20">
        <v>71</v>
      </c>
      <c r="N7" s="79">
        <f t="shared" si="1"/>
        <v>1116</v>
      </c>
      <c r="O7" s="80" t="str">
        <f>IF(ABS(N7-'Table J'!P25)&gt;0.5,"***** DIFF"," ")</f>
        <v> </v>
      </c>
    </row>
    <row r="8" spans="1:15" ht="15">
      <c r="A8" s="76" t="s">
        <v>26</v>
      </c>
      <c r="C8" s="20">
        <v>1168</v>
      </c>
      <c r="D8" s="20">
        <v>681</v>
      </c>
      <c r="E8" s="20">
        <v>421</v>
      </c>
      <c r="F8" s="20">
        <v>2426</v>
      </c>
      <c r="G8" s="20">
        <v>593</v>
      </c>
      <c r="H8" s="79">
        <f t="shared" si="0"/>
        <v>5289</v>
      </c>
      <c r="I8" s="80" t="str">
        <f>IF(ABS(H8-'Table J'!E26)&gt;0.5,"***** DIFF"," ")</f>
        <v> </v>
      </c>
      <c r="J8" s="20">
        <v>470</v>
      </c>
      <c r="K8" s="20">
        <v>390</v>
      </c>
      <c r="L8" s="20">
        <v>145</v>
      </c>
      <c r="M8" s="20">
        <v>74</v>
      </c>
      <c r="N8" s="79">
        <f t="shared" si="1"/>
        <v>1079</v>
      </c>
      <c r="O8" s="80" t="str">
        <f>IF(ABS(N8-'Table J'!P26)&gt;0.5,"***** DIFF"," ")</f>
        <v> </v>
      </c>
    </row>
    <row r="9" spans="1:15" ht="15">
      <c r="A9" s="76" t="s">
        <v>27</v>
      </c>
      <c r="C9" s="20">
        <v>1126</v>
      </c>
      <c r="D9" s="20">
        <v>663</v>
      </c>
      <c r="E9" s="20">
        <v>518</v>
      </c>
      <c r="F9" s="20">
        <v>2027</v>
      </c>
      <c r="G9" s="20">
        <v>607</v>
      </c>
      <c r="H9" s="79">
        <f t="shared" si="0"/>
        <v>4941</v>
      </c>
      <c r="I9" s="80" t="str">
        <f>IF(ABS(H9-'Table J'!E27)&gt;0.5,"***** DIFF"," ")</f>
        <v> </v>
      </c>
      <c r="J9" s="20">
        <v>473</v>
      </c>
      <c r="K9" s="20">
        <v>379</v>
      </c>
      <c r="L9" s="20">
        <v>108</v>
      </c>
      <c r="M9" s="20">
        <v>52</v>
      </c>
      <c r="N9" s="79">
        <f t="shared" si="1"/>
        <v>1012</v>
      </c>
      <c r="O9" s="80" t="str">
        <f>IF(ABS(N9-'Table J'!P27)&gt;0.5,"***** DIFF"," ")</f>
        <v> </v>
      </c>
    </row>
    <row r="10" spans="1:15" ht="15">
      <c r="A10" s="76" t="s">
        <v>28</v>
      </c>
      <c r="C10" s="20">
        <v>987</v>
      </c>
      <c r="D10" s="20">
        <v>623</v>
      </c>
      <c r="E10" s="20">
        <v>522</v>
      </c>
      <c r="F10" s="20">
        <v>2180</v>
      </c>
      <c r="G10" s="20">
        <v>592</v>
      </c>
      <c r="H10" s="79">
        <f t="shared" si="0"/>
        <v>4904</v>
      </c>
      <c r="I10" s="80" t="str">
        <f>IF(ABS(H10-'Table J'!E28)&gt;0.5,"***** DIFF"," ")</f>
        <v> </v>
      </c>
      <c r="J10" s="20">
        <v>419</v>
      </c>
      <c r="K10" s="20">
        <v>349</v>
      </c>
      <c r="L10" s="20">
        <v>133</v>
      </c>
      <c r="M10" s="20">
        <v>77</v>
      </c>
      <c r="N10" s="79">
        <f t="shared" si="1"/>
        <v>978</v>
      </c>
      <c r="O10" s="80" t="str">
        <f>IF(ABS(N10-'Table J'!P28)&gt;0.5,"***** DIFF"," ")</f>
        <v> </v>
      </c>
    </row>
    <row r="11" spans="1:15" ht="15">
      <c r="A11" s="76" t="s">
        <v>29</v>
      </c>
      <c r="C11" s="20">
        <v>999</v>
      </c>
      <c r="D11" s="20">
        <v>544</v>
      </c>
      <c r="E11" s="20">
        <v>591</v>
      </c>
      <c r="F11" s="20">
        <v>2198</v>
      </c>
      <c r="G11" s="20">
        <v>549</v>
      </c>
      <c r="H11" s="79">
        <f t="shared" si="0"/>
        <v>4881</v>
      </c>
      <c r="I11" s="80" t="str">
        <f>IF(ABS(H11-'Table J'!E29)&gt;0.5,"***** DIFF"," ")</f>
        <v> </v>
      </c>
      <c r="J11" s="20">
        <v>424</v>
      </c>
      <c r="K11" s="20">
        <v>286</v>
      </c>
      <c r="L11" s="20">
        <v>129</v>
      </c>
      <c r="M11" s="20">
        <v>54</v>
      </c>
      <c r="N11" s="79">
        <f t="shared" si="1"/>
        <v>893</v>
      </c>
      <c r="O11" s="80" t="str">
        <f>IF(ABS(N11-'Table J'!P29)&gt;0.5,"***** DIFF"," ")</f>
        <v> </v>
      </c>
    </row>
    <row r="12" spans="1:15" ht="15">
      <c r="A12" s="76" t="s">
        <v>30</v>
      </c>
      <c r="C12" s="20">
        <v>937</v>
      </c>
      <c r="D12" s="20">
        <v>502</v>
      </c>
      <c r="E12" s="20">
        <v>569</v>
      </c>
      <c r="F12" s="20">
        <v>2121</v>
      </c>
      <c r="G12" s="20">
        <v>571</v>
      </c>
      <c r="H12" s="79">
        <f t="shared" si="0"/>
        <v>4700</v>
      </c>
      <c r="I12" s="80"/>
      <c r="J12" s="20">
        <v>390</v>
      </c>
      <c r="K12" s="20">
        <v>269</v>
      </c>
      <c r="L12" s="20">
        <v>139</v>
      </c>
      <c r="M12" s="20">
        <v>67</v>
      </c>
      <c r="N12" s="79">
        <f t="shared" si="1"/>
        <v>865</v>
      </c>
      <c r="O12" s="80" t="str">
        <f>IF(ABS(N12-'Table J'!P30)&gt;0.5,"***** DIFF"," ")</f>
        <v> </v>
      </c>
    </row>
    <row r="13" spans="1:15" ht="15">
      <c r="A13" s="76" t="s">
        <v>31</v>
      </c>
      <c r="C13" s="20">
        <v>804</v>
      </c>
      <c r="D13" s="20">
        <v>507</v>
      </c>
      <c r="E13" s="20">
        <v>528</v>
      </c>
      <c r="F13" s="20">
        <v>2032</v>
      </c>
      <c r="G13" s="20">
        <v>551</v>
      </c>
      <c r="H13" s="79">
        <f t="shared" si="0"/>
        <v>4422</v>
      </c>
      <c r="I13" s="80"/>
      <c r="J13" s="20">
        <v>322</v>
      </c>
      <c r="K13" s="20">
        <v>273</v>
      </c>
      <c r="L13" s="20">
        <v>129</v>
      </c>
      <c r="M13" s="20">
        <v>52</v>
      </c>
      <c r="N13" s="79">
        <f t="shared" si="1"/>
        <v>776</v>
      </c>
      <c r="O13" s="80"/>
    </row>
    <row r="14" spans="1:15" ht="15">
      <c r="A14" s="76" t="s">
        <v>32</v>
      </c>
      <c r="C14" s="20">
        <v>855</v>
      </c>
      <c r="D14" s="20">
        <v>451</v>
      </c>
      <c r="E14" s="20">
        <v>524</v>
      </c>
      <c r="F14" s="20">
        <v>1934</v>
      </c>
      <c r="G14" s="20">
        <v>600</v>
      </c>
      <c r="H14" s="79">
        <f t="shared" si="0"/>
        <v>4364</v>
      </c>
      <c r="I14" s="80"/>
      <c r="J14" s="20">
        <v>331</v>
      </c>
      <c r="K14" s="20">
        <v>203</v>
      </c>
      <c r="L14" s="20">
        <v>82</v>
      </c>
      <c r="M14" s="20">
        <v>75</v>
      </c>
      <c r="N14" s="79">
        <f t="shared" si="1"/>
        <v>691</v>
      </c>
      <c r="O14" s="80"/>
    </row>
    <row r="15" spans="1:15" ht="15">
      <c r="A15" s="76" t="s">
        <v>33</v>
      </c>
      <c r="C15" s="20">
        <v>894</v>
      </c>
      <c r="D15" s="20">
        <v>420</v>
      </c>
      <c r="E15" s="20">
        <v>526</v>
      </c>
      <c r="F15" s="20">
        <v>1937</v>
      </c>
      <c r="G15" s="20">
        <v>585</v>
      </c>
      <c r="H15" s="79">
        <f t="shared" si="0"/>
        <v>4362</v>
      </c>
      <c r="I15" s="80"/>
      <c r="J15" s="20">
        <v>336</v>
      </c>
      <c r="K15" s="20">
        <v>190</v>
      </c>
      <c r="L15" s="20">
        <v>105</v>
      </c>
      <c r="M15" s="20">
        <v>61</v>
      </c>
      <c r="N15" s="79">
        <f t="shared" si="1"/>
        <v>692</v>
      </c>
      <c r="O15" s="80"/>
    </row>
    <row r="16" spans="1:15" ht="15">
      <c r="A16" s="76"/>
      <c r="C16" s="20"/>
      <c r="D16" s="20"/>
      <c r="E16" s="20"/>
      <c r="F16" s="20"/>
      <c r="G16" s="20"/>
      <c r="H16" s="79"/>
      <c r="I16" s="80"/>
      <c r="J16" s="20"/>
      <c r="K16" s="20"/>
      <c r="L16" s="20"/>
      <c r="M16" s="20"/>
      <c r="N16" s="79"/>
      <c r="O16" s="80"/>
    </row>
    <row r="17" spans="3:14" ht="19.5" thickBot="1">
      <c r="C17" s="12" t="s">
        <v>94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6.5" thickBot="1">
      <c r="A18" s="76"/>
      <c r="C18" s="12" t="s">
        <v>1</v>
      </c>
      <c r="D18" s="75"/>
      <c r="E18" s="75"/>
      <c r="F18" s="75"/>
      <c r="G18" s="75"/>
      <c r="H18" s="75"/>
      <c r="J18" s="12" t="s">
        <v>34</v>
      </c>
      <c r="K18" s="75"/>
      <c r="L18" s="75"/>
      <c r="M18" s="75"/>
      <c r="N18" s="75"/>
    </row>
    <row r="19" spans="1:14" ht="60">
      <c r="A19" s="77"/>
      <c r="C19" s="78" t="s">
        <v>19</v>
      </c>
      <c r="D19" s="78" t="s">
        <v>20</v>
      </c>
      <c r="E19" s="78" t="s">
        <v>21</v>
      </c>
      <c r="F19" s="78" t="s">
        <v>22</v>
      </c>
      <c r="G19" s="78" t="s">
        <v>23</v>
      </c>
      <c r="H19" s="78" t="s">
        <v>35</v>
      </c>
      <c r="I19" s="76"/>
      <c r="J19" s="78" t="s">
        <v>19</v>
      </c>
      <c r="K19" s="78" t="s">
        <v>20</v>
      </c>
      <c r="L19" s="78" t="s">
        <v>22</v>
      </c>
      <c r="M19" s="78" t="s">
        <v>23</v>
      </c>
      <c r="N19" s="78" t="s">
        <v>35</v>
      </c>
    </row>
    <row r="20" spans="1:15" ht="15">
      <c r="A20" s="76">
        <v>1996</v>
      </c>
      <c r="C20" s="20">
        <v>1279</v>
      </c>
      <c r="D20" s="20">
        <v>216</v>
      </c>
      <c r="E20" s="20">
        <v>300</v>
      </c>
      <c r="F20" s="20">
        <v>2293</v>
      </c>
      <c r="G20" s="20">
        <v>310</v>
      </c>
      <c r="H20" s="79">
        <f aca="true" t="shared" si="2" ref="H20:H33">SUM(C20:G20)</f>
        <v>4398</v>
      </c>
      <c r="I20" s="80" t="str">
        <f>IF(ABS(H20-'Table J'!I24)&gt;0.5,"***** DIFF"," ")</f>
        <v> </v>
      </c>
      <c r="J20" s="81">
        <v>540</v>
      </c>
      <c r="K20" s="81">
        <v>100</v>
      </c>
      <c r="L20" s="81">
        <v>118</v>
      </c>
      <c r="M20" s="81">
        <v>32</v>
      </c>
      <c r="N20" s="82">
        <f aca="true" t="shared" si="3" ref="N20:N33">SUM(J20:M20)</f>
        <v>790</v>
      </c>
      <c r="O20" s="80" t="str">
        <f>IF(ABS(N20-'Table J'!R24)&gt;0.5,"***** DIFF"," ")</f>
        <v> </v>
      </c>
    </row>
    <row r="21" spans="1:15" ht="15">
      <c r="A21" s="76">
        <v>1997</v>
      </c>
      <c r="C21" s="20">
        <v>1211</v>
      </c>
      <c r="D21" s="20">
        <v>210</v>
      </c>
      <c r="E21" s="20">
        <v>358</v>
      </c>
      <c r="F21" s="20">
        <v>2365</v>
      </c>
      <c r="G21" s="20">
        <v>280</v>
      </c>
      <c r="H21" s="79">
        <f t="shared" si="2"/>
        <v>4424</v>
      </c>
      <c r="I21" s="80" t="str">
        <f>IF(ABS(H21-'Table J'!I25)&gt;0.5,"***** DIFF"," ")</f>
        <v> </v>
      </c>
      <c r="J21" s="81">
        <v>505</v>
      </c>
      <c r="K21" s="81">
        <v>78</v>
      </c>
      <c r="L21" s="81">
        <v>138</v>
      </c>
      <c r="M21" s="81">
        <v>24</v>
      </c>
      <c r="N21" s="82">
        <f t="shared" si="3"/>
        <v>745</v>
      </c>
      <c r="O21" s="80" t="str">
        <f>IF(ABS(N21-'Table J'!R25)&gt;0.5,"***** DIFF"," ")</f>
        <v> </v>
      </c>
    </row>
    <row r="22" spans="1:15" ht="15">
      <c r="A22" s="76">
        <v>1998</v>
      </c>
      <c r="C22" s="20">
        <v>1156</v>
      </c>
      <c r="D22" s="20">
        <v>210</v>
      </c>
      <c r="E22" s="20">
        <v>371</v>
      </c>
      <c r="F22" s="20">
        <v>2390</v>
      </c>
      <c r="G22" s="20">
        <v>330</v>
      </c>
      <c r="H22" s="79">
        <f t="shared" si="2"/>
        <v>4457</v>
      </c>
      <c r="I22" s="80" t="str">
        <f>IF(ABS(H22-'Table J'!I26)&gt;0.5,"***** DIFF"," ")</f>
        <v> </v>
      </c>
      <c r="J22" s="81">
        <v>455</v>
      </c>
      <c r="K22" s="81">
        <v>64</v>
      </c>
      <c r="L22" s="81">
        <v>153</v>
      </c>
      <c r="M22" s="81">
        <v>26</v>
      </c>
      <c r="N22" s="82">
        <f t="shared" si="3"/>
        <v>698</v>
      </c>
      <c r="O22" s="80" t="str">
        <f>IF(ABS(N22-'Table J'!R26)&gt;0.5,"***** DIFF"," ")</f>
        <v> </v>
      </c>
    </row>
    <row r="23" spans="1:15" ht="15">
      <c r="A23" s="76">
        <v>1999</v>
      </c>
      <c r="C23" s="20">
        <v>1143</v>
      </c>
      <c r="D23" s="20">
        <v>189</v>
      </c>
      <c r="E23" s="20">
        <v>431</v>
      </c>
      <c r="F23" s="20">
        <v>2004</v>
      </c>
      <c r="G23" s="20">
        <v>308</v>
      </c>
      <c r="H23" s="79">
        <f t="shared" si="2"/>
        <v>4075</v>
      </c>
      <c r="I23" s="80" t="str">
        <f>IF(ABS(H23-'Table J'!I27)&gt;0.5,"***** DIFF"," ")</f>
        <v> </v>
      </c>
      <c r="J23" s="81">
        <v>430</v>
      </c>
      <c r="K23" s="81">
        <v>69</v>
      </c>
      <c r="L23" s="81">
        <v>108</v>
      </c>
      <c r="M23" s="81">
        <v>18</v>
      </c>
      <c r="N23" s="82">
        <f t="shared" si="3"/>
        <v>625</v>
      </c>
      <c r="O23" s="80" t="str">
        <f>IF(ABS(N23-'Table J'!R27)&gt;0.5,"***** DIFF"," ")</f>
        <v> </v>
      </c>
    </row>
    <row r="24" spans="1:15" ht="15">
      <c r="A24" s="76">
        <v>2000</v>
      </c>
      <c r="C24" s="20">
        <v>997</v>
      </c>
      <c r="D24" s="20">
        <v>176</v>
      </c>
      <c r="E24" s="20">
        <v>475</v>
      </c>
      <c r="F24" s="20">
        <v>1978</v>
      </c>
      <c r="G24" s="20">
        <v>268</v>
      </c>
      <c r="H24" s="79">
        <f t="shared" si="2"/>
        <v>3894</v>
      </c>
      <c r="I24" s="80" t="str">
        <f>IF(ABS(H24-'Table J'!I28)&gt;0.5,"***** DIFF"," ")</f>
        <v> </v>
      </c>
      <c r="J24" s="81">
        <v>378</v>
      </c>
      <c r="K24" s="81">
        <v>65</v>
      </c>
      <c r="L24" s="81">
        <v>94</v>
      </c>
      <c r="M24" s="81">
        <v>24</v>
      </c>
      <c r="N24" s="82">
        <f t="shared" si="3"/>
        <v>561</v>
      </c>
      <c r="O24" s="80" t="str">
        <f>IF(ABS(N24-'Table J'!R28)&gt;0.5,"***** DIFF"," ")</f>
        <v> </v>
      </c>
    </row>
    <row r="25" spans="1:15" ht="15">
      <c r="A25" s="76">
        <v>2001</v>
      </c>
      <c r="C25" s="20">
        <v>918</v>
      </c>
      <c r="D25" s="20">
        <v>171</v>
      </c>
      <c r="E25" s="20">
        <v>454</v>
      </c>
      <c r="F25" s="20">
        <v>1952</v>
      </c>
      <c r="G25" s="20">
        <v>263</v>
      </c>
      <c r="H25" s="79">
        <f t="shared" si="2"/>
        <v>3758</v>
      </c>
      <c r="I25" s="80" t="str">
        <f>IF(ABS(H25-'Table J'!I29)&gt;0.5,"***** DIFF"," ")</f>
        <v> </v>
      </c>
      <c r="J25" s="81">
        <v>353</v>
      </c>
      <c r="K25" s="81">
        <v>56</v>
      </c>
      <c r="L25" s="81">
        <v>110</v>
      </c>
      <c r="M25" s="81">
        <v>25</v>
      </c>
      <c r="N25" s="82">
        <f t="shared" si="3"/>
        <v>544</v>
      </c>
      <c r="O25" s="80" t="str">
        <f>IF(ABS(N25-'Table J'!R29)&gt;0.5,"***** DIFF"," ")</f>
        <v> </v>
      </c>
    </row>
    <row r="26" spans="1:15" ht="15">
      <c r="A26" s="76">
        <v>2002</v>
      </c>
      <c r="C26" s="20">
        <v>893</v>
      </c>
      <c r="D26" s="20">
        <v>152</v>
      </c>
      <c r="E26" s="20">
        <v>456</v>
      </c>
      <c r="F26" s="20">
        <v>1782</v>
      </c>
      <c r="G26" s="20">
        <v>250</v>
      </c>
      <c r="H26" s="79">
        <f t="shared" si="2"/>
        <v>3533</v>
      </c>
      <c r="I26" s="80" t="str">
        <f>IF(ABS(H26-'Table J'!I30)&gt;0.5,"***** DIFF"," ")</f>
        <v> </v>
      </c>
      <c r="J26" s="81">
        <v>340</v>
      </c>
      <c r="K26" s="81">
        <v>46</v>
      </c>
      <c r="L26" s="81">
        <v>111</v>
      </c>
      <c r="M26" s="81">
        <v>30</v>
      </c>
      <c r="N26" s="82">
        <f t="shared" si="3"/>
        <v>527</v>
      </c>
      <c r="O26" s="80" t="str">
        <f>IF(ABS(N26-'Table J'!R30)&gt;0.5,"***** DIFF"," ")</f>
        <v> </v>
      </c>
    </row>
    <row r="27" spans="1:15" ht="15">
      <c r="A27" s="76">
        <v>2003</v>
      </c>
      <c r="C27" s="20">
        <v>775</v>
      </c>
      <c r="D27" s="20">
        <v>139</v>
      </c>
      <c r="E27" s="20">
        <v>417</v>
      </c>
      <c r="F27" s="20">
        <v>1700</v>
      </c>
      <c r="G27" s="20">
        <v>263</v>
      </c>
      <c r="H27" s="79">
        <f t="shared" si="2"/>
        <v>3294</v>
      </c>
      <c r="I27" s="80" t="str">
        <f>IF(ABS(H27-'Table J'!I31)&gt;0.5,"***** DIFF"," ")</f>
        <v> </v>
      </c>
      <c r="J27" s="81">
        <v>273</v>
      </c>
      <c r="K27" s="81">
        <v>48</v>
      </c>
      <c r="L27" s="81">
        <v>93</v>
      </c>
      <c r="M27" s="81">
        <v>18</v>
      </c>
      <c r="N27" s="82">
        <f t="shared" si="3"/>
        <v>432</v>
      </c>
      <c r="O27" s="80" t="str">
        <f>IF(ABS(N27-'Table J'!R31)&gt;0.5,"***** DIFF"," ")</f>
        <v> </v>
      </c>
    </row>
    <row r="28" spans="1:15" ht="15">
      <c r="A28" s="76">
        <v>2004</v>
      </c>
      <c r="C28" s="20">
        <v>750</v>
      </c>
      <c r="D28" s="20">
        <v>128</v>
      </c>
      <c r="E28" s="20">
        <v>395</v>
      </c>
      <c r="F28" s="20">
        <v>1581</v>
      </c>
      <c r="G28" s="20">
        <v>220</v>
      </c>
      <c r="H28" s="79">
        <f t="shared" si="2"/>
        <v>3074</v>
      </c>
      <c r="I28" s="80" t="str">
        <f>IF(ABS(H28-'Table J'!I32)&gt;0.5,"***** DIFF"," ")</f>
        <v> </v>
      </c>
      <c r="J28" s="81">
        <v>247</v>
      </c>
      <c r="K28" s="81">
        <v>40</v>
      </c>
      <c r="L28" s="81">
        <v>77</v>
      </c>
      <c r="M28" s="81">
        <v>20</v>
      </c>
      <c r="N28" s="82">
        <f t="shared" si="3"/>
        <v>384</v>
      </c>
      <c r="O28" s="80" t="str">
        <f>IF(ABS(N28-'Table J'!R32)&gt;0.5,"***** DIFF"," ")</f>
        <v> </v>
      </c>
    </row>
    <row r="29" spans="1:15" ht="15">
      <c r="A29" s="76">
        <v>2005</v>
      </c>
      <c r="C29" s="20">
        <v>742</v>
      </c>
      <c r="D29" s="20">
        <v>132</v>
      </c>
      <c r="E29" s="20">
        <v>405</v>
      </c>
      <c r="F29" s="20">
        <v>1457</v>
      </c>
      <c r="G29" s="20">
        <v>215</v>
      </c>
      <c r="H29" s="79">
        <f t="shared" si="2"/>
        <v>2951</v>
      </c>
      <c r="I29" s="80" t="str">
        <f>IF(ABS(H29-'Table J'!I33)&gt;0.5,"***** DIFF"," ")</f>
        <v> </v>
      </c>
      <c r="J29" s="81">
        <v>244</v>
      </c>
      <c r="K29" s="81">
        <v>30</v>
      </c>
      <c r="L29" s="81">
        <v>69</v>
      </c>
      <c r="M29" s="81">
        <v>25</v>
      </c>
      <c r="N29" s="82">
        <f t="shared" si="3"/>
        <v>368</v>
      </c>
      <c r="O29" s="80" t="str">
        <f>IF(ABS(N29-'Table J'!R33)&gt;0.5,"***** DIFF"," ")</f>
        <v> </v>
      </c>
    </row>
    <row r="30" spans="1:15" ht="15">
      <c r="A30" s="76">
        <v>2006</v>
      </c>
      <c r="C30" s="20">
        <v>749</v>
      </c>
      <c r="D30" s="20">
        <v>141</v>
      </c>
      <c r="E30" s="20">
        <v>410</v>
      </c>
      <c r="F30" s="20">
        <v>1432</v>
      </c>
      <c r="G30" s="20">
        <v>216</v>
      </c>
      <c r="H30" s="79">
        <f t="shared" si="2"/>
        <v>2948</v>
      </c>
      <c r="I30" s="80" t="str">
        <f>IF(ABS(H30-'Table J'!I34)&gt;0.5,"***** DIFF"," ")</f>
        <v> </v>
      </c>
      <c r="J30" s="81">
        <v>248</v>
      </c>
      <c r="K30" s="81">
        <v>40</v>
      </c>
      <c r="L30" s="81">
        <v>70</v>
      </c>
      <c r="M30" s="81">
        <v>17</v>
      </c>
      <c r="N30" s="82">
        <f t="shared" si="3"/>
        <v>375</v>
      </c>
      <c r="O30" s="80" t="str">
        <f>IF(ABS(N30-'Table J'!R34)&gt;0.5,"***** DIFF"," ")</f>
        <v> </v>
      </c>
    </row>
    <row r="31" spans="1:15" ht="15">
      <c r="A31" s="76">
        <v>2007</v>
      </c>
      <c r="C31" s="20">
        <v>654</v>
      </c>
      <c r="D31" s="20">
        <v>151</v>
      </c>
      <c r="E31" s="20">
        <v>421</v>
      </c>
      <c r="F31" s="20">
        <v>1270</v>
      </c>
      <c r="G31" s="20">
        <v>170</v>
      </c>
      <c r="H31" s="79">
        <f t="shared" si="2"/>
        <v>2666</v>
      </c>
      <c r="I31" s="80"/>
      <c r="J31" s="81">
        <v>185</v>
      </c>
      <c r="K31" s="81">
        <v>29</v>
      </c>
      <c r="L31" s="81">
        <v>55</v>
      </c>
      <c r="M31" s="81">
        <v>9</v>
      </c>
      <c r="N31" s="82">
        <f t="shared" si="3"/>
        <v>278</v>
      </c>
      <c r="O31" s="80"/>
    </row>
    <row r="32" spans="1:15" ht="15">
      <c r="A32" s="76">
        <v>2008</v>
      </c>
      <c r="C32" s="20">
        <v>703</v>
      </c>
      <c r="D32" s="20">
        <v>163</v>
      </c>
      <c r="E32" s="20">
        <v>430</v>
      </c>
      <c r="F32" s="20">
        <v>1355</v>
      </c>
      <c r="G32" s="20">
        <v>189</v>
      </c>
      <c r="H32" s="79">
        <f t="shared" si="2"/>
        <v>2840</v>
      </c>
      <c r="I32" s="80"/>
      <c r="J32" s="81">
        <v>197</v>
      </c>
      <c r="K32" s="81">
        <v>20</v>
      </c>
      <c r="L32" s="81">
        <v>69</v>
      </c>
      <c r="M32" s="81">
        <v>12</v>
      </c>
      <c r="N32" s="82">
        <f t="shared" si="3"/>
        <v>298</v>
      </c>
      <c r="O32" s="80"/>
    </row>
    <row r="33" spans="1:15" ht="15">
      <c r="A33" s="76">
        <v>2009</v>
      </c>
      <c r="C33" s="20">
        <v>552</v>
      </c>
      <c r="D33" s="20">
        <v>156</v>
      </c>
      <c r="E33" s="20">
        <v>371</v>
      </c>
      <c r="F33" s="20">
        <v>1242</v>
      </c>
      <c r="G33" s="20">
        <v>164</v>
      </c>
      <c r="H33" s="79">
        <f t="shared" si="2"/>
        <v>2485</v>
      </c>
      <c r="I33" s="80"/>
      <c r="J33" s="81">
        <v>155</v>
      </c>
      <c r="K33" s="81">
        <v>27</v>
      </c>
      <c r="L33" s="81">
        <v>65</v>
      </c>
      <c r="M33" s="81">
        <v>10</v>
      </c>
      <c r="N33" s="82">
        <f t="shared" si="3"/>
        <v>257</v>
      </c>
      <c r="O33" s="80"/>
    </row>
    <row r="34" ht="9" customHeight="1"/>
    <row r="35" ht="15">
      <c r="C35" s="83" t="s">
        <v>36</v>
      </c>
    </row>
    <row r="36" ht="9" customHeight="1"/>
    <row r="37" spans="1:14" ht="15">
      <c r="A37" s="76">
        <v>1996</v>
      </c>
      <c r="C37" s="84">
        <f aca="true" t="shared" si="4" ref="C37:H46">C20/C6</f>
        <v>0.9335766423357664</v>
      </c>
      <c r="D37" s="84">
        <f t="shared" si="4"/>
        <v>0.496551724137931</v>
      </c>
      <c r="E37" s="84">
        <f t="shared" si="4"/>
        <v>0.8522727272727273</v>
      </c>
      <c r="F37" s="84">
        <f t="shared" si="4"/>
        <v>0.9626364399664148</v>
      </c>
      <c r="G37" s="84">
        <f t="shared" si="4"/>
        <v>0.54673721340388</v>
      </c>
      <c r="H37" s="84">
        <f t="shared" si="4"/>
        <v>0.8613396004700352</v>
      </c>
      <c r="I37" s="84"/>
      <c r="J37" s="84">
        <f aca="true" t="shared" si="5" ref="J37:N46">J20/J6</f>
        <v>0.9152542372881356</v>
      </c>
      <c r="K37" s="84">
        <f t="shared" si="5"/>
        <v>0.5050505050505051</v>
      </c>
      <c r="L37" s="84">
        <f t="shared" si="5"/>
        <v>0.8489208633093526</v>
      </c>
      <c r="M37" s="84">
        <f t="shared" si="5"/>
        <v>0.463768115942029</v>
      </c>
      <c r="N37" s="84">
        <f t="shared" si="5"/>
        <v>0.7931726907630522</v>
      </c>
    </row>
    <row r="38" spans="1:14" ht="15">
      <c r="A38" s="76">
        <v>1997</v>
      </c>
      <c r="C38" s="84">
        <f t="shared" si="4"/>
        <v>0.9580696202531646</v>
      </c>
      <c r="D38" s="84">
        <f t="shared" si="4"/>
        <v>0.3265940902021773</v>
      </c>
      <c r="E38" s="84">
        <f t="shared" si="4"/>
        <v>0.7442827442827443</v>
      </c>
      <c r="F38" s="84">
        <f t="shared" si="4"/>
        <v>1.0246967071057191</v>
      </c>
      <c r="G38" s="84">
        <f t="shared" si="4"/>
        <v>0.45161290322580644</v>
      </c>
      <c r="H38" s="84">
        <f t="shared" si="4"/>
        <v>0.8322046651617758</v>
      </c>
      <c r="I38" s="84"/>
      <c r="J38" s="84">
        <f t="shared" si="5"/>
        <v>0.9148550724637681</v>
      </c>
      <c r="K38" s="84">
        <f t="shared" si="5"/>
        <v>0.2184873949579832</v>
      </c>
      <c r="L38" s="84">
        <f t="shared" si="5"/>
        <v>1.0147058823529411</v>
      </c>
      <c r="M38" s="84">
        <f t="shared" si="5"/>
        <v>0.3380281690140845</v>
      </c>
      <c r="N38" s="84">
        <f t="shared" si="5"/>
        <v>0.6675627240143369</v>
      </c>
    </row>
    <row r="39" spans="1:14" ht="15">
      <c r="A39" s="76">
        <v>1998</v>
      </c>
      <c r="C39" s="84">
        <f t="shared" si="4"/>
        <v>0.9897260273972602</v>
      </c>
      <c r="D39" s="84">
        <f t="shared" si="4"/>
        <v>0.30837004405286345</v>
      </c>
      <c r="E39" s="84">
        <f t="shared" si="4"/>
        <v>0.8812351543942993</v>
      </c>
      <c r="F39" s="84">
        <f t="shared" si="4"/>
        <v>0.9851607584501236</v>
      </c>
      <c r="G39" s="84">
        <f t="shared" si="4"/>
        <v>0.5564924114671164</v>
      </c>
      <c r="H39" s="84">
        <f t="shared" si="4"/>
        <v>0.8426923804121762</v>
      </c>
      <c r="I39" s="84"/>
      <c r="J39" s="84">
        <f t="shared" si="5"/>
        <v>0.9680851063829787</v>
      </c>
      <c r="K39" s="84">
        <f t="shared" si="5"/>
        <v>0.1641025641025641</v>
      </c>
      <c r="L39" s="84">
        <f t="shared" si="5"/>
        <v>1.0551724137931036</v>
      </c>
      <c r="M39" s="84">
        <f t="shared" si="5"/>
        <v>0.35135135135135137</v>
      </c>
      <c r="N39" s="84">
        <f t="shared" si="5"/>
        <v>0.6468952734012975</v>
      </c>
    </row>
    <row r="40" spans="1:14" ht="15">
      <c r="A40" s="76">
        <v>1999</v>
      </c>
      <c r="C40" s="84">
        <f t="shared" si="4"/>
        <v>1.0150976909413854</v>
      </c>
      <c r="D40" s="84">
        <f t="shared" si="4"/>
        <v>0.2850678733031674</v>
      </c>
      <c r="E40" s="84">
        <f t="shared" si="4"/>
        <v>0.832046332046332</v>
      </c>
      <c r="F40" s="84">
        <f t="shared" si="4"/>
        <v>0.9886531820424272</v>
      </c>
      <c r="G40" s="84">
        <f t="shared" si="4"/>
        <v>0.5074135090609555</v>
      </c>
      <c r="H40" s="84">
        <f t="shared" si="4"/>
        <v>0.8247318356607974</v>
      </c>
      <c r="I40" s="84"/>
      <c r="J40" s="84">
        <f t="shared" si="5"/>
        <v>0.9090909090909091</v>
      </c>
      <c r="K40" s="84">
        <f t="shared" si="5"/>
        <v>0.1820580474934037</v>
      </c>
      <c r="L40" s="84">
        <f t="shared" si="5"/>
        <v>1</v>
      </c>
      <c r="M40" s="84">
        <f t="shared" si="5"/>
        <v>0.34615384615384615</v>
      </c>
      <c r="N40" s="84">
        <f t="shared" si="5"/>
        <v>0.6175889328063241</v>
      </c>
    </row>
    <row r="41" spans="1:14" ht="15">
      <c r="A41" s="76">
        <v>2000</v>
      </c>
      <c r="C41" s="84">
        <f t="shared" si="4"/>
        <v>1.0101317122593718</v>
      </c>
      <c r="D41" s="84">
        <f t="shared" si="4"/>
        <v>0.2825040128410915</v>
      </c>
      <c r="E41" s="84">
        <f t="shared" si="4"/>
        <v>0.9099616858237548</v>
      </c>
      <c r="F41" s="84">
        <f t="shared" si="4"/>
        <v>0.9073394495412844</v>
      </c>
      <c r="G41" s="84">
        <f t="shared" si="4"/>
        <v>0.4527027027027027</v>
      </c>
      <c r="H41" s="84">
        <f t="shared" si="4"/>
        <v>0.7940456769983687</v>
      </c>
      <c r="I41" s="84"/>
      <c r="J41" s="84">
        <f t="shared" si="5"/>
        <v>0.9021479713603818</v>
      </c>
      <c r="K41" s="84">
        <f t="shared" si="5"/>
        <v>0.18624641833810887</v>
      </c>
      <c r="L41" s="84">
        <f t="shared" si="5"/>
        <v>0.706766917293233</v>
      </c>
      <c r="M41" s="84">
        <f t="shared" si="5"/>
        <v>0.3116883116883117</v>
      </c>
      <c r="N41" s="84">
        <f t="shared" si="5"/>
        <v>0.5736196319018405</v>
      </c>
    </row>
    <row r="42" spans="1:14" ht="15">
      <c r="A42" s="76">
        <v>2001</v>
      </c>
      <c r="C42" s="84">
        <f t="shared" si="4"/>
        <v>0.918918918918919</v>
      </c>
      <c r="D42" s="84">
        <f t="shared" si="4"/>
        <v>0.31433823529411764</v>
      </c>
      <c r="E42" s="84">
        <f t="shared" si="4"/>
        <v>0.7681895093062606</v>
      </c>
      <c r="F42" s="84">
        <f t="shared" si="4"/>
        <v>0.8880800727934486</v>
      </c>
      <c r="G42" s="84">
        <f t="shared" si="4"/>
        <v>0.4790528233151184</v>
      </c>
      <c r="H42" s="84">
        <f t="shared" si="4"/>
        <v>0.7699241958615037</v>
      </c>
      <c r="I42" s="84"/>
      <c r="J42" s="84">
        <f t="shared" si="5"/>
        <v>0.8325471698113207</v>
      </c>
      <c r="K42" s="84">
        <f t="shared" si="5"/>
        <v>0.1958041958041958</v>
      </c>
      <c r="L42" s="84">
        <f t="shared" si="5"/>
        <v>0.8527131782945736</v>
      </c>
      <c r="M42" s="84">
        <f t="shared" si="5"/>
        <v>0.46296296296296297</v>
      </c>
      <c r="N42" s="84">
        <f t="shared" si="5"/>
        <v>0.6091825307950728</v>
      </c>
    </row>
    <row r="43" spans="1:14" ht="15">
      <c r="A43" s="76">
        <v>2002</v>
      </c>
      <c r="C43" s="84">
        <f t="shared" si="4"/>
        <v>0.9530416221985059</v>
      </c>
      <c r="D43" s="84">
        <f t="shared" si="4"/>
        <v>0.30278884462151395</v>
      </c>
      <c r="E43" s="84">
        <f t="shared" si="4"/>
        <v>0.8014059753954306</v>
      </c>
      <c r="F43" s="84">
        <f t="shared" si="4"/>
        <v>0.8401697312588402</v>
      </c>
      <c r="G43" s="84">
        <f t="shared" si="4"/>
        <v>0.43782837127845886</v>
      </c>
      <c r="H43" s="84">
        <f t="shared" si="4"/>
        <v>0.7517021276595744</v>
      </c>
      <c r="I43" s="84"/>
      <c r="J43" s="84">
        <f t="shared" si="5"/>
        <v>0.8717948717948718</v>
      </c>
      <c r="K43" s="84">
        <f t="shared" si="5"/>
        <v>0.17100371747211895</v>
      </c>
      <c r="L43" s="84">
        <f t="shared" si="5"/>
        <v>0.7985611510791367</v>
      </c>
      <c r="M43" s="84">
        <f t="shared" si="5"/>
        <v>0.44776119402985076</v>
      </c>
      <c r="N43" s="84">
        <f t="shared" si="5"/>
        <v>0.6092485549132948</v>
      </c>
    </row>
    <row r="44" spans="1:14" ht="15">
      <c r="A44" s="76">
        <v>2003</v>
      </c>
      <c r="C44" s="84">
        <f t="shared" si="4"/>
        <v>0.9639303482587065</v>
      </c>
      <c r="D44" s="84">
        <f t="shared" si="4"/>
        <v>0.27416173570019725</v>
      </c>
      <c r="E44" s="84">
        <f t="shared" si="4"/>
        <v>0.7897727272727273</v>
      </c>
      <c r="F44" s="84">
        <f t="shared" si="4"/>
        <v>0.8366141732283464</v>
      </c>
      <c r="G44" s="84">
        <f t="shared" si="4"/>
        <v>0.47731397459165154</v>
      </c>
      <c r="H44" s="84">
        <f t="shared" si="4"/>
        <v>0.7449118046132972</v>
      </c>
      <c r="I44" s="84"/>
      <c r="J44" s="84">
        <f t="shared" si="5"/>
        <v>0.8478260869565217</v>
      </c>
      <c r="K44" s="84">
        <f t="shared" si="5"/>
        <v>0.17582417582417584</v>
      </c>
      <c r="L44" s="84">
        <f t="shared" si="5"/>
        <v>0.7209302325581395</v>
      </c>
      <c r="M44" s="84">
        <f t="shared" si="5"/>
        <v>0.34615384615384615</v>
      </c>
      <c r="N44" s="84">
        <f t="shared" si="5"/>
        <v>0.5567010309278351</v>
      </c>
    </row>
    <row r="45" spans="1:14" ht="15">
      <c r="A45" s="76">
        <v>2004</v>
      </c>
      <c r="C45" s="84">
        <f t="shared" si="4"/>
        <v>0.8771929824561403</v>
      </c>
      <c r="D45" s="84">
        <f t="shared" si="4"/>
        <v>0.2838137472283814</v>
      </c>
      <c r="E45" s="84">
        <f t="shared" si="4"/>
        <v>0.7538167938931297</v>
      </c>
      <c r="F45" s="84">
        <f t="shared" si="4"/>
        <v>0.8174767321613237</v>
      </c>
      <c r="G45" s="84">
        <f t="shared" si="4"/>
        <v>0.36666666666666664</v>
      </c>
      <c r="H45" s="84">
        <f t="shared" si="4"/>
        <v>0.7043996333638863</v>
      </c>
      <c r="I45" s="84"/>
      <c r="J45" s="84">
        <f t="shared" si="5"/>
        <v>0.7462235649546828</v>
      </c>
      <c r="K45" s="84">
        <f t="shared" si="5"/>
        <v>0.19704433497536947</v>
      </c>
      <c r="L45" s="84">
        <f t="shared" si="5"/>
        <v>0.9390243902439024</v>
      </c>
      <c r="M45" s="84">
        <f t="shared" si="5"/>
        <v>0.26666666666666666</v>
      </c>
      <c r="N45" s="84">
        <f t="shared" si="5"/>
        <v>0.5557163531114327</v>
      </c>
    </row>
    <row r="46" spans="1:14" ht="15">
      <c r="A46" s="76">
        <v>2005</v>
      </c>
      <c r="C46" s="84">
        <f t="shared" si="4"/>
        <v>0.8299776286353467</v>
      </c>
      <c r="D46" s="84">
        <f t="shared" si="4"/>
        <v>0.3142857142857143</v>
      </c>
      <c r="E46" s="84">
        <f t="shared" si="4"/>
        <v>0.7699619771863118</v>
      </c>
      <c r="F46" s="84">
        <f t="shared" si="4"/>
        <v>0.752194114610222</v>
      </c>
      <c r="G46" s="84">
        <f t="shared" si="4"/>
        <v>0.36752136752136755</v>
      </c>
      <c r="H46" s="84">
        <f t="shared" si="4"/>
        <v>0.6765245300320953</v>
      </c>
      <c r="I46" s="84"/>
      <c r="J46" s="84">
        <f t="shared" si="5"/>
        <v>0.7261904761904762</v>
      </c>
      <c r="K46" s="84">
        <f t="shared" si="5"/>
        <v>0.15789473684210525</v>
      </c>
      <c r="L46" s="84">
        <f t="shared" si="5"/>
        <v>0.6571428571428571</v>
      </c>
      <c r="M46" s="84">
        <f t="shared" si="5"/>
        <v>0.4098360655737705</v>
      </c>
      <c r="N46" s="84">
        <f t="shared" si="5"/>
        <v>0.5317919075144508</v>
      </c>
    </row>
    <row r="47" spans="1:14" ht="8.25" customHeight="1" thickBot="1">
      <c r="A47" s="85"/>
      <c r="B47" s="7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ht="9" customHeight="1"/>
    <row r="49" spans="1:13" ht="13.5" customHeight="1">
      <c r="A49" s="87">
        <v>1</v>
      </c>
      <c r="B49" s="88" t="s">
        <v>37</v>
      </c>
      <c r="C49" s="88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3.5" customHeight="1">
      <c r="A50" s="88"/>
      <c r="B50" s="88" t="s">
        <v>38</v>
      </c>
      <c r="C50" s="88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3.5" customHeight="1">
      <c r="A51" s="88"/>
      <c r="B51" s="88"/>
      <c r="C51" s="88" t="s">
        <v>39</v>
      </c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3.5" customHeight="1">
      <c r="A52" s="88"/>
      <c r="B52" s="88"/>
      <c r="C52" s="88" t="s">
        <v>40</v>
      </c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3.5" customHeight="1">
      <c r="A53" s="88"/>
      <c r="B53" s="88"/>
      <c r="C53" s="88" t="s">
        <v>41</v>
      </c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5" customHeight="1">
      <c r="A54" s="88"/>
      <c r="B54" s="88"/>
      <c r="C54" s="88" t="s">
        <v>42</v>
      </c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5" customHeight="1">
      <c r="A55" s="88"/>
      <c r="B55" s="88"/>
      <c r="C55" s="88" t="s">
        <v>43</v>
      </c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.5" customHeight="1">
      <c r="A56" s="88"/>
      <c r="B56" s="88"/>
      <c r="C56" s="88" t="s">
        <v>44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3.5" customHeight="1">
      <c r="A57" s="88"/>
      <c r="B57" s="88" t="s">
        <v>45</v>
      </c>
      <c r="C57" s="88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.5" customHeight="1">
      <c r="A58" s="87">
        <v>2</v>
      </c>
      <c r="B58" s="88" t="s">
        <v>46</v>
      </c>
      <c r="C58" s="88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4" ht="13.5" customHeight="1">
      <c r="A59" s="87"/>
      <c r="B59" s="88"/>
      <c r="C59" s="88"/>
      <c r="D59" s="88"/>
      <c r="E59" s="3"/>
      <c r="F59" s="3"/>
      <c r="G59" s="3"/>
      <c r="H59" s="3"/>
      <c r="I59" s="3"/>
      <c r="J59" s="3"/>
      <c r="K59" s="3"/>
      <c r="L59" s="3"/>
      <c r="M59" s="3"/>
      <c r="N59" s="3"/>
    </row>
  </sheetData>
  <mergeCells count="2">
    <mergeCell ref="C4:H4"/>
    <mergeCell ref="J4:N4"/>
  </mergeCells>
  <printOptions/>
  <pageMargins left="0.75" right="0.75" top="0.73" bottom="0.8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1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3" customWidth="1"/>
    <col min="2" max="3" width="14.7109375" style="3" customWidth="1"/>
    <col min="4" max="4" width="1.421875" style="3" customWidth="1"/>
    <col min="5" max="5" width="10.7109375" style="3" customWidth="1"/>
    <col min="6" max="6" width="5.28125" style="3" customWidth="1"/>
    <col min="7" max="8" width="14.7109375" style="3" customWidth="1"/>
    <col min="9" max="9" width="2.140625" style="3" customWidth="1"/>
    <col min="10" max="10" width="10.7109375" style="3" customWidth="1"/>
    <col min="11" max="11" width="2.421875" style="3" customWidth="1"/>
    <col min="12" max="12" width="55.8515625" style="3" customWidth="1"/>
    <col min="13" max="13" width="14.421875" style="3" customWidth="1"/>
    <col min="14" max="16384" width="9.140625" style="3" customWidth="1"/>
  </cols>
  <sheetData>
    <row r="1" spans="1:2" ht="18">
      <c r="A1" s="89" t="s">
        <v>47</v>
      </c>
      <c r="B1" s="90"/>
    </row>
    <row r="2" spans="1:10" ht="13.5" thickBot="1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3" ht="101.25" customHeight="1">
      <c r="A3" s="91"/>
      <c r="B3" s="92" t="s">
        <v>95</v>
      </c>
      <c r="C3" s="92" t="s">
        <v>48</v>
      </c>
      <c r="D3" s="92"/>
      <c r="E3" s="92" t="s">
        <v>49</v>
      </c>
      <c r="F3" s="93"/>
      <c r="G3" s="92" t="s">
        <v>95</v>
      </c>
      <c r="H3" s="92" t="s">
        <v>48</v>
      </c>
      <c r="I3" s="92"/>
      <c r="J3" s="92" t="s">
        <v>49</v>
      </c>
      <c r="K3" s="94"/>
      <c r="L3" s="94"/>
      <c r="M3" s="94"/>
    </row>
    <row r="4" spans="1:13" ht="26.25" thickBot="1">
      <c r="A4" s="95" t="s">
        <v>50</v>
      </c>
      <c r="B4" s="96" t="s">
        <v>51</v>
      </c>
      <c r="C4" s="97" t="s">
        <v>52</v>
      </c>
      <c r="D4" s="98"/>
      <c r="E4" s="99"/>
      <c r="F4" s="4"/>
      <c r="G4" s="96" t="s">
        <v>53</v>
      </c>
      <c r="H4" s="97" t="s">
        <v>54</v>
      </c>
      <c r="I4" s="98"/>
      <c r="J4" s="99"/>
      <c r="K4" s="94"/>
      <c r="L4" s="94"/>
      <c r="M4" s="94"/>
    </row>
    <row r="5" spans="1:13" ht="6" customHeight="1">
      <c r="A5" s="91"/>
      <c r="B5" s="100"/>
      <c r="C5" s="100"/>
      <c r="D5" s="100"/>
      <c r="E5" s="91"/>
      <c r="G5" s="100"/>
      <c r="H5" s="100"/>
      <c r="I5" s="100"/>
      <c r="J5" s="91"/>
      <c r="K5" s="94"/>
      <c r="L5" s="94"/>
      <c r="M5" s="94" t="s">
        <v>23</v>
      </c>
    </row>
    <row r="6" spans="1:13" ht="20.25" customHeight="1">
      <c r="A6" s="91"/>
      <c r="B6" s="101"/>
      <c r="C6" s="102" t="s">
        <v>55</v>
      </c>
      <c r="D6" s="101"/>
      <c r="E6" s="91" t="s">
        <v>56</v>
      </c>
      <c r="G6" s="101"/>
      <c r="H6" s="102" t="s">
        <v>55</v>
      </c>
      <c r="I6" s="102"/>
      <c r="J6" s="91" t="s">
        <v>56</v>
      </c>
      <c r="K6" s="94"/>
      <c r="L6" s="94"/>
      <c r="M6" s="94"/>
    </row>
    <row r="7" spans="1:13" ht="6" customHeight="1">
      <c r="A7" s="91"/>
      <c r="B7" s="101"/>
      <c r="C7" s="101"/>
      <c r="D7" s="101"/>
      <c r="E7" s="91"/>
      <c r="G7" s="94"/>
      <c r="H7" s="94"/>
      <c r="I7" s="94"/>
      <c r="J7" s="94"/>
      <c r="K7" s="94"/>
      <c r="L7" s="94"/>
      <c r="M7" s="94"/>
    </row>
    <row r="8" spans="1:13" ht="15.75">
      <c r="A8" s="103" t="s">
        <v>35</v>
      </c>
      <c r="B8" s="101"/>
      <c r="C8" s="101"/>
      <c r="D8" s="101"/>
      <c r="E8" s="91"/>
      <c r="G8" s="104" t="s">
        <v>57</v>
      </c>
      <c r="H8" s="94"/>
      <c r="I8" s="94"/>
      <c r="J8" s="94"/>
      <c r="K8" s="94"/>
      <c r="L8" s="94"/>
      <c r="M8" s="94"/>
    </row>
    <row r="9" spans="1:13" ht="15.75">
      <c r="A9" s="91"/>
      <c r="B9" s="101"/>
      <c r="C9" s="101"/>
      <c r="D9" s="101"/>
      <c r="E9" s="91"/>
      <c r="G9" s="94"/>
      <c r="H9" s="94"/>
      <c r="I9" s="94"/>
      <c r="J9" s="94"/>
      <c r="K9" s="94"/>
      <c r="L9" s="94"/>
      <c r="M9" s="94"/>
    </row>
    <row r="10" spans="1:13" ht="15">
      <c r="A10" s="105" t="s">
        <v>58</v>
      </c>
      <c r="B10" s="106">
        <f aca="true" t="shared" si="0" ref="B10:B17">C70/B49*100</f>
        <v>0.7088625144879324</v>
      </c>
      <c r="C10" s="107">
        <v>2.767</v>
      </c>
      <c r="D10" s="108"/>
      <c r="E10" s="109">
        <f aca="true" t="shared" si="1" ref="E10:E17">B10/C10</f>
        <v>0.2561845010798455</v>
      </c>
      <c r="G10" s="106">
        <f aca="true" t="shared" si="2" ref="G10:G17">B60/B49*100</f>
        <v>0.08876632560671784</v>
      </c>
      <c r="H10" s="107">
        <v>0.269</v>
      </c>
      <c r="I10" s="18"/>
      <c r="J10" s="109">
        <f aca="true" t="shared" si="3" ref="J10:J17">G10/H10</f>
        <v>0.3299863405454194</v>
      </c>
      <c r="K10" s="94"/>
      <c r="L10" s="94"/>
      <c r="M10" s="94"/>
    </row>
    <row r="11" spans="1:13" ht="15">
      <c r="A11" s="105" t="s">
        <v>59</v>
      </c>
      <c r="B11" s="106">
        <f t="shared" si="0"/>
        <v>0.48360643942251547</v>
      </c>
      <c r="C11" s="107">
        <v>2.304</v>
      </c>
      <c r="D11" s="108"/>
      <c r="E11" s="109">
        <f t="shared" si="1"/>
        <v>0.2098986282215779</v>
      </c>
      <c r="G11" s="106">
        <f t="shared" si="2"/>
        <v>0.05189284606968381</v>
      </c>
      <c r="H11" s="107">
        <v>0.102</v>
      </c>
      <c r="I11" s="18"/>
      <c r="J11" s="109">
        <f t="shared" si="3"/>
        <v>0.5087533928400374</v>
      </c>
      <c r="K11" s="94"/>
      <c r="L11" s="94"/>
      <c r="M11" s="94"/>
    </row>
    <row r="12" spans="1:13" ht="15">
      <c r="A12" s="105" t="s">
        <v>60</v>
      </c>
      <c r="B12" s="106">
        <f t="shared" si="0"/>
        <v>0.40038518958348523</v>
      </c>
      <c r="C12" s="107">
        <v>1.783</v>
      </c>
      <c r="D12" s="108"/>
      <c r="E12" s="109">
        <f t="shared" si="1"/>
        <v>0.22455703285669393</v>
      </c>
      <c r="G12" s="106">
        <f t="shared" si="2"/>
        <v>0.040843681131185514</v>
      </c>
      <c r="H12" s="107">
        <v>0.072</v>
      </c>
      <c r="I12" s="18"/>
      <c r="J12" s="109">
        <f t="shared" si="3"/>
        <v>0.5672733490442433</v>
      </c>
      <c r="K12" s="94"/>
      <c r="L12" s="94"/>
      <c r="M12" s="94"/>
    </row>
    <row r="13" spans="1:13" ht="15">
      <c r="A13" s="105" t="s">
        <v>61</v>
      </c>
      <c r="B13" s="106">
        <f t="shared" si="0"/>
        <v>0.31961550686094414</v>
      </c>
      <c r="C13" s="107">
        <v>1.288</v>
      </c>
      <c r="D13" s="108"/>
      <c r="E13" s="109">
        <f t="shared" si="1"/>
        <v>0.24814868545104357</v>
      </c>
      <c r="G13" s="106">
        <f t="shared" si="2"/>
        <v>0.030717614241599873</v>
      </c>
      <c r="H13" s="107">
        <v>0.069</v>
      </c>
      <c r="I13" s="18"/>
      <c r="J13" s="109">
        <f t="shared" si="3"/>
        <v>0.4451828150956503</v>
      </c>
      <c r="K13" s="94"/>
      <c r="L13" s="94"/>
      <c r="M13" s="94"/>
    </row>
    <row r="14" spans="1:13" ht="15">
      <c r="A14" s="105" t="s">
        <v>62</v>
      </c>
      <c r="B14" s="106">
        <f t="shared" si="0"/>
        <v>0.2426524483957156</v>
      </c>
      <c r="C14" s="107">
        <v>1.138</v>
      </c>
      <c r="D14" s="108"/>
      <c r="E14" s="109">
        <f t="shared" si="1"/>
        <v>0.21322710755335292</v>
      </c>
      <c r="G14" s="106">
        <f t="shared" si="2"/>
        <v>0.026895703780767503</v>
      </c>
      <c r="H14" s="107">
        <v>0.068</v>
      </c>
      <c r="I14" s="18"/>
      <c r="J14" s="109">
        <f t="shared" si="3"/>
        <v>0.39552505559952206</v>
      </c>
      <c r="K14" s="94"/>
      <c r="L14" s="94"/>
      <c r="M14" s="94"/>
    </row>
    <row r="15" spans="1:13" ht="15">
      <c r="A15" s="105" t="s">
        <v>63</v>
      </c>
      <c r="B15" s="106">
        <f t="shared" si="0"/>
        <v>0.18536594695150255</v>
      </c>
      <c r="C15" s="107">
        <v>0.765</v>
      </c>
      <c r="D15" s="108"/>
      <c r="E15" s="109">
        <f t="shared" si="1"/>
        <v>0.242308427387585</v>
      </c>
      <c r="G15" s="106">
        <f t="shared" si="2"/>
        <v>0.02923927139413582</v>
      </c>
      <c r="H15" s="107">
        <v>0.062</v>
      </c>
      <c r="I15" s="18"/>
      <c r="J15" s="109">
        <f t="shared" si="3"/>
        <v>0.47160115151831966</v>
      </c>
      <c r="K15" s="94"/>
      <c r="L15" s="94"/>
      <c r="M15" s="94"/>
    </row>
    <row r="16" spans="1:13" ht="15">
      <c r="A16" s="105" t="s">
        <v>64</v>
      </c>
      <c r="B16" s="106">
        <f t="shared" si="0"/>
        <v>0.1764797377331626</v>
      </c>
      <c r="C16" s="107">
        <v>0.558</v>
      </c>
      <c r="D16" s="108"/>
      <c r="E16" s="109">
        <f t="shared" si="1"/>
        <v>0.31627193142143833</v>
      </c>
      <c r="G16" s="106">
        <f t="shared" si="2"/>
        <v>0.042707431824315245</v>
      </c>
      <c r="H16" s="107">
        <v>0.128</v>
      </c>
      <c r="I16" s="18"/>
      <c r="J16" s="109">
        <f t="shared" si="3"/>
        <v>0.33365181112746284</v>
      </c>
      <c r="K16" s="94"/>
      <c r="L16" s="94"/>
      <c r="M16" s="94"/>
    </row>
    <row r="17" spans="1:13" ht="15">
      <c r="A17" s="110" t="s">
        <v>65</v>
      </c>
      <c r="B17" s="106">
        <f t="shared" si="0"/>
        <v>0.34407511038711563</v>
      </c>
      <c r="C17" s="107">
        <v>1.458</v>
      </c>
      <c r="D17" s="108"/>
      <c r="E17" s="109">
        <f t="shared" si="1"/>
        <v>0.23599115938759646</v>
      </c>
      <c r="G17" s="106">
        <f t="shared" si="2"/>
        <v>0.04205967332722739</v>
      </c>
      <c r="H17" s="107">
        <v>0.103</v>
      </c>
      <c r="I17" s="18"/>
      <c r="J17" s="109">
        <f t="shared" si="3"/>
        <v>0.4083463429827902</v>
      </c>
      <c r="K17" s="94"/>
      <c r="L17" s="94"/>
      <c r="M17" s="94"/>
    </row>
    <row r="18" spans="1:13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3:13" ht="15"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5.75">
      <c r="A20" s="104" t="s">
        <v>20</v>
      </c>
      <c r="B20" s="94"/>
      <c r="C20" s="94"/>
      <c r="D20" s="94"/>
      <c r="E20" s="94"/>
      <c r="F20" s="94"/>
      <c r="G20" s="104" t="s">
        <v>66</v>
      </c>
      <c r="H20" s="94"/>
      <c r="I20" s="94"/>
      <c r="J20" s="94"/>
      <c r="K20" s="94"/>
      <c r="L20" s="94"/>
      <c r="M20" s="94"/>
    </row>
    <row r="21" spans="1:13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5">
      <c r="A22" s="105" t="s">
        <v>58</v>
      </c>
      <c r="B22" s="106">
        <f aca="true" t="shared" si="4" ref="B22:B29">C60/B49*100</f>
        <v>0.01690787154413673</v>
      </c>
      <c r="C22" s="107">
        <v>0.122</v>
      </c>
      <c r="D22" s="18"/>
      <c r="E22" s="109">
        <f aca="true" t="shared" si="5" ref="E22:E29">B22/C22</f>
        <v>0.13858911101751417</v>
      </c>
      <c r="G22" s="111">
        <f aca="true" t="shared" si="6" ref="G22:H29">B10-G10-B22</f>
        <v>0.6031883173370778</v>
      </c>
      <c r="H22" s="112">
        <f t="shared" si="6"/>
        <v>2.376</v>
      </c>
      <c r="I22" s="113"/>
      <c r="J22" s="109">
        <f aca="true" t="shared" si="7" ref="J22:J29">G22/H22</f>
        <v>0.2538671369263796</v>
      </c>
      <c r="L22" s="94"/>
      <c r="M22" s="94"/>
    </row>
    <row r="23" spans="1:13" ht="15">
      <c r="A23" s="105" t="s">
        <v>59</v>
      </c>
      <c r="B23" s="106">
        <f t="shared" si="4"/>
        <v>0.02289390267780168</v>
      </c>
      <c r="C23" s="107">
        <v>0.198</v>
      </c>
      <c r="D23" s="18"/>
      <c r="E23" s="109">
        <f t="shared" si="5"/>
        <v>0.11562577110000848</v>
      </c>
      <c r="G23" s="111">
        <f t="shared" si="6"/>
        <v>0.40881969067503</v>
      </c>
      <c r="H23" s="112">
        <f t="shared" si="6"/>
        <v>2.004</v>
      </c>
      <c r="I23" s="113"/>
      <c r="J23" s="109">
        <f t="shared" si="7"/>
        <v>0.2040018416542066</v>
      </c>
      <c r="L23" s="94"/>
      <c r="M23" s="94"/>
    </row>
    <row r="24" spans="1:13" ht="15">
      <c r="A24" s="105" t="s">
        <v>60</v>
      </c>
      <c r="B24" s="106">
        <f t="shared" si="4"/>
        <v>0.023715685818107717</v>
      </c>
      <c r="C24" s="107">
        <v>0.156</v>
      </c>
      <c r="D24" s="18"/>
      <c r="E24" s="109">
        <f t="shared" si="5"/>
        <v>0.15202362703915204</v>
      </c>
      <c r="G24" s="111">
        <f t="shared" si="6"/>
        <v>0.335825822634192</v>
      </c>
      <c r="H24" s="112">
        <f t="shared" si="6"/>
        <v>1.555</v>
      </c>
      <c r="I24" s="113"/>
      <c r="J24" s="109">
        <f t="shared" si="7"/>
        <v>0.21596515925028423</v>
      </c>
      <c r="L24" s="94"/>
      <c r="M24" s="94"/>
    </row>
    <row r="25" spans="1:13" ht="15">
      <c r="A25" s="105" t="s">
        <v>61</v>
      </c>
      <c r="B25" s="106">
        <f t="shared" si="4"/>
        <v>0.016881994603854478</v>
      </c>
      <c r="C25" s="107">
        <v>0.115</v>
      </c>
      <c r="D25" s="18"/>
      <c r="E25" s="109">
        <f t="shared" si="5"/>
        <v>0.14679995307699545</v>
      </c>
      <c r="G25" s="111">
        <f t="shared" si="6"/>
        <v>0.2720158980154898</v>
      </c>
      <c r="H25" s="112">
        <f t="shared" si="6"/>
        <v>1.104</v>
      </c>
      <c r="I25" s="113"/>
      <c r="J25" s="109">
        <f t="shared" si="7"/>
        <v>0.24639121197055233</v>
      </c>
      <c r="L25" s="94"/>
      <c r="M25" s="94"/>
    </row>
    <row r="26" spans="1:13" ht="15">
      <c r="A26" s="105" t="s">
        <v>62</v>
      </c>
      <c r="B26" s="106">
        <f t="shared" si="4"/>
        <v>0.008866715532121155</v>
      </c>
      <c r="C26" s="107">
        <v>0.061</v>
      </c>
      <c r="D26" s="18"/>
      <c r="E26" s="109">
        <f t="shared" si="5"/>
        <v>0.145355992329855</v>
      </c>
      <c r="G26" s="111">
        <f t="shared" si="6"/>
        <v>0.20689002908282694</v>
      </c>
      <c r="H26" s="112">
        <f t="shared" si="6"/>
        <v>1.009</v>
      </c>
      <c r="I26" s="113"/>
      <c r="J26" s="109">
        <f t="shared" si="7"/>
        <v>0.20504462743590382</v>
      </c>
      <c r="L26" s="94"/>
      <c r="M26" s="94"/>
    </row>
    <row r="27" spans="1:13" ht="15">
      <c r="A27" s="105" t="s">
        <v>63</v>
      </c>
      <c r="B27" s="106">
        <f t="shared" si="4"/>
        <v>0.005149054081986182</v>
      </c>
      <c r="C27" s="107">
        <v>0.056</v>
      </c>
      <c r="D27" s="18"/>
      <c r="E27" s="109">
        <f t="shared" si="5"/>
        <v>0.09194739432118182</v>
      </c>
      <c r="G27" s="111">
        <f t="shared" si="6"/>
        <v>0.15097762147538055</v>
      </c>
      <c r="H27" s="112">
        <f t="shared" si="6"/>
        <v>0.647</v>
      </c>
      <c r="I27" s="113"/>
      <c r="J27" s="109">
        <f t="shared" si="7"/>
        <v>0.23335026503150005</v>
      </c>
      <c r="L27" s="94"/>
      <c r="M27" s="94"/>
    </row>
    <row r="28" spans="1:13" ht="15">
      <c r="A28" s="105" t="s">
        <v>64</v>
      </c>
      <c r="B28" s="106">
        <f t="shared" si="4"/>
        <v>0.0021602981078447402</v>
      </c>
      <c r="C28" s="107">
        <v>0.019</v>
      </c>
      <c r="D28" s="18"/>
      <c r="E28" s="109">
        <f t="shared" si="5"/>
        <v>0.11369990041288107</v>
      </c>
      <c r="G28" s="111">
        <f t="shared" si="6"/>
        <v>0.13161200780100263</v>
      </c>
      <c r="H28" s="112">
        <f t="shared" si="6"/>
        <v>0.41100000000000003</v>
      </c>
      <c r="I28" s="113"/>
      <c r="J28" s="109">
        <f t="shared" si="7"/>
        <v>0.3202238632627801</v>
      </c>
      <c r="L28" s="94"/>
      <c r="M28" s="94"/>
    </row>
    <row r="29" spans="1:13" ht="15.75" thickBot="1">
      <c r="A29" s="114" t="s">
        <v>65</v>
      </c>
      <c r="B29" s="115">
        <f t="shared" si="4"/>
        <v>0.013751643333212781</v>
      </c>
      <c r="C29" s="116">
        <v>0.102</v>
      </c>
      <c r="D29" s="117"/>
      <c r="E29" s="118">
        <f t="shared" si="5"/>
        <v>0.1348200326785567</v>
      </c>
      <c r="F29" s="4"/>
      <c r="G29" s="119">
        <f t="shared" si="6"/>
        <v>0.2882637937266755</v>
      </c>
      <c r="H29" s="120">
        <f t="shared" si="6"/>
        <v>1.253</v>
      </c>
      <c r="I29" s="121"/>
      <c r="J29" s="118">
        <f t="shared" si="7"/>
        <v>0.23005889363661253</v>
      </c>
      <c r="L29" s="94"/>
      <c r="M29" s="94"/>
    </row>
    <row r="30" spans="1:13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5">
      <c r="A31" s="122">
        <v>1</v>
      </c>
      <c r="B31" s="123" t="s">
        <v>67</v>
      </c>
      <c r="C31" s="123"/>
      <c r="D31" s="123"/>
      <c r="E31" s="123"/>
      <c r="F31" s="123"/>
      <c r="G31" s="123"/>
      <c r="H31" s="123"/>
      <c r="I31" s="123"/>
      <c r="J31" s="123"/>
      <c r="K31" s="94"/>
      <c r="L31" s="94"/>
      <c r="M31" s="94"/>
    </row>
    <row r="32" spans="1:13" ht="6.75" customHeight="1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94"/>
      <c r="L32" s="94"/>
      <c r="M32" s="94"/>
    </row>
    <row r="33" spans="1:13" ht="15">
      <c r="A33" s="124" t="s">
        <v>68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94"/>
      <c r="L33" s="94"/>
      <c r="M33" s="94"/>
    </row>
    <row r="34" spans="1:13" ht="15">
      <c r="A34" s="122" t="s">
        <v>69</v>
      </c>
      <c r="B34" s="123" t="s">
        <v>70</v>
      </c>
      <c r="C34" s="123"/>
      <c r="D34" s="123"/>
      <c r="E34" s="123"/>
      <c r="F34" s="123"/>
      <c r="G34" s="123"/>
      <c r="H34" s="123"/>
      <c r="I34" s="123"/>
      <c r="J34" s="123"/>
      <c r="K34" s="94"/>
      <c r="L34" s="94"/>
      <c r="M34" s="94"/>
    </row>
    <row r="35" spans="1:13" ht="15">
      <c r="A35" s="122"/>
      <c r="B35" s="123" t="s">
        <v>71</v>
      </c>
      <c r="C35" s="123"/>
      <c r="D35" s="123"/>
      <c r="E35" s="123"/>
      <c r="F35" s="123"/>
      <c r="G35" s="123"/>
      <c r="H35" s="123"/>
      <c r="I35" s="123"/>
      <c r="J35" s="123"/>
      <c r="K35" s="94"/>
      <c r="L35" s="94"/>
      <c r="M35" s="94"/>
    </row>
    <row r="36" spans="1:13" ht="15">
      <c r="A36" s="122"/>
      <c r="B36" s="123" t="s">
        <v>72</v>
      </c>
      <c r="C36" s="123"/>
      <c r="D36" s="123"/>
      <c r="E36" s="123"/>
      <c r="F36" s="123"/>
      <c r="G36" s="123"/>
      <c r="H36" s="123"/>
      <c r="I36" s="123"/>
      <c r="J36" s="123"/>
      <c r="K36" s="94"/>
      <c r="L36" s="94"/>
      <c r="M36" s="94"/>
    </row>
    <row r="37" spans="1:13" ht="3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94"/>
      <c r="L37" s="94"/>
      <c r="M37" s="94"/>
    </row>
    <row r="38" spans="1:13" ht="15">
      <c r="A38" s="122" t="s">
        <v>73</v>
      </c>
      <c r="B38" s="123" t="s">
        <v>74</v>
      </c>
      <c r="C38" s="123"/>
      <c r="D38" s="123"/>
      <c r="E38" s="123"/>
      <c r="F38" s="123"/>
      <c r="G38" s="123"/>
      <c r="H38" s="123"/>
      <c r="I38" s="123"/>
      <c r="J38" s="123"/>
      <c r="K38" s="94"/>
      <c r="L38" s="94"/>
      <c r="M38" s="94"/>
    </row>
    <row r="39" spans="1:13" ht="15">
      <c r="A39" s="122"/>
      <c r="B39" s="123" t="s">
        <v>75</v>
      </c>
      <c r="C39" s="123"/>
      <c r="D39" s="123"/>
      <c r="E39" s="123"/>
      <c r="F39" s="123"/>
      <c r="G39" s="123"/>
      <c r="H39" s="123"/>
      <c r="I39" s="123"/>
      <c r="J39" s="123"/>
      <c r="K39" s="94"/>
      <c r="L39" s="94"/>
      <c r="M39" s="94"/>
    </row>
    <row r="40" spans="1:13" ht="15">
      <c r="A40" s="122"/>
      <c r="B40" s="123" t="s">
        <v>76</v>
      </c>
      <c r="C40" s="123"/>
      <c r="D40" s="123"/>
      <c r="E40" s="123"/>
      <c r="F40" s="123"/>
      <c r="G40" s="123"/>
      <c r="H40" s="123"/>
      <c r="I40" s="123"/>
      <c r="J40" s="123"/>
      <c r="K40" s="94"/>
      <c r="L40" s="94"/>
      <c r="M40" s="94"/>
    </row>
    <row r="41" spans="1:13" ht="5.2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94"/>
      <c r="L41" s="94"/>
      <c r="M41" s="94"/>
    </row>
    <row r="42" spans="1:13" ht="15">
      <c r="A42" s="122" t="s">
        <v>77</v>
      </c>
      <c r="B42" s="123" t="s">
        <v>96</v>
      </c>
      <c r="C42" s="123"/>
      <c r="D42" s="123"/>
      <c r="E42" s="123"/>
      <c r="F42" s="123"/>
      <c r="G42" s="123"/>
      <c r="H42" s="123"/>
      <c r="I42" s="123"/>
      <c r="J42" s="123"/>
      <c r="K42" s="94"/>
      <c r="L42" s="94"/>
      <c r="M42" s="94"/>
    </row>
    <row r="43" spans="1:13" ht="15">
      <c r="A43" s="123"/>
      <c r="B43" s="123" t="s">
        <v>78</v>
      </c>
      <c r="C43" s="123"/>
      <c r="D43" s="123"/>
      <c r="E43" s="123"/>
      <c r="F43" s="123"/>
      <c r="G43" s="123"/>
      <c r="H43" s="123"/>
      <c r="I43" s="123"/>
      <c r="J43" s="123"/>
      <c r="K43" s="94"/>
      <c r="L43" s="94"/>
      <c r="M43" s="94"/>
    </row>
    <row r="44" spans="1:13" ht="5.2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94"/>
      <c r="L44" s="94"/>
      <c r="M44" s="94"/>
    </row>
    <row r="45" spans="1:13" ht="15">
      <c r="A45" s="122" t="s">
        <v>79</v>
      </c>
      <c r="B45" s="123" t="s">
        <v>80</v>
      </c>
      <c r="C45" s="123"/>
      <c r="D45" s="123"/>
      <c r="E45" s="123"/>
      <c r="F45" s="123"/>
      <c r="G45" s="123"/>
      <c r="H45" s="123"/>
      <c r="I45" s="123"/>
      <c r="J45" s="123"/>
      <c r="K45" s="94"/>
      <c r="L45" s="94"/>
      <c r="M45" s="94"/>
    </row>
    <row r="46" spans="1:13" ht="15">
      <c r="A46" s="122"/>
      <c r="B46" s="123" t="s">
        <v>81</v>
      </c>
      <c r="C46" s="123"/>
      <c r="D46" s="123"/>
      <c r="E46" s="123"/>
      <c r="F46" s="123"/>
      <c r="G46" s="123"/>
      <c r="H46" s="123"/>
      <c r="I46" s="123"/>
      <c r="J46" s="123"/>
      <c r="K46" s="94"/>
      <c r="L46" s="94"/>
      <c r="M46" s="94"/>
    </row>
    <row r="47" ht="159" customHeight="1"/>
    <row r="48" ht="15">
      <c r="A48" s="125" t="s">
        <v>82</v>
      </c>
    </row>
    <row r="49" spans="1:2" ht="15">
      <c r="A49" s="105" t="s">
        <v>58</v>
      </c>
      <c r="B49" s="3">
        <v>473152.4</v>
      </c>
    </row>
    <row r="50" spans="1:2" ht="15">
      <c r="A50" s="105" t="s">
        <v>59</v>
      </c>
      <c r="B50" s="3">
        <v>458637.4</v>
      </c>
    </row>
    <row r="51" spans="1:2" ht="15">
      <c r="A51" s="105" t="s">
        <v>60</v>
      </c>
      <c r="B51" s="3">
        <v>683092.2</v>
      </c>
    </row>
    <row r="52" spans="1:2" ht="15">
      <c r="A52" s="105" t="s">
        <v>61</v>
      </c>
      <c r="B52" s="3">
        <v>787821.6</v>
      </c>
    </row>
    <row r="53" spans="1:2" ht="15">
      <c r="A53" s="105" t="s">
        <v>62</v>
      </c>
      <c r="B53" s="3">
        <v>676688</v>
      </c>
    </row>
    <row r="54" spans="1:2" ht="15">
      <c r="A54" s="105" t="s">
        <v>63</v>
      </c>
      <c r="B54" s="3">
        <v>543789.2</v>
      </c>
    </row>
    <row r="55" spans="1:2" ht="15">
      <c r="A55" s="105" t="s">
        <v>64</v>
      </c>
      <c r="B55" s="3">
        <v>601768.8</v>
      </c>
    </row>
    <row r="56" spans="1:2" ht="15">
      <c r="A56" s="110" t="s">
        <v>65</v>
      </c>
      <c r="B56" s="126">
        <f>SUM(B49:B55)</f>
        <v>4224949.6</v>
      </c>
    </row>
    <row r="57" ht="12.75">
      <c r="C57" s="127"/>
    </row>
    <row r="59" spans="2:3" ht="12.75">
      <c r="B59" s="3" t="s">
        <v>57</v>
      </c>
      <c r="C59" s="3" t="s">
        <v>83</v>
      </c>
    </row>
    <row r="60" spans="1:3" ht="15">
      <c r="A60" s="105" t="s">
        <v>58</v>
      </c>
      <c r="B60" s="125">
        <v>420</v>
      </c>
      <c r="C60" s="125">
        <v>80</v>
      </c>
    </row>
    <row r="61" spans="1:3" ht="15">
      <c r="A61" s="105" t="s">
        <v>59</v>
      </c>
      <c r="B61" s="125">
        <v>238</v>
      </c>
      <c r="C61" s="125">
        <v>105</v>
      </c>
    </row>
    <row r="62" spans="1:3" ht="15">
      <c r="A62" s="105" t="s">
        <v>60</v>
      </c>
      <c r="B62" s="125">
        <v>279</v>
      </c>
      <c r="C62" s="125">
        <v>162</v>
      </c>
    </row>
    <row r="63" spans="1:3" ht="15">
      <c r="A63" s="105" t="s">
        <v>61</v>
      </c>
      <c r="B63" s="125">
        <v>242</v>
      </c>
      <c r="C63" s="125">
        <v>133</v>
      </c>
    </row>
    <row r="64" spans="1:3" ht="15">
      <c r="A64" s="105" t="s">
        <v>62</v>
      </c>
      <c r="B64" s="125">
        <v>182</v>
      </c>
      <c r="C64" s="125">
        <v>60</v>
      </c>
    </row>
    <row r="65" spans="1:3" ht="15">
      <c r="A65" s="105" t="s">
        <v>63</v>
      </c>
      <c r="B65" s="125">
        <v>159</v>
      </c>
      <c r="C65" s="125">
        <v>28</v>
      </c>
    </row>
    <row r="66" spans="1:3" ht="15">
      <c r="A66" s="105" t="s">
        <v>64</v>
      </c>
      <c r="B66" s="125">
        <v>257</v>
      </c>
      <c r="C66" s="125">
        <v>13</v>
      </c>
    </row>
    <row r="67" spans="1:3" ht="15">
      <c r="A67" s="110" t="s">
        <v>65</v>
      </c>
      <c r="B67" s="128">
        <f>SUM(B60:B66)</f>
        <v>1777</v>
      </c>
      <c r="C67" s="128">
        <f>SUM(C60:C66)</f>
        <v>581</v>
      </c>
    </row>
    <row r="68" spans="2:3" ht="15">
      <c r="B68" s="125"/>
      <c r="C68" s="125"/>
    </row>
    <row r="69" spans="2:3" ht="33.75" customHeight="1">
      <c r="B69" s="129" t="s">
        <v>84</v>
      </c>
      <c r="C69" s="125" t="s">
        <v>85</v>
      </c>
    </row>
    <row r="70" spans="1:3" ht="15">
      <c r="A70" s="105" t="s">
        <v>58</v>
      </c>
      <c r="B70" s="125">
        <v>24</v>
      </c>
      <c r="C70" s="125">
        <v>3354</v>
      </c>
    </row>
    <row r="71" spans="1:3" ht="15">
      <c r="A71" s="105" t="s">
        <v>59</v>
      </c>
      <c r="B71" s="125">
        <v>29</v>
      </c>
      <c r="C71" s="125">
        <v>2218</v>
      </c>
    </row>
    <row r="72" spans="1:3" ht="15">
      <c r="A72" s="105" t="s">
        <v>60</v>
      </c>
      <c r="B72" s="125">
        <v>39</v>
      </c>
      <c r="C72" s="125">
        <v>2735</v>
      </c>
    </row>
    <row r="73" spans="1:3" ht="15">
      <c r="A73" s="105" t="s">
        <v>61</v>
      </c>
      <c r="B73" s="125">
        <v>41</v>
      </c>
      <c r="C73" s="125">
        <v>2518</v>
      </c>
    </row>
    <row r="74" spans="1:3" ht="15">
      <c r="A74" s="105" t="s">
        <v>62</v>
      </c>
      <c r="B74" s="125">
        <v>22</v>
      </c>
      <c r="C74" s="125">
        <v>1642</v>
      </c>
    </row>
    <row r="75" spans="1:3" ht="15">
      <c r="A75" s="105" t="s">
        <v>63</v>
      </c>
      <c r="B75" s="125">
        <v>9</v>
      </c>
      <c r="C75" s="125">
        <v>1008</v>
      </c>
    </row>
    <row r="76" spans="1:3" ht="15">
      <c r="A76" s="105" t="s">
        <v>64</v>
      </c>
      <c r="B76" s="125">
        <v>7</v>
      </c>
      <c r="C76" s="125">
        <v>1062</v>
      </c>
    </row>
    <row r="77" spans="1:3" ht="15">
      <c r="A77" s="110" t="s">
        <v>65</v>
      </c>
      <c r="B77" s="128">
        <f>SUM(B70:B76)</f>
        <v>171</v>
      </c>
      <c r="C77" s="128">
        <f>SUM(C70:C76)</f>
        <v>14537</v>
      </c>
    </row>
    <row r="94" spans="5:11" ht="12.75">
      <c r="E94" s="3">
        <v>476715</v>
      </c>
      <c r="F94" s="3">
        <v>458043</v>
      </c>
      <c r="G94" s="3">
        <v>680584</v>
      </c>
      <c r="H94" s="3">
        <v>790920</v>
      </c>
      <c r="I94" s="3">
        <v>674381</v>
      </c>
      <c r="J94" s="3">
        <v>545258</v>
      </c>
      <c r="K94" s="3">
        <v>601348</v>
      </c>
    </row>
    <row r="113" ht="12.75">
      <c r="M113" s="3">
        <v>469111.8</v>
      </c>
    </row>
    <row r="114" ht="12.75">
      <c r="M114" s="3">
        <v>445839.6</v>
      </c>
    </row>
    <row r="115" ht="12.75">
      <c r="M115" s="3">
        <v>701131.8</v>
      </c>
    </row>
    <row r="116" ht="12.75">
      <c r="M116" s="3">
        <v>780978.8</v>
      </c>
    </row>
    <row r="117" ht="12.75">
      <c r="M117" s="3">
        <v>672922</v>
      </c>
    </row>
    <row r="118" ht="12.75">
      <c r="M118" s="3">
        <v>532323.6</v>
      </c>
    </row>
    <row r="119" ht="12.75">
      <c r="M119" s="3">
        <v>594898.8</v>
      </c>
    </row>
    <row r="120" ht="12.75">
      <c r="M120" s="3">
        <v>4197206.4</v>
      </c>
    </row>
    <row r="128" ht="12.75">
      <c r="A128" s="130"/>
    </row>
    <row r="129" ht="12.75">
      <c r="A129" s="3">
        <v>473152.4</v>
      </c>
    </row>
    <row r="130" ht="12.75">
      <c r="A130" s="3">
        <v>458637.4</v>
      </c>
    </row>
    <row r="131" ht="12.75">
      <c r="A131" s="3">
        <v>683092.2</v>
      </c>
    </row>
    <row r="132" ht="12.75">
      <c r="A132" s="3">
        <v>787821.6</v>
      </c>
    </row>
    <row r="133" ht="12.75">
      <c r="A133" s="3">
        <v>676688</v>
      </c>
    </row>
    <row r="134" ht="12.75">
      <c r="A134" s="3">
        <v>543789.2</v>
      </c>
    </row>
    <row r="135" ht="12.75">
      <c r="A135" s="3">
        <v>601768.8</v>
      </c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2010-10-27T09:56:39Z</dcterms:created>
  <dcterms:modified xsi:type="dcterms:W3CDTF">2010-11-03T14:58:28Z</dcterms:modified>
  <cp:category/>
  <cp:version/>
  <cp:contentType/>
  <cp:contentStatus/>
</cp:coreProperties>
</file>