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90" yWindow="75" windowWidth="10650" windowHeight="11400" tabRatio="895" activeTab="0"/>
  </bookViews>
  <sheets>
    <sheet name="Table 2.1 a and b" sheetId="1" r:id="rId1"/>
    <sheet name="Table 2.2" sheetId="2" r:id="rId2"/>
    <sheet name="Table 2.3" sheetId="3" r:id="rId3"/>
    <sheet name="Tab 2.4 - 2.7" sheetId="4" r:id="rId4"/>
    <sheet name="Table 2.8 -2.9" sheetId="5" r:id="rId5"/>
    <sheet name="Table 2.10" sheetId="6" r:id="rId6"/>
    <sheet name="Table 2.11-2.12" sheetId="7" r:id="rId7"/>
    <sheet name="Table 2.13-2.14" sheetId="8" r:id="rId8"/>
    <sheet name="Figs 2.1-2.3" sheetId="9" r:id="rId9"/>
    <sheet name="numbers for Fig 2.2" sheetId="10" r:id="rId10"/>
  </sheets>
  <externalReferences>
    <externalReference r:id="rId13"/>
    <externalReference r:id="rId14"/>
    <externalReference r:id="rId15"/>
  </externalReferences>
  <definedNames>
    <definedName name="compnum">#REF!</definedName>
    <definedName name="exchange_rate" localSheetId="3">#REF!</definedName>
    <definedName name="exchange_rate" localSheetId="5">#REF!</definedName>
    <definedName name="exchange_rate">#REF!</definedName>
    <definedName name="IDX1" localSheetId="5">'Table 2.10'!#REF!</definedName>
    <definedName name="IDX2" localSheetId="5">'Table 2.10'!#REF!</definedName>
    <definedName name="IDX3" localSheetId="5">'Table 2.10'!#REF!</definedName>
    <definedName name="KEYA">#REF!</definedName>
    <definedName name="_xlnm.Print_Area" localSheetId="8">'Figs 2.1-2.3'!$A$1:$S$120</definedName>
    <definedName name="_xlnm.Print_Area" localSheetId="3">'Tab 2.4 - 2.7'!$A$1:$AD$67</definedName>
    <definedName name="_xlnm.Print_Area" localSheetId="0">'Table 2.1 a and b'!$A$1:$N$47</definedName>
    <definedName name="_xlnm.Print_Area" localSheetId="5">'Table 2.10'!$A$1:$Q$74</definedName>
    <definedName name="_xlnm.Print_Area" localSheetId="6">'Table 2.11-2.12'!$A$1:$L$47</definedName>
    <definedName name="_xlnm.Print_Area" localSheetId="7">'Table 2.13-2.14'!$A$1:$J$63</definedName>
    <definedName name="_xlnm.Print_Area" localSheetId="1">'Table 2.2'!$A$1:$AC$46</definedName>
    <definedName name="_xlnm.Print_Area" localSheetId="2">'Table 2.3'!$A$1:$AC$54</definedName>
    <definedName name="_xlnm.Print_Area" localSheetId="4">'Table 2.8 -2.9'!$A$1:$AK$105</definedName>
  </definedNames>
  <calcPr fullCalcOnLoad="1"/>
</workbook>
</file>

<file path=xl/sharedStrings.xml><?xml version="1.0" encoding="utf-8"?>
<sst xmlns="http://schemas.openxmlformats.org/spreadsheetml/2006/main" count="797" uniqueCount="364">
  <si>
    <t>by annual net household income:</t>
  </si>
  <si>
    <t>up to £10,000 p.a.</t>
  </si>
  <si>
    <t>over £40,000 p.a.</t>
  </si>
  <si>
    <t>by urban/rural classification:</t>
  </si>
  <si>
    <t>Large urban areas</t>
  </si>
  <si>
    <t>Other urban</t>
  </si>
  <si>
    <t>Small accessible towns</t>
  </si>
  <si>
    <t>Small remote towns</t>
  </si>
  <si>
    <t>Accessible rural</t>
  </si>
  <si>
    <t>Remote rural</t>
  </si>
  <si>
    <t>column percentages</t>
  </si>
  <si>
    <t>by gender:</t>
  </si>
  <si>
    <t>Male</t>
  </si>
  <si>
    <t>Female</t>
  </si>
  <si>
    <t>by age:</t>
  </si>
  <si>
    <t>16-19</t>
  </si>
  <si>
    <t>20-29</t>
  </si>
  <si>
    <t>30-39</t>
  </si>
  <si>
    <t>40-49</t>
  </si>
  <si>
    <t>50-59</t>
  </si>
  <si>
    <t>60-69</t>
  </si>
  <si>
    <t>70-79</t>
  </si>
  <si>
    <t>80 and over</t>
  </si>
  <si>
    <t>by current status:</t>
  </si>
  <si>
    <t>Self employed</t>
  </si>
  <si>
    <t>Employed full time</t>
  </si>
  <si>
    <t>Employed part time</t>
  </si>
  <si>
    <t>Looking after the home or family</t>
  </si>
  <si>
    <t>Permanently retired from work</t>
  </si>
  <si>
    <t>Unemployed and seeking work</t>
  </si>
  <si>
    <t>At school</t>
  </si>
  <si>
    <t>In further/higher education</t>
  </si>
  <si>
    <t>Gov't work or training scheme</t>
  </si>
  <si>
    <t>Permanently sick or disabled</t>
  </si>
  <si>
    <t>Unable to work because of short-term illness or injury</t>
  </si>
  <si>
    <t>Commuting</t>
  </si>
  <si>
    <t>Education</t>
  </si>
  <si>
    <t>Shopping</t>
  </si>
  <si>
    <t>Visit hospital or other health</t>
  </si>
  <si>
    <t>On other personal business</t>
  </si>
  <si>
    <t>Visiting friends or relatives</t>
  </si>
  <si>
    <t>Sport/Entertainment</t>
  </si>
  <si>
    <t>Go home</t>
  </si>
  <si>
    <t>…</t>
  </si>
  <si>
    <t>Other purpose</t>
  </si>
  <si>
    <t>£10,000 - £15,000</t>
  </si>
  <si>
    <t>£15,000 - £20,000</t>
  </si>
  <si>
    <t>£20,000 - £25,000</t>
  </si>
  <si>
    <t>£25,000 - £30,000</t>
  </si>
  <si>
    <t>£30,000 - £40,000</t>
  </si>
  <si>
    <t>by frequency of driving:</t>
  </si>
  <si>
    <t>Every day</t>
  </si>
  <si>
    <t>At least three times a week</t>
  </si>
  <si>
    <t>Once or twice a week</t>
  </si>
  <si>
    <t>Less often</t>
  </si>
  <si>
    <t>Never, but holds full driving licence</t>
  </si>
  <si>
    <t>Does not hold a full driving licence</t>
  </si>
  <si>
    <t>Yes</t>
  </si>
  <si>
    <t>No</t>
  </si>
  <si>
    <t>Sample size (=100%)</t>
  </si>
  <si>
    <t>16 - 39</t>
  </si>
  <si>
    <t>40 - 49</t>
  </si>
  <si>
    <t>50 - 59</t>
  </si>
  <si>
    <t>60 - 64</t>
  </si>
  <si>
    <t>65 - 69</t>
  </si>
  <si>
    <t>70 - 74</t>
  </si>
  <si>
    <t>75 - 79</t>
  </si>
  <si>
    <t>80 +</t>
  </si>
  <si>
    <t>2000-01</t>
  </si>
  <si>
    <t>2001-02</t>
  </si>
  <si>
    <t>2002-03</t>
  </si>
  <si>
    <t>2003-04</t>
  </si>
  <si>
    <t>2004-05</t>
  </si>
  <si>
    <t>2005-06</t>
  </si>
  <si>
    <t>2006-07</t>
  </si>
  <si>
    <t>2007-08</t>
  </si>
  <si>
    <t>2008-09</t>
  </si>
  <si>
    <t>2009-10</t>
  </si>
  <si>
    <t>2010-11</t>
  </si>
  <si>
    <t>2011-12</t>
  </si>
  <si>
    <t>% change over</t>
  </si>
  <si>
    <t>1 year</t>
  </si>
  <si>
    <t>5 years</t>
  </si>
  <si>
    <t>million</t>
  </si>
  <si>
    <t>Scotland</t>
  </si>
  <si>
    <t>Great Britain</t>
  </si>
  <si>
    <t>Annual growth rates</t>
  </si>
  <si>
    <t xml:space="preserve"> </t>
  </si>
  <si>
    <r>
      <t>1</t>
    </r>
    <r>
      <rPr>
        <sz val="9"/>
        <rFont val="Arial"/>
        <family val="2"/>
      </rPr>
      <t xml:space="preserve"> There is a break in the series in 2004/05 due to changes in the estimation methodology.</t>
    </r>
  </si>
  <si>
    <t xml:space="preserve">Population  </t>
  </si>
  <si>
    <t>thousands</t>
  </si>
  <si>
    <t>Ratio Scotland/GB</t>
  </si>
  <si>
    <t>million vehicle kilometres</t>
  </si>
  <si>
    <r>
      <t>Scotland</t>
    </r>
    <r>
      <rPr>
        <b/>
        <vertAlign val="superscript"/>
        <sz val="12"/>
        <rFont val="Arial"/>
        <family val="2"/>
      </rPr>
      <t>3</t>
    </r>
  </si>
  <si>
    <t>Commercial</t>
  </si>
  <si>
    <t>Subsidised</t>
  </si>
  <si>
    <t>Subsidised % of total</t>
  </si>
  <si>
    <t xml:space="preserve">Annual growth rate </t>
  </si>
  <si>
    <t>GB outwith London</t>
  </si>
  <si>
    <r>
      <t>3</t>
    </r>
    <r>
      <rPr>
        <sz val="9"/>
        <rFont val="Arial"/>
        <family val="2"/>
      </rPr>
      <t xml:space="preserve"> Commercial and subsidised totals may not match Scotland totals due to rounding.</t>
    </r>
  </si>
  <si>
    <t>Vehicle kilometres per head of population</t>
  </si>
  <si>
    <t>Current prices</t>
  </si>
  <si>
    <t xml:space="preserve"> Scotland</t>
  </si>
  <si>
    <t xml:space="preserve"> Great Britain</t>
  </si>
  <si>
    <t>£ Million</t>
  </si>
  <si>
    <t>Current Prices</t>
  </si>
  <si>
    <t>Concessionary fares</t>
  </si>
  <si>
    <t>Scotland (bus)</t>
  </si>
  <si>
    <t>Scotland (all modes)</t>
  </si>
  <si>
    <t xml:space="preserve">Scotland </t>
  </si>
  <si>
    <t>Pence per Vehicle Kilometre</t>
  </si>
  <si>
    <t>Pence per passenger journey</t>
  </si>
  <si>
    <t>Number of buses used as Public Service Vehicles</t>
  </si>
  <si>
    <t>Average age of the bus fleet</t>
  </si>
  <si>
    <t>Percentage of buses with CCTV</t>
  </si>
  <si>
    <t>%</t>
  </si>
  <si>
    <t>Percentage of bus fleet with automatic vehicle location (AVL) device</t>
  </si>
  <si>
    <t>Percentage of buses with live ITSO Smart-card readers</t>
  </si>
  <si>
    <r>
      <t>Great Britain (outwith London)</t>
    </r>
    <r>
      <rPr>
        <vertAlign val="superscript"/>
        <sz val="12"/>
        <rFont val="Arial"/>
        <family val="2"/>
      </rPr>
      <t>2</t>
    </r>
  </si>
  <si>
    <t>Number (thousands)</t>
  </si>
  <si>
    <t>Percentage of all buses</t>
  </si>
  <si>
    <t>Total accessible or low-floor buses</t>
  </si>
  <si>
    <t>million passenger journeys</t>
  </si>
  <si>
    <t>Disabled</t>
  </si>
  <si>
    <t>Disabled + companion</t>
  </si>
  <si>
    <t>Visually impaired</t>
  </si>
  <si>
    <t>Visually impaired + companion</t>
  </si>
  <si>
    <t>60+</t>
  </si>
  <si>
    <t>All card holders</t>
  </si>
  <si>
    <t>All Scotland</t>
  </si>
  <si>
    <t>Aberdeen City</t>
  </si>
  <si>
    <t>Aberdeenshire</t>
  </si>
  <si>
    <t>Angus</t>
  </si>
  <si>
    <t>Argyll and Bute</t>
  </si>
  <si>
    <t>Clackmannanshire</t>
  </si>
  <si>
    <t>Dumfries and Galloway</t>
  </si>
  <si>
    <t>Dundee City</t>
  </si>
  <si>
    <t>East Ayrshire</t>
  </si>
  <si>
    <t>East Dunbartonshire</t>
  </si>
  <si>
    <t>East Lothian</t>
  </si>
  <si>
    <t>East Renfrewshire</t>
  </si>
  <si>
    <t>Edinburgh</t>
  </si>
  <si>
    <t>Eilean Siar</t>
  </si>
  <si>
    <t>Falkirk</t>
  </si>
  <si>
    <t>Fife</t>
  </si>
  <si>
    <t>Glasgow</t>
  </si>
  <si>
    <t>Highland</t>
  </si>
  <si>
    <t>Inverclyde</t>
  </si>
  <si>
    <t>Midlothian</t>
  </si>
  <si>
    <t>Moray</t>
  </si>
  <si>
    <t>North Ayrshire</t>
  </si>
  <si>
    <t>North Lanarkshire</t>
  </si>
  <si>
    <t>Orkney Islands</t>
  </si>
  <si>
    <t>Perth and Kinross</t>
  </si>
  <si>
    <t>Renfrewshire</t>
  </si>
  <si>
    <t>Scottish Borders</t>
  </si>
  <si>
    <t>Shetland Islands</t>
  </si>
  <si>
    <t>South Ayrshire</t>
  </si>
  <si>
    <t>South Lanarkshire</t>
  </si>
  <si>
    <t>Stirling</t>
  </si>
  <si>
    <t>West Dunbartonshire</t>
  </si>
  <si>
    <t>West Lothian</t>
  </si>
  <si>
    <t>Card type</t>
  </si>
  <si>
    <t>All cards</t>
  </si>
  <si>
    <r>
      <t>Buses with accessibility certificate</t>
    </r>
    <r>
      <rPr>
        <b/>
        <vertAlign val="superscript"/>
        <sz val="12"/>
        <rFont val="Arial"/>
        <family val="2"/>
      </rPr>
      <t>2</t>
    </r>
  </si>
  <si>
    <r>
      <t>Buses with low floor access</t>
    </r>
    <r>
      <rPr>
        <b/>
        <vertAlign val="superscript"/>
        <sz val="12"/>
        <rFont val="Arial"/>
        <family val="2"/>
      </rPr>
      <t>3</t>
    </r>
  </si>
  <si>
    <r>
      <rPr>
        <vertAlign val="superscript"/>
        <sz val="9"/>
        <rFont val="Arial"/>
        <family val="2"/>
      </rPr>
      <t>2</t>
    </r>
    <r>
      <rPr>
        <sz val="9"/>
        <rFont val="Arial"/>
        <family val="2"/>
      </rPr>
      <t xml:space="preserve"> Buses which have an Accessibility certificate issued under the Disability Discrimination Act PSV Accessibility Regulations 2000 (DDA PSVAR 2000 Certificate)</t>
    </r>
  </si>
  <si>
    <r>
      <rPr>
        <vertAlign val="superscript"/>
        <sz val="9"/>
        <rFont val="Arial"/>
        <family val="2"/>
      </rPr>
      <t>3</t>
    </r>
    <r>
      <rPr>
        <sz val="9"/>
        <rFont val="Arial"/>
        <family val="2"/>
      </rPr>
      <t xml:space="preserve"> Buses which do not have a DDA PSVAR 2000 Certificate but which have low floor designs, suitable for wheelchair access</t>
    </r>
  </si>
  <si>
    <r>
      <t>1</t>
    </r>
    <r>
      <rPr>
        <sz val="9"/>
        <rFont val="Arial"/>
        <family val="2"/>
      </rPr>
      <t xml:space="preserve"> Regional groupings have been dictated by commercial sensitivities around the disclosure of bus operators' financial information. </t>
    </r>
  </si>
  <si>
    <r>
      <rPr>
        <vertAlign val="superscript"/>
        <sz val="10"/>
        <rFont val="Arial"/>
        <family val="2"/>
      </rPr>
      <t>1</t>
    </r>
    <r>
      <rPr>
        <sz val="10"/>
        <rFont val="Arial"/>
        <family val="2"/>
      </rPr>
      <t>This table covers all operators who run local bus services, including those who also do non-local work (e.g. private hire, school contracts).
In previous years this table has also included operators who do solely non-local work. However, the Department for Transport no longer collects figures for these ‘non-local’                           operators.
In previous years non-local operators have accounted for around 8% of the Public Service Vehicles in use. Figures presented here will be lower than those previously published by a corresponding margin.</t>
    </r>
  </si>
  <si>
    <r>
      <t>2</t>
    </r>
    <r>
      <rPr>
        <sz val="9"/>
        <rFont val="Arial"/>
        <family val="2"/>
      </rPr>
      <t xml:space="preserve"> This table uses figures gathered through the Department for Transport’s survey of PSV operators. Figures obtained from this source are revised as a matter of course and this table is likely to differ from previously published figures. Links to further information can be found on the </t>
    </r>
    <r>
      <rPr>
        <i/>
        <sz val="9"/>
        <rFont val="Arial"/>
        <family val="2"/>
      </rPr>
      <t>Sources</t>
    </r>
    <r>
      <rPr>
        <sz val="9"/>
        <rFont val="Arial"/>
        <family val="2"/>
      </rPr>
      <t xml:space="preserve"> sheet.</t>
    </r>
  </si>
  <si>
    <r>
      <t>2</t>
    </r>
    <r>
      <rPr>
        <sz val="9"/>
        <rFont val="Arial"/>
        <family val="2"/>
      </rPr>
      <t xml:space="preserve"> This table uses figures gathered through the Department for Transport’s survey of PSV operators. Figures obtained from this source are revised as a matter of course and this table is likely to differ from previously published figures. Links to further information can be found on the Sources sheet.</t>
    </r>
  </si>
  <si>
    <r>
      <t>2</t>
    </r>
    <r>
      <rPr>
        <sz val="9"/>
        <rFont val="Arial"/>
        <family val="2"/>
      </rPr>
      <t>This table uses figures gathered through the Department for Transport’s survey of PSV operators. Figures obtained from this source are revised as a matter of course and this table is likely to differ from previously published figures. Links to further information can be found on the Sources sheet.</t>
    </r>
  </si>
  <si>
    <r>
      <t>2</t>
    </r>
    <r>
      <rPr>
        <sz val="9"/>
        <rFont val="Arial"/>
        <family val="2"/>
      </rPr>
      <t xml:space="preserve"> Total of all local authorities' gross costs incurred in support of bus services, either directly or by subsidies to operators or individuals.</t>
    </r>
  </si>
  <si>
    <r>
      <t>3</t>
    </r>
    <r>
      <rPr>
        <sz val="9"/>
        <rFont val="Arial"/>
        <family val="2"/>
      </rPr>
      <t xml:space="preserve"> Figures refer to Transport Scotland spending on elderly, disabled and youth schemes. Prior to the centralisation of funding in 2006/07 it is not possible split out spending on bus schemes alone.</t>
    </r>
  </si>
  <si>
    <r>
      <t>4</t>
    </r>
    <r>
      <rPr>
        <sz val="9"/>
        <rFont val="Arial"/>
        <family val="2"/>
      </rPr>
      <t xml:space="preserve"> Includes Local Authority spending.</t>
    </r>
  </si>
  <si>
    <r>
      <t>5</t>
    </r>
    <r>
      <rPr>
        <sz val="9"/>
        <rFont val="Arial"/>
        <family val="2"/>
      </rPr>
      <t xml:space="preserve"> GB figures cover the total of all local authorities' net costs of concessionary bus travel and include funding for taxi tokens as well as administation costs.</t>
    </r>
  </si>
  <si>
    <r>
      <t>7</t>
    </r>
    <r>
      <rPr>
        <sz val="9"/>
        <rFont val="Arial"/>
        <family val="2"/>
      </rPr>
      <t xml:space="preserve"> Bus Service Operators Grant (BSOG) is a subsidy provided by Central Government to operatros of local bus services.</t>
    </r>
  </si>
  <si>
    <r>
      <t>Local Authority bus support</t>
    </r>
    <r>
      <rPr>
        <b/>
        <vertAlign val="superscript"/>
        <sz val="12"/>
        <rFont val="Arial"/>
        <family val="2"/>
      </rPr>
      <t>2</t>
    </r>
  </si>
  <si>
    <r>
      <t>Scotland (bus)</t>
    </r>
    <r>
      <rPr>
        <vertAlign val="superscript"/>
        <sz val="12"/>
        <rFont val="Arial"/>
        <family val="2"/>
      </rPr>
      <t>3</t>
    </r>
  </si>
  <si>
    <r>
      <t>Scotland (all modes)</t>
    </r>
    <r>
      <rPr>
        <vertAlign val="superscript"/>
        <sz val="12"/>
        <rFont val="Arial"/>
        <family val="2"/>
      </rPr>
      <t>4</t>
    </r>
  </si>
  <si>
    <r>
      <t>Bus Service Operators Grant</t>
    </r>
    <r>
      <rPr>
        <b/>
        <vertAlign val="superscript"/>
        <sz val="12"/>
        <rFont val="Arial"/>
        <family val="2"/>
      </rPr>
      <t>7</t>
    </r>
  </si>
  <si>
    <r>
      <t>GB outwith London</t>
    </r>
    <r>
      <rPr>
        <vertAlign val="superscript"/>
        <sz val="12"/>
        <rFont val="Arial"/>
        <family val="2"/>
      </rPr>
      <t>3</t>
    </r>
  </si>
  <si>
    <r>
      <rPr>
        <vertAlign val="superscript"/>
        <sz val="9"/>
        <rFont val="Arial"/>
        <family val="2"/>
      </rPr>
      <t>2</t>
    </r>
    <r>
      <rPr>
        <sz val="9"/>
        <rFont val="Arial"/>
        <family val="2"/>
      </rPr>
      <t xml:space="preserve"> This table uses figures gathered through the Department for Transport’s survey of PSV operators. Figures obtained from this source are revised as a matter of course and this table is likely to differ from previously published figures. Links to further information can be found on the Sources sheet.</t>
    </r>
  </si>
  <si>
    <r>
      <rPr>
        <vertAlign val="superscript"/>
        <sz val="9"/>
        <rFont val="Arial"/>
        <family val="2"/>
      </rPr>
      <t>1</t>
    </r>
    <r>
      <rPr>
        <sz val="9"/>
        <rFont val="Arial"/>
        <family val="2"/>
      </rPr>
      <t xml:space="preserve"> Adjusted for general inflation using the GDP market price deflator.</t>
    </r>
  </si>
  <si>
    <r>
      <rPr>
        <vertAlign val="superscript"/>
        <sz val="9"/>
        <rFont val="Arial"/>
        <family val="2"/>
      </rPr>
      <t>3</t>
    </r>
    <r>
      <rPr>
        <sz val="9"/>
        <rFont val="Arial"/>
        <family val="2"/>
      </rPr>
      <t>Buses in London operate under a different regulatory model to the rest of the country, and comparisons on an operating costs basis between London and the rest of the country would have little meaning. London figures are therefore excluded from this table.</t>
    </r>
  </si>
  <si>
    <r>
      <rPr>
        <vertAlign val="superscript"/>
        <sz val="9"/>
        <rFont val="Arial"/>
        <family val="2"/>
      </rPr>
      <t xml:space="preserve">1 </t>
    </r>
    <r>
      <rPr>
        <sz val="9"/>
        <rFont val="Arial"/>
        <family val="2"/>
      </rPr>
      <t>This table includes some figures gathered through the Department for Transport’s survey of PSV operators. Figures obtained from this source are revised as a matter of course and this table is likely to differ from previously published figures. Links to further information can be found on the Sources sheet.</t>
    </r>
  </si>
  <si>
    <t xml:space="preserve">Great Britain </t>
  </si>
  <si>
    <t>2012-13</t>
  </si>
  <si>
    <t>vehicle km per head</t>
  </si>
  <si>
    <t>ADD - NEW TABLE</t>
  </si>
  <si>
    <t>Of which concessionary passengers</t>
  </si>
  <si>
    <t>Concessionary passengers</t>
  </si>
  <si>
    <t>Percentage Concessionary passengers</t>
  </si>
  <si>
    <r>
      <t xml:space="preserve">3 </t>
    </r>
    <r>
      <rPr>
        <sz val="9"/>
        <rFont val="Arial"/>
        <family val="2"/>
      </rPr>
      <t>Figures include a degree of estimation (e.g. allowances for claims not yet been processed) and may incur some small revisions to previously published data.</t>
    </r>
  </si>
  <si>
    <r>
      <rPr>
        <vertAlign val="superscript"/>
        <sz val="9"/>
        <rFont val="Arial"/>
        <family val="2"/>
      </rPr>
      <t xml:space="preserve">4 </t>
    </r>
    <r>
      <rPr>
        <sz val="9"/>
        <rFont val="Arial"/>
        <family val="2"/>
      </rPr>
      <t>Administrative data collected by Transport Scotland in relation to the older and disabled persons scheme and the young persons scheme bus journeys.  This is around</t>
    </r>
    <r>
      <rPr>
        <b/>
        <sz val="9"/>
        <rFont val="Arial"/>
        <family val="2"/>
      </rPr>
      <t xml:space="preserve"> </t>
    </r>
    <r>
      <rPr>
        <sz val="9"/>
        <rFont val="Arial"/>
        <family val="2"/>
      </rPr>
      <t>2-5</t>
    </r>
    <r>
      <rPr>
        <b/>
        <sz val="9"/>
        <rFont val="Arial"/>
        <family val="2"/>
      </rPr>
      <t xml:space="preserve">% </t>
    </r>
    <r>
      <rPr>
        <sz val="9"/>
        <rFont val="Arial"/>
        <family val="2"/>
      </rPr>
      <t>different from Scotland level estimates calculated from DfT survey data.</t>
    </r>
  </si>
  <si>
    <r>
      <rPr>
        <vertAlign val="superscript"/>
        <sz val="9"/>
        <rFont val="Arial"/>
        <family val="2"/>
      </rPr>
      <t>5</t>
    </r>
    <r>
      <rPr>
        <sz val="9"/>
        <rFont val="Arial"/>
        <family val="2"/>
      </rPr>
      <t xml:space="preserve"> Estimated from DfT survey data; this will not be directly comparable with administrative data for Scotland.</t>
    </r>
  </si>
  <si>
    <t>thousand</t>
  </si>
  <si>
    <t>1989-90</t>
  </si>
  <si>
    <t>1990-91</t>
  </si>
  <si>
    <t>1991-92</t>
  </si>
  <si>
    <t>1992-93</t>
  </si>
  <si>
    <t>1993-94</t>
  </si>
  <si>
    <t>1994-95</t>
  </si>
  <si>
    <t>1995-96</t>
  </si>
  <si>
    <t>1996-97</t>
  </si>
  <si>
    <t>1997-98</t>
  </si>
  <si>
    <t>1998-99</t>
  </si>
  <si>
    <t>1999-00</t>
  </si>
  <si>
    <r>
      <t xml:space="preserve">Platform staff </t>
    </r>
    <r>
      <rPr>
        <vertAlign val="superscript"/>
        <sz val="12"/>
        <rFont val="Arial"/>
        <family val="2"/>
      </rPr>
      <t>3</t>
    </r>
  </si>
  <si>
    <r>
      <t xml:space="preserve">Maintenance and other staff </t>
    </r>
    <r>
      <rPr>
        <vertAlign val="superscript"/>
        <sz val="12"/>
        <rFont val="Arial"/>
        <family val="2"/>
      </rPr>
      <t>3</t>
    </r>
  </si>
  <si>
    <t>Maintenance</t>
  </si>
  <si>
    <t xml:space="preserve">Other </t>
  </si>
  <si>
    <t>Total</t>
  </si>
  <si>
    <t xml:space="preserve"> All staff</t>
  </si>
  <si>
    <t>1.  Figures relate to the financial year end.</t>
  </si>
  <si>
    <t>2. Figures for local operators only (including those doing some non-local work)</t>
  </si>
  <si>
    <t>3.  Staff are classified according to their main occupation as some may have more than one function.</t>
  </si>
  <si>
    <t>4. Break in the series due to changes in the estimation methodology from 2004/05</t>
  </si>
  <si>
    <t>2002 = 100</t>
  </si>
  <si>
    <t>At current prices</t>
  </si>
  <si>
    <r>
      <t xml:space="preserve">At constant prices </t>
    </r>
    <r>
      <rPr>
        <b/>
        <vertAlign val="superscript"/>
        <sz val="12"/>
        <rFont val="Arial"/>
        <family val="2"/>
      </rPr>
      <t>2</t>
    </r>
  </si>
  <si>
    <t>1. Fares at March of each year</t>
  </si>
  <si>
    <t>2. Adjusted for general inflation, using the Retail Prices Index.</t>
  </si>
  <si>
    <t>Obtain indices from Dft publication</t>
  </si>
  <si>
    <t>2005 = 100</t>
  </si>
  <si>
    <r>
      <t>Scotland</t>
    </r>
    <r>
      <rPr>
        <vertAlign val="superscript"/>
        <sz val="12"/>
        <rFont val="Arial"/>
        <family val="2"/>
      </rPr>
      <t>3</t>
    </r>
  </si>
  <si>
    <r>
      <t>Table 2.5  Local bus fare indices</t>
    </r>
    <r>
      <rPr>
        <b/>
        <vertAlign val="superscript"/>
        <sz val="12"/>
        <rFont val="Arial"/>
        <family val="2"/>
      </rPr>
      <t>1</t>
    </r>
  </si>
  <si>
    <r>
      <t>Table 2.6: Operating costs per vehicle kilometre for local bus services</t>
    </r>
    <r>
      <rPr>
        <b/>
        <vertAlign val="superscript"/>
        <sz val="12"/>
        <rFont val="Arial"/>
        <family val="2"/>
      </rPr>
      <t>1,2</t>
    </r>
  </si>
  <si>
    <r>
      <t>Table 2.7: Operating costs per passenger journey for local bus services</t>
    </r>
    <r>
      <rPr>
        <b/>
        <vertAlign val="superscript"/>
        <sz val="12"/>
        <rFont val="Arial"/>
        <family val="2"/>
      </rPr>
      <t>1,2</t>
    </r>
  </si>
  <si>
    <t>Service runs when I need it</t>
  </si>
  <si>
    <t>Journey times are reasonable</t>
  </si>
  <si>
    <t>Bus service is stable and not regulary changing</t>
  </si>
  <si>
    <t>Buses are clean</t>
  </si>
  <si>
    <t>Buses are environmentally friendly</t>
  </si>
  <si>
    <t>Simple deciding what ticket I need</t>
  </si>
  <si>
    <t>Finding out about routes and times is easy</t>
  </si>
  <si>
    <t>Easy to change from buses to other forms of transport</t>
  </si>
  <si>
    <t>Bus fares are good value</t>
  </si>
  <si>
    <r>
      <t xml:space="preserve">Buses run to timetable </t>
    </r>
    <r>
      <rPr>
        <vertAlign val="superscript"/>
        <sz val="10"/>
        <rFont val="Arial"/>
        <family val="2"/>
      </rPr>
      <t>2</t>
    </r>
  </si>
  <si>
    <r>
      <rPr>
        <vertAlign val="superscript"/>
        <sz val="10"/>
        <rFont val="Arial"/>
        <family val="2"/>
      </rPr>
      <t>2</t>
    </r>
    <r>
      <rPr>
        <sz val="10"/>
        <rFont val="Arial"/>
        <family val="2"/>
      </rPr>
      <t xml:space="preserve"> prior to 2012, question asked 'buses are on time'</t>
    </r>
  </si>
  <si>
    <r>
      <rPr>
        <vertAlign val="superscript"/>
        <sz val="10"/>
        <rFont val="Arial"/>
        <family val="2"/>
      </rPr>
      <t>1</t>
    </r>
    <r>
      <rPr>
        <sz val="10"/>
        <rFont val="Arial"/>
        <family val="2"/>
      </rPr>
      <t xml:space="preserve"> SHS data. Question asked of adults (16+), who have used the bus in the previous month</t>
    </r>
  </si>
  <si>
    <r>
      <t>Table 2.1b: Number of disability accessible or low-floor buses used as Public Service Vehicles in Scotland (Local Operators)</t>
    </r>
    <r>
      <rPr>
        <b/>
        <vertAlign val="superscript"/>
        <sz val="12"/>
        <rFont val="Arial"/>
        <family val="2"/>
      </rPr>
      <t>1</t>
    </r>
  </si>
  <si>
    <r>
      <t>Table 2.1a: Public Service Vehicle characteristics (Local Operators)</t>
    </r>
    <r>
      <rPr>
        <b/>
        <vertAlign val="superscript"/>
        <sz val="12"/>
        <rFont val="Arial"/>
        <family val="2"/>
      </rPr>
      <t>1</t>
    </r>
  </si>
  <si>
    <r>
      <t>Table 2.2a: Passenger journeys on local bus services</t>
    </r>
    <r>
      <rPr>
        <b/>
        <vertAlign val="superscript"/>
        <sz val="12"/>
        <rFont val="Arial"/>
        <family val="2"/>
      </rPr>
      <t>1,2</t>
    </r>
  </si>
  <si>
    <r>
      <t>Table 2.3c: Vehicle kilometres by region for local bus services</t>
    </r>
    <r>
      <rPr>
        <b/>
        <vertAlign val="superscript"/>
        <sz val="12"/>
        <rFont val="Arial"/>
        <family val="2"/>
      </rPr>
      <t>1,2</t>
    </r>
  </si>
  <si>
    <r>
      <t>Table 2.8: Passenger revenue</t>
    </r>
    <r>
      <rPr>
        <b/>
        <vertAlign val="superscript"/>
        <sz val="12"/>
        <rFont val="Arial"/>
        <family val="2"/>
      </rPr>
      <t>1</t>
    </r>
    <r>
      <rPr>
        <b/>
        <sz val="12"/>
        <rFont val="Arial"/>
        <family val="2"/>
      </rPr>
      <t xml:space="preserve"> on local bus services</t>
    </r>
    <r>
      <rPr>
        <b/>
        <vertAlign val="superscript"/>
        <sz val="12"/>
        <rFont val="Arial"/>
        <family val="2"/>
      </rPr>
      <t>2</t>
    </r>
  </si>
  <si>
    <r>
      <t>Table 2.9: Government support on local bus services by type of support</t>
    </r>
    <r>
      <rPr>
        <b/>
        <vertAlign val="superscript"/>
        <sz val="12"/>
        <rFont val="Arial"/>
        <family val="2"/>
      </rPr>
      <t>1</t>
    </r>
  </si>
  <si>
    <r>
      <rPr>
        <b/>
        <sz val="10"/>
        <color indexed="8"/>
        <rFont val="Arial"/>
        <family val="2"/>
      </rPr>
      <t>2007</t>
    </r>
    <r>
      <rPr>
        <b/>
        <vertAlign val="superscript"/>
        <sz val="10"/>
        <color indexed="8"/>
        <rFont val="Arial"/>
        <family val="2"/>
      </rPr>
      <t xml:space="preserve"> 2</t>
    </r>
  </si>
  <si>
    <r>
      <t xml:space="preserve">2008 </t>
    </r>
    <r>
      <rPr>
        <b/>
        <vertAlign val="superscript"/>
        <sz val="10"/>
        <color indexed="8"/>
        <rFont val="Arial"/>
        <family val="2"/>
      </rPr>
      <t>2</t>
    </r>
  </si>
  <si>
    <r>
      <t xml:space="preserve">2009 </t>
    </r>
    <r>
      <rPr>
        <b/>
        <vertAlign val="superscript"/>
        <sz val="10"/>
        <color indexed="8"/>
        <rFont val="Arial"/>
        <family val="2"/>
      </rPr>
      <t>1</t>
    </r>
  </si>
  <si>
    <r>
      <rPr>
        <vertAlign val="superscript"/>
        <sz val="10"/>
        <color indexed="8"/>
        <rFont val="Arial"/>
        <family val="2"/>
      </rPr>
      <t>1</t>
    </r>
    <r>
      <rPr>
        <sz val="10"/>
        <color indexed="8"/>
        <rFont val="Arial"/>
        <family val="2"/>
      </rPr>
      <t>As at October in each year, with the exception of 2009 where the figure is as at February</t>
    </r>
  </si>
  <si>
    <r>
      <rPr>
        <vertAlign val="superscript"/>
        <sz val="10"/>
        <color indexed="8"/>
        <rFont val="Arial"/>
        <family val="2"/>
      </rPr>
      <t>2</t>
    </r>
    <r>
      <rPr>
        <sz val="10"/>
        <color indexed="8"/>
        <rFont val="Arial"/>
        <family val="2"/>
      </rPr>
      <t>Figures for 2007 and 2008 should be interpreted with caution, due to possible double-counting in one Local Authority</t>
    </r>
  </si>
  <si>
    <r>
      <rPr>
        <vertAlign val="superscript"/>
        <sz val="10"/>
        <rFont val="Arial"/>
        <family val="2"/>
      </rPr>
      <t>3</t>
    </r>
    <r>
      <rPr>
        <sz val="10"/>
        <rFont val="Arial"/>
        <family val="2"/>
      </rPr>
      <t>This table displays changes over time at a national level. For the most up to date figures at national and Local Authority level consult table 23</t>
    </r>
  </si>
  <si>
    <t>Buses are comfortable</t>
  </si>
  <si>
    <t>Sample Size</t>
  </si>
  <si>
    <t>Percentage agreeing with each statement</t>
  </si>
  <si>
    <r>
      <rPr>
        <vertAlign val="superscript"/>
        <sz val="10"/>
        <rFont val="Arial"/>
        <family val="2"/>
      </rPr>
      <t>3</t>
    </r>
    <r>
      <rPr>
        <sz val="10"/>
        <rFont val="Arial"/>
        <family val="2"/>
      </rPr>
      <t xml:space="preserve"> Changes to the questionnaire have been made between years so some response options are removed and new ones added</t>
    </r>
  </si>
  <si>
    <r>
      <t>I feel personally safe and secure</t>
    </r>
    <r>
      <rPr>
        <vertAlign val="superscript"/>
        <sz val="10"/>
        <rFont val="Arial"/>
        <family val="2"/>
      </rPr>
      <t>4</t>
    </r>
  </si>
  <si>
    <r>
      <t>Feel safe/secure on bus during day</t>
    </r>
    <r>
      <rPr>
        <vertAlign val="superscript"/>
        <sz val="10"/>
        <rFont val="Arial"/>
        <family val="2"/>
      </rPr>
      <t>4</t>
    </r>
  </si>
  <si>
    <r>
      <t>Feel safe/secure on bus during the evening</t>
    </r>
    <r>
      <rPr>
        <vertAlign val="superscript"/>
        <sz val="10"/>
        <rFont val="Arial"/>
        <family val="2"/>
      </rPr>
      <t>4</t>
    </r>
  </si>
  <si>
    <r>
      <rPr>
        <vertAlign val="superscript"/>
        <sz val="10"/>
        <rFont val="Arial"/>
        <family val="2"/>
      </rPr>
      <t>4</t>
    </r>
    <r>
      <rPr>
        <sz val="10"/>
        <rFont val="Arial"/>
        <family val="2"/>
      </rPr>
      <t xml:space="preserve"> The question about feeling safe and secure on the bus was split in 2009 to ask about during the day and in the evening.</t>
    </r>
  </si>
  <si>
    <r>
      <t>Table 2.2b: Passenger journeys by region for local bus services</t>
    </r>
    <r>
      <rPr>
        <b/>
        <vertAlign val="superscript"/>
        <sz val="12"/>
        <rFont val="Arial"/>
        <family val="2"/>
      </rPr>
      <t>1,2</t>
    </r>
  </si>
  <si>
    <t>All adults aged 16+</t>
  </si>
  <si>
    <t>All adults aged 60+</t>
  </si>
  <si>
    <t>2006**</t>
  </si>
  <si>
    <t xml:space="preserve">** Figures for 2006 relate to the period from April to December, as new concessionary fare arrangements were introduced in April 2006 </t>
  </si>
  <si>
    <t>2003*</t>
  </si>
  <si>
    <r>
      <rPr>
        <vertAlign val="superscript"/>
        <sz val="10"/>
        <rFont val="Arial"/>
        <family val="2"/>
      </rPr>
      <t>1</t>
    </r>
    <r>
      <rPr>
        <sz val="10"/>
        <rFont val="Arial"/>
        <family val="2"/>
      </rPr>
      <t xml:space="preserve"> The question started thus: "do you have a concessionary travel pass which allows you to travel free of charge …" The remainer of the question depended upon the national minimum concessionary fare arrangements that applied at the time</t>
    </r>
  </si>
  <si>
    <t>Age band</t>
  </si>
  <si>
    <t xml:space="preserve">          - From April 2003 to March 2006, the question concluded: "….  on off-peak local bus services"</t>
  </si>
  <si>
    <t xml:space="preserve">          - From April 2006, the question concluded: "… on scheduled bus services"</t>
  </si>
  <si>
    <t>Passenger revenue</t>
  </si>
  <si>
    <t>1. Passenger fare receipts only include fare receipts retained by bus operators.  On some tendered or supported services, fare receipts are passed to the local authority.</t>
  </si>
  <si>
    <t>2. This table uses figures gathered through the Department for Transport’s survey of PSV operators. Figures obtained from this source are revised as a matter of course and this table is likely to differ from previously published figures. Links to further information can be found on the Sources sheet.</t>
  </si>
  <si>
    <t>3.  Until 2003-04, receipts for local bus services include concessionary fare reimbursement from local authorities.  From 2004-05 this only includes fare reciepts retained by bus operators.  On some tendered or supported services, fare receipts are passed to the Local Authority.</t>
  </si>
  <si>
    <r>
      <t>Government support</t>
    </r>
    <r>
      <rPr>
        <b/>
        <vertAlign val="superscript"/>
        <sz val="12"/>
        <rFont val="Arial"/>
        <family val="2"/>
      </rPr>
      <t>4</t>
    </r>
  </si>
  <si>
    <r>
      <t>Total passenger revenue</t>
    </r>
    <r>
      <rPr>
        <b/>
        <vertAlign val="superscript"/>
        <sz val="12"/>
        <rFont val="Arial"/>
        <family val="2"/>
      </rPr>
      <t xml:space="preserve">4 </t>
    </r>
  </si>
  <si>
    <r>
      <rPr>
        <vertAlign val="superscript"/>
        <sz val="9"/>
        <rFont val="Arial"/>
        <family val="2"/>
      </rPr>
      <t xml:space="preserve">1 </t>
    </r>
    <r>
      <rPr>
        <sz val="9"/>
        <rFont val="Arial"/>
        <family val="2"/>
      </rPr>
      <t>This table covers all operators who run local bus services, including those who also do non-local work (e.g. private hire, school contracts).
In previous years this table has also included operators who do solely non-local work. However, the Department for Transport no longer collects figures for these ‘non-local’ operators.
In previous years non-local operators have accounted for around 8% of the Public Service Vehicles in use. Figures presented here will be lower than those previously published by a corresponding margin.</t>
    </r>
  </si>
  <si>
    <r>
      <rPr>
        <vertAlign val="superscript"/>
        <sz val="9"/>
        <rFont val="Arial"/>
        <family val="2"/>
      </rPr>
      <t>2</t>
    </r>
    <r>
      <rPr>
        <sz val="9"/>
        <rFont val="Arial"/>
        <family val="2"/>
      </rPr>
      <t xml:space="preserve"> London buses (on local services) are equipped with non-ITSO (Oyster) smartcard readers.</t>
    </r>
  </si>
  <si>
    <r>
      <t xml:space="preserve">2013 </t>
    </r>
    <r>
      <rPr>
        <b/>
        <vertAlign val="superscript"/>
        <sz val="10"/>
        <color indexed="8"/>
        <rFont val="Arial"/>
        <family val="2"/>
      </rPr>
      <t>4</t>
    </r>
  </si>
  <si>
    <t>4. Government support includes Bus Service Operators Grant, Concessionary Bus Travel and Local Authority gross costs incurred in support of bus services.  The National Concessionary Travel scheme was introduced in April 2006.  Figures for Government support prior to this include all modes of concessionary travel so are not comparable with later years.</t>
  </si>
  <si>
    <r>
      <rPr>
        <vertAlign val="superscript"/>
        <sz val="10"/>
        <rFont val="Arial"/>
        <family val="2"/>
      </rPr>
      <t>4</t>
    </r>
    <r>
      <rPr>
        <sz val="10"/>
        <rFont val="Arial"/>
        <family val="2"/>
      </rPr>
      <t xml:space="preserve"> The new supplier of the National Entitlement Card programme is able to provide a more detailed split of card holder eligibility than Transport Scotland received previously.  As well as being able to better identify eligibility, the new reports also identify duplicate cards ie where a customer has a card due to expire at the end of the month and a replacement has been issued, so these can now be excluded from the totals.  These changes mean that data for 2013 onwards is not directly comparable with earlier years.</t>
    </r>
  </si>
  <si>
    <r>
      <t>2012-13 Prices</t>
    </r>
    <r>
      <rPr>
        <sz val="12"/>
        <rFont val="Arial"/>
        <family val="2"/>
      </rPr>
      <t xml:space="preserve"> (Adjusted for general inflation using the GDP market price deflator)</t>
    </r>
  </si>
  <si>
    <r>
      <t xml:space="preserve">Great Britain </t>
    </r>
    <r>
      <rPr>
        <vertAlign val="superscript"/>
        <sz val="12"/>
        <rFont val="Arial"/>
        <family val="2"/>
      </rPr>
      <t>8</t>
    </r>
  </si>
  <si>
    <r>
      <t xml:space="preserve">GB outwith London </t>
    </r>
    <r>
      <rPr>
        <vertAlign val="superscript"/>
        <sz val="12"/>
        <rFont val="Arial"/>
        <family val="2"/>
      </rPr>
      <t>8</t>
    </r>
  </si>
  <si>
    <r>
      <t>Great Britain (bus)</t>
    </r>
    <r>
      <rPr>
        <vertAlign val="superscript"/>
        <sz val="12"/>
        <rFont val="Arial"/>
        <family val="2"/>
      </rPr>
      <t>5,6,8</t>
    </r>
  </si>
  <si>
    <r>
      <t>GB outwith London (bus)</t>
    </r>
    <r>
      <rPr>
        <vertAlign val="superscript"/>
        <sz val="12"/>
        <rFont val="Arial"/>
        <family val="2"/>
      </rPr>
      <t>5,6,8</t>
    </r>
  </si>
  <si>
    <r>
      <t>Great Britain (all modes)</t>
    </r>
    <r>
      <rPr>
        <vertAlign val="superscript"/>
        <sz val="12"/>
        <rFont val="Arial"/>
        <family val="2"/>
      </rPr>
      <t>5,6,8</t>
    </r>
  </si>
  <si>
    <r>
      <t>GB outwith London (all modes)</t>
    </r>
    <r>
      <rPr>
        <vertAlign val="superscript"/>
        <sz val="12"/>
        <rFont val="Arial"/>
        <family val="2"/>
      </rPr>
      <t>5,6,8</t>
    </r>
  </si>
  <si>
    <r>
      <t>Great Britain (bus)</t>
    </r>
    <r>
      <rPr>
        <vertAlign val="superscript"/>
        <sz val="12"/>
        <rFont val="Arial"/>
        <family val="2"/>
      </rPr>
      <t>6,8</t>
    </r>
  </si>
  <si>
    <r>
      <t>GB outwith London (bus)</t>
    </r>
    <r>
      <rPr>
        <vertAlign val="superscript"/>
        <sz val="12"/>
        <rFont val="Arial"/>
        <family val="2"/>
      </rPr>
      <t>6,8</t>
    </r>
  </si>
  <si>
    <r>
      <t>Great Britain (all modes)</t>
    </r>
    <r>
      <rPr>
        <vertAlign val="superscript"/>
        <sz val="12"/>
        <rFont val="Arial"/>
        <family val="2"/>
      </rPr>
      <t>6,8</t>
    </r>
  </si>
  <si>
    <r>
      <t>GB outwith London (all modes)</t>
    </r>
    <r>
      <rPr>
        <vertAlign val="superscript"/>
        <sz val="12"/>
        <rFont val="Arial"/>
        <family val="2"/>
      </rPr>
      <t>6,8</t>
    </r>
  </si>
  <si>
    <t>5. DfT have yet to publish this figure for 2012-13 due to delays in Department for Communities and Local Government publishing Government Support figures for 2012-13.  This will be updated in the online version of these tables.</t>
  </si>
  <si>
    <r>
      <t>Great Britain</t>
    </r>
    <r>
      <rPr>
        <vertAlign val="superscript"/>
        <sz val="12"/>
        <rFont val="Arial"/>
        <family val="2"/>
      </rPr>
      <t>5</t>
    </r>
  </si>
  <si>
    <r>
      <t xml:space="preserve">9 </t>
    </r>
    <r>
      <rPr>
        <sz val="9"/>
        <rFont val="Arial"/>
        <family val="2"/>
      </rPr>
      <t>Totals exclude 'non-revenue' funding, specifically the Scottish Green Bus Fund and the Bus Investment Fund.</t>
    </r>
  </si>
  <si>
    <r>
      <t xml:space="preserve">All government support </t>
    </r>
    <r>
      <rPr>
        <b/>
        <vertAlign val="superscript"/>
        <sz val="12"/>
        <rFont val="Arial"/>
        <family val="2"/>
      </rPr>
      <t>9</t>
    </r>
  </si>
  <si>
    <t>Note: Figures prior to 2004/05 are not strictly comparable with previous years due to changes in the methodology.</t>
  </si>
  <si>
    <t>Figure 2.2             Passenger journeys (boardings) and vehicle-kilometres</t>
  </si>
  <si>
    <t>Figure 2.1             Vehicle stock by type of vehicle</t>
  </si>
  <si>
    <t>Veh-kms: other services</t>
  </si>
  <si>
    <t>Veh-kms: local services</t>
  </si>
  <si>
    <t>Local bus passengers</t>
  </si>
  <si>
    <t>In each case, DfT's revised figures appear in the second column</t>
  </si>
  <si>
    <t>Numbers for Figure 2.2 - so that the graph can show the breaks in series</t>
  </si>
  <si>
    <t xml:space="preserve">Figure 2.3  Local bus fare indices </t>
  </si>
  <si>
    <r>
      <t>Table 2.12: Possession of concessionary fare pass</t>
    </r>
    <r>
      <rPr>
        <b/>
        <vertAlign val="superscript"/>
        <sz val="10"/>
        <rFont val="Arial"/>
        <family val="2"/>
      </rPr>
      <t>1</t>
    </r>
    <r>
      <rPr>
        <b/>
        <sz val="10"/>
        <rFont val="Arial"/>
        <family val="2"/>
      </rPr>
      <t xml:space="preserve"> for all adults aged 16+</t>
    </r>
  </si>
  <si>
    <t>Young persons scheme (16-18)</t>
  </si>
  <si>
    <t>Numbers for Figure 2.1</t>
  </si>
  <si>
    <t>Year</t>
  </si>
  <si>
    <t>Buses</t>
  </si>
  <si>
    <t>Coaches</t>
  </si>
  <si>
    <t>Minibuses</t>
  </si>
  <si>
    <t>2013-14</t>
  </si>
  <si>
    <r>
      <t xml:space="preserve">Scotland </t>
    </r>
    <r>
      <rPr>
        <vertAlign val="superscript"/>
        <sz val="12"/>
        <rFont val="Arial"/>
        <family val="2"/>
      </rPr>
      <t>3</t>
    </r>
  </si>
  <si>
    <r>
      <rPr>
        <vertAlign val="superscript"/>
        <sz val="9"/>
        <rFont val="Arial"/>
        <family val="2"/>
      </rPr>
      <t>3</t>
    </r>
    <r>
      <rPr>
        <sz val="9"/>
        <rFont val="Arial"/>
        <family val="2"/>
      </rPr>
      <t xml:space="preserve"> Previous figures have been revised.</t>
    </r>
  </si>
  <si>
    <t>At 2013-14 Prices  ( including depreciation )</t>
  </si>
  <si>
    <t>cell percentages</t>
  </si>
  <si>
    <t>Update figures in December</t>
  </si>
  <si>
    <t>..</t>
  </si>
  <si>
    <r>
      <t xml:space="preserve">2013-14 Prices </t>
    </r>
    <r>
      <rPr>
        <sz val="12"/>
        <rFont val="Arial"/>
        <family val="2"/>
      </rPr>
      <t>(Adjusted for general inflation using the GDP market price deflator.)</t>
    </r>
  </si>
  <si>
    <r>
      <rPr>
        <vertAlign val="superscript"/>
        <sz val="10"/>
        <rFont val="Arial"/>
        <family val="2"/>
      </rPr>
      <t xml:space="preserve">1 </t>
    </r>
    <r>
      <rPr>
        <sz val="10"/>
        <rFont val="Arial"/>
        <family val="2"/>
      </rPr>
      <t>This table provides the most up to date figure for the number of concessionary passes on issue at Local Authority and national level. Table 2.13 displays changes over time at a national level.</t>
    </r>
  </si>
  <si>
    <r>
      <t xml:space="preserve">Table 2.14: Concessionary fare passes issued to older and disabled people. As at November 2014 </t>
    </r>
    <r>
      <rPr>
        <b/>
        <vertAlign val="superscript"/>
        <sz val="10"/>
        <rFont val="Arial"/>
        <family val="2"/>
      </rPr>
      <t>1</t>
    </r>
  </si>
  <si>
    <r>
      <rPr>
        <vertAlign val="superscript"/>
        <sz val="9"/>
        <rFont val="Arial"/>
        <family val="2"/>
      </rPr>
      <t>8</t>
    </r>
    <r>
      <rPr>
        <sz val="9"/>
        <rFont val="Arial"/>
        <family val="2"/>
      </rPr>
      <t xml:space="preserve"> Statistics for Concessionary Fare spend and Local Authority support for bus for England are published by Department for Communities and Local Government. Figures for Great Britain are </t>
    </r>
  </si>
  <si>
    <t xml:space="preserve">   calculated by combining the England, Wales and Scotland figures. </t>
  </si>
  <si>
    <t>HMT GDP deflator (Taken from HMT website on 10/12/2014)</t>
  </si>
  <si>
    <t>10</t>
  </si>
  <si>
    <r>
      <rPr>
        <b/>
        <vertAlign val="superscript"/>
        <sz val="9"/>
        <rFont val="Arial"/>
        <family val="2"/>
      </rPr>
      <t xml:space="preserve">10 </t>
    </r>
    <r>
      <rPr>
        <sz val="9"/>
        <rFont val="Arial"/>
        <family val="2"/>
      </rPr>
      <t xml:space="preserve">The figures for 2012/13 Include an additional transitional assistance of £10 million for concessionary fares and £3 million for bus service operators grant </t>
    </r>
  </si>
  <si>
    <t xml:space="preserve">   towards the costs of bus operators by way of grant made under section 38 of the Transport (Scotland) Act 2001. Concessionary fares for 2013/14 also included transitional assistance of £1.7 million. </t>
  </si>
  <si>
    <t>Source: DfT Bus Statistics</t>
  </si>
  <si>
    <t>Source: Scottish Household Survey</t>
  </si>
  <si>
    <t>Source: Transport Scotland</t>
  </si>
  <si>
    <r>
      <rPr>
        <vertAlign val="superscript"/>
        <sz val="9"/>
        <rFont val="Arial"/>
        <family val="2"/>
      </rPr>
      <t xml:space="preserve">3 </t>
    </r>
    <r>
      <rPr>
        <sz val="9"/>
        <rFont val="Arial"/>
        <family val="2"/>
      </rPr>
      <t>Perth and Kinross, Stirling, Aberdeen City, Aberdeenshire, Angus, Dundee City</t>
    </r>
  </si>
  <si>
    <r>
      <t>4</t>
    </r>
    <r>
      <rPr>
        <sz val="9"/>
        <rFont val="Arial"/>
        <family val="2"/>
      </rPr>
      <t xml:space="preserve"> Eilean Siar, Highland, Moray, Orkney Islands, Shetland Islands, Argyll &amp; Bute</t>
    </r>
  </si>
  <si>
    <r>
      <t>5</t>
    </r>
    <r>
      <rPr>
        <sz val="9"/>
        <rFont val="Arial"/>
        <family val="2"/>
      </rPr>
      <t xml:space="preserve"> Clackmannanshire, East Lothian, Falkirk, Fife, Midlothian, Scottish Borders, Edinburgh City, West Lothian</t>
    </r>
  </si>
  <si>
    <r>
      <t xml:space="preserve">6 </t>
    </r>
    <r>
      <rPr>
        <sz val="9"/>
        <rFont val="Arial"/>
        <family val="2"/>
      </rPr>
      <t>Dumfries &amp; Galloway, East Ayrshire, East Dunbartonshire, East Renfrewshire, Inverclyde, North Ayrshire, South Ayrshire, South Lanarkshire, Renfrewshire, West Dunbartonshire, Glasgow City, North Lanarkshire</t>
    </r>
  </si>
  <si>
    <t>Buses are frequent</t>
  </si>
  <si>
    <r>
      <rPr>
        <vertAlign val="superscript"/>
        <sz val="10"/>
        <rFont val="Arial"/>
        <family val="2"/>
      </rPr>
      <t>5</t>
    </r>
    <r>
      <rPr>
        <sz val="10"/>
        <rFont val="Arial"/>
        <family val="2"/>
      </rPr>
      <t xml:space="preserve"> This question is now asked every 2 years and will be updated next year in edition 34</t>
    </r>
  </si>
  <si>
    <t xml:space="preserve">6. The figures for 2012/13 Include an additional transitional assistance of £10 million for concessionary fares and £3 million for bus service operators grant </t>
  </si>
  <si>
    <t>6</t>
  </si>
  <si>
    <r>
      <t>TABLE 2.11: Users views on local bus services</t>
    </r>
    <r>
      <rPr>
        <b/>
        <vertAlign val="superscript"/>
        <sz val="10"/>
        <rFont val="Arial"/>
        <family val="2"/>
      </rPr>
      <t>1,3,5</t>
    </r>
  </si>
  <si>
    <r>
      <t>1</t>
    </r>
    <r>
      <rPr>
        <sz val="9"/>
        <rFont val="Arial"/>
        <family val="2"/>
      </rPr>
      <t xml:space="preserve"> Prior to 2007 only journeys over 1/4 mile were recorded.  Since 2007 all journeys are recorded.  This creates a discontinuity in the time series between 2006 and 2007.</t>
    </r>
  </si>
  <si>
    <r>
      <t>2</t>
    </r>
    <r>
      <rPr>
        <sz val="9"/>
        <rFont val="Arial"/>
        <family val="2"/>
      </rPr>
      <t xml:space="preserve"> From 2007 onwards, two new categories, 'Go home' and 'Just go for a walk', were added.  'Go home' has been separated out in this table but 'Just go for a walk' has not as these are largely going to be walking (only) journeys.</t>
    </r>
  </si>
  <si>
    <r>
      <t>3</t>
    </r>
    <r>
      <rPr>
        <sz val="9"/>
        <rFont val="Arial"/>
        <family val="2"/>
      </rPr>
      <t xml:space="preserve"> Sample size in 2003 was </t>
    </r>
    <r>
      <rPr>
        <i/>
        <sz val="9"/>
        <rFont val="Arial"/>
        <family val="2"/>
      </rPr>
      <t>2,004</t>
    </r>
    <r>
      <rPr>
        <sz val="9"/>
        <rFont val="Arial"/>
        <family val="2"/>
      </rPr>
      <t xml:space="preserve"> as this data was not collected in quarter 1; sample size in 2006 was </t>
    </r>
    <r>
      <rPr>
        <i/>
        <sz val="9"/>
        <rFont val="Arial"/>
        <family val="2"/>
      </rPr>
      <t>2,181</t>
    </r>
    <r>
      <rPr>
        <sz val="9"/>
        <rFont val="Arial"/>
        <family val="2"/>
      </rPr>
      <t xml:space="preserve"> as a new concessionary scheme was introduced in April 2006.</t>
    </r>
  </si>
  <si>
    <r>
      <t xml:space="preserve">2007 </t>
    </r>
    <r>
      <rPr>
        <b/>
        <vertAlign val="superscript"/>
        <sz val="10"/>
        <rFont val="Arial"/>
        <family val="2"/>
      </rPr>
      <t>1,2</t>
    </r>
  </si>
  <si>
    <r>
      <t xml:space="preserve">by journey purpose </t>
    </r>
    <r>
      <rPr>
        <b/>
        <vertAlign val="superscript"/>
        <sz val="12"/>
        <rFont val="Arial"/>
        <family val="2"/>
      </rPr>
      <t>2</t>
    </r>
    <r>
      <rPr>
        <b/>
        <sz val="12"/>
        <rFont val="Arial"/>
        <family val="2"/>
      </rPr>
      <t>:</t>
    </r>
  </si>
  <si>
    <r>
      <t xml:space="preserve">by whether or not respondent has concessionary travel pass </t>
    </r>
    <r>
      <rPr>
        <b/>
        <vertAlign val="superscript"/>
        <sz val="12"/>
        <rFont val="Arial"/>
        <family val="2"/>
      </rPr>
      <t>3</t>
    </r>
    <r>
      <rPr>
        <b/>
        <sz val="12"/>
        <rFont val="Arial"/>
        <family val="2"/>
      </rPr>
      <t>:</t>
    </r>
  </si>
  <si>
    <r>
      <t>6</t>
    </r>
    <r>
      <rPr>
        <sz val="9"/>
        <rFont val="Arial"/>
        <family val="2"/>
      </rPr>
      <t xml:space="preserve"> There is no information on concessionary spending for 'other' modes in England and Wales.  Therefore, the only difference between the GB (bus) and GB (all modes) figures will be a result of the differences in the Scotland concessionary</t>
    </r>
  </si>
  <si>
    <r>
      <t xml:space="preserve">fares figures </t>
    </r>
    <r>
      <rPr>
        <u val="single"/>
        <sz val="9"/>
        <rFont val="Arial"/>
        <family val="2"/>
      </rPr>
      <t>only.</t>
    </r>
  </si>
  <si>
    <r>
      <rPr>
        <vertAlign val="superscript"/>
        <sz val="10"/>
        <rFont val="Arial"/>
        <family val="2"/>
      </rPr>
      <t>11</t>
    </r>
    <r>
      <rPr>
        <sz val="10"/>
        <rFont val="Arial"/>
        <family val="0"/>
      </rPr>
      <t xml:space="preserve"> Local Authority Transport Undertakings - Buses was added to the LFR 03 return in 2008/09.  Data is not available for previous years and the total expenditure for 2007/08 is not comparable with later years.</t>
    </r>
  </si>
  <si>
    <r>
      <t xml:space="preserve">Scotland </t>
    </r>
    <r>
      <rPr>
        <vertAlign val="superscript"/>
        <sz val="12"/>
        <rFont val="Arial"/>
        <family val="2"/>
      </rPr>
      <t>11</t>
    </r>
  </si>
  <si>
    <r>
      <t xml:space="preserve">Local Authority bus support </t>
    </r>
    <r>
      <rPr>
        <b/>
        <vertAlign val="superscript"/>
        <sz val="12"/>
        <rFont val="Arial"/>
        <family val="2"/>
      </rPr>
      <t>2</t>
    </r>
  </si>
  <si>
    <r>
      <t>North East, Tayside and Central</t>
    </r>
    <r>
      <rPr>
        <vertAlign val="superscript"/>
        <sz val="12"/>
        <rFont val="Arial"/>
        <family val="2"/>
      </rPr>
      <t>3</t>
    </r>
  </si>
  <si>
    <r>
      <t>Highlands, Islands and Shetland</t>
    </r>
    <r>
      <rPr>
        <vertAlign val="superscript"/>
        <sz val="12"/>
        <rFont val="Arial"/>
        <family val="2"/>
      </rPr>
      <t>4</t>
    </r>
  </si>
  <si>
    <r>
      <t>South East</t>
    </r>
    <r>
      <rPr>
        <vertAlign val="superscript"/>
        <sz val="12"/>
        <rFont val="Arial"/>
        <family val="2"/>
      </rPr>
      <t>5</t>
    </r>
  </si>
  <si>
    <r>
      <t>South West and Strathclyde</t>
    </r>
    <r>
      <rPr>
        <vertAlign val="superscript"/>
        <sz val="12"/>
        <rFont val="Arial"/>
        <family val="2"/>
      </rPr>
      <t>6</t>
    </r>
  </si>
  <si>
    <r>
      <t>Scotland</t>
    </r>
    <r>
      <rPr>
        <vertAlign val="superscript"/>
        <sz val="12"/>
        <rFont val="Arial"/>
        <family val="2"/>
      </rPr>
      <t>3,4</t>
    </r>
  </si>
  <si>
    <r>
      <t>Table 2.3a: Vehicle kilometres on local bus services by type of service</t>
    </r>
    <r>
      <rPr>
        <b/>
        <vertAlign val="superscript"/>
        <sz val="12"/>
        <rFont val="Arial"/>
        <family val="2"/>
      </rPr>
      <t>1,2</t>
    </r>
  </si>
  <si>
    <r>
      <t>Table 2.3b: Vehicle kilometres on local bus services per head of population</t>
    </r>
    <r>
      <rPr>
        <b/>
        <vertAlign val="superscript"/>
        <sz val="12"/>
        <rFont val="Arial"/>
        <family val="2"/>
      </rPr>
      <t>1,2</t>
    </r>
  </si>
  <si>
    <r>
      <t>Table 2.4  Staff employed</t>
    </r>
    <r>
      <rPr>
        <b/>
        <vertAlign val="superscript"/>
        <sz val="12"/>
        <rFont val="Arial"/>
        <family val="2"/>
      </rPr>
      <t>1, 2</t>
    </r>
  </si>
  <si>
    <r>
      <t>At constant prices</t>
    </r>
    <r>
      <rPr>
        <b/>
        <vertAlign val="superscript"/>
        <sz val="12"/>
        <rFont val="Arial"/>
        <family val="2"/>
      </rPr>
      <t>2</t>
    </r>
  </si>
  <si>
    <r>
      <t>Table 2.10: Bus use the previous day (adults) by characteristic</t>
    </r>
    <r>
      <rPr>
        <b/>
        <vertAlign val="superscript"/>
        <sz val="12"/>
        <rFont val="Arial"/>
        <family val="2"/>
      </rPr>
      <t>1</t>
    </r>
  </si>
  <si>
    <r>
      <t>Table 2.13: Concessionary fare passes issued to older and disabled people, 2007-2014</t>
    </r>
    <r>
      <rPr>
        <b/>
        <vertAlign val="superscript"/>
        <sz val="10"/>
        <color indexed="8"/>
        <rFont val="Arial"/>
        <family val="2"/>
      </rPr>
      <t>1,2,3</t>
    </r>
  </si>
</sst>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0.0"/>
    <numFmt numFmtId="167" formatCode="#,##0.0"/>
    <numFmt numFmtId="168" formatCode="#,##0_ ;\-#,##0\ "/>
    <numFmt numFmtId="169" formatCode="#,##0.0_ ;\-#,##0.0\ "/>
    <numFmt numFmtId="170" formatCode="0.0%"/>
    <numFmt numFmtId="171" formatCode="[$-809]dd\ mmmm\ yyyy"/>
    <numFmt numFmtId="172" formatCode="&quot;Yes&quot;;&quot;Yes&quot;;&quot;No&quot;"/>
    <numFmt numFmtId="173" formatCode="&quot;True&quot;;&quot;True&quot;;&quot;False&quot;"/>
    <numFmt numFmtId="174" formatCode="&quot;On&quot;;&quot;On&quot;;&quot;Off&quot;"/>
    <numFmt numFmtId="175" formatCode="[$€-2]\ #,##0.00_);[Red]\([$€-2]\ #,##0.00\)"/>
    <numFmt numFmtId="176" formatCode="#,##0.00_ ;\-#,##0.00\ "/>
    <numFmt numFmtId="177" formatCode="0.000"/>
    <numFmt numFmtId="178" formatCode="0.0000"/>
    <numFmt numFmtId="179" formatCode="0.00000"/>
    <numFmt numFmtId="180" formatCode="#,##0.000"/>
    <numFmt numFmtId="181" formatCode="0.00_ ;\-0.00\ "/>
    <numFmt numFmtId="182" formatCode="#,##0.000_ ;\-#,##0.000\ "/>
    <numFmt numFmtId="183" formatCode="#,##0.0000_ ;\-#,##0.0000\ "/>
    <numFmt numFmtId="184" formatCode="#,##0.00000_ ;\-#,##0.00000\ "/>
    <numFmt numFmtId="185" formatCode="#,##0.000000_ ;\-#,##0.000000\ "/>
    <numFmt numFmtId="186" formatCode="_-* #,##0.000_-;\-* #,##0.000_-;_-* &quot;-&quot;??_-;_-@_-"/>
    <numFmt numFmtId="187" formatCode="_-* #,##0.0000_-;\-* #,##0.0000_-;_-* &quot;-&quot;??_-;_-@_-"/>
    <numFmt numFmtId="188" formatCode="_-* #,##0.00000_-;\-* #,##0.00000_-;_-* &quot;-&quot;??_-;_-@_-"/>
    <numFmt numFmtId="189" formatCode="0.0000000"/>
    <numFmt numFmtId="190" formatCode="General_)"/>
    <numFmt numFmtId="191" formatCode="0.000%"/>
    <numFmt numFmtId="192" formatCode="0.000000"/>
    <numFmt numFmtId="193" formatCode="0.000000000"/>
    <numFmt numFmtId="194" formatCode="0.00000000"/>
    <numFmt numFmtId="195" formatCode="\1\9\8\8\-\8\9"/>
    <numFmt numFmtId="196" formatCode="\1\9\8\8\-\8\9;\1\9\8\9\-\90"/>
    <numFmt numFmtId="197" formatCode="\1\9\8\8\-\8\9\1\9\8\9\-\9#,##0"/>
    <numFmt numFmtId="198" formatCode="0.0000_)"/>
    <numFmt numFmtId="199" formatCode="#,##0_);\(#,##0\)"/>
    <numFmt numFmtId="200" formatCode="0.000_)"/>
    <numFmt numFmtId="201" formatCode="0.00_)"/>
    <numFmt numFmtId="202" formatCode="0.0_)"/>
    <numFmt numFmtId="203" formatCode="0_)"/>
    <numFmt numFmtId="204" formatCode="#,##0.0000"/>
    <numFmt numFmtId="205" formatCode="#,##0.0_);\(#,##0.0\)"/>
    <numFmt numFmtId="206" formatCode="_-* #,##0.0_-;\-* #,##0.0_-;_-* &quot;-&quot;_-;_-@_-"/>
    <numFmt numFmtId="207" formatCode="_-* #,##0.000_-;\-* #,##0.000_-;_-* &quot;-&quot;???_-;_-@_-"/>
    <numFmt numFmtId="208" formatCode="0_ ;\-0\ "/>
    <numFmt numFmtId="209" formatCode="[&gt;0.5]#,##0;[&lt;-0.5]\-#,##0;\-"/>
    <numFmt numFmtId="210" formatCode="_(&quot;$&quot;* #,##0_);_(&quot;$&quot;* \(#,##0\);_(&quot;$&quot;* &quot;-&quot;_);_(@_)"/>
    <numFmt numFmtId="211" formatCode="_(* #,##0_);_(* \(#,##0\);_(* &quot;-&quot;_);_(@_)"/>
    <numFmt numFmtId="212" formatCode="_(&quot;$&quot;* #,##0.00_);_(&quot;$&quot;* \(#,##0.00\);_(&quot;$&quot;* &quot;-&quot;??_);_(@_)"/>
    <numFmt numFmtId="213" formatCode="_(* #,##0.00_);_(* \(#,##0.00\);_(* &quot;-&quot;??_);_(@_)"/>
    <numFmt numFmtId="214" formatCode="0.0000000000"/>
  </numFmts>
  <fonts count="103">
    <font>
      <sz val="10"/>
      <name val="Arial"/>
      <family val="0"/>
    </font>
    <font>
      <u val="single"/>
      <sz val="10"/>
      <color indexed="36"/>
      <name val="Arial"/>
      <family val="2"/>
    </font>
    <font>
      <u val="single"/>
      <sz val="10"/>
      <color indexed="12"/>
      <name val="Arial"/>
      <family val="2"/>
    </font>
    <font>
      <sz val="8"/>
      <name val="Arial"/>
      <family val="2"/>
    </font>
    <font>
      <sz val="12"/>
      <name val="Arial"/>
      <family val="2"/>
    </font>
    <font>
      <b/>
      <sz val="12"/>
      <name val="Arial"/>
      <family val="2"/>
    </font>
    <font>
      <i/>
      <sz val="12"/>
      <name val="Arial"/>
      <family val="2"/>
    </font>
    <font>
      <b/>
      <i/>
      <sz val="12"/>
      <name val="Arial"/>
      <family val="2"/>
    </font>
    <font>
      <sz val="10"/>
      <color indexed="8"/>
      <name val="Arial"/>
      <family val="2"/>
    </font>
    <font>
      <vertAlign val="superscript"/>
      <sz val="12"/>
      <name val="Arial"/>
      <family val="2"/>
    </font>
    <font>
      <b/>
      <sz val="10"/>
      <name val="Arial"/>
      <family val="2"/>
    </font>
    <font>
      <b/>
      <vertAlign val="superscript"/>
      <sz val="12"/>
      <name val="Arial"/>
      <family val="2"/>
    </font>
    <font>
      <sz val="9"/>
      <name val="Arial"/>
      <family val="2"/>
    </font>
    <font>
      <vertAlign val="superscript"/>
      <sz val="9"/>
      <name val="Arial"/>
      <family val="2"/>
    </font>
    <font>
      <i/>
      <sz val="9"/>
      <name val="Arial"/>
      <family val="2"/>
    </font>
    <font>
      <vertAlign val="superscript"/>
      <sz val="10"/>
      <name val="Arial"/>
      <family val="2"/>
    </font>
    <font>
      <i/>
      <sz val="10"/>
      <name val="Arial"/>
      <family val="2"/>
    </font>
    <font>
      <u val="single"/>
      <sz val="9"/>
      <name val="Arial"/>
      <family val="2"/>
    </font>
    <font>
      <vertAlign val="superscript"/>
      <sz val="9"/>
      <color indexed="10"/>
      <name val="Arial"/>
      <family val="2"/>
    </font>
    <font>
      <sz val="12"/>
      <name val="Arial MT"/>
      <family val="0"/>
    </font>
    <font>
      <sz val="10"/>
      <color indexed="10"/>
      <name val="Arial"/>
      <family val="2"/>
    </font>
    <font>
      <b/>
      <sz val="9"/>
      <name val="Arial"/>
      <family val="2"/>
    </font>
    <font>
      <b/>
      <sz val="12"/>
      <color indexed="10"/>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2"/>
      <name val="Times New Roman"/>
      <family val="1"/>
    </font>
    <font>
      <i/>
      <sz val="11"/>
      <color indexed="23"/>
      <name val="Calibri"/>
      <family val="2"/>
    </font>
    <font>
      <vertAlign val="superscript"/>
      <sz val="12"/>
      <name val="Times New Roman"/>
      <family val="1"/>
    </font>
    <font>
      <sz val="11"/>
      <color indexed="17"/>
      <name val="Calibri"/>
      <family val="2"/>
    </font>
    <font>
      <sz val="14"/>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Times New Roman"/>
      <family val="1"/>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2"/>
      <color indexed="12"/>
      <name val="Arial"/>
      <family val="2"/>
    </font>
    <font>
      <sz val="12"/>
      <color indexed="9"/>
      <name val="Arial"/>
      <family val="2"/>
    </font>
    <font>
      <sz val="12"/>
      <color indexed="10"/>
      <name val="Arial"/>
      <family val="2"/>
    </font>
    <font>
      <b/>
      <sz val="13"/>
      <name val="Arial"/>
      <family val="2"/>
    </font>
    <font>
      <b/>
      <vertAlign val="superscript"/>
      <sz val="10"/>
      <name val="Arial"/>
      <family val="2"/>
    </font>
    <font>
      <b/>
      <vertAlign val="superscript"/>
      <sz val="10"/>
      <color indexed="8"/>
      <name val="Arial"/>
      <family val="2"/>
    </font>
    <font>
      <vertAlign val="superscript"/>
      <sz val="10"/>
      <color indexed="8"/>
      <name val="Arial"/>
      <family val="2"/>
    </font>
    <font>
      <b/>
      <i/>
      <sz val="10"/>
      <name val="Arial"/>
      <family val="2"/>
    </font>
    <font>
      <sz val="9"/>
      <color indexed="10"/>
      <name val="Arial"/>
      <family val="2"/>
    </font>
    <font>
      <b/>
      <sz val="14"/>
      <name val="Arial"/>
      <family val="2"/>
    </font>
    <font>
      <sz val="18"/>
      <name val="Arial"/>
      <family val="2"/>
    </font>
    <font>
      <sz val="10"/>
      <color indexed="12"/>
      <name val="Arial"/>
      <family val="2"/>
    </font>
    <font>
      <b/>
      <vertAlign val="superscript"/>
      <sz val="9"/>
      <name val="Arial"/>
      <family val="2"/>
    </font>
    <font>
      <b/>
      <sz val="16"/>
      <name val="Arial"/>
      <family val="2"/>
    </font>
    <font>
      <sz val="12"/>
      <color indexed="8"/>
      <name val="Arial"/>
      <family val="2"/>
    </font>
    <font>
      <sz val="9"/>
      <color indexed="8"/>
      <name val="Arial"/>
      <family val="2"/>
    </font>
    <font>
      <b/>
      <sz val="11.75"/>
      <color indexed="8"/>
      <name val="Arial"/>
      <family val="2"/>
    </font>
    <font>
      <b/>
      <sz val="14"/>
      <color indexed="8"/>
      <name val="Arial"/>
      <family val="2"/>
    </font>
    <font>
      <b/>
      <sz val="12"/>
      <color indexed="8"/>
      <name val="Arial"/>
      <family val="2"/>
    </font>
    <font>
      <b/>
      <sz val="11"/>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i/>
      <sz val="12"/>
      <color indexed="12"/>
      <name val="Arial"/>
      <family val="2"/>
    </font>
    <font>
      <b/>
      <sz val="8"/>
      <color indexed="8"/>
      <name val="Arial"/>
      <family val="2"/>
    </font>
    <font>
      <sz val="8"/>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2"/>
      <color rgb="FF0000FF"/>
      <name val="Arial"/>
      <family val="2"/>
    </font>
    <font>
      <sz val="12"/>
      <color rgb="FF0000FF"/>
      <name val="Arial"/>
      <family val="2"/>
    </font>
    <font>
      <b/>
      <vertAlign val="superscript"/>
      <sz val="10"/>
      <color theme="1"/>
      <name val="Arial"/>
      <family val="2"/>
    </font>
    <font>
      <sz val="12"/>
      <color rgb="FFFF000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style="double"/>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double"/>
      <bottom>
        <color indexed="63"/>
      </bottom>
    </border>
    <border>
      <left>
        <color indexed="63"/>
      </left>
      <right style="dotted"/>
      <top>
        <color indexed="63"/>
      </top>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medium"/>
    </border>
    <border>
      <left>
        <color indexed="63"/>
      </left>
      <right style="hair"/>
      <top>
        <color indexed="63"/>
      </top>
      <bottom>
        <color indexed="63"/>
      </bottom>
    </border>
    <border>
      <left>
        <color indexed="63"/>
      </left>
      <right style="hair"/>
      <top>
        <color indexed="63"/>
      </top>
      <bottom style="medium"/>
    </border>
    <border>
      <left>
        <color indexed="63"/>
      </left>
      <right style="thin"/>
      <top>
        <color indexed="63"/>
      </top>
      <bottom style="medium"/>
    </border>
    <border>
      <left style="dotted"/>
      <right>
        <color indexed="63"/>
      </right>
      <top>
        <color indexed="63"/>
      </top>
      <bottom>
        <color indexed="63"/>
      </bottom>
    </border>
    <border>
      <left>
        <color indexed="63"/>
      </left>
      <right style="dotted"/>
      <top>
        <color indexed="63"/>
      </top>
      <bottom style="medium"/>
    </border>
    <border>
      <left style="dotted"/>
      <right>
        <color indexed="63"/>
      </right>
      <top>
        <color indexed="63"/>
      </top>
      <bottom style="medium"/>
    </border>
    <border>
      <left style="dotted"/>
      <right>
        <color indexed="63"/>
      </right>
      <top style="thin"/>
      <bottom style="double"/>
    </border>
    <border>
      <left>
        <color indexed="63"/>
      </left>
      <right>
        <color indexed="63"/>
      </right>
      <top style="thin"/>
      <bottom style="thin"/>
    </border>
    <border>
      <left>
        <color indexed="63"/>
      </left>
      <right>
        <color indexed="63"/>
      </right>
      <top style="medium"/>
      <bottom>
        <color indexed="63"/>
      </bottom>
    </border>
    <border>
      <left>
        <color indexed="63"/>
      </left>
      <right style="dotted"/>
      <top style="thin"/>
      <bottom>
        <color indexed="63"/>
      </bottom>
    </border>
    <border>
      <left>
        <color indexed="63"/>
      </left>
      <right style="dotted"/>
      <top>
        <color indexed="63"/>
      </top>
      <bottom style="double"/>
    </border>
    <border>
      <left>
        <color indexed="63"/>
      </left>
      <right style="hair"/>
      <top style="thin"/>
      <bottom>
        <color indexed="63"/>
      </bottom>
    </border>
    <border>
      <left>
        <color indexed="63"/>
      </left>
      <right style="hair"/>
      <top>
        <color indexed="63"/>
      </top>
      <bottom style="double"/>
    </border>
    <border>
      <left style="thin"/>
      <right>
        <color indexed="63"/>
      </right>
      <top style="medium"/>
      <bottom>
        <color indexed="63"/>
      </bottom>
    </border>
    <border>
      <left>
        <color indexed="63"/>
      </left>
      <right style="thin"/>
      <top style="thin"/>
      <bottom>
        <color indexed="63"/>
      </bottom>
    </border>
    <border>
      <left>
        <color indexed="63"/>
      </left>
      <right style="thin"/>
      <top>
        <color indexed="63"/>
      </top>
      <bottom style="double"/>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2" fillId="2" borderId="0" applyNumberFormat="0" applyBorder="0" applyAlignment="0" applyProtection="0"/>
    <xf numFmtId="0" fontId="24" fillId="3" borderId="0" applyNumberFormat="0" applyBorder="0" applyAlignment="0" applyProtection="0"/>
    <xf numFmtId="0" fontId="82" fillId="4" borderId="0" applyNumberFormat="0" applyBorder="0" applyAlignment="0" applyProtection="0"/>
    <xf numFmtId="0" fontId="24" fillId="5" borderId="0" applyNumberFormat="0" applyBorder="0" applyAlignment="0" applyProtection="0"/>
    <xf numFmtId="0" fontId="82" fillId="6" borderId="0" applyNumberFormat="0" applyBorder="0" applyAlignment="0" applyProtection="0"/>
    <xf numFmtId="0" fontId="24" fillId="7" borderId="0" applyNumberFormat="0" applyBorder="0" applyAlignment="0" applyProtection="0"/>
    <xf numFmtId="0" fontId="82" fillId="8" borderId="0" applyNumberFormat="0" applyBorder="0" applyAlignment="0" applyProtection="0"/>
    <xf numFmtId="0" fontId="24" fillId="9" borderId="0" applyNumberFormat="0" applyBorder="0" applyAlignment="0" applyProtection="0"/>
    <xf numFmtId="0" fontId="82" fillId="10" borderId="0" applyNumberFormat="0" applyBorder="0" applyAlignment="0" applyProtection="0"/>
    <xf numFmtId="0" fontId="24" fillId="11" borderId="0" applyNumberFormat="0" applyBorder="0" applyAlignment="0" applyProtection="0"/>
    <xf numFmtId="0" fontId="82" fillId="12" borderId="0" applyNumberFormat="0" applyBorder="0" applyAlignment="0" applyProtection="0"/>
    <xf numFmtId="0" fontId="24" fillId="13" borderId="0" applyNumberFormat="0" applyBorder="0" applyAlignment="0" applyProtection="0"/>
    <xf numFmtId="0" fontId="82" fillId="14" borderId="0" applyNumberFormat="0" applyBorder="0" applyAlignment="0" applyProtection="0"/>
    <xf numFmtId="0" fontId="24" fillId="15" borderId="0" applyNumberFormat="0" applyBorder="0" applyAlignment="0" applyProtection="0"/>
    <xf numFmtId="0" fontId="82" fillId="16" borderId="0" applyNumberFormat="0" applyBorder="0" applyAlignment="0" applyProtection="0"/>
    <xf numFmtId="0" fontId="24" fillId="17" borderId="0" applyNumberFormat="0" applyBorder="0" applyAlignment="0" applyProtection="0"/>
    <xf numFmtId="0" fontId="82" fillId="18" borderId="0" applyNumberFormat="0" applyBorder="0" applyAlignment="0" applyProtection="0"/>
    <xf numFmtId="0" fontId="24" fillId="19" borderId="0" applyNumberFormat="0" applyBorder="0" applyAlignment="0" applyProtection="0"/>
    <xf numFmtId="0" fontId="82" fillId="20" borderId="0" applyNumberFormat="0" applyBorder="0" applyAlignment="0" applyProtection="0"/>
    <xf numFmtId="0" fontId="24" fillId="9" borderId="0" applyNumberFormat="0" applyBorder="0" applyAlignment="0" applyProtection="0"/>
    <xf numFmtId="0" fontId="82" fillId="21" borderId="0" applyNumberFormat="0" applyBorder="0" applyAlignment="0" applyProtection="0"/>
    <xf numFmtId="0" fontId="24" fillId="15" borderId="0" applyNumberFormat="0" applyBorder="0" applyAlignment="0" applyProtection="0"/>
    <xf numFmtId="0" fontId="82" fillId="22" borderId="0" applyNumberFormat="0" applyBorder="0" applyAlignment="0" applyProtection="0"/>
    <xf numFmtId="0" fontId="24" fillId="23" borderId="0" applyNumberFormat="0" applyBorder="0" applyAlignment="0" applyProtection="0"/>
    <xf numFmtId="0" fontId="83" fillId="24" borderId="0" applyNumberFormat="0" applyBorder="0" applyAlignment="0" applyProtection="0"/>
    <xf numFmtId="0" fontId="25" fillId="25" borderId="0" applyNumberFormat="0" applyBorder="0" applyAlignment="0" applyProtection="0"/>
    <xf numFmtId="0" fontId="83" fillId="26" borderId="0" applyNumberFormat="0" applyBorder="0" applyAlignment="0" applyProtection="0"/>
    <xf numFmtId="0" fontId="25" fillId="17" borderId="0" applyNumberFormat="0" applyBorder="0" applyAlignment="0" applyProtection="0"/>
    <xf numFmtId="0" fontId="83" fillId="27" borderId="0" applyNumberFormat="0" applyBorder="0" applyAlignment="0" applyProtection="0"/>
    <xf numFmtId="0" fontId="25" fillId="19" borderId="0" applyNumberFormat="0" applyBorder="0" applyAlignment="0" applyProtection="0"/>
    <xf numFmtId="0" fontId="83" fillId="28" borderId="0" applyNumberFormat="0" applyBorder="0" applyAlignment="0" applyProtection="0"/>
    <xf numFmtId="0" fontId="25" fillId="29" borderId="0" applyNumberFormat="0" applyBorder="0" applyAlignment="0" applyProtection="0"/>
    <xf numFmtId="0" fontId="83" fillId="30" borderId="0" applyNumberFormat="0" applyBorder="0" applyAlignment="0" applyProtection="0"/>
    <xf numFmtId="0" fontId="25" fillId="31" borderId="0" applyNumberFormat="0" applyBorder="0" applyAlignment="0" applyProtection="0"/>
    <xf numFmtId="0" fontId="83" fillId="32" borderId="0" applyNumberFormat="0" applyBorder="0" applyAlignment="0" applyProtection="0"/>
    <xf numFmtId="0" fontId="25" fillId="33" borderId="0" applyNumberFormat="0" applyBorder="0" applyAlignment="0" applyProtection="0"/>
    <xf numFmtId="0" fontId="83" fillId="34" borderId="0" applyNumberFormat="0" applyBorder="0" applyAlignment="0" applyProtection="0"/>
    <xf numFmtId="0" fontId="25" fillId="35" borderId="0" applyNumberFormat="0" applyBorder="0" applyAlignment="0" applyProtection="0"/>
    <xf numFmtId="0" fontId="83" fillId="36" borderId="0" applyNumberFormat="0" applyBorder="0" applyAlignment="0" applyProtection="0"/>
    <xf numFmtId="0" fontId="25" fillId="37" borderId="0" applyNumberFormat="0" applyBorder="0" applyAlignment="0" applyProtection="0"/>
    <xf numFmtId="0" fontId="83" fillId="38" borderId="0" applyNumberFormat="0" applyBorder="0" applyAlignment="0" applyProtection="0"/>
    <xf numFmtId="0" fontId="25" fillId="39" borderId="0" applyNumberFormat="0" applyBorder="0" applyAlignment="0" applyProtection="0"/>
    <xf numFmtId="0" fontId="83" fillId="40" borderId="0" applyNumberFormat="0" applyBorder="0" applyAlignment="0" applyProtection="0"/>
    <xf numFmtId="0" fontId="25" fillId="29" borderId="0" applyNumberFormat="0" applyBorder="0" applyAlignment="0" applyProtection="0"/>
    <xf numFmtId="0" fontId="83" fillId="41" borderId="0" applyNumberFormat="0" applyBorder="0" applyAlignment="0" applyProtection="0"/>
    <xf numFmtId="0" fontId="25" fillId="31" borderId="0" applyNumberFormat="0" applyBorder="0" applyAlignment="0" applyProtection="0"/>
    <xf numFmtId="0" fontId="83" fillId="42" borderId="0" applyNumberFormat="0" applyBorder="0" applyAlignment="0" applyProtection="0"/>
    <xf numFmtId="0" fontId="25" fillId="43" borderId="0" applyNumberFormat="0" applyBorder="0" applyAlignment="0" applyProtection="0"/>
    <xf numFmtId="0" fontId="84" fillId="44" borderId="0" applyNumberFormat="0" applyBorder="0" applyAlignment="0" applyProtection="0"/>
    <xf numFmtId="0" fontId="26" fillId="5" borderId="0" applyNumberFormat="0" applyBorder="0" applyAlignment="0" applyProtection="0"/>
    <xf numFmtId="0" fontId="85" fillId="45" borderId="1" applyNumberFormat="0" applyAlignment="0" applyProtection="0"/>
    <xf numFmtId="0" fontId="27" fillId="46" borderId="2" applyNumberFormat="0" applyAlignment="0" applyProtection="0"/>
    <xf numFmtId="0" fontId="86" fillId="47" borderId="3" applyNumberFormat="0" applyAlignment="0" applyProtection="0"/>
    <xf numFmtId="0" fontId="28"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9" fontId="29" fillId="0" borderId="0">
      <alignment/>
      <protection/>
    </xf>
    <xf numFmtId="0" fontId="87" fillId="0" borderId="0" applyNumberFormat="0" applyFill="0" applyBorder="0" applyAlignment="0" applyProtection="0"/>
    <xf numFmtId="0" fontId="30" fillId="0" borderId="0" applyNumberFormat="0" applyFill="0" applyBorder="0" applyAlignment="0" applyProtection="0"/>
    <xf numFmtId="0" fontId="1" fillId="0" borderId="0" applyNumberFormat="0" applyFill="0" applyBorder="0" applyAlignment="0" applyProtection="0"/>
    <xf numFmtId="3" fontId="31" fillId="0" borderId="0">
      <alignment/>
      <protection/>
    </xf>
    <xf numFmtId="0" fontId="88" fillId="49" borderId="0" applyNumberFormat="0" applyBorder="0" applyAlignment="0" applyProtection="0"/>
    <xf numFmtId="0" fontId="32" fillId="7" borderId="0" applyNumberFormat="0" applyBorder="0" applyAlignment="0" applyProtection="0"/>
    <xf numFmtId="209" fontId="33" fillId="0" borderId="0">
      <alignment horizontal="left" vertical="center"/>
      <protection/>
    </xf>
    <xf numFmtId="0" fontId="89" fillId="0" borderId="5" applyNumberFormat="0" applyFill="0" applyAlignment="0" applyProtection="0"/>
    <xf numFmtId="0" fontId="34" fillId="0" borderId="6" applyNumberFormat="0" applyFill="0" applyAlignment="0" applyProtection="0"/>
    <xf numFmtId="0" fontId="90" fillId="0" borderId="7" applyNumberFormat="0" applyFill="0" applyAlignment="0" applyProtection="0"/>
    <xf numFmtId="0" fontId="35" fillId="0" borderId="8" applyNumberFormat="0" applyFill="0" applyAlignment="0" applyProtection="0"/>
    <xf numFmtId="0" fontId="91" fillId="0" borderId="9" applyNumberFormat="0" applyFill="0" applyAlignment="0" applyProtection="0"/>
    <xf numFmtId="0" fontId="36" fillId="0" borderId="10" applyNumberFormat="0" applyFill="0" applyAlignment="0" applyProtection="0"/>
    <xf numFmtId="0" fontId="91" fillId="0" borderId="0" applyNumberForma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92" fillId="50" borderId="1" applyNumberFormat="0" applyAlignment="0" applyProtection="0"/>
    <xf numFmtId="0" fontId="37" fillId="13" borderId="2" applyNumberFormat="0" applyAlignment="0" applyProtection="0"/>
    <xf numFmtId="0" fontId="93" fillId="0" borderId="11" applyNumberFormat="0" applyFill="0" applyAlignment="0" applyProtection="0"/>
    <xf numFmtId="0" fontId="38" fillId="0" borderId="12" applyNumberFormat="0" applyFill="0" applyAlignment="0" applyProtection="0"/>
    <xf numFmtId="0" fontId="94" fillId="51" borderId="0" applyNumberFormat="0" applyBorder="0" applyAlignment="0" applyProtection="0"/>
    <xf numFmtId="0" fontId="39" fillId="52" borderId="0" applyNumberFormat="0" applyBorder="0" applyAlignment="0" applyProtection="0"/>
    <xf numFmtId="0" fontId="0" fillId="0" borderId="0">
      <alignment/>
      <protection/>
    </xf>
    <xf numFmtId="0" fontId="82" fillId="0" borderId="0">
      <alignment/>
      <protection/>
    </xf>
    <xf numFmtId="0" fontId="0" fillId="53" borderId="13" applyNumberFormat="0" applyFont="0" applyAlignment="0" applyProtection="0"/>
    <xf numFmtId="0" fontId="0" fillId="54" borderId="14" applyNumberFormat="0" applyFont="0" applyAlignment="0" applyProtection="0"/>
    <xf numFmtId="0" fontId="95" fillId="45" borderId="15" applyNumberFormat="0" applyAlignment="0" applyProtection="0"/>
    <xf numFmtId="0" fontId="41" fillId="46"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209" fontId="40" fillId="0" borderId="0" applyFill="0" applyBorder="0" applyAlignment="0" applyProtection="0"/>
    <xf numFmtId="0" fontId="96" fillId="0" borderId="0" applyNumberFormat="0" applyFill="0" applyBorder="0" applyAlignment="0" applyProtection="0"/>
    <xf numFmtId="0" fontId="42" fillId="0" borderId="0" applyNumberFormat="0" applyFill="0" applyBorder="0" applyAlignment="0" applyProtection="0"/>
    <xf numFmtId="0" fontId="97" fillId="0" borderId="17" applyNumberFormat="0" applyFill="0" applyAlignment="0" applyProtection="0"/>
    <xf numFmtId="0" fontId="43" fillId="0" borderId="18" applyNumberFormat="0" applyFill="0" applyAlignment="0" applyProtection="0"/>
    <xf numFmtId="0" fontId="98" fillId="0" borderId="0" applyNumberFormat="0" applyFill="0" applyBorder="0" applyAlignment="0" applyProtection="0"/>
    <xf numFmtId="0" fontId="44" fillId="0" borderId="0" applyNumberFormat="0" applyFill="0" applyBorder="0" applyAlignment="0" applyProtection="0"/>
  </cellStyleXfs>
  <cellXfs count="557">
    <xf numFmtId="0" fontId="0" fillId="0" borderId="0" xfId="0" applyAlignment="1">
      <alignment/>
    </xf>
    <xf numFmtId="0" fontId="5" fillId="55" borderId="0" xfId="0" applyFont="1" applyFill="1" applyAlignment="1">
      <alignment horizontal="left"/>
    </xf>
    <xf numFmtId="0" fontId="4" fillId="55" borderId="0" xfId="0" applyFont="1" applyFill="1" applyAlignment="1">
      <alignment/>
    </xf>
    <xf numFmtId="0" fontId="0" fillId="55" borderId="0" xfId="0" applyFill="1" applyAlignment="1">
      <alignment/>
    </xf>
    <xf numFmtId="0" fontId="4" fillId="55" borderId="0" xfId="0" applyFont="1" applyFill="1" applyAlignment="1">
      <alignment horizontal="left"/>
    </xf>
    <xf numFmtId="0" fontId="5" fillId="55" borderId="0" xfId="0" applyFont="1" applyFill="1" applyAlignment="1">
      <alignment horizontal="left" vertical="top"/>
    </xf>
    <xf numFmtId="0" fontId="0" fillId="55" borderId="0" xfId="0" applyFont="1" applyFill="1" applyAlignment="1">
      <alignment/>
    </xf>
    <xf numFmtId="0" fontId="0" fillId="55" borderId="0" xfId="0" applyFill="1" applyAlignment="1">
      <alignment horizontal="left"/>
    </xf>
    <xf numFmtId="0" fontId="4" fillId="55" borderId="0" xfId="0" applyFont="1" applyFill="1" applyAlignment="1">
      <alignment/>
    </xf>
    <xf numFmtId="0" fontId="13" fillId="55" borderId="0" xfId="0" applyFont="1" applyFill="1" applyAlignment="1">
      <alignment horizontal="left"/>
    </xf>
    <xf numFmtId="0" fontId="4" fillId="55" borderId="19" xfId="0" applyFont="1" applyFill="1" applyBorder="1" applyAlignment="1">
      <alignment horizontal="left" vertical="top" wrapText="1"/>
    </xf>
    <xf numFmtId="0" fontId="5" fillId="55" borderId="20" xfId="0" applyFont="1" applyFill="1" applyBorder="1" applyAlignment="1">
      <alignment horizontal="left"/>
    </xf>
    <xf numFmtId="0" fontId="12" fillId="55" borderId="0" xfId="0" applyFont="1" applyFill="1" applyAlignment="1">
      <alignment/>
    </xf>
    <xf numFmtId="0" fontId="16" fillId="55" borderId="0" xfId="0" applyFont="1" applyFill="1" applyAlignment="1">
      <alignment/>
    </xf>
    <xf numFmtId="3" fontId="4" fillId="0" borderId="0" xfId="97" applyNumberFormat="1" applyFont="1" applyFill="1" applyBorder="1" applyAlignment="1">
      <alignment horizontal="right"/>
      <protection/>
    </xf>
    <xf numFmtId="0" fontId="5" fillId="0" borderId="0" xfId="97" applyFont="1" applyFill="1" applyBorder="1">
      <alignment/>
      <protection/>
    </xf>
    <xf numFmtId="0" fontId="4" fillId="0" borderId="0" xfId="97" applyFont="1" applyFill="1" applyBorder="1">
      <alignment/>
      <protection/>
    </xf>
    <xf numFmtId="1" fontId="7" fillId="0" borderId="21" xfId="97" applyNumberFormat="1" applyFont="1" applyFill="1" applyBorder="1" applyAlignment="1">
      <alignment horizontal="centerContinuous" vertical="top" wrapText="1"/>
      <protection/>
    </xf>
    <xf numFmtId="0" fontId="7" fillId="0" borderId="22" xfId="97" applyFont="1" applyFill="1" applyBorder="1" applyAlignment="1">
      <alignment horizontal="centerContinuous" vertical="top" wrapText="1"/>
      <protection/>
    </xf>
    <xf numFmtId="1" fontId="7" fillId="0" borderId="23" xfId="97" applyNumberFormat="1" applyFont="1" applyFill="1" applyBorder="1" applyAlignment="1" quotePrefix="1">
      <alignment horizontal="center" vertical="top" wrapText="1"/>
      <protection/>
    </xf>
    <xf numFmtId="1" fontId="4" fillId="0" borderId="0" xfId="97" applyNumberFormat="1" applyFont="1" applyFill="1" applyBorder="1">
      <alignment/>
      <protection/>
    </xf>
    <xf numFmtId="0" fontId="6" fillId="0" borderId="0" xfId="97" applyFont="1" applyFill="1" applyBorder="1">
      <alignment/>
      <protection/>
    </xf>
    <xf numFmtId="0" fontId="4" fillId="0" borderId="20" xfId="97" applyFont="1" applyFill="1" applyBorder="1">
      <alignment/>
      <protection/>
    </xf>
    <xf numFmtId="0" fontId="5" fillId="0" borderId="22" xfId="97" applyFont="1" applyFill="1" applyBorder="1">
      <alignment/>
      <protection/>
    </xf>
    <xf numFmtId="0" fontId="5" fillId="0" borderId="24" xfId="97" applyFont="1" applyFill="1" applyBorder="1">
      <alignment/>
      <protection/>
    </xf>
    <xf numFmtId="0" fontId="7" fillId="0" borderId="24" xfId="97" applyFont="1" applyFill="1" applyBorder="1" applyAlignment="1" quotePrefix="1">
      <alignment horizontal="center" vertical="top" wrapText="1"/>
      <protection/>
    </xf>
    <xf numFmtId="0" fontId="6" fillId="0" borderId="0" xfId="97" applyFont="1" applyFill="1" applyBorder="1" applyAlignment="1">
      <alignment horizontal="right"/>
      <protection/>
    </xf>
    <xf numFmtId="0" fontId="7" fillId="0" borderId="25" xfId="97" applyFont="1" applyFill="1" applyBorder="1" applyAlignment="1">
      <alignment horizontal="center" vertical="top" wrapText="1"/>
      <protection/>
    </xf>
    <xf numFmtId="0" fontId="7" fillId="0" borderId="0" xfId="97" applyFont="1" applyFill="1" applyBorder="1" applyAlignment="1">
      <alignment horizontal="center" vertical="top" wrapText="1"/>
      <protection/>
    </xf>
    <xf numFmtId="0" fontId="5" fillId="0" borderId="0" xfId="97" applyFont="1" applyFill="1" applyBorder="1" applyAlignment="1">
      <alignment horizontal="left"/>
      <protection/>
    </xf>
    <xf numFmtId="0" fontId="4" fillId="0" borderId="0" xfId="97" applyFont="1" applyFill="1" applyBorder="1" applyAlignment="1">
      <alignment horizontal="left"/>
      <protection/>
    </xf>
    <xf numFmtId="3" fontId="4" fillId="0" borderId="0" xfId="71" applyNumberFormat="1" applyFont="1" applyFill="1" applyBorder="1" applyAlignment="1">
      <alignment/>
    </xf>
    <xf numFmtId="3" fontId="4" fillId="0" borderId="0" xfId="97" applyNumberFormat="1" applyFont="1" applyFill="1" applyBorder="1">
      <alignment/>
      <protection/>
    </xf>
    <xf numFmtId="3" fontId="4" fillId="0" borderId="0" xfId="71" applyNumberFormat="1" applyFont="1" applyFill="1" applyBorder="1" applyAlignment="1">
      <alignment horizontal="right"/>
    </xf>
    <xf numFmtId="0" fontId="5" fillId="0" borderId="0" xfId="97" applyFont="1" applyFill="1" applyBorder="1" applyAlignment="1" quotePrefix="1">
      <alignment horizontal="left"/>
      <protection/>
    </xf>
    <xf numFmtId="0" fontId="0" fillId="0" borderId="0" xfId="97" applyFont="1" applyFill="1" applyBorder="1">
      <alignment/>
      <protection/>
    </xf>
    <xf numFmtId="0" fontId="13" fillId="0" borderId="0" xfId="97" applyFont="1" applyFill="1" applyBorder="1" applyAlignment="1">
      <alignment horizontal="left"/>
      <protection/>
    </xf>
    <xf numFmtId="0" fontId="12" fillId="0" borderId="0" xfId="97" applyFont="1" applyFill="1" applyBorder="1" applyAlignment="1">
      <alignment horizontal="left"/>
      <protection/>
    </xf>
    <xf numFmtId="0" fontId="9" fillId="0" borderId="0" xfId="97" applyFont="1" applyFill="1" applyBorder="1" applyAlignment="1">
      <alignment horizontal="left"/>
      <protection/>
    </xf>
    <xf numFmtId="0" fontId="12" fillId="0" borderId="0" xfId="97" applyFont="1" applyFill="1" applyBorder="1">
      <alignment/>
      <protection/>
    </xf>
    <xf numFmtId="0" fontId="14" fillId="0" borderId="0" xfId="97" applyFont="1" applyFill="1" applyBorder="1">
      <alignment/>
      <protection/>
    </xf>
    <xf numFmtId="0" fontId="13" fillId="0" borderId="0" xfId="97" applyFont="1" applyFill="1" applyBorder="1" applyAlignment="1">
      <alignment horizontal="left" wrapText="1"/>
      <protection/>
    </xf>
    <xf numFmtId="3" fontId="4" fillId="0" borderId="0" xfId="97" applyNumberFormat="1" applyFont="1" applyFill="1" applyBorder="1" applyAlignment="1">
      <alignment horizontal="right" vertical="top" wrapText="1"/>
      <protection/>
    </xf>
    <xf numFmtId="1" fontId="99" fillId="0" borderId="25" xfId="97" applyNumberFormat="1" applyFont="1" applyFill="1" applyBorder="1" applyAlignment="1">
      <alignment horizontal="center" vertical="top" wrapText="1"/>
      <protection/>
    </xf>
    <xf numFmtId="1" fontId="99" fillId="0" borderId="0" xfId="97" applyNumberFormat="1" applyFont="1" applyFill="1" applyBorder="1" applyAlignment="1">
      <alignment horizontal="center" vertical="top" wrapText="1"/>
      <protection/>
    </xf>
    <xf numFmtId="0" fontId="4" fillId="0" borderId="0" xfId="0" applyFont="1" applyFill="1" applyAlignment="1">
      <alignment/>
    </xf>
    <xf numFmtId="0" fontId="4" fillId="56" borderId="0" xfId="97" applyFont="1" applyFill="1" applyBorder="1">
      <alignment/>
      <protection/>
    </xf>
    <xf numFmtId="1" fontId="4" fillId="56" borderId="0" xfId="97" applyNumberFormat="1" applyFont="1" applyFill="1" applyBorder="1">
      <alignment/>
      <protection/>
    </xf>
    <xf numFmtId="0" fontId="4" fillId="56" borderId="0" xfId="97" applyFont="1" applyFill="1" applyAlignment="1">
      <alignment horizontal="center"/>
      <protection/>
    </xf>
    <xf numFmtId="3" fontId="4" fillId="56" borderId="0" xfId="97" applyNumberFormat="1" applyFont="1" applyFill="1">
      <alignment/>
      <protection/>
    </xf>
    <xf numFmtId="3" fontId="4" fillId="56" borderId="0" xfId="97" applyNumberFormat="1" applyFont="1" applyFill="1" applyBorder="1">
      <alignment/>
      <protection/>
    </xf>
    <xf numFmtId="0" fontId="6" fillId="56" borderId="0" xfId="97" applyFont="1" applyFill="1" applyBorder="1">
      <alignment/>
      <protection/>
    </xf>
    <xf numFmtId="3" fontId="7" fillId="56" borderId="0" xfId="97" applyNumberFormat="1" applyFont="1" applyFill="1" applyBorder="1" applyAlignment="1">
      <alignment horizontal="right"/>
      <protection/>
    </xf>
    <xf numFmtId="3" fontId="6" fillId="56" borderId="0" xfId="97" applyNumberFormat="1" applyFont="1" applyFill="1" applyBorder="1" applyAlignment="1">
      <alignment horizontal="right"/>
      <protection/>
    </xf>
    <xf numFmtId="9" fontId="99" fillId="56" borderId="0" xfId="104" applyNumberFormat="1" applyFont="1" applyFill="1" applyBorder="1" applyAlignment="1">
      <alignment/>
    </xf>
    <xf numFmtId="9" fontId="99" fillId="56" borderId="0" xfId="97" applyNumberFormat="1" applyFont="1" applyFill="1" applyBorder="1" applyAlignment="1">
      <alignment horizontal="right"/>
      <protection/>
    </xf>
    <xf numFmtId="9" fontId="99" fillId="56" borderId="20" xfId="104" applyNumberFormat="1" applyFont="1" applyFill="1" applyBorder="1" applyAlignment="1">
      <alignment/>
    </xf>
    <xf numFmtId="0" fontId="4" fillId="56" borderId="20" xfId="97" applyFont="1" applyFill="1" applyBorder="1" applyAlignment="1">
      <alignment horizontal="center"/>
      <protection/>
    </xf>
    <xf numFmtId="0" fontId="4" fillId="56" borderId="20" xfId="97" applyFont="1" applyFill="1" applyBorder="1" applyAlignment="1">
      <alignment horizontal="right"/>
      <protection/>
    </xf>
    <xf numFmtId="9" fontId="99" fillId="56" borderId="20" xfId="97" applyNumberFormat="1" applyFont="1" applyFill="1" applyBorder="1">
      <alignment/>
      <protection/>
    </xf>
    <xf numFmtId="9" fontId="99" fillId="56" borderId="20" xfId="97" applyNumberFormat="1" applyFont="1" applyFill="1" applyBorder="1" applyAlignment="1">
      <alignment horizontal="right"/>
      <protection/>
    </xf>
    <xf numFmtId="0" fontId="4" fillId="56" borderId="0" xfId="97" applyFont="1" applyFill="1" applyAlignment="1">
      <alignment horizontal="right"/>
      <protection/>
    </xf>
    <xf numFmtId="1" fontId="4" fillId="56" borderId="0" xfId="97" applyNumberFormat="1" applyFont="1" applyFill="1" applyBorder="1" applyAlignment="1">
      <alignment horizontal="right"/>
      <protection/>
    </xf>
    <xf numFmtId="1" fontId="4" fillId="56" borderId="0" xfId="97" applyNumberFormat="1" applyFont="1" applyFill="1" applyAlignment="1">
      <alignment horizontal="right"/>
      <protection/>
    </xf>
    <xf numFmtId="3" fontId="4" fillId="56" borderId="0" xfId="97" applyNumberFormat="1" applyFont="1" applyFill="1" applyAlignment="1">
      <alignment horizontal="right"/>
      <protection/>
    </xf>
    <xf numFmtId="3" fontId="4" fillId="56" borderId="0" xfId="97" applyNumberFormat="1" applyFont="1" applyFill="1" applyBorder="1" applyAlignment="1">
      <alignment horizontal="right"/>
      <protection/>
    </xf>
    <xf numFmtId="9" fontId="100" fillId="56" borderId="0" xfId="103" applyFont="1" applyFill="1" applyAlignment="1">
      <alignment horizontal="right"/>
    </xf>
    <xf numFmtId="0" fontId="100" fillId="56" borderId="0" xfId="97" applyFont="1" applyFill="1" applyAlignment="1">
      <alignment horizontal="right"/>
      <protection/>
    </xf>
    <xf numFmtId="0" fontId="5" fillId="56" borderId="0" xfId="97" applyFont="1" applyFill="1" applyBorder="1">
      <alignment/>
      <protection/>
    </xf>
    <xf numFmtId="0" fontId="4" fillId="56" borderId="0" xfId="97" applyFont="1" applyFill="1">
      <alignment/>
      <protection/>
    </xf>
    <xf numFmtId="0" fontId="5" fillId="56" borderId="22" xfId="97" applyFont="1" applyFill="1" applyBorder="1">
      <alignment/>
      <protection/>
    </xf>
    <xf numFmtId="0" fontId="5" fillId="56" borderId="24" xfId="97" applyFont="1" applyFill="1" applyBorder="1">
      <alignment/>
      <protection/>
    </xf>
    <xf numFmtId="1" fontId="7" fillId="56" borderId="23" xfId="97" applyNumberFormat="1" applyFont="1" applyFill="1" applyBorder="1" applyAlignment="1" quotePrefix="1">
      <alignment horizontal="center" vertical="top" wrapText="1"/>
      <protection/>
    </xf>
    <xf numFmtId="0" fontId="7" fillId="56" borderId="24" xfId="97" applyFont="1" applyFill="1" applyBorder="1" applyAlignment="1" quotePrefix="1">
      <alignment horizontal="center" vertical="top" wrapText="1"/>
      <protection/>
    </xf>
    <xf numFmtId="0" fontId="6" fillId="56" borderId="0" xfId="97" applyFont="1" applyFill="1" applyBorder="1" applyAlignment="1">
      <alignment horizontal="right"/>
      <protection/>
    </xf>
    <xf numFmtId="3" fontId="4" fillId="57" borderId="0" xfId="97" applyNumberFormat="1" applyFont="1" applyFill="1" applyBorder="1" applyAlignment="1" applyProtection="1">
      <alignment horizontal="right"/>
      <protection/>
    </xf>
    <xf numFmtId="1" fontId="6" fillId="56" borderId="0" xfId="97" applyNumberFormat="1" applyFont="1" applyFill="1" applyBorder="1" applyAlignment="1">
      <alignment horizontal="center"/>
      <protection/>
    </xf>
    <xf numFmtId="0" fontId="5" fillId="56" borderId="20" xfId="97" applyFont="1" applyFill="1" applyBorder="1">
      <alignment/>
      <protection/>
    </xf>
    <xf numFmtId="0" fontId="4" fillId="56" borderId="0" xfId="97" applyFont="1" applyFill="1" applyBorder="1" applyAlignment="1">
      <alignment horizontal="left"/>
      <protection/>
    </xf>
    <xf numFmtId="0" fontId="5" fillId="56" borderId="0" xfId="97" applyFont="1" applyFill="1" applyBorder="1" applyAlignment="1">
      <alignment horizontal="right"/>
      <protection/>
    </xf>
    <xf numFmtId="166" fontId="4" fillId="56" borderId="0" xfId="97" applyNumberFormat="1" applyFont="1" applyFill="1" applyBorder="1">
      <alignment/>
      <protection/>
    </xf>
    <xf numFmtId="0" fontId="4" fillId="56" borderId="20" xfId="97" applyFont="1" applyFill="1" applyBorder="1">
      <alignment/>
      <protection/>
    </xf>
    <xf numFmtId="166" fontId="4" fillId="56" borderId="0" xfId="97" applyNumberFormat="1" applyFont="1" applyFill="1">
      <alignment/>
      <protection/>
    </xf>
    <xf numFmtId="0" fontId="7" fillId="56" borderId="25" xfId="97" applyFont="1" applyFill="1" applyBorder="1" applyAlignment="1">
      <alignment horizontal="center" vertical="top" wrapText="1"/>
      <protection/>
    </xf>
    <xf numFmtId="0" fontId="7" fillId="56" borderId="0" xfId="97" applyFont="1" applyFill="1" applyBorder="1" applyAlignment="1">
      <alignment horizontal="center" vertical="top" wrapText="1"/>
      <protection/>
    </xf>
    <xf numFmtId="0" fontId="5" fillId="56" borderId="0" xfId="97" applyFont="1" applyFill="1" applyBorder="1" applyAlignment="1" quotePrefix="1">
      <alignment horizontal="left"/>
      <protection/>
    </xf>
    <xf numFmtId="0" fontId="0" fillId="56" borderId="0" xfId="97" applyFont="1" applyFill="1" applyBorder="1">
      <alignment/>
      <protection/>
    </xf>
    <xf numFmtId="0" fontId="12" fillId="56" borderId="0" xfId="97" applyFont="1" applyFill="1" applyBorder="1" applyAlignment="1">
      <alignment horizontal="left"/>
      <protection/>
    </xf>
    <xf numFmtId="1" fontId="99" fillId="56" borderId="25" xfId="97" applyNumberFormat="1" applyFont="1" applyFill="1" applyBorder="1" applyAlignment="1">
      <alignment horizontal="center"/>
      <protection/>
    </xf>
    <xf numFmtId="1" fontId="99" fillId="56" borderId="0" xfId="97" applyNumberFormat="1" applyFont="1" applyFill="1" applyBorder="1" applyAlignment="1">
      <alignment horizontal="center"/>
      <protection/>
    </xf>
    <xf numFmtId="0" fontId="0" fillId="56" borderId="0" xfId="97" applyFont="1" applyFill="1" applyBorder="1" applyAlignment="1">
      <alignment horizontal="left"/>
      <protection/>
    </xf>
    <xf numFmtId="166" fontId="0" fillId="56" borderId="0" xfId="97" applyNumberFormat="1" applyFont="1" applyFill="1" applyBorder="1">
      <alignment/>
      <protection/>
    </xf>
    <xf numFmtId="0" fontId="4" fillId="56" borderId="0" xfId="97" applyFont="1" applyFill="1" applyBorder="1" applyAlignment="1">
      <alignment horizontal="right"/>
      <protection/>
    </xf>
    <xf numFmtId="3" fontId="4" fillId="56" borderId="0" xfId="0" applyNumberFormat="1" applyFont="1" applyFill="1" applyBorder="1" applyAlignment="1">
      <alignment/>
    </xf>
    <xf numFmtId="0" fontId="4" fillId="56" borderId="0" xfId="0" applyFont="1" applyFill="1" applyBorder="1" applyAlignment="1">
      <alignment/>
    </xf>
    <xf numFmtId="0" fontId="40" fillId="0" borderId="0" xfId="97" applyFont="1" applyBorder="1">
      <alignment/>
      <protection/>
    </xf>
    <xf numFmtId="177" fontId="0" fillId="0" borderId="0" xfId="97" applyNumberFormat="1">
      <alignment/>
      <protection/>
    </xf>
    <xf numFmtId="0" fontId="13" fillId="0" borderId="0" xfId="97" applyFont="1" applyAlignment="1">
      <alignment horizontal="left" wrapText="1"/>
      <protection/>
    </xf>
    <xf numFmtId="0" fontId="4" fillId="0" borderId="26" xfId="0" applyFont="1" applyFill="1" applyBorder="1" applyAlignment="1">
      <alignment/>
    </xf>
    <xf numFmtId="0" fontId="5" fillId="56" borderId="27" xfId="97" applyFont="1" applyFill="1" applyBorder="1" applyAlignment="1">
      <alignment horizontal="right"/>
      <protection/>
    </xf>
    <xf numFmtId="0" fontId="23" fillId="56" borderId="0" xfId="97" applyFont="1" applyFill="1">
      <alignment/>
      <protection/>
    </xf>
    <xf numFmtId="0" fontId="10" fillId="56" borderId="0" xfId="97" applyFont="1" applyFill="1" applyBorder="1">
      <alignment/>
      <protection/>
    </xf>
    <xf numFmtId="0" fontId="16" fillId="56" borderId="0" xfId="97" applyFont="1" applyFill="1" applyBorder="1" applyAlignment="1">
      <alignment horizontal="right"/>
      <protection/>
    </xf>
    <xf numFmtId="0" fontId="0" fillId="56" borderId="0" xfId="97" applyFont="1" applyFill="1">
      <alignment/>
      <protection/>
    </xf>
    <xf numFmtId="166" fontId="4" fillId="56" borderId="0" xfId="97" applyNumberFormat="1" applyFont="1" applyFill="1" applyAlignment="1">
      <alignment horizontal="right"/>
      <protection/>
    </xf>
    <xf numFmtId="0" fontId="4" fillId="56" borderId="0" xfId="97" applyFont="1" applyFill="1" applyBorder="1" applyAlignment="1">
      <alignment horizontal="left" indent="1"/>
      <protection/>
    </xf>
    <xf numFmtId="166" fontId="5" fillId="56" borderId="20" xfId="97" applyNumberFormat="1" applyFont="1" applyFill="1" applyBorder="1">
      <alignment/>
      <protection/>
    </xf>
    <xf numFmtId="166" fontId="5" fillId="56" borderId="20" xfId="97" applyNumberFormat="1" applyFont="1" applyFill="1" applyBorder="1" applyAlignment="1">
      <alignment horizontal="right"/>
      <protection/>
    </xf>
    <xf numFmtId="177" fontId="23" fillId="56" borderId="0" xfId="97" applyNumberFormat="1" applyFont="1" applyFill="1">
      <alignment/>
      <protection/>
    </xf>
    <xf numFmtId="177" fontId="23" fillId="56" borderId="0" xfId="97" applyNumberFormat="1" applyFont="1" applyFill="1" applyBorder="1">
      <alignment/>
      <protection/>
    </xf>
    <xf numFmtId="0" fontId="22" fillId="56" borderId="0" xfId="97" applyFont="1" applyFill="1">
      <alignment/>
      <protection/>
    </xf>
    <xf numFmtId="0" fontId="47" fillId="56" borderId="0" xfId="97" applyFont="1" applyFill="1">
      <alignment/>
      <protection/>
    </xf>
    <xf numFmtId="166" fontId="46" fillId="56" borderId="0" xfId="97" applyNumberFormat="1" applyFont="1" applyFill="1" applyBorder="1">
      <alignment/>
      <protection/>
    </xf>
    <xf numFmtId="9" fontId="0" fillId="56" borderId="0" xfId="104" applyFont="1" applyFill="1" applyAlignment="1">
      <alignment/>
    </xf>
    <xf numFmtId="166" fontId="6" fillId="56" borderId="25" xfId="97" applyNumberFormat="1" applyFont="1" applyFill="1" applyBorder="1" applyAlignment="1">
      <alignment horizontal="center"/>
      <protection/>
    </xf>
    <xf numFmtId="166" fontId="48" fillId="56" borderId="0" xfId="97" applyNumberFormat="1" applyFont="1" applyFill="1" applyBorder="1">
      <alignment/>
      <protection/>
    </xf>
    <xf numFmtId="0" fontId="4" fillId="56" borderId="25" xfId="97" applyFont="1" applyFill="1" applyBorder="1">
      <alignment/>
      <protection/>
    </xf>
    <xf numFmtId="166" fontId="46" fillId="56" borderId="20" xfId="97" applyNumberFormat="1" applyFont="1" applyFill="1" applyBorder="1">
      <alignment/>
      <protection/>
    </xf>
    <xf numFmtId="0" fontId="0" fillId="56" borderId="27" xfId="97" applyFont="1" applyFill="1" applyBorder="1">
      <alignment/>
      <protection/>
    </xf>
    <xf numFmtId="0" fontId="4" fillId="56" borderId="27" xfId="97" applyFont="1" applyFill="1" applyBorder="1">
      <alignment/>
      <protection/>
    </xf>
    <xf numFmtId="0" fontId="5" fillId="56" borderId="0" xfId="97" applyFont="1" applyFill="1">
      <alignment/>
      <protection/>
    </xf>
    <xf numFmtId="0" fontId="10" fillId="56" borderId="0" xfId="97" applyFont="1" applyFill="1">
      <alignment/>
      <protection/>
    </xf>
    <xf numFmtId="0" fontId="16" fillId="56" borderId="0" xfId="97" applyFont="1" applyFill="1">
      <alignment/>
      <protection/>
    </xf>
    <xf numFmtId="0" fontId="5" fillId="56" borderId="22" xfId="97" applyFont="1" applyFill="1" applyBorder="1" applyAlignment="1" quotePrefix="1">
      <alignment horizontal="center" vertical="center"/>
      <protection/>
    </xf>
    <xf numFmtId="0" fontId="23" fillId="56" borderId="0" xfId="97" applyFont="1" applyFill="1" applyBorder="1">
      <alignment/>
      <protection/>
    </xf>
    <xf numFmtId="0" fontId="5" fillId="56" borderId="24" xfId="97" applyFont="1" applyFill="1" applyBorder="1" applyAlignment="1" quotePrefix="1">
      <alignment horizontal="center" vertical="center"/>
      <protection/>
    </xf>
    <xf numFmtId="3" fontId="0" fillId="57" borderId="0" xfId="97" applyNumberFormat="1" applyFont="1" applyFill="1" applyBorder="1" applyAlignment="1" applyProtection="1">
      <alignment horizontal="right"/>
      <protection/>
    </xf>
    <xf numFmtId="0" fontId="4" fillId="56" borderId="27" xfId="97" applyFont="1" applyFill="1" applyBorder="1" applyAlignment="1">
      <alignment horizontal="left"/>
      <protection/>
    </xf>
    <xf numFmtId="166" fontId="6" fillId="56" borderId="28" xfId="97" applyNumberFormat="1" applyFont="1" applyFill="1" applyBorder="1" applyAlignment="1">
      <alignment horizontal="center"/>
      <protection/>
    </xf>
    <xf numFmtId="1" fontId="6" fillId="56" borderId="27" xfId="97" applyNumberFormat="1" applyFont="1" applyFill="1" applyBorder="1" applyAlignment="1">
      <alignment horizontal="center"/>
      <protection/>
    </xf>
    <xf numFmtId="166" fontId="16" fillId="56" borderId="0" xfId="97" applyNumberFormat="1" applyFont="1" applyFill="1" applyBorder="1">
      <alignment/>
      <protection/>
    </xf>
    <xf numFmtId="0" fontId="15" fillId="56" borderId="0" xfId="97" applyFont="1" applyFill="1" applyAlignment="1">
      <alignment horizontal="left"/>
      <protection/>
    </xf>
    <xf numFmtId="166" fontId="20" fillId="56" borderId="0" xfId="97" applyNumberFormat="1" applyFont="1" applyFill="1" applyBorder="1">
      <alignment/>
      <protection/>
    </xf>
    <xf numFmtId="166" fontId="20" fillId="56" borderId="0" xfId="97" applyNumberFormat="1" applyFont="1" applyFill="1">
      <alignment/>
      <protection/>
    </xf>
    <xf numFmtId="0" fontId="20" fillId="56" borderId="0" xfId="97" applyFont="1" applyFill="1">
      <alignment/>
      <protection/>
    </xf>
    <xf numFmtId="166" fontId="0" fillId="56" borderId="0" xfId="97" applyNumberFormat="1" applyFill="1" applyBorder="1">
      <alignment/>
      <protection/>
    </xf>
    <xf numFmtId="166" fontId="0" fillId="56" borderId="0" xfId="97" applyNumberFormat="1" applyFill="1">
      <alignment/>
      <protection/>
    </xf>
    <xf numFmtId="0" fontId="49" fillId="56" borderId="0" xfId="97" applyFont="1" applyFill="1" applyBorder="1">
      <alignment/>
      <protection/>
    </xf>
    <xf numFmtId="0" fontId="5" fillId="56" borderId="0" xfId="97" applyFont="1" applyFill="1" applyBorder="1" applyAlignment="1">
      <alignment/>
      <protection/>
    </xf>
    <xf numFmtId="0" fontId="4" fillId="56" borderId="0" xfId="97" applyFont="1" applyFill="1" applyAlignment="1">
      <alignment horizontal="left"/>
      <protection/>
    </xf>
    <xf numFmtId="0" fontId="6" fillId="56" borderId="0" xfId="97" applyFont="1" applyFill="1" applyAlignment="1">
      <alignment horizontal="left"/>
      <protection/>
    </xf>
    <xf numFmtId="0" fontId="4" fillId="56" borderId="0" xfId="97" applyFont="1" applyFill="1" applyAlignment="1">
      <alignment horizontal="left" indent="1"/>
      <protection/>
    </xf>
    <xf numFmtId="167" fontId="4" fillId="56" borderId="0" xfId="97" applyNumberFormat="1" applyFont="1" applyFill="1">
      <alignment/>
      <protection/>
    </xf>
    <xf numFmtId="167" fontId="4" fillId="56" borderId="0" xfId="97" applyNumberFormat="1" applyFont="1" applyFill="1" applyBorder="1">
      <alignment/>
      <protection/>
    </xf>
    <xf numFmtId="9" fontId="0" fillId="56" borderId="0" xfId="104" applyFont="1" applyFill="1" applyBorder="1" applyAlignment="1">
      <alignment/>
    </xf>
    <xf numFmtId="0" fontId="0" fillId="56" borderId="29" xfId="97" applyFont="1" applyFill="1" applyBorder="1">
      <alignment/>
      <protection/>
    </xf>
    <xf numFmtId="0" fontId="0" fillId="56" borderId="25" xfId="97" applyFont="1" applyFill="1" applyBorder="1">
      <alignment/>
      <protection/>
    </xf>
    <xf numFmtId="0" fontId="4" fillId="56" borderId="24" xfId="97" applyFont="1" applyFill="1" applyBorder="1" applyAlignment="1">
      <alignment horizontal="right"/>
      <protection/>
    </xf>
    <xf numFmtId="0" fontId="5" fillId="56" borderId="24" xfId="97" applyFont="1" applyFill="1" applyBorder="1" applyAlignment="1">
      <alignment horizontal="right"/>
      <protection/>
    </xf>
    <xf numFmtId="0" fontId="5" fillId="56" borderId="24" xfId="97" applyFont="1" applyFill="1" applyBorder="1" applyAlignment="1">
      <alignment horizontal="center"/>
      <protection/>
    </xf>
    <xf numFmtId="0" fontId="0" fillId="0" borderId="0" xfId="0" applyFont="1" applyAlignment="1">
      <alignment wrapText="1"/>
    </xf>
    <xf numFmtId="0" fontId="6" fillId="56" borderId="0" xfId="97" applyFont="1" applyFill="1" applyAlignment="1">
      <alignment horizontal="right"/>
      <protection/>
    </xf>
    <xf numFmtId="1" fontId="4" fillId="56" borderId="0" xfId="97" applyNumberFormat="1" applyFont="1" applyFill="1">
      <alignment/>
      <protection/>
    </xf>
    <xf numFmtId="1" fontId="4" fillId="56" borderId="20" xfId="97" applyNumberFormat="1" applyFont="1" applyFill="1" applyBorder="1">
      <alignment/>
      <protection/>
    </xf>
    <xf numFmtId="1" fontId="4" fillId="56" borderId="20" xfId="0" applyNumberFormat="1" applyFont="1" applyFill="1" applyBorder="1" applyAlignment="1">
      <alignment/>
    </xf>
    <xf numFmtId="1" fontId="6" fillId="56" borderId="0" xfId="97" applyNumberFormat="1" applyFont="1" applyFill="1" applyBorder="1">
      <alignment/>
      <protection/>
    </xf>
    <xf numFmtId="1" fontId="7" fillId="56" borderId="21" xfId="97" applyNumberFormat="1" applyFont="1" applyFill="1" applyBorder="1" applyAlignment="1">
      <alignment horizontal="centerContinuous" vertical="top" wrapText="1"/>
      <protection/>
    </xf>
    <xf numFmtId="0" fontId="7" fillId="56" borderId="22" xfId="97" applyFont="1" applyFill="1" applyBorder="1" applyAlignment="1">
      <alignment horizontal="centerContinuous" vertical="top" wrapText="1"/>
      <protection/>
    </xf>
    <xf numFmtId="0" fontId="5" fillId="56" borderId="30" xfId="97" applyFont="1" applyFill="1" applyBorder="1" applyAlignment="1">
      <alignment horizontal="right"/>
      <protection/>
    </xf>
    <xf numFmtId="0" fontId="4" fillId="56" borderId="31" xfId="97" applyFont="1" applyFill="1" applyBorder="1">
      <alignment/>
      <protection/>
    </xf>
    <xf numFmtId="0" fontId="6" fillId="56" borderId="32" xfId="97" applyFont="1" applyFill="1" applyBorder="1" applyAlignment="1">
      <alignment horizontal="right"/>
      <protection/>
    </xf>
    <xf numFmtId="1" fontId="7" fillId="56" borderId="0" xfId="97" applyNumberFormat="1" applyFont="1" applyFill="1" applyBorder="1" applyAlignment="1">
      <alignment horizontal="center" vertical="top" wrapText="1"/>
      <protection/>
    </xf>
    <xf numFmtId="0" fontId="6" fillId="56" borderId="0" xfId="97" applyFont="1" applyFill="1" applyBorder="1" applyAlignment="1">
      <alignment horizontal="center" vertical="top" wrapText="1"/>
      <protection/>
    </xf>
    <xf numFmtId="3" fontId="4" fillId="56" borderId="30" xfId="97" applyNumberFormat="1" applyFont="1" applyFill="1" applyBorder="1" applyAlignment="1">
      <alignment horizontal="right"/>
      <protection/>
    </xf>
    <xf numFmtId="3" fontId="4" fillId="57" borderId="26" xfId="97" applyNumberFormat="1" applyFont="1" applyFill="1" applyBorder="1" applyAlignment="1" applyProtection="1">
      <alignment horizontal="right"/>
      <protection/>
    </xf>
    <xf numFmtId="1" fontId="99" fillId="56" borderId="25" xfId="97" applyNumberFormat="1" applyFont="1" applyFill="1" applyBorder="1">
      <alignment/>
      <protection/>
    </xf>
    <xf numFmtId="1" fontId="99" fillId="56" borderId="0" xfId="97" applyNumberFormat="1" applyFont="1" applyFill="1" applyBorder="1">
      <alignment/>
      <protection/>
    </xf>
    <xf numFmtId="3" fontId="4" fillId="56" borderId="0" xfId="71" applyNumberFormat="1" applyFont="1" applyFill="1" applyBorder="1" applyAlignment="1">
      <alignment/>
    </xf>
    <xf numFmtId="3" fontId="4" fillId="56" borderId="30" xfId="71" applyNumberFormat="1" applyFont="1" applyFill="1" applyBorder="1" applyAlignment="1">
      <alignment/>
    </xf>
    <xf numFmtId="0" fontId="4" fillId="56" borderId="26" xfId="97" applyFont="1" applyFill="1" applyBorder="1">
      <alignment/>
      <protection/>
    </xf>
    <xf numFmtId="166" fontId="6" fillId="56" borderId="0" xfId="97" applyNumberFormat="1" applyFont="1" applyFill="1" applyBorder="1">
      <alignment/>
      <protection/>
    </xf>
    <xf numFmtId="1" fontId="6" fillId="56" borderId="25" xfId="97" applyNumberFormat="1" applyFont="1" applyFill="1" applyBorder="1">
      <alignment/>
      <protection/>
    </xf>
    <xf numFmtId="0" fontId="7" fillId="56" borderId="0" xfId="97" applyFont="1" applyFill="1" applyBorder="1" applyAlignment="1">
      <alignment horizontal="left"/>
      <protection/>
    </xf>
    <xf numFmtId="3" fontId="7" fillId="56" borderId="30" xfId="97" applyNumberFormat="1" applyFont="1" applyFill="1" applyBorder="1" applyAlignment="1">
      <alignment horizontal="right"/>
      <protection/>
    </xf>
    <xf numFmtId="0" fontId="6" fillId="56" borderId="0" xfId="97" applyFont="1" applyFill="1">
      <alignment/>
      <protection/>
    </xf>
    <xf numFmtId="0" fontId="6" fillId="56" borderId="0" xfId="97" applyFont="1" applyFill="1" applyBorder="1" applyAlignment="1">
      <alignment horizontal="left"/>
      <protection/>
    </xf>
    <xf numFmtId="9" fontId="6" fillId="56" borderId="0" xfId="104" applyNumberFormat="1" applyFont="1" applyFill="1" applyBorder="1" applyAlignment="1">
      <alignment/>
    </xf>
    <xf numFmtId="9" fontId="6" fillId="56" borderId="30" xfId="104" applyNumberFormat="1" applyFont="1" applyFill="1" applyBorder="1" applyAlignment="1">
      <alignment/>
    </xf>
    <xf numFmtId="0" fontId="4" fillId="56" borderId="20" xfId="97" applyFont="1" applyFill="1" applyBorder="1" applyAlignment="1">
      <alignment horizontal="left"/>
      <protection/>
    </xf>
    <xf numFmtId="9" fontId="6" fillId="56" borderId="20" xfId="104" applyNumberFormat="1" applyFont="1" applyFill="1" applyBorder="1" applyAlignment="1">
      <alignment/>
    </xf>
    <xf numFmtId="1" fontId="6" fillId="56" borderId="33" xfId="97" applyNumberFormat="1" applyFont="1" applyFill="1" applyBorder="1">
      <alignment/>
      <protection/>
    </xf>
    <xf numFmtId="166" fontId="6" fillId="56" borderId="20" xfId="97" applyNumberFormat="1" applyFont="1" applyFill="1" applyBorder="1">
      <alignment/>
      <protection/>
    </xf>
    <xf numFmtId="0" fontId="13" fillId="56" borderId="0" xfId="97" applyFont="1" applyFill="1" applyBorder="1">
      <alignment/>
      <protection/>
    </xf>
    <xf numFmtId="0" fontId="18" fillId="56" borderId="0" xfId="97" applyFont="1" applyFill="1" applyBorder="1">
      <alignment/>
      <protection/>
    </xf>
    <xf numFmtId="4" fontId="5" fillId="56" borderId="0" xfId="97" applyNumberFormat="1" applyFont="1" applyFill="1" applyBorder="1" applyAlignment="1">
      <alignment horizontal="right"/>
      <protection/>
    </xf>
    <xf numFmtId="0" fontId="4" fillId="56" borderId="0" xfId="97" applyNumberFormat="1" applyFont="1" applyFill="1" applyBorder="1">
      <alignment/>
      <protection/>
    </xf>
    <xf numFmtId="170" fontId="6" fillId="56" borderId="0" xfId="104" applyNumberFormat="1" applyFont="1" applyFill="1" applyBorder="1" applyAlignment="1">
      <alignment/>
    </xf>
    <xf numFmtId="0" fontId="5" fillId="56" borderId="0" xfId="97" applyFont="1" applyFill="1" applyBorder="1" applyAlignment="1">
      <alignment horizontal="left"/>
      <protection/>
    </xf>
    <xf numFmtId="0" fontId="0" fillId="56" borderId="0" xfId="97" applyFill="1">
      <alignment/>
      <protection/>
    </xf>
    <xf numFmtId="0" fontId="5" fillId="56" borderId="22" xfId="97" applyFont="1" applyFill="1" applyBorder="1" applyAlignment="1">
      <alignment horizontal="center"/>
      <protection/>
    </xf>
    <xf numFmtId="1" fontId="0" fillId="56" borderId="0" xfId="97" applyNumberFormat="1" applyFill="1">
      <alignment/>
      <protection/>
    </xf>
    <xf numFmtId="0" fontId="5" fillId="56" borderId="0" xfId="97" applyFont="1" applyFill="1" applyBorder="1" applyAlignment="1">
      <alignment vertical="center"/>
      <protection/>
    </xf>
    <xf numFmtId="0" fontId="4" fillId="56" borderId="34" xfId="97" applyFont="1" applyFill="1" applyBorder="1">
      <alignment/>
      <protection/>
    </xf>
    <xf numFmtId="0" fontId="6" fillId="56" borderId="0" xfId="97" applyFont="1" applyFill="1" applyBorder="1" applyAlignment="1">
      <alignment wrapText="1"/>
      <protection/>
    </xf>
    <xf numFmtId="1" fontId="4" fillId="56" borderId="34" xfId="97" applyNumberFormat="1" applyFont="1" applyFill="1" applyBorder="1">
      <alignment/>
      <protection/>
    </xf>
    <xf numFmtId="170" fontId="6" fillId="56" borderId="0" xfId="97" applyNumberFormat="1" applyFont="1" applyFill="1" applyBorder="1">
      <alignment/>
      <protection/>
    </xf>
    <xf numFmtId="170" fontId="6" fillId="56" borderId="34" xfId="97" applyNumberFormat="1" applyFont="1" applyFill="1" applyBorder="1">
      <alignment/>
      <protection/>
    </xf>
    <xf numFmtId="170" fontId="99" fillId="56" borderId="0" xfId="97" applyNumberFormat="1" applyFont="1" applyFill="1" applyBorder="1">
      <alignment/>
      <protection/>
    </xf>
    <xf numFmtId="1" fontId="6" fillId="56" borderId="0" xfId="97" applyNumberFormat="1" applyFont="1" applyFill="1" applyBorder="1" applyAlignment="1">
      <alignment horizontal="right"/>
      <protection/>
    </xf>
    <xf numFmtId="0" fontId="7" fillId="56" borderId="0" xfId="97" applyFont="1" applyFill="1" applyBorder="1">
      <alignment/>
      <protection/>
    </xf>
    <xf numFmtId="9" fontId="6" fillId="56" borderId="0" xfId="103" applyFont="1" applyFill="1" applyBorder="1" applyAlignment="1">
      <alignment horizontal="right"/>
    </xf>
    <xf numFmtId="170" fontId="6" fillId="56" borderId="26" xfId="97" applyNumberFormat="1" applyFont="1" applyFill="1" applyBorder="1">
      <alignment/>
      <protection/>
    </xf>
    <xf numFmtId="3" fontId="4" fillId="56" borderId="34" xfId="97" applyNumberFormat="1" applyFont="1" applyFill="1" applyBorder="1">
      <alignment/>
      <protection/>
    </xf>
    <xf numFmtId="3" fontId="4" fillId="56" borderId="34" xfId="71" applyNumberFormat="1" applyFont="1" applyFill="1" applyBorder="1" applyAlignment="1">
      <alignment/>
    </xf>
    <xf numFmtId="3" fontId="4" fillId="56" borderId="0" xfId="71" applyNumberFormat="1" applyFont="1" applyFill="1" applyBorder="1" applyAlignment="1">
      <alignment horizontal="right"/>
    </xf>
    <xf numFmtId="1" fontId="6" fillId="56" borderId="25" xfId="97" applyNumberFormat="1" applyFont="1" applyFill="1" applyBorder="1" applyAlignment="1">
      <alignment horizontal="center"/>
      <protection/>
    </xf>
    <xf numFmtId="166" fontId="6" fillId="56" borderId="0" xfId="97" applyNumberFormat="1" applyFont="1" applyFill="1" applyBorder="1" applyAlignment="1">
      <alignment horizontal="center"/>
      <protection/>
    </xf>
    <xf numFmtId="0" fontId="6" fillId="56" borderId="20" xfId="97" applyFont="1" applyFill="1" applyBorder="1">
      <alignment/>
      <protection/>
    </xf>
    <xf numFmtId="3" fontId="4" fillId="56" borderId="20" xfId="97" applyNumberFormat="1" applyFont="1" applyFill="1" applyBorder="1" applyAlignment="1">
      <alignment horizontal="right"/>
      <protection/>
    </xf>
    <xf numFmtId="3" fontId="4" fillId="57" borderId="20" xfId="97" applyNumberFormat="1" applyFont="1" applyFill="1" applyBorder="1" applyAlignment="1" applyProtection="1">
      <alignment horizontal="right"/>
      <protection/>
    </xf>
    <xf numFmtId="3" fontId="4" fillId="56" borderId="35" xfId="97" applyNumberFormat="1" applyFont="1" applyFill="1" applyBorder="1" applyAlignment="1">
      <alignment horizontal="right"/>
      <protection/>
    </xf>
    <xf numFmtId="3" fontId="4" fillId="56" borderId="36" xfId="97" applyNumberFormat="1" applyFont="1" applyFill="1" applyBorder="1" applyAlignment="1">
      <alignment horizontal="right"/>
      <protection/>
    </xf>
    <xf numFmtId="3" fontId="10" fillId="57" borderId="0" xfId="97" applyNumberFormat="1" applyFont="1" applyFill="1" applyBorder="1" applyAlignment="1" applyProtection="1">
      <alignment horizontal="right"/>
      <protection/>
    </xf>
    <xf numFmtId="0" fontId="13" fillId="56" borderId="0" xfId="97" applyNumberFormat="1" applyFont="1" applyFill="1" applyBorder="1">
      <alignment/>
      <protection/>
    </xf>
    <xf numFmtId="0" fontId="18" fillId="56" borderId="0" xfId="97" applyNumberFormat="1" applyFont="1" applyFill="1" applyBorder="1">
      <alignment/>
      <protection/>
    </xf>
    <xf numFmtId="1" fontId="5" fillId="56" borderId="34" xfId="97" applyNumberFormat="1" applyFont="1" applyFill="1" applyBorder="1" applyAlignment="1">
      <alignment horizontal="right"/>
      <protection/>
    </xf>
    <xf numFmtId="3" fontId="4" fillId="56" borderId="0" xfId="71" applyNumberFormat="1" applyFont="1" applyFill="1" applyBorder="1" applyAlignment="1" applyProtection="1">
      <alignment horizontal="right"/>
      <protection locked="0"/>
    </xf>
    <xf numFmtId="3" fontId="4" fillId="56" borderId="34" xfId="71" applyNumberFormat="1" applyFont="1" applyFill="1" applyBorder="1" applyAlignment="1" applyProtection="1">
      <alignment horizontal="right"/>
      <protection locked="0"/>
    </xf>
    <xf numFmtId="3" fontId="4" fillId="56" borderId="34" xfId="71" applyNumberFormat="1" applyFont="1" applyFill="1" applyBorder="1" applyAlignment="1">
      <alignment horizontal="right"/>
    </xf>
    <xf numFmtId="3" fontId="19" fillId="56" borderId="0" xfId="97" applyNumberFormat="1" applyFont="1" applyFill="1" applyBorder="1" applyAlignment="1" applyProtection="1">
      <alignment horizontal="right"/>
      <protection locked="0"/>
    </xf>
    <xf numFmtId="3" fontId="19" fillId="56" borderId="0" xfId="97" applyNumberFormat="1" applyFont="1" applyFill="1" applyBorder="1" applyProtection="1">
      <alignment/>
      <protection/>
    </xf>
    <xf numFmtId="3" fontId="4" fillId="56" borderId="0" xfId="0" applyNumberFormat="1" applyFont="1" applyFill="1" applyAlignment="1">
      <alignment/>
    </xf>
    <xf numFmtId="165" fontId="4" fillId="56" borderId="0" xfId="71" applyNumberFormat="1" applyFont="1" applyFill="1" applyBorder="1" applyAlignment="1">
      <alignment horizontal="right"/>
    </xf>
    <xf numFmtId="165" fontId="4" fillId="56" borderId="34" xfId="71" applyNumberFormat="1" applyFont="1" applyFill="1" applyBorder="1" applyAlignment="1">
      <alignment horizontal="right"/>
    </xf>
    <xf numFmtId="199" fontId="19" fillId="56" borderId="0" xfId="97" applyNumberFormat="1" applyFont="1" applyFill="1" applyBorder="1" applyAlignment="1" applyProtection="1">
      <alignment horizontal="right"/>
      <protection/>
    </xf>
    <xf numFmtId="1" fontId="6" fillId="56" borderId="25" xfId="97" applyNumberFormat="1" applyFont="1" applyFill="1" applyBorder="1" applyAlignment="1">
      <alignment horizontal="right"/>
      <protection/>
    </xf>
    <xf numFmtId="0" fontId="5" fillId="56" borderId="34" xfId="97" applyFont="1" applyFill="1" applyBorder="1" applyAlignment="1">
      <alignment horizontal="right"/>
      <protection/>
    </xf>
    <xf numFmtId="166" fontId="100" fillId="56" borderId="0" xfId="97" applyNumberFormat="1" applyFont="1" applyFill="1" applyBorder="1">
      <alignment/>
      <protection/>
    </xf>
    <xf numFmtId="166" fontId="100" fillId="56" borderId="34" xfId="97" applyNumberFormat="1" applyFont="1" applyFill="1" applyBorder="1">
      <alignment/>
      <protection/>
    </xf>
    <xf numFmtId="166" fontId="4" fillId="56" borderId="34" xfId="97" applyNumberFormat="1" applyFont="1" applyFill="1" applyBorder="1">
      <alignment/>
      <protection/>
    </xf>
    <xf numFmtId="2" fontId="100" fillId="56" borderId="20" xfId="97" applyNumberFormat="1" applyFont="1" applyFill="1" applyBorder="1">
      <alignment/>
      <protection/>
    </xf>
    <xf numFmtId="2" fontId="100" fillId="56" borderId="35" xfId="97" applyNumberFormat="1" applyFont="1" applyFill="1" applyBorder="1">
      <alignment/>
      <protection/>
    </xf>
    <xf numFmtId="1" fontId="99" fillId="56" borderId="33" xfId="97" applyNumberFormat="1" applyFont="1" applyFill="1" applyBorder="1">
      <alignment/>
      <protection/>
    </xf>
    <xf numFmtId="1" fontId="99" fillId="56" borderId="20" xfId="97" applyNumberFormat="1" applyFont="1" applyFill="1" applyBorder="1">
      <alignment/>
      <protection/>
    </xf>
    <xf numFmtId="0" fontId="0" fillId="56" borderId="0" xfId="97" applyFill="1" applyBorder="1">
      <alignment/>
      <protection/>
    </xf>
    <xf numFmtId="0" fontId="7" fillId="56" borderId="23" xfId="97" applyFont="1" applyFill="1" applyBorder="1" applyAlignment="1" quotePrefix="1">
      <alignment horizontal="center" vertical="center" wrapText="1"/>
      <protection/>
    </xf>
    <xf numFmtId="0" fontId="7" fillId="56" borderId="24" xfId="97" applyFont="1" applyFill="1" applyBorder="1" applyAlignment="1" quotePrefix="1">
      <alignment horizontal="center" vertical="center" wrapText="1"/>
      <protection/>
    </xf>
    <xf numFmtId="0" fontId="6" fillId="56" borderId="0" xfId="97" applyFont="1" applyFill="1" applyBorder="1" applyAlignment="1">
      <alignment horizontal="center"/>
      <protection/>
    </xf>
    <xf numFmtId="0" fontId="4" fillId="56" borderId="0" xfId="97" applyFont="1" applyFill="1" applyBorder="1" applyAlignment="1">
      <alignment horizontal="center"/>
      <protection/>
    </xf>
    <xf numFmtId="1" fontId="4" fillId="56" borderId="20" xfId="97" applyNumberFormat="1" applyFont="1" applyFill="1" applyBorder="1" applyAlignment="1">
      <alignment horizontal="right"/>
      <protection/>
    </xf>
    <xf numFmtId="1" fontId="6" fillId="56" borderId="20" xfId="97" applyNumberFormat="1" applyFont="1" applyFill="1" applyBorder="1" applyAlignment="1">
      <alignment horizontal="center"/>
      <protection/>
    </xf>
    <xf numFmtId="0" fontId="5" fillId="56" borderId="0" xfId="97" applyFont="1" applyFill="1" applyBorder="1" applyAlignment="1">
      <alignment horizontal="left" wrapText="1"/>
      <protection/>
    </xf>
    <xf numFmtId="0" fontId="6" fillId="56" borderId="29" xfId="97" applyFont="1" applyFill="1" applyBorder="1">
      <alignment/>
      <protection/>
    </xf>
    <xf numFmtId="0" fontId="4" fillId="56" borderId="0" xfId="97" applyFont="1" applyFill="1" applyBorder="1" applyAlignment="1">
      <alignment/>
      <protection/>
    </xf>
    <xf numFmtId="166" fontId="100" fillId="56" borderId="0" xfId="97" applyNumberFormat="1" applyFont="1" applyFill="1" applyBorder="1" applyAlignment="1">
      <alignment/>
      <protection/>
    </xf>
    <xf numFmtId="1" fontId="6" fillId="56" borderId="0" xfId="97" applyNumberFormat="1" applyFont="1" applyFill="1" applyBorder="1" applyAlignment="1" applyProtection="1">
      <alignment horizontal="right"/>
      <protection/>
    </xf>
    <xf numFmtId="0" fontId="4" fillId="56" borderId="0" xfId="97" applyFont="1" applyFill="1" applyBorder="1" applyAlignment="1" quotePrefix="1">
      <alignment/>
      <protection/>
    </xf>
    <xf numFmtId="0" fontId="4" fillId="56" borderId="0" xfId="97" applyFont="1" applyFill="1" applyBorder="1" applyAlignment="1" quotePrefix="1">
      <alignment horizontal="left"/>
      <protection/>
    </xf>
    <xf numFmtId="0" fontId="5" fillId="56" borderId="0" xfId="97" applyFont="1" applyFill="1" applyBorder="1" applyAlignment="1" applyProtection="1">
      <alignment/>
      <protection/>
    </xf>
    <xf numFmtId="0" fontId="4" fillId="56" borderId="0" xfId="97" applyFont="1" applyFill="1" applyBorder="1" applyAlignment="1" quotePrefix="1">
      <alignment horizontal="left" indent="1"/>
      <protection/>
    </xf>
    <xf numFmtId="166" fontId="4" fillId="56" borderId="0" xfId="97" applyNumberFormat="1" applyFont="1" applyFill="1" applyBorder="1" applyAlignment="1" quotePrefix="1">
      <alignment horizontal="right"/>
      <protection/>
    </xf>
    <xf numFmtId="166" fontId="4" fillId="56" borderId="0" xfId="97" applyNumberFormat="1" applyFont="1" applyFill="1" applyBorder="1" applyAlignment="1">
      <alignment horizontal="right"/>
      <protection/>
    </xf>
    <xf numFmtId="166" fontId="100" fillId="56" borderId="0" xfId="97" applyNumberFormat="1" applyFont="1" applyFill="1" applyBorder="1" applyAlignment="1" quotePrefix="1">
      <alignment/>
      <protection/>
    </xf>
    <xf numFmtId="0" fontId="4" fillId="56" borderId="20" xfId="97" applyFont="1" applyFill="1" applyBorder="1" applyAlignment="1">
      <alignment horizontal="left" indent="1"/>
      <protection/>
    </xf>
    <xf numFmtId="0" fontId="6" fillId="56" borderId="20" xfId="97" applyFont="1" applyFill="1" applyBorder="1" applyAlignment="1">
      <alignment horizontal="left"/>
      <protection/>
    </xf>
    <xf numFmtId="1" fontId="6" fillId="56" borderId="20" xfId="97" applyNumberFormat="1" applyFont="1" applyFill="1" applyBorder="1" applyAlignment="1" applyProtection="1">
      <alignment horizontal="right"/>
      <protection/>
    </xf>
    <xf numFmtId="1" fontId="6" fillId="56" borderId="33" xfId="97" applyNumberFormat="1" applyFont="1" applyFill="1" applyBorder="1" applyAlignment="1">
      <alignment horizontal="center"/>
      <protection/>
    </xf>
    <xf numFmtId="203" fontId="12" fillId="56" borderId="0" xfId="97" applyNumberFormat="1" applyFont="1" applyFill="1" applyAlignment="1" applyProtection="1">
      <alignment horizontal="left"/>
      <protection/>
    </xf>
    <xf numFmtId="0" fontId="12" fillId="56" borderId="0" xfId="97" applyFont="1" applyFill="1" applyBorder="1">
      <alignment/>
      <protection/>
    </xf>
    <xf numFmtId="0" fontId="14" fillId="56" borderId="0" xfId="97" applyFont="1" applyFill="1" applyBorder="1">
      <alignment/>
      <protection/>
    </xf>
    <xf numFmtId="0" fontId="5" fillId="56" borderId="0" xfId="97" applyFont="1" applyFill="1" applyBorder="1" applyAlignment="1">
      <alignment horizontal="right" wrapText="1"/>
      <protection/>
    </xf>
    <xf numFmtId="1" fontId="12" fillId="56" borderId="0" xfId="97" applyNumberFormat="1" applyFont="1" applyFill="1" applyAlignment="1">
      <alignment horizontal="left"/>
      <protection/>
    </xf>
    <xf numFmtId="0" fontId="12" fillId="56" borderId="0" xfId="97" applyFont="1" applyFill="1" applyAlignment="1">
      <alignment horizontal="left"/>
      <protection/>
    </xf>
    <xf numFmtId="0" fontId="0" fillId="56" borderId="0" xfId="0" applyFont="1" applyFill="1" applyAlignment="1">
      <alignment/>
    </xf>
    <xf numFmtId="0" fontId="0" fillId="56" borderId="0" xfId="0" applyFill="1" applyAlignment="1">
      <alignment/>
    </xf>
    <xf numFmtId="0" fontId="0" fillId="56" borderId="27" xfId="0" applyFont="1" applyFill="1" applyBorder="1" applyAlignment="1">
      <alignment/>
    </xf>
    <xf numFmtId="0" fontId="5" fillId="56" borderId="22" xfId="97" applyFont="1" applyFill="1" applyBorder="1" applyAlignment="1">
      <alignment horizontal="center"/>
      <protection/>
    </xf>
    <xf numFmtId="0" fontId="5" fillId="56" borderId="24" xfId="97" applyFont="1" applyFill="1" applyBorder="1" applyAlignment="1">
      <alignment horizontal="center"/>
      <protection/>
    </xf>
    <xf numFmtId="0" fontId="7" fillId="56" borderId="0" xfId="97" applyFont="1" applyFill="1">
      <alignment/>
      <protection/>
    </xf>
    <xf numFmtId="1" fontId="7" fillId="56" borderId="0" xfId="97" applyNumberFormat="1" applyFont="1" applyFill="1" applyBorder="1">
      <alignment/>
      <protection/>
    </xf>
    <xf numFmtId="0" fontId="7" fillId="0" borderId="0" xfId="97" applyFont="1" applyFill="1" applyBorder="1">
      <alignment/>
      <protection/>
    </xf>
    <xf numFmtId="0" fontId="0" fillId="0" borderId="0" xfId="0" applyFont="1" applyAlignment="1">
      <alignment/>
    </xf>
    <xf numFmtId="0" fontId="0" fillId="56" borderId="24" xfId="0" applyFont="1" applyFill="1" applyBorder="1" applyAlignment="1">
      <alignment/>
    </xf>
    <xf numFmtId="0" fontId="0" fillId="56" borderId="25" xfId="0" applyFont="1" applyFill="1" applyBorder="1" applyAlignment="1">
      <alignment/>
    </xf>
    <xf numFmtId="0" fontId="45" fillId="0" borderId="27" xfId="0" applyFont="1" applyBorder="1" applyAlignment="1">
      <alignment/>
    </xf>
    <xf numFmtId="0" fontId="82" fillId="0" borderId="27" xfId="0" applyFont="1" applyBorder="1" applyAlignment="1">
      <alignment/>
    </xf>
    <xf numFmtId="0" fontId="82" fillId="0" borderId="0" xfId="0" applyFont="1" applyAlignment="1">
      <alignment/>
    </xf>
    <xf numFmtId="0" fontId="97" fillId="0" borderId="0" xfId="0" applyFont="1" applyAlignment="1">
      <alignment/>
    </xf>
    <xf numFmtId="0" fontId="10" fillId="55" borderId="0" xfId="0" applyFont="1" applyFill="1" applyAlignment="1">
      <alignment/>
    </xf>
    <xf numFmtId="0" fontId="0" fillId="56" borderId="0" xfId="0" applyFont="1" applyFill="1" applyBorder="1" applyAlignment="1">
      <alignment/>
    </xf>
    <xf numFmtId="0" fontId="0" fillId="56" borderId="20" xfId="0" applyFont="1" applyFill="1" applyBorder="1" applyAlignment="1">
      <alignment/>
    </xf>
    <xf numFmtId="0" fontId="0" fillId="56" borderId="0" xfId="0" applyFont="1" applyFill="1" applyAlignment="1">
      <alignment horizontal="right"/>
    </xf>
    <xf numFmtId="0" fontId="0" fillId="56" borderId="0" xfId="0" applyFont="1" applyFill="1" applyBorder="1" applyAlignment="1">
      <alignment horizontal="right"/>
    </xf>
    <xf numFmtId="0" fontId="10" fillId="56" borderId="0" xfId="0" applyFont="1" applyFill="1" applyBorder="1" applyAlignment="1">
      <alignment horizontal="left"/>
    </xf>
    <xf numFmtId="0" fontId="0" fillId="56" borderId="0" xfId="0" applyFont="1" applyFill="1" applyAlignment="1">
      <alignment horizontal="left" indent="2"/>
    </xf>
    <xf numFmtId="0" fontId="0" fillId="56" borderId="0" xfId="0" applyFont="1" applyFill="1" applyBorder="1" applyAlignment="1">
      <alignment horizontal="left" indent="2"/>
    </xf>
    <xf numFmtId="0" fontId="16" fillId="56" borderId="27" xfId="0" applyFont="1" applyFill="1" applyBorder="1" applyAlignment="1">
      <alignment/>
    </xf>
    <xf numFmtId="3" fontId="16" fillId="56" borderId="27" xfId="0" applyNumberFormat="1" applyFont="1" applyFill="1" applyBorder="1" applyAlignment="1">
      <alignment/>
    </xf>
    <xf numFmtId="0" fontId="13" fillId="0" borderId="0" xfId="97" applyFont="1" applyFill="1" applyBorder="1" applyAlignment="1">
      <alignment wrapText="1"/>
      <protection/>
    </xf>
    <xf numFmtId="0" fontId="97" fillId="56" borderId="24" xfId="0" applyFont="1" applyFill="1" applyBorder="1" applyAlignment="1">
      <alignment horizontal="center" vertical="center" wrapText="1"/>
    </xf>
    <xf numFmtId="0" fontId="97" fillId="56" borderId="0" xfId="0" applyFont="1" applyFill="1" applyBorder="1" applyAlignment="1">
      <alignment horizontal="left" vertical="top"/>
    </xf>
    <xf numFmtId="0" fontId="0" fillId="56" borderId="0" xfId="0" applyFont="1" applyFill="1" applyBorder="1" applyAlignment="1">
      <alignment horizontal="left" vertical="top" wrapText="1"/>
    </xf>
    <xf numFmtId="0" fontId="0" fillId="56" borderId="20" xfId="0" applyFont="1" applyFill="1" applyBorder="1" applyAlignment="1">
      <alignment horizontal="left" vertical="top" wrapText="1"/>
    </xf>
    <xf numFmtId="0" fontId="0" fillId="56" borderId="0" xfId="0" applyFont="1" applyFill="1" applyBorder="1" applyAlignment="1">
      <alignment/>
    </xf>
    <xf numFmtId="0" fontId="0" fillId="56" borderId="20" xfId="0" applyFont="1" applyFill="1" applyBorder="1" applyAlignment="1">
      <alignment/>
    </xf>
    <xf numFmtId="0" fontId="97" fillId="56" borderId="0" xfId="0" applyFont="1" applyFill="1" applyBorder="1" applyAlignment="1">
      <alignment horizontal="left" vertical="center" wrapText="1"/>
    </xf>
    <xf numFmtId="0" fontId="82" fillId="56" borderId="0" xfId="0" applyFont="1" applyFill="1" applyBorder="1" applyAlignment="1">
      <alignment horizontal="right" vertical="center" wrapText="1"/>
    </xf>
    <xf numFmtId="0" fontId="82" fillId="56" borderId="0" xfId="0" applyFont="1" applyFill="1" applyBorder="1" applyAlignment="1">
      <alignment horizontal="right" vertical="top"/>
    </xf>
    <xf numFmtId="0" fontId="82" fillId="0" borderId="0" xfId="0" applyFont="1" applyAlignment="1">
      <alignment horizontal="left"/>
    </xf>
    <xf numFmtId="0" fontId="0" fillId="0" borderId="0" xfId="0" applyFont="1" applyAlignment="1">
      <alignment horizontal="left" wrapText="1"/>
    </xf>
    <xf numFmtId="0" fontId="10" fillId="56" borderId="24" xfId="0" applyFont="1" applyFill="1" applyBorder="1" applyAlignment="1">
      <alignment/>
    </xf>
    <xf numFmtId="0" fontId="0" fillId="56" borderId="0" xfId="0" applyFont="1" applyFill="1" applyBorder="1" applyAlignment="1">
      <alignment horizontal="left" vertical="top" wrapText="1" indent="2"/>
    </xf>
    <xf numFmtId="0" fontId="0" fillId="56" borderId="20" xfId="0" applyFont="1" applyFill="1" applyBorder="1" applyAlignment="1">
      <alignment horizontal="left" vertical="top" wrapText="1" indent="2"/>
    </xf>
    <xf numFmtId="0" fontId="0" fillId="0" borderId="0" xfId="0" applyFont="1" applyAlignment="1">
      <alignment horizontal="left"/>
    </xf>
    <xf numFmtId="0" fontId="10" fillId="56" borderId="27" xfId="0" applyFont="1" applyFill="1" applyBorder="1" applyAlignment="1">
      <alignment/>
    </xf>
    <xf numFmtId="0" fontId="10" fillId="56" borderId="20" xfId="0" applyFont="1" applyFill="1" applyBorder="1" applyAlignment="1">
      <alignment/>
    </xf>
    <xf numFmtId="0" fontId="10" fillId="56" borderId="20" xfId="0" applyFont="1" applyFill="1" applyBorder="1" applyAlignment="1">
      <alignment/>
    </xf>
    <xf numFmtId="0" fontId="10" fillId="56" borderId="0" xfId="0" applyFont="1" applyFill="1" applyBorder="1" applyAlignment="1">
      <alignment/>
    </xf>
    <xf numFmtId="0" fontId="0" fillId="56" borderId="0" xfId="97" applyFont="1" applyFill="1" quotePrefix="1">
      <alignment/>
      <protection/>
    </xf>
    <xf numFmtId="0" fontId="0" fillId="56" borderId="0" xfId="0" applyFont="1" applyFill="1" applyAlignment="1">
      <alignment wrapText="1"/>
    </xf>
    <xf numFmtId="3" fontId="0" fillId="0" borderId="0" xfId="0" applyNumberFormat="1" applyFont="1" applyAlignment="1">
      <alignment/>
    </xf>
    <xf numFmtId="166" fontId="4" fillId="56" borderId="30" xfId="97" applyNumberFormat="1" applyFont="1" applyFill="1" applyBorder="1">
      <alignment/>
      <protection/>
    </xf>
    <xf numFmtId="166" fontId="4" fillId="56" borderId="37" xfId="97" applyNumberFormat="1" applyFont="1" applyFill="1" applyBorder="1">
      <alignment/>
      <protection/>
    </xf>
    <xf numFmtId="166" fontId="5" fillId="56" borderId="38" xfId="97" applyNumberFormat="1" applyFont="1" applyFill="1" applyBorder="1">
      <alignment/>
      <protection/>
    </xf>
    <xf numFmtId="166" fontId="5" fillId="56" borderId="39" xfId="97" applyNumberFormat="1" applyFont="1" applyFill="1" applyBorder="1">
      <alignment/>
      <protection/>
    </xf>
    <xf numFmtId="3" fontId="100" fillId="0" borderId="0" xfId="97" applyNumberFormat="1" applyFont="1" applyFill="1" applyBorder="1">
      <alignment/>
      <protection/>
    </xf>
    <xf numFmtId="3" fontId="4" fillId="0" borderId="25" xfId="71" applyNumberFormat="1" applyFont="1" applyFill="1" applyBorder="1" applyAlignment="1">
      <alignment/>
    </xf>
    <xf numFmtId="0" fontId="4" fillId="0" borderId="25" xfId="97" applyFont="1" applyFill="1" applyBorder="1">
      <alignment/>
      <protection/>
    </xf>
    <xf numFmtId="3" fontId="4" fillId="0" borderId="25" xfId="97" applyNumberFormat="1" applyFont="1" applyFill="1" applyBorder="1">
      <alignment/>
      <protection/>
    </xf>
    <xf numFmtId="0" fontId="0" fillId="56" borderId="0" xfId="0" applyFont="1" applyFill="1" applyBorder="1" applyAlignment="1">
      <alignment horizontal="center"/>
    </xf>
    <xf numFmtId="0" fontId="10" fillId="55" borderId="0" xfId="0" applyFont="1" applyFill="1" applyAlignment="1">
      <alignment horizontal="left"/>
    </xf>
    <xf numFmtId="0" fontId="0" fillId="55" borderId="19" xfId="0" applyFont="1" applyFill="1" applyBorder="1" applyAlignment="1">
      <alignment horizontal="left" vertical="top" wrapText="1"/>
    </xf>
    <xf numFmtId="0" fontId="10" fillId="55" borderId="19" xfId="0" applyFont="1" applyFill="1" applyBorder="1" applyAlignment="1">
      <alignment horizontal="center" vertical="center" wrapText="1"/>
    </xf>
    <xf numFmtId="0" fontId="10" fillId="55" borderId="0" xfId="0" applyFont="1" applyFill="1" applyAlignment="1">
      <alignment horizontal="left" vertical="top"/>
    </xf>
    <xf numFmtId="0" fontId="16" fillId="55" borderId="0" xfId="0" applyFont="1" applyFill="1" applyAlignment="1">
      <alignment horizontal="right"/>
    </xf>
    <xf numFmtId="0" fontId="0" fillId="55" borderId="0" xfId="0" applyFont="1" applyFill="1" applyAlignment="1">
      <alignment horizontal="left" vertical="top" wrapText="1"/>
    </xf>
    <xf numFmtId="166" fontId="0" fillId="55" borderId="0" xfId="0" applyNumberFormat="1" applyFont="1" applyFill="1" applyAlignment="1">
      <alignment horizontal="right" vertical="top" wrapText="1"/>
    </xf>
    <xf numFmtId="166" fontId="0" fillId="55" borderId="0" xfId="0" applyNumberFormat="1" applyFont="1" applyFill="1" applyBorder="1" applyAlignment="1">
      <alignment horizontal="right"/>
    </xf>
    <xf numFmtId="0" fontId="10" fillId="55" borderId="0" xfId="0" applyFont="1" applyFill="1" applyAlignment="1">
      <alignment horizontal="left" vertical="top" wrapText="1"/>
    </xf>
    <xf numFmtId="166" fontId="0" fillId="55" borderId="0" xfId="0" applyNumberFormat="1" applyFont="1" applyFill="1" applyAlignment="1">
      <alignment horizontal="right"/>
    </xf>
    <xf numFmtId="17" fontId="0" fillId="55" borderId="0" xfId="0" applyNumberFormat="1" applyFont="1" applyFill="1" applyAlignment="1">
      <alignment horizontal="left" vertical="top" wrapText="1"/>
    </xf>
    <xf numFmtId="0" fontId="10" fillId="55" borderId="0" xfId="0" applyFont="1" applyFill="1" applyBorder="1" applyAlignment="1">
      <alignment horizontal="left" vertical="top" wrapText="1"/>
    </xf>
    <xf numFmtId="0" fontId="0" fillId="55" borderId="0" xfId="0" applyFont="1" applyFill="1" applyBorder="1" applyAlignment="1">
      <alignment horizontal="left" vertical="top" wrapText="1"/>
    </xf>
    <xf numFmtId="166" fontId="0" fillId="55" borderId="0" xfId="0" applyNumberFormat="1" applyFont="1" applyFill="1" applyBorder="1" applyAlignment="1">
      <alignment horizontal="right" vertical="top" wrapText="1"/>
    </xf>
    <xf numFmtId="0" fontId="0" fillId="55" borderId="0" xfId="0" applyFont="1" applyFill="1" applyBorder="1" applyAlignment="1">
      <alignment horizontal="left"/>
    </xf>
    <xf numFmtId="166" fontId="0" fillId="55" borderId="0" xfId="0" applyNumberFormat="1" applyFont="1" applyFill="1" applyAlignment="1">
      <alignment horizontal="center" vertical="top" wrapText="1"/>
    </xf>
    <xf numFmtId="0" fontId="10" fillId="55" borderId="20" xfId="0" applyFont="1" applyFill="1" applyBorder="1" applyAlignment="1">
      <alignment horizontal="left"/>
    </xf>
    <xf numFmtId="3" fontId="53" fillId="55" borderId="20" xfId="0" applyNumberFormat="1" applyFont="1" applyFill="1" applyBorder="1" applyAlignment="1">
      <alignment horizontal="right" vertical="top" wrapText="1"/>
    </xf>
    <xf numFmtId="0" fontId="10" fillId="56" borderId="0" xfId="0" applyFont="1" applyFill="1" applyAlignment="1">
      <alignment/>
    </xf>
    <xf numFmtId="1" fontId="0" fillId="55" borderId="0" xfId="0" applyNumberFormat="1" applyFont="1" applyFill="1" applyAlignment="1">
      <alignment horizontal="right" vertical="top" wrapText="1"/>
    </xf>
    <xf numFmtId="1" fontId="8" fillId="55" borderId="0" xfId="0" applyNumberFormat="1" applyFont="1" applyFill="1" applyBorder="1" applyAlignment="1">
      <alignment horizontal="right"/>
    </xf>
    <xf numFmtId="1" fontId="0" fillId="55" borderId="0" xfId="0" applyNumberFormat="1" applyFont="1" applyFill="1" applyBorder="1" applyAlignment="1">
      <alignment horizontal="right"/>
    </xf>
    <xf numFmtId="1" fontId="0" fillId="55" borderId="0" xfId="0" applyNumberFormat="1" applyFont="1" applyFill="1" applyAlignment="1">
      <alignment horizontal="right"/>
    </xf>
    <xf numFmtId="1" fontId="0" fillId="55" borderId="0" xfId="0" applyNumberFormat="1" applyFont="1" applyFill="1" applyBorder="1" applyAlignment="1">
      <alignment horizontal="right" vertical="top" wrapText="1"/>
    </xf>
    <xf numFmtId="1" fontId="8" fillId="55" borderId="0" xfId="0" applyNumberFormat="1" applyFont="1" applyFill="1" applyBorder="1" applyAlignment="1">
      <alignment horizontal="right" vertical="top"/>
    </xf>
    <xf numFmtId="1" fontId="0" fillId="55" borderId="0" xfId="0" applyNumberFormat="1" applyFont="1" applyFill="1" applyAlignment="1">
      <alignment horizontal="center" vertical="top" wrapText="1"/>
    </xf>
    <xf numFmtId="1" fontId="0" fillId="55" borderId="0" xfId="0" applyNumberFormat="1" applyFont="1" applyFill="1" applyBorder="1" applyAlignment="1">
      <alignment horizontal="center"/>
    </xf>
    <xf numFmtId="1" fontId="0" fillId="55" borderId="0" xfId="0" applyNumberFormat="1" applyFont="1" applyFill="1" applyAlignment="1">
      <alignment/>
    </xf>
    <xf numFmtId="203" fontId="12" fillId="57" borderId="0" xfId="97" applyNumberFormat="1" applyFont="1" applyFill="1" applyAlignment="1" applyProtection="1">
      <alignment horizontal="left"/>
      <protection/>
    </xf>
    <xf numFmtId="0" fontId="54" fillId="56" borderId="0" xfId="97" applyFont="1" applyFill="1" applyBorder="1" applyAlignment="1">
      <alignment horizontal="left"/>
      <protection/>
    </xf>
    <xf numFmtId="0" fontId="82" fillId="0" borderId="0" xfId="98">
      <alignment/>
      <protection/>
    </xf>
    <xf numFmtId="1" fontId="8" fillId="55" borderId="0" xfId="98" applyNumberFormat="1" applyFont="1" applyFill="1" applyBorder="1" applyAlignment="1">
      <alignment horizontal="right"/>
      <protection/>
    </xf>
    <xf numFmtId="1" fontId="0" fillId="55" borderId="0" xfId="98" applyNumberFormat="1" applyFont="1" applyFill="1" applyBorder="1" applyAlignment="1">
      <alignment horizontal="right"/>
      <protection/>
    </xf>
    <xf numFmtId="1" fontId="8" fillId="55" borderId="0" xfId="98" applyNumberFormat="1" applyFont="1" applyFill="1" applyBorder="1" applyAlignment="1">
      <alignment horizontal="right" vertical="top"/>
      <protection/>
    </xf>
    <xf numFmtId="1" fontId="0" fillId="0" borderId="0" xfId="0" applyNumberFormat="1" applyFont="1" applyFill="1" applyAlignment="1">
      <alignment/>
    </xf>
    <xf numFmtId="1" fontId="0" fillId="55" borderId="0" xfId="98" applyNumberFormat="1" applyFont="1" applyFill="1" applyBorder="1" applyAlignment="1">
      <alignment horizontal="center"/>
      <protection/>
    </xf>
    <xf numFmtId="0" fontId="10" fillId="55" borderId="19" xfId="0" applyFont="1" applyFill="1" applyBorder="1" applyAlignment="1">
      <alignment horizontal="right" vertical="center" wrapText="1"/>
    </xf>
    <xf numFmtId="0" fontId="10" fillId="55" borderId="19" xfId="0" applyFont="1" applyFill="1" applyBorder="1" applyAlignment="1">
      <alignment horizontal="right" vertical="center"/>
    </xf>
    <xf numFmtId="1" fontId="0" fillId="55" borderId="0" xfId="0" applyNumberFormat="1" applyFont="1" applyFill="1" applyBorder="1" applyAlignment="1">
      <alignment horizontal="center" vertical="top" wrapText="1"/>
    </xf>
    <xf numFmtId="1" fontId="0" fillId="55" borderId="0" xfId="0" applyNumberFormat="1" applyFont="1" applyFill="1" applyBorder="1" applyAlignment="1">
      <alignment/>
    </xf>
    <xf numFmtId="166" fontId="0" fillId="55" borderId="0" xfId="0" applyNumberFormat="1" applyFont="1" applyFill="1" applyBorder="1" applyAlignment="1">
      <alignment horizontal="center" vertical="top" wrapText="1"/>
    </xf>
    <xf numFmtId="0" fontId="10" fillId="55" borderId="40" xfId="0" applyFont="1" applyFill="1" applyBorder="1" applyAlignment="1">
      <alignment horizontal="right" vertical="center" wrapText="1"/>
    </xf>
    <xf numFmtId="0" fontId="0" fillId="55" borderId="37" xfId="0" applyFont="1" applyFill="1" applyBorder="1" applyAlignment="1">
      <alignment/>
    </xf>
    <xf numFmtId="1" fontId="0" fillId="55" borderId="37" xfId="0" applyNumberFormat="1" applyFont="1" applyFill="1" applyBorder="1" applyAlignment="1">
      <alignment horizontal="right" vertical="top" wrapText="1"/>
    </xf>
    <xf numFmtId="1" fontId="0" fillId="55" borderId="37" xfId="0" applyNumberFormat="1" applyFont="1" applyFill="1" applyBorder="1" applyAlignment="1">
      <alignment horizontal="right"/>
    </xf>
    <xf numFmtId="1" fontId="0" fillId="55" borderId="37" xfId="0" applyNumberFormat="1" applyFont="1" applyFill="1" applyBorder="1" applyAlignment="1">
      <alignment horizontal="center" vertical="top" wrapText="1"/>
    </xf>
    <xf numFmtId="1" fontId="0" fillId="55" borderId="37" xfId="0" applyNumberFormat="1" applyFont="1" applyFill="1" applyBorder="1" applyAlignment="1">
      <alignment/>
    </xf>
    <xf numFmtId="166" fontId="0" fillId="55" borderId="37" xfId="0" applyNumberFormat="1" applyFont="1" applyFill="1" applyBorder="1" applyAlignment="1">
      <alignment horizontal="center" vertical="top" wrapText="1"/>
    </xf>
    <xf numFmtId="3" fontId="53" fillId="55" borderId="39" xfId="0" applyNumberFormat="1" applyFont="1" applyFill="1" applyBorder="1" applyAlignment="1">
      <alignment horizontal="right" vertical="top" wrapText="1"/>
    </xf>
    <xf numFmtId="0" fontId="97" fillId="0" borderId="41" xfId="0" applyFont="1" applyFill="1" applyBorder="1" applyAlignment="1">
      <alignment/>
    </xf>
    <xf numFmtId="0" fontId="97" fillId="0" borderId="41" xfId="0" applyFont="1" applyFill="1" applyBorder="1" applyAlignment="1">
      <alignment horizontal="right"/>
    </xf>
    <xf numFmtId="0" fontId="101" fillId="0" borderId="41" xfId="0" applyFont="1" applyFill="1" applyBorder="1" applyAlignment="1">
      <alignment horizontal="right"/>
    </xf>
    <xf numFmtId="0" fontId="97" fillId="0" borderId="0" xfId="0" applyFont="1" applyFill="1" applyBorder="1" applyAlignment="1">
      <alignment/>
    </xf>
    <xf numFmtId="0" fontId="0" fillId="0" borderId="0" xfId="0" applyFont="1" applyFill="1" applyAlignment="1">
      <alignment/>
    </xf>
    <xf numFmtId="0" fontId="82" fillId="0" borderId="0" xfId="0" applyFont="1" applyFill="1" applyAlignment="1">
      <alignment horizontal="left" indent="2"/>
    </xf>
    <xf numFmtId="3" fontId="82" fillId="0" borderId="0" xfId="0" applyNumberFormat="1" applyFont="1" applyFill="1" applyAlignment="1">
      <alignment/>
    </xf>
    <xf numFmtId="0" fontId="82" fillId="0" borderId="0" xfId="0" applyFont="1" applyFill="1" applyBorder="1" applyAlignment="1">
      <alignment horizontal="left" indent="2"/>
    </xf>
    <xf numFmtId="3" fontId="82" fillId="0" borderId="0" xfId="0" applyNumberFormat="1" applyFont="1" applyFill="1" applyBorder="1" applyAlignment="1">
      <alignment/>
    </xf>
    <xf numFmtId="0" fontId="97" fillId="0" borderId="0" xfId="0" applyFont="1" applyFill="1" applyBorder="1" applyAlignment="1">
      <alignment horizontal="left" indent="2"/>
    </xf>
    <xf numFmtId="3" fontId="97" fillId="0" borderId="0" xfId="0" applyNumberFormat="1" applyFont="1" applyFill="1" applyBorder="1" applyAlignment="1">
      <alignment/>
    </xf>
    <xf numFmtId="0" fontId="0" fillId="0" borderId="0" xfId="0" applyFont="1" applyFill="1" applyBorder="1" applyAlignment="1">
      <alignment/>
    </xf>
    <xf numFmtId="0" fontId="97" fillId="0" borderId="0" xfId="0" applyFont="1" applyFill="1" applyBorder="1" applyAlignment="1">
      <alignment horizontal="left"/>
    </xf>
    <xf numFmtId="165" fontId="82" fillId="0" borderId="0" xfId="69" applyNumberFormat="1" applyFont="1" applyFill="1" applyAlignment="1">
      <alignment/>
    </xf>
    <xf numFmtId="3" fontId="16" fillId="0" borderId="0" xfId="0" applyNumberFormat="1" applyFont="1" applyFill="1" applyBorder="1" applyAlignment="1">
      <alignment/>
    </xf>
    <xf numFmtId="0" fontId="0" fillId="55" borderId="41" xfId="0" applyFont="1" applyFill="1" applyBorder="1" applyAlignment="1">
      <alignment wrapText="1"/>
    </xf>
    <xf numFmtId="0" fontId="10" fillId="0" borderId="41" xfId="0" applyFont="1" applyFill="1" applyBorder="1" applyAlignment="1">
      <alignment horizontal="right" wrapText="1"/>
    </xf>
    <xf numFmtId="0" fontId="53" fillId="0" borderId="41" xfId="0" applyFont="1" applyFill="1" applyBorder="1" applyAlignment="1">
      <alignment horizontal="right" wrapText="1"/>
    </xf>
    <xf numFmtId="165" fontId="0" fillId="0" borderId="25" xfId="69" applyNumberFormat="1" applyFont="1" applyFill="1" applyBorder="1" applyAlignment="1">
      <alignment/>
    </xf>
    <xf numFmtId="165" fontId="10" fillId="0" borderId="25" xfId="69" applyNumberFormat="1" applyFont="1" applyFill="1" applyBorder="1" applyAlignment="1">
      <alignment/>
    </xf>
    <xf numFmtId="0" fontId="4" fillId="0" borderId="0" xfId="97" applyFont="1" applyFill="1" applyBorder="1" applyAlignment="1">
      <alignment/>
      <protection/>
    </xf>
    <xf numFmtId="0" fontId="12" fillId="0" borderId="0" xfId="97" applyFont="1" applyFill="1" applyBorder="1" applyAlignment="1">
      <alignment horizontal="left" wrapText="1"/>
      <protection/>
    </xf>
    <xf numFmtId="165" fontId="4" fillId="0" borderId="0" xfId="71" applyNumberFormat="1" applyFont="1" applyFill="1" applyBorder="1" applyAlignment="1">
      <alignment horizontal="right"/>
    </xf>
    <xf numFmtId="165" fontId="100" fillId="0" borderId="0" xfId="71" applyNumberFormat="1" applyFont="1" applyFill="1" applyBorder="1" applyAlignment="1">
      <alignment horizontal="right"/>
    </xf>
    <xf numFmtId="3" fontId="100" fillId="0" borderId="0" xfId="71" applyNumberFormat="1" applyFont="1" applyFill="1" applyBorder="1" applyAlignment="1">
      <alignment horizontal="right"/>
    </xf>
    <xf numFmtId="3" fontId="100" fillId="0" borderId="20" xfId="71" applyNumberFormat="1" applyFont="1" applyFill="1" applyBorder="1" applyAlignment="1">
      <alignment horizontal="right"/>
    </xf>
    <xf numFmtId="3" fontId="100" fillId="0" borderId="25" xfId="97" applyNumberFormat="1" applyFont="1" applyFill="1" applyBorder="1">
      <alignment/>
      <protection/>
    </xf>
    <xf numFmtId="3" fontId="4" fillId="0" borderId="0" xfId="97" applyNumberFormat="1" applyFont="1" applyFill="1" applyBorder="1" applyAlignment="1">
      <alignment horizontal="center"/>
      <protection/>
    </xf>
    <xf numFmtId="3" fontId="100" fillId="0" borderId="20" xfId="97" applyNumberFormat="1" applyFont="1" applyFill="1" applyBorder="1">
      <alignment/>
      <protection/>
    </xf>
    <xf numFmtId="3" fontId="100" fillId="0" borderId="33" xfId="97" applyNumberFormat="1" applyFont="1" applyFill="1" applyBorder="1">
      <alignment/>
      <protection/>
    </xf>
    <xf numFmtId="0" fontId="4" fillId="0" borderId="0" xfId="97" applyFont="1" applyFill="1" applyBorder="1" applyAlignment="1">
      <alignment horizontal="right"/>
      <protection/>
    </xf>
    <xf numFmtId="1" fontId="4" fillId="0" borderId="0" xfId="97" applyNumberFormat="1" applyFont="1" applyFill="1" applyBorder="1" applyAlignment="1">
      <alignment horizontal="right"/>
      <protection/>
    </xf>
    <xf numFmtId="3" fontId="100" fillId="0" borderId="0" xfId="97" applyNumberFormat="1" applyFont="1" applyFill="1" applyBorder="1" applyAlignment="1">
      <alignment horizontal="right"/>
      <protection/>
    </xf>
    <xf numFmtId="3" fontId="100" fillId="0" borderId="20" xfId="97" applyNumberFormat="1" applyFont="1" applyFill="1" applyBorder="1" applyAlignment="1">
      <alignment horizontal="right"/>
      <protection/>
    </xf>
    <xf numFmtId="0" fontId="5" fillId="0" borderId="0" xfId="97" applyFont="1" applyFill="1" applyBorder="1" applyAlignment="1">
      <alignment horizontal="right"/>
      <protection/>
    </xf>
    <xf numFmtId="0" fontId="5" fillId="0" borderId="0" xfId="97" applyFont="1" applyFill="1" applyBorder="1" applyAlignment="1">
      <alignment horizontal="left" indent="2"/>
      <protection/>
    </xf>
    <xf numFmtId="165" fontId="4" fillId="0" borderId="25" xfId="71" applyNumberFormat="1" applyFont="1" applyFill="1" applyBorder="1" applyAlignment="1">
      <alignment horizontal="right"/>
    </xf>
    <xf numFmtId="165" fontId="100" fillId="0" borderId="25" xfId="71" applyNumberFormat="1" applyFont="1" applyFill="1" applyBorder="1" applyAlignment="1">
      <alignment horizontal="right"/>
    </xf>
    <xf numFmtId="1" fontId="100" fillId="0" borderId="0" xfId="97" applyNumberFormat="1" applyFont="1" applyFill="1" applyBorder="1">
      <alignment/>
      <protection/>
    </xf>
    <xf numFmtId="3" fontId="100" fillId="0" borderId="25" xfId="71" applyNumberFormat="1" applyFont="1" applyFill="1" applyBorder="1" applyAlignment="1">
      <alignment horizontal="right"/>
    </xf>
    <xf numFmtId="0" fontId="4" fillId="0" borderId="20" xfId="97" applyFont="1" applyFill="1" applyBorder="1" applyAlignment="1">
      <alignment horizontal="left"/>
      <protection/>
    </xf>
    <xf numFmtId="3" fontId="100" fillId="0" borderId="33" xfId="71" applyNumberFormat="1" applyFont="1" applyFill="1" applyBorder="1" applyAlignment="1">
      <alignment horizontal="right"/>
    </xf>
    <xf numFmtId="0" fontId="20" fillId="0" borderId="0" xfId="97" applyFont="1" applyFill="1" applyBorder="1" applyAlignment="1">
      <alignment horizontal="left"/>
      <protection/>
    </xf>
    <xf numFmtId="0" fontId="0" fillId="0" borderId="0" xfId="97" applyFont="1" applyFill="1" applyBorder="1" applyAlignment="1">
      <alignment horizontal="right"/>
      <protection/>
    </xf>
    <xf numFmtId="0" fontId="16" fillId="0" borderId="0" xfId="97" applyFont="1" applyFill="1" applyBorder="1" applyAlignment="1">
      <alignment horizontal="center"/>
      <protection/>
    </xf>
    <xf numFmtId="177" fontId="40" fillId="0" borderId="0" xfId="0" applyNumberFormat="1" applyFont="1" applyFill="1" applyBorder="1" applyAlignment="1">
      <alignment/>
    </xf>
    <xf numFmtId="0" fontId="4" fillId="0" borderId="0" xfId="0" applyFont="1" applyAlignment="1">
      <alignment/>
    </xf>
    <xf numFmtId="0" fontId="55" fillId="0" borderId="0" xfId="0" applyFont="1" applyAlignment="1">
      <alignment/>
    </xf>
    <xf numFmtId="0" fontId="56" fillId="0" borderId="0" xfId="0" applyFont="1" applyAlignment="1">
      <alignment/>
    </xf>
    <xf numFmtId="1" fontId="57" fillId="0" borderId="0" xfId="0" applyNumberFormat="1" applyFont="1" applyAlignment="1">
      <alignment/>
    </xf>
    <xf numFmtId="3" fontId="57" fillId="0" borderId="0" xfId="0" applyNumberFormat="1" applyFont="1" applyAlignment="1">
      <alignment/>
    </xf>
    <xf numFmtId="0" fontId="0" fillId="0" borderId="0" xfId="0" applyFill="1" applyAlignment="1">
      <alignment/>
    </xf>
    <xf numFmtId="1" fontId="0" fillId="0" borderId="0" xfId="0" applyNumberFormat="1" applyAlignment="1">
      <alignment/>
    </xf>
    <xf numFmtId="3" fontId="0" fillId="0" borderId="0" xfId="0" applyNumberFormat="1" applyAlignment="1">
      <alignment/>
    </xf>
    <xf numFmtId="3" fontId="0" fillId="0" borderId="0" xfId="0" applyNumberFormat="1" applyFont="1" applyBorder="1" applyAlignment="1">
      <alignment/>
    </xf>
    <xf numFmtId="0" fontId="0" fillId="0" borderId="0" xfId="0" applyFont="1" applyBorder="1" applyAlignment="1">
      <alignment/>
    </xf>
    <xf numFmtId="1" fontId="0" fillId="0" borderId="0" xfId="0" applyNumberFormat="1" applyFont="1" applyAlignment="1">
      <alignment/>
    </xf>
    <xf numFmtId="0" fontId="10" fillId="0" borderId="0" xfId="0" applyFont="1" applyFill="1" applyAlignment="1">
      <alignment/>
    </xf>
    <xf numFmtId="165" fontId="0" fillId="0" borderId="0" xfId="69" applyNumberFormat="1" applyFont="1" applyFill="1" applyAlignment="1">
      <alignment/>
    </xf>
    <xf numFmtId="9" fontId="99" fillId="56" borderId="0" xfId="103" applyFont="1" applyFill="1" applyBorder="1" applyAlignment="1">
      <alignment horizontal="right"/>
    </xf>
    <xf numFmtId="9" fontId="99" fillId="56" borderId="34" xfId="103" applyFont="1" applyFill="1" applyBorder="1" applyAlignment="1">
      <alignment horizontal="right"/>
    </xf>
    <xf numFmtId="3" fontId="100" fillId="56" borderId="0" xfId="97" applyNumberFormat="1" applyFont="1" applyFill="1" applyBorder="1">
      <alignment/>
      <protection/>
    </xf>
    <xf numFmtId="0" fontId="4" fillId="0" borderId="0" xfId="97" applyFont="1" applyFill="1">
      <alignment/>
      <protection/>
    </xf>
    <xf numFmtId="0" fontId="4" fillId="0" borderId="20" xfId="97" applyFont="1" applyFill="1" applyBorder="1" applyAlignment="1">
      <alignment horizontal="right"/>
      <protection/>
    </xf>
    <xf numFmtId="0" fontId="97" fillId="56" borderId="0" xfId="0" applyFont="1" applyFill="1" applyBorder="1" applyAlignment="1">
      <alignment horizontal="center" vertical="center" wrapText="1"/>
    </xf>
    <xf numFmtId="0" fontId="10" fillId="56" borderId="0" xfId="0" applyFont="1" applyFill="1" applyBorder="1" applyAlignment="1">
      <alignment horizontal="right"/>
    </xf>
    <xf numFmtId="0" fontId="16" fillId="56" borderId="0" xfId="0" applyFont="1" applyFill="1" applyBorder="1" applyAlignment="1">
      <alignment horizontal="right"/>
    </xf>
    <xf numFmtId="0" fontId="102" fillId="0" borderId="0" xfId="97" applyFont="1" applyFill="1" applyBorder="1">
      <alignment/>
      <protection/>
    </xf>
    <xf numFmtId="9" fontId="4" fillId="0" borderId="0" xfId="104" applyFont="1" applyFill="1" applyBorder="1" applyAlignment="1">
      <alignment/>
    </xf>
    <xf numFmtId="165" fontId="100" fillId="0" borderId="0" xfId="71" applyNumberFormat="1" applyFont="1" applyFill="1" applyBorder="1" applyAlignment="1">
      <alignment/>
    </xf>
    <xf numFmtId="1" fontId="100" fillId="0" borderId="20" xfId="97" applyNumberFormat="1" applyFont="1" applyFill="1" applyBorder="1">
      <alignment/>
      <protection/>
    </xf>
    <xf numFmtId="1" fontId="100" fillId="0" borderId="25" xfId="97" applyNumberFormat="1" applyFont="1" applyFill="1" applyBorder="1">
      <alignment/>
      <protection/>
    </xf>
    <xf numFmtId="1" fontId="100" fillId="0" borderId="33" xfId="97" applyNumberFormat="1" applyFont="1" applyFill="1" applyBorder="1">
      <alignment/>
      <protection/>
    </xf>
    <xf numFmtId="3" fontId="97" fillId="0" borderId="27" xfId="0" applyNumberFormat="1" applyFont="1" applyFill="1" applyBorder="1" applyAlignment="1">
      <alignment/>
    </xf>
    <xf numFmtId="165" fontId="0" fillId="0" borderId="0" xfId="69" applyNumberFormat="1" applyFont="1" applyAlignment="1">
      <alignment/>
    </xf>
    <xf numFmtId="165" fontId="0" fillId="0" borderId="20" xfId="69" applyNumberFormat="1" applyFont="1" applyBorder="1" applyAlignment="1">
      <alignment/>
    </xf>
    <xf numFmtId="165" fontId="10" fillId="0" borderId="0" xfId="69" applyNumberFormat="1" applyFont="1" applyAlignment="1">
      <alignment/>
    </xf>
    <xf numFmtId="0" fontId="5" fillId="0" borderId="22" xfId="97" applyFont="1" applyFill="1" applyBorder="1" applyAlignment="1">
      <alignment horizontal="center" vertical="center"/>
      <protection/>
    </xf>
    <xf numFmtId="0" fontId="5" fillId="0" borderId="22" xfId="97" applyFont="1" applyFill="1" applyBorder="1" applyAlignment="1">
      <alignment vertical="center"/>
      <protection/>
    </xf>
    <xf numFmtId="0" fontId="10" fillId="0" borderId="24" xfId="97" applyFont="1" applyFill="1" applyBorder="1" applyAlignment="1">
      <alignment vertical="center"/>
      <protection/>
    </xf>
    <xf numFmtId="0" fontId="0" fillId="0" borderId="24" xfId="97" applyFill="1" applyBorder="1" applyAlignment="1">
      <alignment horizontal="center" vertical="center"/>
      <protection/>
    </xf>
    <xf numFmtId="2" fontId="9" fillId="0" borderId="0" xfId="71" applyNumberFormat="1" applyFont="1" applyFill="1" applyBorder="1" applyAlignment="1" quotePrefix="1">
      <alignment horizontal="left"/>
    </xf>
    <xf numFmtId="2" fontId="9" fillId="0" borderId="0" xfId="97" applyNumberFormat="1" applyFont="1" applyFill="1" applyBorder="1" applyAlignment="1" quotePrefix="1">
      <alignment horizontal="left"/>
      <protection/>
    </xf>
    <xf numFmtId="1" fontId="100" fillId="0" borderId="26" xfId="97" applyNumberFormat="1" applyFont="1" applyFill="1" applyBorder="1">
      <alignment/>
      <protection/>
    </xf>
    <xf numFmtId="165" fontId="82" fillId="0" borderId="0" xfId="69" applyNumberFormat="1" applyFont="1" applyAlignment="1">
      <alignment/>
    </xf>
    <xf numFmtId="1" fontId="99" fillId="56" borderId="33" xfId="97" applyNumberFormat="1" applyFont="1" applyFill="1" applyBorder="1" applyAlignment="1">
      <alignment horizontal="center"/>
      <protection/>
    </xf>
    <xf numFmtId="9" fontId="99" fillId="56" borderId="0" xfId="97" applyNumberFormat="1" applyFont="1" applyFill="1" applyBorder="1">
      <alignment/>
      <protection/>
    </xf>
    <xf numFmtId="2" fontId="100" fillId="56" borderId="0" xfId="97" applyNumberFormat="1" applyFont="1" applyFill="1" applyBorder="1">
      <alignment/>
      <protection/>
    </xf>
    <xf numFmtId="1" fontId="4" fillId="56" borderId="0" xfId="0" applyNumberFormat="1" applyFont="1" applyFill="1" applyBorder="1" applyAlignment="1">
      <alignment/>
    </xf>
    <xf numFmtId="166" fontId="5" fillId="56" borderId="0" xfId="97" applyNumberFormat="1" applyFont="1" applyFill="1" applyBorder="1">
      <alignment/>
      <protection/>
    </xf>
    <xf numFmtId="166" fontId="5" fillId="56" borderId="0" xfId="97" applyNumberFormat="1" applyFont="1" applyFill="1" applyBorder="1" applyAlignment="1">
      <alignment horizontal="right"/>
      <protection/>
    </xf>
    <xf numFmtId="3" fontId="53" fillId="55" borderId="0" xfId="0" applyNumberFormat="1" applyFont="1" applyFill="1" applyBorder="1" applyAlignment="1">
      <alignment horizontal="right" vertical="top" wrapText="1"/>
    </xf>
    <xf numFmtId="3" fontId="53" fillId="55" borderId="0" xfId="0" applyNumberFormat="1" applyFont="1" applyFill="1" applyBorder="1" applyAlignment="1">
      <alignment horizontal="right"/>
    </xf>
    <xf numFmtId="3" fontId="7" fillId="55" borderId="0" xfId="98" applyNumberFormat="1" applyFont="1" applyFill="1" applyBorder="1" applyAlignment="1">
      <alignment horizontal="right"/>
      <protection/>
    </xf>
    <xf numFmtId="0" fontId="0" fillId="55" borderId="0" xfId="0" applyFill="1" applyBorder="1" applyAlignment="1">
      <alignment/>
    </xf>
    <xf numFmtId="0" fontId="4" fillId="55" borderId="0" xfId="0" applyFont="1" applyFill="1" applyBorder="1" applyAlignment="1">
      <alignment horizontal="left"/>
    </xf>
    <xf numFmtId="3" fontId="16" fillId="56" borderId="0" xfId="0" applyNumberFormat="1" applyFont="1" applyFill="1" applyBorder="1" applyAlignment="1">
      <alignment/>
    </xf>
    <xf numFmtId="0" fontId="82" fillId="0" borderId="0" xfId="0" applyFont="1" applyBorder="1" applyAlignment="1">
      <alignment horizontal="left"/>
    </xf>
    <xf numFmtId="0" fontId="97" fillId="0" borderId="27" xfId="0" applyFont="1" applyFill="1" applyBorder="1" applyAlignment="1">
      <alignment horizontal="left" indent="2"/>
    </xf>
    <xf numFmtId="0" fontId="82" fillId="0" borderId="0" xfId="0" applyFont="1" applyFill="1" applyBorder="1" applyAlignment="1">
      <alignment/>
    </xf>
    <xf numFmtId="165" fontId="0" fillId="0" borderId="0" xfId="69" applyNumberFormat="1" applyFont="1" applyBorder="1" applyAlignment="1">
      <alignment/>
    </xf>
    <xf numFmtId="165" fontId="0" fillId="0" borderId="0" xfId="69" applyNumberFormat="1" applyFont="1" applyFill="1" applyBorder="1" applyAlignment="1">
      <alignment/>
    </xf>
    <xf numFmtId="0" fontId="0" fillId="0" borderId="20" xfId="0" applyFont="1" applyFill="1" applyBorder="1" applyAlignment="1">
      <alignment/>
    </xf>
    <xf numFmtId="165" fontId="0" fillId="0" borderId="20" xfId="69" applyNumberFormat="1" applyFont="1" applyFill="1" applyBorder="1" applyAlignment="1">
      <alignment/>
    </xf>
    <xf numFmtId="3" fontId="16" fillId="0" borderId="20" xfId="0" applyNumberFormat="1" applyFont="1" applyFill="1" applyBorder="1" applyAlignment="1">
      <alignment/>
    </xf>
    <xf numFmtId="0" fontId="10" fillId="56" borderId="42" xfId="0" applyFont="1" applyFill="1" applyBorder="1" applyAlignment="1">
      <alignment horizontal="right"/>
    </xf>
    <xf numFmtId="0" fontId="10" fillId="56" borderId="24" xfId="0" applyFont="1" applyFill="1" applyBorder="1" applyAlignment="1">
      <alignment horizontal="right"/>
    </xf>
    <xf numFmtId="0" fontId="10" fillId="56" borderId="0" xfId="0" applyFont="1" applyFill="1" applyBorder="1" applyAlignment="1">
      <alignment horizontal="center"/>
    </xf>
    <xf numFmtId="0" fontId="10" fillId="56" borderId="24" xfId="0" applyFont="1" applyFill="1" applyBorder="1" applyAlignment="1">
      <alignment horizontal="center"/>
    </xf>
    <xf numFmtId="0" fontId="0" fillId="56" borderId="0" xfId="97" applyFont="1" applyFill="1" applyBorder="1" applyAlignment="1" quotePrefix="1">
      <alignment horizontal="left" wrapText="1"/>
      <protection/>
    </xf>
    <xf numFmtId="0" fontId="0" fillId="55" borderId="0" xfId="0" applyFill="1" applyAlignment="1">
      <alignment vertical="top"/>
    </xf>
    <xf numFmtId="3" fontId="82" fillId="0" borderId="0" xfId="0" applyNumberFormat="1" applyFont="1" applyAlignment="1">
      <alignment/>
    </xf>
    <xf numFmtId="0" fontId="59" fillId="0" borderId="0" xfId="0" applyFont="1" applyAlignment="1">
      <alignment/>
    </xf>
    <xf numFmtId="0" fontId="33" fillId="0" borderId="0" xfId="0" applyFont="1" applyAlignment="1">
      <alignment/>
    </xf>
    <xf numFmtId="165" fontId="9" fillId="0" borderId="0" xfId="71" applyNumberFormat="1" applyFont="1" applyFill="1" applyBorder="1" applyAlignment="1" quotePrefix="1">
      <alignment horizontal="right"/>
    </xf>
    <xf numFmtId="165" fontId="9" fillId="0" borderId="20" xfId="71" applyNumberFormat="1" applyFont="1" applyFill="1" applyBorder="1" applyAlignment="1" quotePrefix="1">
      <alignment horizontal="right"/>
    </xf>
    <xf numFmtId="165" fontId="9" fillId="0" borderId="36" xfId="71" applyNumberFormat="1" applyFont="1" applyFill="1" applyBorder="1" applyAlignment="1" quotePrefix="1">
      <alignment horizontal="right"/>
    </xf>
    <xf numFmtId="0" fontId="10" fillId="56" borderId="0" xfId="0" applyFont="1" applyFill="1" applyBorder="1" applyAlignment="1">
      <alignment vertical="center"/>
    </xf>
    <xf numFmtId="3" fontId="4" fillId="0" borderId="26" xfId="71" applyNumberFormat="1" applyFont="1" applyFill="1" applyBorder="1" applyAlignment="1">
      <alignment/>
    </xf>
    <xf numFmtId="0" fontId="0" fillId="0" borderId="0" xfId="0" applyFont="1" applyAlignment="1" quotePrefix="1">
      <alignment horizontal="left"/>
    </xf>
    <xf numFmtId="0" fontId="5" fillId="56" borderId="22" xfId="97" applyFont="1" applyFill="1" applyBorder="1" applyAlignment="1" quotePrefix="1">
      <alignment horizontal="center" vertical="center"/>
      <protection/>
    </xf>
    <xf numFmtId="0" fontId="5" fillId="56" borderId="24" xfId="97" applyFont="1" applyFill="1" applyBorder="1" applyAlignment="1" quotePrefix="1">
      <alignment horizontal="center" vertical="center"/>
      <protection/>
    </xf>
    <xf numFmtId="0" fontId="5" fillId="56" borderId="22" xfId="97" applyFont="1" applyFill="1" applyBorder="1" applyAlignment="1">
      <alignment horizontal="center" vertical="center"/>
      <protection/>
    </xf>
    <xf numFmtId="0" fontId="5" fillId="56" borderId="24" xfId="97" applyFont="1" applyFill="1" applyBorder="1" applyAlignment="1">
      <alignment horizontal="center" vertical="center"/>
      <protection/>
    </xf>
    <xf numFmtId="0" fontId="0" fillId="56" borderId="24" xfId="0" applyFill="1" applyBorder="1" applyAlignment="1">
      <alignment horizontal="center" vertical="center"/>
    </xf>
    <xf numFmtId="0" fontId="13" fillId="56" borderId="0" xfId="97" applyFont="1" applyFill="1" applyBorder="1" applyAlignment="1">
      <alignment horizontal="left" wrapText="1"/>
      <protection/>
    </xf>
    <xf numFmtId="0" fontId="0" fillId="56" borderId="0" xfId="97" applyFont="1" applyFill="1" applyBorder="1" applyAlignment="1">
      <alignment horizontal="left" wrapText="1"/>
      <protection/>
    </xf>
    <xf numFmtId="203" fontId="12" fillId="56" borderId="0" xfId="97" applyNumberFormat="1" applyFont="1" applyFill="1" applyBorder="1" applyAlignment="1" applyProtection="1">
      <alignment horizontal="left" wrapText="1"/>
      <protection/>
    </xf>
    <xf numFmtId="203" fontId="13" fillId="56" borderId="0" xfId="97" applyNumberFormat="1" applyFont="1" applyFill="1" applyBorder="1" applyAlignment="1" applyProtection="1">
      <alignment horizontal="left" wrapText="1"/>
      <protection/>
    </xf>
    <xf numFmtId="0" fontId="7" fillId="56" borderId="21" xfId="97" applyFont="1" applyFill="1" applyBorder="1" applyAlignment="1">
      <alignment horizontal="center" vertical="top" wrapText="1"/>
      <protection/>
    </xf>
    <xf numFmtId="0" fontId="7" fillId="56" borderId="22" xfId="97" applyFont="1" applyFill="1" applyBorder="1" applyAlignment="1">
      <alignment horizontal="center" vertical="top" wrapText="1"/>
      <protection/>
    </xf>
    <xf numFmtId="0" fontId="5" fillId="56" borderId="22" xfId="97" applyFont="1" applyFill="1" applyBorder="1" applyAlignment="1">
      <alignment horizontal="center"/>
      <protection/>
    </xf>
    <xf numFmtId="0" fontId="5" fillId="56" borderId="24" xfId="97" applyFont="1" applyFill="1" applyBorder="1" applyAlignment="1">
      <alignment horizontal="center"/>
      <protection/>
    </xf>
    <xf numFmtId="0" fontId="12" fillId="56" borderId="0" xfId="97" applyFont="1" applyFill="1" applyBorder="1" applyAlignment="1">
      <alignment wrapText="1"/>
      <protection/>
    </xf>
    <xf numFmtId="0" fontId="12" fillId="56" borderId="0" xfId="0" applyFont="1" applyFill="1" applyBorder="1" applyAlignment="1">
      <alignment/>
    </xf>
    <xf numFmtId="0" fontId="13" fillId="56" borderId="0" xfId="97" applyFont="1" applyFill="1" applyBorder="1" applyAlignment="1">
      <alignment wrapText="1"/>
      <protection/>
    </xf>
    <xf numFmtId="0" fontId="12" fillId="56" borderId="0" xfId="97" applyFont="1" applyFill="1" applyBorder="1" applyAlignment="1">
      <alignment horizontal="left" wrapText="1"/>
      <protection/>
    </xf>
    <xf numFmtId="0" fontId="5" fillId="56" borderId="22" xfId="97" applyFont="1" applyFill="1" applyBorder="1" applyAlignment="1">
      <alignment horizontal="right" vertical="center"/>
      <protection/>
    </xf>
    <xf numFmtId="0" fontId="5" fillId="56" borderId="24" xfId="97" applyFont="1" applyFill="1" applyBorder="1" applyAlignment="1">
      <alignment horizontal="right" vertical="center"/>
      <protection/>
    </xf>
    <xf numFmtId="0" fontId="5" fillId="56" borderId="24" xfId="0" applyFont="1" applyFill="1" applyBorder="1" applyAlignment="1">
      <alignment horizontal="center" vertical="center"/>
    </xf>
    <xf numFmtId="0" fontId="5" fillId="56" borderId="22" xfId="97" applyFont="1" applyFill="1" applyBorder="1" applyAlignment="1" quotePrefix="1">
      <alignment horizontal="right" vertical="center"/>
      <protection/>
    </xf>
    <xf numFmtId="0" fontId="5" fillId="56" borderId="24" xfId="97" applyFont="1" applyFill="1" applyBorder="1" applyAlignment="1" quotePrefix="1">
      <alignment horizontal="right" vertical="center"/>
      <protection/>
    </xf>
    <xf numFmtId="0" fontId="12" fillId="56" borderId="0" xfId="97" applyFont="1" applyFill="1" applyAlignment="1">
      <alignment horizontal="left" wrapText="1"/>
      <protection/>
    </xf>
    <xf numFmtId="0" fontId="4" fillId="56" borderId="24" xfId="97" applyFont="1" applyFill="1" applyBorder="1" applyAlignment="1">
      <alignment horizontal="right" vertical="center"/>
      <protection/>
    </xf>
    <xf numFmtId="0" fontId="5" fillId="56" borderId="22" xfId="0" applyFont="1" applyFill="1" applyBorder="1" applyAlignment="1">
      <alignment horizontal="right" vertical="center"/>
    </xf>
    <xf numFmtId="0" fontId="5" fillId="56" borderId="24" xfId="0" applyFont="1" applyFill="1" applyBorder="1" applyAlignment="1">
      <alignment horizontal="right" vertical="center"/>
    </xf>
    <xf numFmtId="2" fontId="12" fillId="56" borderId="0" xfId="97" applyNumberFormat="1" applyFont="1" applyFill="1" applyBorder="1" applyAlignment="1">
      <alignment horizontal="left" wrapText="1"/>
      <protection/>
    </xf>
    <xf numFmtId="0" fontId="5" fillId="56" borderId="43" xfId="97" applyFont="1" applyFill="1" applyBorder="1" applyAlignment="1" quotePrefix="1">
      <alignment horizontal="right" vertical="center"/>
      <protection/>
    </xf>
    <xf numFmtId="0" fontId="5" fillId="56" borderId="44" xfId="97" applyFont="1" applyFill="1" applyBorder="1" applyAlignment="1" quotePrefix="1">
      <alignment horizontal="right" vertical="center"/>
      <protection/>
    </xf>
    <xf numFmtId="0" fontId="13" fillId="56" borderId="0" xfId="97" applyNumberFormat="1" applyFont="1" applyFill="1" applyBorder="1" applyAlignment="1">
      <alignment wrapText="1"/>
      <protection/>
    </xf>
    <xf numFmtId="0" fontId="0" fillId="56" borderId="0" xfId="0" applyFill="1" applyAlignment="1">
      <alignment wrapText="1"/>
    </xf>
    <xf numFmtId="0" fontId="5" fillId="56" borderId="45" xfId="97" applyFont="1" applyFill="1" applyBorder="1" applyAlignment="1" quotePrefix="1">
      <alignment horizontal="right" vertical="center"/>
      <protection/>
    </xf>
    <xf numFmtId="0" fontId="5" fillId="56" borderId="46" xfId="97" applyFont="1" applyFill="1" applyBorder="1" applyAlignment="1" quotePrefix="1">
      <alignment horizontal="right" vertical="center"/>
      <protection/>
    </xf>
    <xf numFmtId="0" fontId="0" fillId="56" borderId="24" xfId="97" applyFill="1" applyBorder="1" applyAlignment="1">
      <alignment horizontal="right" vertical="center"/>
      <protection/>
    </xf>
    <xf numFmtId="0" fontId="5" fillId="56" borderId="45" xfId="97" applyFont="1" applyFill="1" applyBorder="1" applyAlignment="1" quotePrefix="1">
      <alignment horizontal="center" vertical="center"/>
      <protection/>
    </xf>
    <xf numFmtId="0" fontId="5" fillId="56" borderId="46" xfId="97" applyFont="1" applyFill="1" applyBorder="1" applyAlignment="1" quotePrefix="1">
      <alignment horizontal="center" vertical="center"/>
      <protection/>
    </xf>
    <xf numFmtId="0" fontId="0" fillId="56" borderId="24" xfId="97" applyFill="1" applyBorder="1" applyAlignment="1">
      <alignment horizontal="center" vertical="center"/>
      <protection/>
    </xf>
    <xf numFmtId="0" fontId="5" fillId="56" borderId="42" xfId="97" applyFont="1" applyFill="1" applyBorder="1" applyAlignment="1" quotePrefix="1">
      <alignment horizontal="right" vertical="center"/>
      <protection/>
    </xf>
    <xf numFmtId="0" fontId="5" fillId="56" borderId="42" xfId="97" applyFont="1" applyFill="1" applyBorder="1" applyAlignment="1">
      <alignment horizontal="right" vertical="center"/>
      <protection/>
    </xf>
    <xf numFmtId="1" fontId="7" fillId="56" borderId="47" xfId="97" applyNumberFormat="1" applyFont="1" applyFill="1" applyBorder="1" applyAlignment="1">
      <alignment horizontal="center" vertical="top" wrapText="1"/>
      <protection/>
    </xf>
    <xf numFmtId="1" fontId="7" fillId="56" borderId="42" xfId="97" applyNumberFormat="1" applyFont="1" applyFill="1" applyBorder="1" applyAlignment="1">
      <alignment horizontal="center" vertical="top" wrapText="1"/>
      <protection/>
    </xf>
    <xf numFmtId="0" fontId="12" fillId="56" borderId="0" xfId="0" applyFont="1" applyFill="1" applyBorder="1" applyAlignment="1">
      <alignment horizontal="left" wrapText="1"/>
    </xf>
    <xf numFmtId="1" fontId="7" fillId="56" borderId="33" xfId="97" applyNumberFormat="1" applyFont="1" applyFill="1" applyBorder="1" applyAlignment="1">
      <alignment horizontal="center" vertical="top" wrapText="1"/>
      <protection/>
    </xf>
    <xf numFmtId="1" fontId="7" fillId="56" borderId="20" xfId="97" applyNumberFormat="1" applyFont="1" applyFill="1" applyBorder="1" applyAlignment="1">
      <alignment horizontal="center" vertical="top" wrapText="1"/>
      <protection/>
    </xf>
    <xf numFmtId="0" fontId="5" fillId="56" borderId="42" xfId="97" applyFont="1" applyFill="1" applyBorder="1" applyAlignment="1">
      <alignment horizontal="center"/>
      <protection/>
    </xf>
    <xf numFmtId="1" fontId="7" fillId="56" borderId="21" xfId="97" applyNumberFormat="1" applyFont="1" applyFill="1" applyBorder="1" applyAlignment="1">
      <alignment horizontal="center" vertical="top" wrapText="1"/>
      <protection/>
    </xf>
    <xf numFmtId="1" fontId="7" fillId="56" borderId="22" xfId="97" applyNumberFormat="1" applyFont="1" applyFill="1" applyBorder="1" applyAlignment="1">
      <alignment horizontal="center" vertical="top" wrapText="1"/>
      <protection/>
    </xf>
    <xf numFmtId="0" fontId="5" fillId="0" borderId="22" xfId="0" applyFont="1" applyFill="1" applyBorder="1" applyAlignment="1">
      <alignment horizontal="right" vertical="center"/>
    </xf>
    <xf numFmtId="0" fontId="5" fillId="0" borderId="24" xfId="0" applyFont="1" applyFill="1" applyBorder="1" applyAlignment="1">
      <alignment horizontal="right" vertical="center"/>
    </xf>
    <xf numFmtId="0" fontId="5" fillId="0" borderId="22" xfId="97" applyFont="1" applyFill="1" applyBorder="1" applyAlignment="1" quotePrefix="1">
      <alignment horizontal="center" vertical="center"/>
      <protection/>
    </xf>
    <xf numFmtId="0" fontId="5" fillId="0" borderId="24" xfId="97" applyFont="1" applyFill="1" applyBorder="1" applyAlignment="1" quotePrefix="1">
      <alignment horizontal="center" vertical="center"/>
      <protection/>
    </xf>
    <xf numFmtId="0" fontId="5" fillId="0" borderId="22" xfId="97" applyFont="1" applyFill="1" applyBorder="1" applyAlignment="1">
      <alignment horizontal="center" vertical="center"/>
      <protection/>
    </xf>
    <xf numFmtId="0" fontId="5" fillId="0" borderId="24" xfId="97" applyFont="1" applyFill="1" applyBorder="1" applyAlignment="1">
      <alignment horizontal="center" vertical="center"/>
      <protection/>
    </xf>
    <xf numFmtId="0" fontId="5" fillId="0" borderId="22" xfId="97" applyFont="1" applyFill="1" applyBorder="1" applyAlignment="1">
      <alignment vertical="center"/>
      <protection/>
    </xf>
    <xf numFmtId="0" fontId="10" fillId="0" borderId="24" xfId="97" applyFont="1" applyFill="1" applyBorder="1" applyAlignment="1">
      <alignment vertical="center"/>
      <protection/>
    </xf>
    <xf numFmtId="0" fontId="5" fillId="0" borderId="48" xfId="97" applyFont="1" applyFill="1" applyBorder="1" applyAlignment="1">
      <alignment horizontal="center" vertical="center"/>
      <protection/>
    </xf>
    <xf numFmtId="0" fontId="0" fillId="0" borderId="49" xfId="97" applyFill="1" applyBorder="1" applyAlignment="1">
      <alignment horizontal="center" vertical="center"/>
      <protection/>
    </xf>
    <xf numFmtId="0" fontId="12" fillId="0" borderId="0" xfId="97" applyFont="1" applyFill="1" applyBorder="1" applyAlignment="1">
      <alignment horizontal="left" wrapText="1"/>
      <protection/>
    </xf>
    <xf numFmtId="0" fontId="12" fillId="0" borderId="0" xfId="97" applyFont="1" applyFill="1" applyAlignment="1">
      <alignment wrapText="1"/>
      <protection/>
    </xf>
    <xf numFmtId="0" fontId="0" fillId="0" borderId="24" xfId="97" applyFill="1" applyBorder="1" applyAlignment="1">
      <alignment horizontal="center" vertical="center"/>
      <protection/>
    </xf>
    <xf numFmtId="0" fontId="12" fillId="0" borderId="0" xfId="97" applyFont="1" applyFill="1" applyBorder="1" applyAlignment="1">
      <alignment wrapText="1"/>
      <protection/>
    </xf>
    <xf numFmtId="0" fontId="12" fillId="0" borderId="0" xfId="97" applyFont="1" applyAlignment="1">
      <alignment wrapText="1"/>
      <protection/>
    </xf>
    <xf numFmtId="0" fontId="13" fillId="0" borderId="0" xfId="97" applyFont="1" applyFill="1" applyBorder="1" applyAlignment="1">
      <alignment horizontal="left" wrapText="1"/>
      <protection/>
    </xf>
    <xf numFmtId="0" fontId="13" fillId="0" borderId="0" xfId="97" applyFont="1" applyAlignment="1">
      <alignment horizontal="left" wrapText="1"/>
      <protection/>
    </xf>
    <xf numFmtId="0" fontId="13" fillId="55" borderId="0" xfId="0" applyFont="1" applyFill="1" applyAlignment="1">
      <alignment horizontal="left" wrapText="1"/>
    </xf>
    <xf numFmtId="0" fontId="12" fillId="55" borderId="0" xfId="0" applyFont="1" applyFill="1" applyAlignment="1">
      <alignment horizontal="left" wrapText="1"/>
    </xf>
    <xf numFmtId="0" fontId="0" fillId="0" borderId="0" xfId="0" applyFont="1" applyBorder="1" applyAlignment="1">
      <alignment horizontal="left" wrapText="1"/>
    </xf>
    <xf numFmtId="0" fontId="0" fillId="0" borderId="0" xfId="0" applyFont="1" applyAlignment="1">
      <alignment horizontal="left" wrapText="1"/>
    </xf>
  </cellXfs>
  <cellStyles count="98">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Decimal" xfId="74"/>
    <cellStyle name="Explanatory Text" xfId="75"/>
    <cellStyle name="Explanatory Text 2" xfId="76"/>
    <cellStyle name="Followed Hyperlink" xfId="77"/>
    <cellStyle name="Footnote" xfId="78"/>
    <cellStyle name="Good" xfId="79"/>
    <cellStyle name="Good 2" xfId="80"/>
    <cellStyle name="Heading" xfId="81"/>
    <cellStyle name="Heading 1" xfId="82"/>
    <cellStyle name="Heading 1 2" xfId="83"/>
    <cellStyle name="Heading 2" xfId="84"/>
    <cellStyle name="Heading 2 2" xfId="85"/>
    <cellStyle name="Heading 3" xfId="86"/>
    <cellStyle name="Heading 3 2" xfId="87"/>
    <cellStyle name="Heading 4" xfId="88"/>
    <cellStyle name="Heading 4 2" xfId="89"/>
    <cellStyle name="Hyperlink" xfId="90"/>
    <cellStyle name="Input" xfId="91"/>
    <cellStyle name="Input 2" xfId="92"/>
    <cellStyle name="Linked Cell" xfId="93"/>
    <cellStyle name="Linked Cell 2" xfId="94"/>
    <cellStyle name="Neutral" xfId="95"/>
    <cellStyle name="Neutral 2" xfId="96"/>
    <cellStyle name="Normal 2" xfId="97"/>
    <cellStyle name="Normal 3" xfId="98"/>
    <cellStyle name="Note" xfId="99"/>
    <cellStyle name="Note 2" xfId="100"/>
    <cellStyle name="Output" xfId="101"/>
    <cellStyle name="Output 2" xfId="102"/>
    <cellStyle name="Percent" xfId="103"/>
    <cellStyle name="Percent 2" xfId="104"/>
    <cellStyle name="Publication_style" xfId="105"/>
    <cellStyle name="Title" xfId="106"/>
    <cellStyle name="Title 2" xfId="107"/>
    <cellStyle name="Total" xfId="108"/>
    <cellStyle name="Total 2" xfId="109"/>
    <cellStyle name="Warning Text" xfId="110"/>
    <cellStyle name="Warning Text 2"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#REF!</c:v>
          </c:tx>
          <c:spPr>
            <a:ln w="127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1"/>
          <c:order val="1"/>
          <c:tx>
            <c:v>#REF!</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2"/>
          <c:order val="2"/>
          <c:tx>
            <c:v>#REF!</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3"/>
          <c:order val="3"/>
          <c:tx>
            <c:v>#REF!</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marker val="1"/>
        <c:axId val="42242117"/>
        <c:axId val="44634734"/>
      </c:lineChart>
      <c:catAx>
        <c:axId val="42242117"/>
        <c:scaling>
          <c:orientation val="minMax"/>
        </c:scaling>
        <c:axPos val="b"/>
        <c:majorGridlines>
          <c:spPr>
            <a:ln w="3175">
              <a:pattFill prst="pct25">
                <a:fgClr>
                  <a:srgbClr val="000000"/>
                </a:fgClr>
                <a:bgClr>
                  <a:srgbClr val="FFFFFF"/>
                </a:bgClr>
              </a:pattFill>
            </a:ln>
          </c:spPr>
        </c:majorGridlines>
        <c:delete val="0"/>
        <c:numFmt formatCode="General" sourceLinked="1"/>
        <c:majorTickMark val="cross"/>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44634734"/>
        <c:crosses val="autoZero"/>
        <c:auto val="0"/>
        <c:lblOffset val="100"/>
        <c:tickLblSkip val="4"/>
        <c:noMultiLvlLbl val="0"/>
      </c:catAx>
      <c:valAx>
        <c:axId val="44634734"/>
        <c:scaling>
          <c:orientation val="minMax"/>
        </c:scaling>
        <c:axPos val="l"/>
        <c:title>
          <c:tx>
            <c:rich>
              <a:bodyPr vert="horz" rot="0" anchor="ctr"/>
              <a:lstStyle/>
              <a:p>
                <a:pPr algn="ctr">
                  <a:defRPr/>
                </a:pPr>
                <a:r>
                  <a:rPr lang="en-US" cap="none" sz="800" b="1" i="0" u="none" baseline="0">
                    <a:solidFill>
                      <a:srgbClr val="000000"/>
                    </a:solidFill>
                    <a:latin typeface="Arial"/>
                    <a:ea typeface="Arial"/>
                    <a:cs typeface="Arial"/>
                  </a:rPr>
                  <a:t>Thousand</a:t>
                </a:r>
              </a:p>
            </c:rich>
          </c:tx>
          <c:layout/>
          <c:overlay val="0"/>
          <c:spPr>
            <a:noFill/>
            <a:ln w="3175">
              <a:noFill/>
            </a:ln>
          </c:spPr>
        </c:title>
        <c:majorGridlines>
          <c:spPr>
            <a:ln w="3175">
              <a:pattFill prst="pct25">
                <a:fgClr>
                  <a:srgbClr val="000000"/>
                </a:fgClr>
                <a:bgClr>
                  <a:srgbClr val="FFFFFF"/>
                </a:bgClr>
              </a:pattFill>
            </a:ln>
          </c:spPr>
        </c:majorGridlines>
        <c:delete val="0"/>
        <c:numFmt formatCode="General" sourceLinked="1"/>
        <c:majorTickMark val="cross"/>
        <c:minorTickMark val="none"/>
        <c:tickLblPos val="nextTo"/>
        <c:spPr>
          <a:ln w="3175">
            <a:solidFill>
              <a:srgbClr val="000000"/>
            </a:solidFill>
          </a:ln>
        </c:spPr>
        <c:crossAx val="42242117"/>
        <c:crossesAt val="1"/>
        <c:crossBetween val="midCat"/>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#REF!</c:v>
          </c:tx>
          <c:spPr>
            <a:ln w="127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1"/>
          <c:order val="1"/>
          <c:tx>
            <c:v>#REF!</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2"/>
          <c:order val="2"/>
          <c:tx>
            <c:v>#REF!</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3"/>
          <c:order val="3"/>
          <c:tx>
            <c:v>#REF!</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marker val="1"/>
        <c:axId val="66168287"/>
        <c:axId val="58643672"/>
      </c:lineChart>
      <c:catAx>
        <c:axId val="66168287"/>
        <c:scaling>
          <c:orientation val="minMax"/>
        </c:scaling>
        <c:axPos val="b"/>
        <c:majorGridlines>
          <c:spPr>
            <a:ln w="3175">
              <a:pattFill prst="pct25">
                <a:fgClr>
                  <a:srgbClr val="000000"/>
                </a:fgClr>
                <a:bgClr>
                  <a:srgbClr val="FFFFFF"/>
                </a:bgClr>
              </a:pattFill>
            </a:ln>
          </c:spPr>
        </c:majorGridlines>
        <c:delete val="0"/>
        <c:numFmt formatCode="General" sourceLinked="1"/>
        <c:majorTickMark val="cross"/>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58643672"/>
        <c:crosses val="autoZero"/>
        <c:auto val="0"/>
        <c:lblOffset val="100"/>
        <c:tickLblSkip val="1"/>
        <c:noMultiLvlLbl val="0"/>
      </c:catAx>
      <c:valAx>
        <c:axId val="58643672"/>
        <c:scaling>
          <c:orientation val="minMax"/>
        </c:scaling>
        <c:axPos val="l"/>
        <c:majorGridlines>
          <c:spPr>
            <a:ln w="3175">
              <a:pattFill prst="pct25">
                <a:fgClr>
                  <a:srgbClr val="000000"/>
                </a:fgClr>
                <a:bgClr>
                  <a:srgbClr val="FFFFFF"/>
                </a:bgClr>
              </a:pattFill>
            </a:ln>
          </c:spPr>
        </c:majorGridlines>
        <c:delete val="0"/>
        <c:numFmt formatCode="General" sourceLinked="1"/>
        <c:majorTickMark val="cross"/>
        <c:minorTickMark val="none"/>
        <c:tickLblPos val="nextTo"/>
        <c:spPr>
          <a:ln w="3175">
            <a:solidFill>
              <a:srgbClr val="000000"/>
            </a:solidFill>
          </a:ln>
        </c:spPr>
        <c:crossAx val="66168287"/>
        <c:crossesAt val="1"/>
        <c:crossBetween val="midCat"/>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
          <c:y val="0.037"/>
          <c:w val="0.932"/>
          <c:h val="0.882"/>
        </c:manualLayout>
      </c:layout>
      <c:lineChart>
        <c:grouping val="standard"/>
        <c:varyColors val="0"/>
        <c:ser>
          <c:idx val="8"/>
          <c:order val="0"/>
          <c:tx>
            <c:strRef>
              <c:f>'numbers for Fig 2.2'!$D$29</c:f>
              <c:strCache>
                <c:ptCount val="1"/>
                <c:pt idx="0">
                  <c:v>Buses</c:v>
                </c:pt>
              </c:strCache>
            </c:strRef>
          </c:tx>
          <c:spPr>
            <a:ln w="38100">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FFFF"/>
              </a:solidFill>
              <a:ln>
                <a:solidFill>
                  <a:srgbClr val="800000"/>
                </a:solidFill>
              </a:ln>
            </c:spPr>
          </c:marker>
          <c:cat>
            <c:strRef>
              <c:f>'numbers for Fig 2.2'!$C$31:$C$39</c:f>
              <c:strCache>
                <c:ptCount val="9"/>
                <c:pt idx="0">
                  <c:v>2005-06</c:v>
                </c:pt>
                <c:pt idx="1">
                  <c:v>2006-07</c:v>
                </c:pt>
                <c:pt idx="2">
                  <c:v>2007-08</c:v>
                </c:pt>
                <c:pt idx="3">
                  <c:v>2008-09</c:v>
                </c:pt>
                <c:pt idx="4">
                  <c:v>2009-10</c:v>
                </c:pt>
                <c:pt idx="5">
                  <c:v>2010-11</c:v>
                </c:pt>
                <c:pt idx="6">
                  <c:v>2011-12</c:v>
                </c:pt>
                <c:pt idx="7">
                  <c:v>2012-13</c:v>
                </c:pt>
                <c:pt idx="8">
                  <c:v>2013-14</c:v>
                </c:pt>
              </c:strCache>
            </c:strRef>
          </c:cat>
          <c:val>
            <c:numRef>
              <c:f>'numbers for Fig 2.2'!$D$31:$D$39</c:f>
              <c:numCache>
                <c:ptCount val="9"/>
                <c:pt idx="0">
                  <c:v>5.1</c:v>
                </c:pt>
                <c:pt idx="1">
                  <c:v>5.3</c:v>
                </c:pt>
                <c:pt idx="2">
                  <c:v>5.4</c:v>
                </c:pt>
                <c:pt idx="3">
                  <c:v>5.4</c:v>
                </c:pt>
                <c:pt idx="4">
                  <c:v>5</c:v>
                </c:pt>
                <c:pt idx="5">
                  <c:v>4.8</c:v>
                </c:pt>
                <c:pt idx="6">
                  <c:v>4.9</c:v>
                </c:pt>
                <c:pt idx="7">
                  <c:v>4.7</c:v>
                </c:pt>
                <c:pt idx="8">
                  <c:v>4.6</c:v>
                </c:pt>
              </c:numCache>
            </c:numRef>
          </c:val>
          <c:smooth val="0"/>
        </c:ser>
        <c:ser>
          <c:idx val="11"/>
          <c:order val="1"/>
          <c:tx>
            <c:strRef>
              <c:f>'numbers for Fig 2.2'!$E$29</c:f>
              <c:strCache>
                <c:ptCount val="1"/>
                <c:pt idx="0">
                  <c:v>Coaches</c:v>
                </c:pt>
              </c:strCache>
            </c:strRef>
          </c:tx>
          <c:spPr>
            <a:ln w="381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Fig 2.2'!$C$31:$C$39</c:f>
              <c:strCache>
                <c:ptCount val="9"/>
                <c:pt idx="0">
                  <c:v>2005-06</c:v>
                </c:pt>
                <c:pt idx="1">
                  <c:v>2006-07</c:v>
                </c:pt>
                <c:pt idx="2">
                  <c:v>2007-08</c:v>
                </c:pt>
                <c:pt idx="3">
                  <c:v>2008-09</c:v>
                </c:pt>
                <c:pt idx="4">
                  <c:v>2009-10</c:v>
                </c:pt>
                <c:pt idx="5">
                  <c:v>2010-11</c:v>
                </c:pt>
                <c:pt idx="6">
                  <c:v>2011-12</c:v>
                </c:pt>
                <c:pt idx="7">
                  <c:v>2012-13</c:v>
                </c:pt>
                <c:pt idx="8">
                  <c:v>2013-14</c:v>
                </c:pt>
              </c:strCache>
            </c:strRef>
          </c:cat>
          <c:val>
            <c:numRef>
              <c:f>'numbers for Fig 2.2'!$E$31:$E$39</c:f>
              <c:numCache>
                <c:ptCount val="9"/>
                <c:pt idx="0">
                  <c:v>2.5</c:v>
                </c:pt>
                <c:pt idx="1">
                  <c:v>2.6</c:v>
                </c:pt>
                <c:pt idx="2">
                  <c:v>2.9</c:v>
                </c:pt>
                <c:pt idx="3">
                  <c:v>2.8</c:v>
                </c:pt>
                <c:pt idx="4">
                  <c:v>3</c:v>
                </c:pt>
                <c:pt idx="5">
                  <c:v>2.9</c:v>
                </c:pt>
              </c:numCache>
            </c:numRef>
          </c:val>
          <c:smooth val="0"/>
        </c:ser>
        <c:ser>
          <c:idx val="12"/>
          <c:order val="2"/>
          <c:tx>
            <c:strRef>
              <c:f>'numbers for Fig 2.2'!$F$29</c:f>
              <c:strCache>
                <c:ptCount val="1"/>
                <c:pt idx="0">
                  <c:v>Minibuses</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000000"/>
              </a:solidFill>
              <a:ln>
                <a:solidFill>
                  <a:srgbClr val="000000"/>
                </a:solidFill>
              </a:ln>
            </c:spPr>
          </c:marker>
          <c:cat>
            <c:strRef>
              <c:f>'numbers for Fig 2.2'!$C$31:$C$39</c:f>
              <c:strCache>
                <c:ptCount val="9"/>
                <c:pt idx="0">
                  <c:v>2005-06</c:v>
                </c:pt>
                <c:pt idx="1">
                  <c:v>2006-07</c:v>
                </c:pt>
                <c:pt idx="2">
                  <c:v>2007-08</c:v>
                </c:pt>
                <c:pt idx="3">
                  <c:v>2008-09</c:v>
                </c:pt>
                <c:pt idx="4">
                  <c:v>2009-10</c:v>
                </c:pt>
                <c:pt idx="5">
                  <c:v>2010-11</c:v>
                </c:pt>
                <c:pt idx="6">
                  <c:v>2011-12</c:v>
                </c:pt>
                <c:pt idx="7">
                  <c:v>2012-13</c:v>
                </c:pt>
                <c:pt idx="8">
                  <c:v>2013-14</c:v>
                </c:pt>
              </c:strCache>
            </c:strRef>
          </c:cat>
          <c:val>
            <c:numRef>
              <c:f>'numbers for Fig 2.2'!$F$31:$F$39</c:f>
              <c:numCache>
                <c:ptCount val="9"/>
                <c:pt idx="0">
                  <c:v>1.5</c:v>
                </c:pt>
                <c:pt idx="1">
                  <c:v>1.4</c:v>
                </c:pt>
                <c:pt idx="2">
                  <c:v>1.6</c:v>
                </c:pt>
                <c:pt idx="3">
                  <c:v>1.5</c:v>
                </c:pt>
                <c:pt idx="4">
                  <c:v>1.5</c:v>
                </c:pt>
                <c:pt idx="5">
                  <c:v>1.5</c:v>
                </c:pt>
              </c:numCache>
            </c:numRef>
          </c:val>
          <c:smooth val="0"/>
        </c:ser>
        <c:marker val="1"/>
        <c:axId val="58031001"/>
        <c:axId val="52516962"/>
      </c:lineChart>
      <c:catAx>
        <c:axId val="58031001"/>
        <c:scaling>
          <c:orientation val="minMax"/>
        </c:scaling>
        <c:axPos val="b"/>
        <c:majorGridlines>
          <c:spPr>
            <a:ln w="3175">
              <a:solidFill>
                <a:srgbClr val="808080"/>
              </a:solidFill>
              <a:prstDash val="sysDot"/>
            </a:ln>
          </c:spPr>
        </c:majorGridlines>
        <c:delete val="0"/>
        <c:numFmt formatCode="General" sourceLinked="1"/>
        <c:majorTickMark val="out"/>
        <c:minorTickMark val="none"/>
        <c:tickLblPos val="nextTo"/>
        <c:spPr>
          <a:ln w="12700">
            <a:solidFill>
              <a:srgbClr val="000000"/>
            </a:solidFill>
          </a:ln>
        </c:spPr>
        <c:crossAx val="52516962"/>
        <c:crosses val="autoZero"/>
        <c:auto val="1"/>
        <c:lblOffset val="100"/>
        <c:tickLblSkip val="1"/>
        <c:noMultiLvlLbl val="0"/>
      </c:catAx>
      <c:valAx>
        <c:axId val="52516962"/>
        <c:scaling>
          <c:orientation val="minMax"/>
        </c:scaling>
        <c:axPos val="l"/>
        <c:majorGridlines>
          <c:spPr>
            <a:ln w="3175">
              <a:solidFill>
                <a:srgbClr val="808080"/>
              </a:solidFill>
              <a:prstDash val="sysDot"/>
            </a:ln>
          </c:spPr>
        </c:majorGridlines>
        <c:delete val="0"/>
        <c:numFmt formatCode="0" sourceLinked="0"/>
        <c:majorTickMark val="out"/>
        <c:minorTickMark val="none"/>
        <c:tickLblPos val="nextTo"/>
        <c:spPr>
          <a:ln w="12700">
            <a:solidFill>
              <a:srgbClr val="000000"/>
            </a:solidFill>
          </a:ln>
        </c:spPr>
        <c:txPr>
          <a:bodyPr vert="horz" rot="0"/>
          <a:lstStyle/>
          <a:p>
            <a:pPr>
              <a:defRPr lang="en-US" cap="none" sz="1400" b="1" i="0" u="none" baseline="0">
                <a:solidFill>
                  <a:srgbClr val="000000"/>
                </a:solidFill>
                <a:latin typeface="Arial"/>
                <a:ea typeface="Arial"/>
                <a:cs typeface="Arial"/>
              </a:defRPr>
            </a:pPr>
          </a:p>
        </c:txPr>
        <c:crossAx val="58031001"/>
        <c:crossesAt val="1"/>
        <c:crossBetween val="midCat"/>
        <c:dispUnits/>
      </c:valAx>
      <c:spPr>
        <a:noFill/>
        <a:ln>
          <a:noFill/>
        </a:ln>
      </c:spPr>
    </c:plotArea>
    <c:legend>
      <c:legendPos val="r"/>
      <c:layout>
        <c:manualLayout>
          <c:xMode val="edge"/>
          <c:yMode val="edge"/>
          <c:x val="0.0535"/>
          <c:y val="0.9105"/>
          <c:w val="0.778"/>
          <c:h val="0.0895"/>
        </c:manualLayout>
      </c:layout>
      <c:overlay val="0"/>
      <c:spPr>
        <a:solidFill>
          <a:srgbClr val="FFFFFF"/>
        </a:solidFill>
        <a:ln w="3175">
          <a:solidFill>
            <a:srgbClr val="C0C0C0"/>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75" b="1"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75"/>
          <c:y val="0.05575"/>
          <c:w val="0.946"/>
          <c:h val="0.78475"/>
        </c:manualLayout>
      </c:layout>
      <c:lineChart>
        <c:grouping val="standard"/>
        <c:varyColors val="0"/>
        <c:ser>
          <c:idx val="0"/>
          <c:order val="0"/>
          <c:tx>
            <c:strRef>
              <c:f>'numbers for Fig 2.2'!$D$5</c:f>
              <c:strCache>
                <c:ptCount val="1"/>
                <c:pt idx="0">
                  <c:v>Local bus passengers</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Fig 2.2'!$C$13:$C$24</c:f>
              <c:strCache>
                <c:ptCount val="12"/>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strCache>
            </c:strRef>
          </c:cat>
          <c:val>
            <c:numRef>
              <c:f>'numbers for Fig 2.2'!$D$13:$D$24</c:f>
              <c:numCache>
                <c:ptCount val="12"/>
                <c:pt idx="0">
                  <c:v>471</c:v>
                </c:pt>
                <c:pt idx="1">
                  <c:v>478</c:v>
                </c:pt>
                <c:pt idx="2">
                  <c:v>479</c:v>
                </c:pt>
              </c:numCache>
            </c:numRef>
          </c:val>
          <c:smooth val="0"/>
        </c:ser>
        <c:ser>
          <c:idx val="1"/>
          <c:order val="1"/>
          <c:tx>
            <c:strRef>
              <c:f>'numbers for Fig 2.2'!$D$5</c:f>
              <c:strCache>
                <c:ptCount val="1"/>
                <c:pt idx="0">
                  <c:v>Local bus passengers</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Fig 2.2'!$C$13:$C$24</c:f>
              <c:strCache>
                <c:ptCount val="12"/>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strCache>
            </c:strRef>
          </c:cat>
          <c:val>
            <c:numRef>
              <c:f>'numbers for Fig 2.2'!$E$13:$E$24</c:f>
              <c:numCache>
                <c:ptCount val="12"/>
                <c:pt idx="2">
                  <c:v>460</c:v>
                </c:pt>
                <c:pt idx="3">
                  <c:v>466</c:v>
                </c:pt>
                <c:pt idx="4">
                  <c:v>476</c:v>
                </c:pt>
                <c:pt idx="5">
                  <c:v>488</c:v>
                </c:pt>
                <c:pt idx="6">
                  <c:v>484</c:v>
                </c:pt>
                <c:pt idx="7">
                  <c:v>459</c:v>
                </c:pt>
                <c:pt idx="8">
                  <c:v>431.61</c:v>
                </c:pt>
                <c:pt idx="9">
                  <c:v>437.99</c:v>
                </c:pt>
                <c:pt idx="10">
                  <c:v>423.51</c:v>
                </c:pt>
                <c:pt idx="11">
                  <c:v>424.87</c:v>
                </c:pt>
              </c:numCache>
            </c:numRef>
          </c:val>
          <c:smooth val="0"/>
        </c:ser>
        <c:ser>
          <c:idx val="2"/>
          <c:order val="2"/>
          <c:tx>
            <c:strRef>
              <c:f>'numbers for Fig 2.2'!$F$5</c:f>
              <c:strCache>
                <c:ptCount val="1"/>
                <c:pt idx="0">
                  <c:v>Veh-kms: local services</c:v>
                </c:pt>
              </c:strCache>
            </c:strRef>
          </c:tx>
          <c:spPr>
            <a:ln w="381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Fig 2.2'!$C$13:$C$24</c:f>
              <c:strCache>
                <c:ptCount val="12"/>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strCache>
            </c:strRef>
          </c:cat>
          <c:val>
            <c:numRef>
              <c:f>'numbers for Fig 2.2'!$F$13:$F$24</c:f>
              <c:numCache>
                <c:ptCount val="12"/>
                <c:pt idx="0">
                  <c:v>374</c:v>
                </c:pt>
                <c:pt idx="1">
                  <c:v>369</c:v>
                </c:pt>
                <c:pt idx="2">
                  <c:v>357</c:v>
                </c:pt>
              </c:numCache>
            </c:numRef>
          </c:val>
          <c:smooth val="0"/>
        </c:ser>
        <c:ser>
          <c:idx val="3"/>
          <c:order val="3"/>
          <c:tx>
            <c:strRef>
              <c:f>'numbers for Fig 2.2'!$F$5</c:f>
              <c:strCache>
                <c:ptCount val="1"/>
                <c:pt idx="0">
                  <c:v>Veh-kms: local services</c:v>
                </c:pt>
              </c:strCache>
            </c:strRef>
          </c:tx>
          <c:spPr>
            <a:ln w="381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Fig 2.2'!$C$13:$C$24</c:f>
              <c:strCache>
                <c:ptCount val="12"/>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strCache>
            </c:strRef>
          </c:cat>
          <c:val>
            <c:numRef>
              <c:f>'numbers for Fig 2.2'!$G$13:$G$24</c:f>
              <c:numCache>
                <c:ptCount val="12"/>
                <c:pt idx="2">
                  <c:v>359</c:v>
                </c:pt>
                <c:pt idx="3">
                  <c:v>374</c:v>
                </c:pt>
                <c:pt idx="4">
                  <c:v>385</c:v>
                </c:pt>
                <c:pt idx="5">
                  <c:v>397</c:v>
                </c:pt>
                <c:pt idx="6">
                  <c:v>386</c:v>
                </c:pt>
                <c:pt idx="7">
                  <c:v>376</c:v>
                </c:pt>
                <c:pt idx="8">
                  <c:v>346</c:v>
                </c:pt>
                <c:pt idx="9">
                  <c:v>338</c:v>
                </c:pt>
                <c:pt idx="10">
                  <c:v>327</c:v>
                </c:pt>
                <c:pt idx="11">
                  <c:v>330</c:v>
                </c:pt>
              </c:numCache>
            </c:numRef>
          </c:val>
          <c:smooth val="0"/>
        </c:ser>
        <c:ser>
          <c:idx val="4"/>
          <c:order val="4"/>
          <c:tx>
            <c:strRef>
              <c:f>'numbers for Fig 2.2'!$H$5</c:f>
              <c:strCache>
                <c:ptCount val="1"/>
                <c:pt idx="0">
                  <c:v>Veh-kms: other services</c:v>
                </c:pt>
              </c:strCache>
            </c:strRef>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FFFF"/>
              </a:solidFill>
              <a:ln>
                <a:solidFill>
                  <a:srgbClr val="000000"/>
                </a:solidFill>
              </a:ln>
            </c:spPr>
          </c:marker>
          <c:cat>
            <c:strRef>
              <c:f>'numbers for Fig 2.2'!$C$13:$C$24</c:f>
              <c:strCache>
                <c:ptCount val="12"/>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strCache>
            </c:strRef>
          </c:cat>
          <c:val>
            <c:numRef>
              <c:f>'numbers for Fig 2.2'!$H$13:$H$24</c:f>
              <c:numCache>
                <c:ptCount val="12"/>
                <c:pt idx="0">
                  <c:v>143</c:v>
                </c:pt>
                <c:pt idx="1">
                  <c:v>166</c:v>
                </c:pt>
              </c:numCache>
            </c:numRef>
          </c:val>
          <c:smooth val="0"/>
        </c:ser>
        <c:marker val="1"/>
        <c:axId val="2890611"/>
        <c:axId val="26015500"/>
      </c:lineChart>
      <c:catAx>
        <c:axId val="2890611"/>
        <c:scaling>
          <c:orientation val="minMax"/>
        </c:scaling>
        <c:axPos val="b"/>
        <c:delete val="0"/>
        <c:numFmt formatCode="General" sourceLinked="1"/>
        <c:majorTickMark val="out"/>
        <c:minorTickMark val="none"/>
        <c:tickLblPos val="nextTo"/>
        <c:spPr>
          <a:ln w="3175">
            <a:solidFill>
              <a:srgbClr val="000000"/>
            </a:solidFill>
          </a:ln>
        </c:spPr>
        <c:crossAx val="26015500"/>
        <c:crosses val="autoZero"/>
        <c:auto val="1"/>
        <c:lblOffset val="100"/>
        <c:tickLblSkip val="1"/>
        <c:noMultiLvlLbl val="0"/>
      </c:catAx>
      <c:valAx>
        <c:axId val="26015500"/>
        <c:scaling>
          <c:orientation val="minMax"/>
          <c:max val="550"/>
        </c:scaling>
        <c:axPos val="l"/>
        <c:title>
          <c:tx>
            <c:rich>
              <a:bodyPr vert="horz" rot="0" anchor="ctr"/>
              <a:lstStyle/>
              <a:p>
                <a:pPr algn="ctr">
                  <a:defRPr/>
                </a:pPr>
                <a:r>
                  <a:rPr lang="en-US" cap="none" sz="1175" b="1" i="0" u="none" baseline="0">
                    <a:solidFill>
                      <a:srgbClr val="000000"/>
                    </a:solidFill>
                    <a:latin typeface="Arial"/>
                    <a:ea typeface="Arial"/>
                    <a:cs typeface="Arial"/>
                  </a:rPr>
                  <a:t>Millions</a:t>
                </a:r>
              </a:p>
            </c:rich>
          </c:tx>
          <c:layout>
            <c:manualLayout>
              <c:xMode val="factor"/>
              <c:yMode val="factor"/>
              <c:x val="0.016"/>
              <c:y val="0.141"/>
            </c:manualLayout>
          </c:layout>
          <c:overlay val="0"/>
          <c:spPr>
            <a:noFill/>
            <a:ln w="3175">
              <a:noFill/>
            </a:ln>
          </c:spPr>
        </c:title>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00"/>
            </a:solidFill>
          </a:ln>
        </c:spPr>
        <c:crossAx val="2890611"/>
        <c:crossesAt val="1"/>
        <c:crossBetween val="midCat"/>
        <c:dispUnits/>
        <c:majorUnit val="50"/>
      </c:valAx>
      <c:spPr>
        <a:noFill/>
        <a:ln w="12700">
          <a:solidFill>
            <a:srgbClr val="000000"/>
          </a:solidFill>
        </a:ln>
      </c:spPr>
    </c:plotArea>
    <c:legend>
      <c:legendPos val="b"/>
      <c:legendEntry>
        <c:idx val="1"/>
        <c:delete val="1"/>
      </c:legendEntry>
      <c:legendEntry>
        <c:idx val="3"/>
        <c:delete val="1"/>
      </c:legendEntry>
      <c:layout>
        <c:manualLayout>
          <c:xMode val="edge"/>
          <c:yMode val="edge"/>
          <c:x val="0.00675"/>
          <c:y val="0.877"/>
          <c:w val="0.946"/>
          <c:h val="0.114"/>
        </c:manualLayout>
      </c:layout>
      <c:overlay val="0"/>
      <c:spPr>
        <a:solidFill>
          <a:srgbClr val="FFFFFF"/>
        </a:solidFill>
        <a:ln w="3175">
          <a:solidFill>
            <a:srgbClr val="C0C0C0"/>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75" b="1"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(constant prices, 2002=100)</a:t>
            </a:r>
          </a:p>
        </c:rich>
      </c:tx>
      <c:layout>
        <c:manualLayout>
          <c:xMode val="factor"/>
          <c:yMode val="factor"/>
          <c:x val="-0.00075"/>
          <c:y val="-0.0185"/>
        </c:manualLayout>
      </c:layout>
      <c:spPr>
        <a:noFill/>
        <a:ln w="3175">
          <a:noFill/>
        </a:ln>
      </c:spPr>
    </c:title>
    <c:plotArea>
      <c:layout>
        <c:manualLayout>
          <c:xMode val="edge"/>
          <c:yMode val="edge"/>
          <c:x val="0.03225"/>
          <c:y val="0.11175"/>
          <c:w val="0.94525"/>
          <c:h val="0.773"/>
        </c:manualLayout>
      </c:layout>
      <c:lineChart>
        <c:grouping val="standard"/>
        <c:varyColors val="0"/>
        <c:ser>
          <c:idx val="0"/>
          <c:order val="0"/>
          <c:tx>
            <c:v>Scotland</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'Tab 2.4 - 2.7'!$R$19:$AB$20</c:f>
              <c:multiLvlStrCache>
                <c:ptCount val="11"/>
                <c:lvl>
                  <c:pt idx="0">
                    <c:v>2004</c:v>
                  </c:pt>
                  <c:pt idx="1">
                    <c:v>2005</c:v>
                  </c:pt>
                  <c:pt idx="2">
                    <c:v>2006</c:v>
                  </c:pt>
                  <c:pt idx="3">
                    <c:v>2007</c:v>
                  </c:pt>
                  <c:pt idx="4">
                    <c:v>2008</c:v>
                  </c:pt>
                  <c:pt idx="5">
                    <c:v>2009</c:v>
                  </c:pt>
                  <c:pt idx="6">
                    <c:v>2010</c:v>
                  </c:pt>
                  <c:pt idx="7">
                    <c:v>2011</c:v>
                  </c:pt>
                  <c:pt idx="8">
                    <c:v>2012</c:v>
                  </c:pt>
                  <c:pt idx="9">
                    <c:v>2013</c:v>
                  </c:pt>
                  <c:pt idx="10">
                    <c:v>2014</c:v>
                  </c:pt>
                </c:lvl>
              </c:multiLvlStrCache>
            </c:multiLvlStrRef>
          </c:cat>
          <c:val>
            <c:numRef>
              <c:f>'Tab 2.4 - 2.7'!$R$27:$AB$27</c:f>
              <c:numCache>
                <c:ptCount val="11"/>
                <c:pt idx="0">
                  <c:v>98.1390793339863</c:v>
                </c:pt>
                <c:pt idx="1">
                  <c:v>97.94319294809011</c:v>
                </c:pt>
                <c:pt idx="2">
                  <c:v>100.58765915768855</c:v>
                </c:pt>
                <c:pt idx="3">
                  <c:v>101.66503428011752</c:v>
                </c:pt>
                <c:pt idx="4">
                  <c:v>102.64446620959843</c:v>
                </c:pt>
                <c:pt idx="5">
                  <c:v>111.65523996082274</c:v>
                </c:pt>
                <c:pt idx="6">
                  <c:v>109.50048971596473</c:v>
                </c:pt>
                <c:pt idx="7">
                  <c:v>106.07247796278159</c:v>
                </c:pt>
                <c:pt idx="8">
                  <c:v>107.83545543584721</c:v>
                </c:pt>
                <c:pt idx="9">
                  <c:v>108.91283055827621</c:v>
                </c:pt>
                <c:pt idx="10">
                  <c:v>109.69637610186093</c:v>
                </c:pt>
              </c:numCache>
            </c:numRef>
          </c:val>
          <c:smooth val="0"/>
        </c:ser>
        <c:ser>
          <c:idx val="1"/>
          <c:order val="1"/>
          <c:tx>
            <c:v>Great Britain</c:v>
          </c:tx>
          <c:spPr>
            <a:ln w="25400">
              <a:solidFill>
                <a:srgbClr val="808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'Tab 2.4 - 2.7'!$R$19:$AB$20</c:f>
              <c:multiLvlStrCache>
                <c:ptCount val="11"/>
                <c:lvl>
                  <c:pt idx="0">
                    <c:v>2004</c:v>
                  </c:pt>
                  <c:pt idx="1">
                    <c:v>2005</c:v>
                  </c:pt>
                  <c:pt idx="2">
                    <c:v>2006</c:v>
                  </c:pt>
                  <c:pt idx="3">
                    <c:v>2007</c:v>
                  </c:pt>
                  <c:pt idx="4">
                    <c:v>2008</c:v>
                  </c:pt>
                  <c:pt idx="5">
                    <c:v>2009</c:v>
                  </c:pt>
                  <c:pt idx="6">
                    <c:v>2010</c:v>
                  </c:pt>
                  <c:pt idx="7">
                    <c:v>2011</c:v>
                  </c:pt>
                  <c:pt idx="8">
                    <c:v>2012</c:v>
                  </c:pt>
                  <c:pt idx="9">
                    <c:v>2013</c:v>
                  </c:pt>
                  <c:pt idx="10">
                    <c:v>2014</c:v>
                  </c:pt>
                </c:lvl>
              </c:multiLvlStrCache>
            </c:multiLvlStrRef>
          </c:cat>
          <c:val>
            <c:numRef>
              <c:f>'Tab 2.4 - 2.7'!$R$28:$AB$28</c:f>
              <c:numCache>
                <c:ptCount val="11"/>
                <c:pt idx="0">
                  <c:v>102.2269353128314</c:v>
                </c:pt>
                <c:pt idx="1">
                  <c:v>106.04453870625663</c:v>
                </c:pt>
                <c:pt idx="2">
                  <c:v>111.77094379639449</c:v>
                </c:pt>
                <c:pt idx="3">
                  <c:v>109.11983032873809</c:v>
                </c:pt>
                <c:pt idx="4">
                  <c:v>107.95334040296925</c:v>
                </c:pt>
                <c:pt idx="5">
                  <c:v>117.70943796394486</c:v>
                </c:pt>
                <c:pt idx="6">
                  <c:v>118.02757158006362</c:v>
                </c:pt>
                <c:pt idx="7">
                  <c:v>117.49734888653234</c:v>
                </c:pt>
                <c:pt idx="8">
                  <c:v>120.25450689289502</c:v>
                </c:pt>
                <c:pt idx="9">
                  <c:v>121.95121951219512</c:v>
                </c:pt>
                <c:pt idx="10">
                  <c:v>122.69353128313894</c:v>
                </c:pt>
              </c:numCache>
            </c:numRef>
          </c:val>
          <c:smooth val="0"/>
        </c:ser>
        <c:marker val="1"/>
        <c:axId val="32812909"/>
        <c:axId val="26880726"/>
      </c:lineChart>
      <c:catAx>
        <c:axId val="32812909"/>
        <c:scaling>
          <c:orientation val="minMax"/>
        </c:scaling>
        <c:axPos val="b"/>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00"/>
            </a:solidFill>
          </a:ln>
        </c:spPr>
        <c:txPr>
          <a:bodyPr vert="horz" rot="-5400000"/>
          <a:lstStyle/>
          <a:p>
            <a:pPr>
              <a:defRPr lang="en-US" cap="none" sz="1200" b="1" i="0" u="none" baseline="0">
                <a:solidFill>
                  <a:srgbClr val="000000"/>
                </a:solidFill>
                <a:latin typeface="Arial"/>
                <a:ea typeface="Arial"/>
                <a:cs typeface="Arial"/>
              </a:defRPr>
            </a:pPr>
          </a:p>
        </c:txPr>
        <c:crossAx val="26880726"/>
        <c:crossesAt val="80"/>
        <c:auto val="1"/>
        <c:lblOffset val="100"/>
        <c:tickLblSkip val="1"/>
        <c:noMultiLvlLbl val="0"/>
      </c:catAx>
      <c:valAx>
        <c:axId val="26880726"/>
        <c:scaling>
          <c:orientation val="minMax"/>
          <c:max val="125"/>
          <c:min val="80"/>
        </c:scaling>
        <c:axPos val="l"/>
        <c:title>
          <c:tx>
            <c:rich>
              <a:bodyPr vert="horz" rot="0" anchor="ctr"/>
              <a:lstStyle/>
              <a:p>
                <a:pPr algn="ctr">
                  <a:defRPr/>
                </a:pPr>
                <a:r>
                  <a:rPr lang="en-US" cap="none" sz="1200" b="1" i="0" u="none" baseline="0">
                    <a:solidFill>
                      <a:srgbClr val="000000"/>
                    </a:solidFill>
                    <a:latin typeface="Arial"/>
                    <a:ea typeface="Arial"/>
                    <a:cs typeface="Arial"/>
                  </a:rPr>
                  <a:t>Index</a:t>
                </a:r>
              </a:p>
            </c:rich>
          </c:tx>
          <c:layout>
            <c:manualLayout>
              <c:xMode val="factor"/>
              <c:yMode val="factor"/>
              <c:x val="0.00675"/>
              <c:y val="0.144"/>
            </c:manualLayout>
          </c:layout>
          <c:overlay val="0"/>
          <c:spPr>
            <a:noFill/>
            <a:ln w="3175">
              <a:noFill/>
            </a:ln>
          </c:spPr>
        </c:title>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32812909"/>
        <c:crossesAt val="1"/>
        <c:crossBetween val="midCat"/>
        <c:dispUnits/>
        <c:majorUnit val="10"/>
      </c:valAx>
      <c:spPr>
        <a:noFill/>
        <a:ln w="3175">
          <a:solidFill>
            <a:srgbClr val="C0C0C0"/>
          </a:solidFill>
        </a:ln>
      </c:spPr>
    </c:plotArea>
    <c:legend>
      <c:legendPos val="b"/>
      <c:layout>
        <c:manualLayout>
          <c:xMode val="edge"/>
          <c:yMode val="edge"/>
          <c:x val="0.1955"/>
          <c:y val="0.9375"/>
          <c:w val="0.22775"/>
          <c:h val="0.0355"/>
        </c:manualLayout>
      </c:layout>
      <c:overlay val="0"/>
      <c:spPr>
        <a:solidFill>
          <a:srgbClr val="FFFFFF"/>
        </a:solidFill>
        <a:ln w="3175">
          <a:solidFill>
            <a:srgbClr val="C0C0C0"/>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1"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0.79775</cdr:x>
      <cdr:y>0.2215</cdr:y>
    </cdr:from>
    <cdr:to>
      <cdr:x>0.8585</cdr:x>
      <cdr:y>0.2215</cdr:y>
    </cdr:to>
    <cdr:sp>
      <cdr:nvSpPr>
        <cdr:cNvPr id="1" name="Line 1"/>
        <cdr:cNvSpPr>
          <a:spLocks/>
        </cdr:cNvSpPr>
      </cdr:nvSpPr>
      <cdr:spPr>
        <a:xfrm flipH="1">
          <a:off x="0" y="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0.79625</cdr:x>
      <cdr:y>0.289</cdr:y>
    </cdr:from>
    <cdr:to>
      <cdr:x>0.857</cdr:x>
      <cdr:y>0.289</cdr:y>
    </cdr:to>
    <cdr:sp>
      <cdr:nvSpPr>
        <cdr:cNvPr id="2" name="Line 2"/>
        <cdr:cNvSpPr>
          <a:spLocks/>
        </cdr:cNvSpPr>
      </cdr:nvSpPr>
      <cdr:spPr>
        <a:xfrm flipH="1">
          <a:off x="0" y="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0.79625</cdr:x>
      <cdr:y>0.3495</cdr:y>
    </cdr:from>
    <cdr:to>
      <cdr:x>0.8555</cdr:x>
      <cdr:y>0.3495</cdr:y>
    </cdr:to>
    <cdr:sp>
      <cdr:nvSpPr>
        <cdr:cNvPr id="3" name="Line 3"/>
        <cdr:cNvSpPr>
          <a:spLocks/>
        </cdr:cNvSpPr>
      </cdr:nvSpPr>
      <cdr:spPr>
        <a:xfrm flipH="1">
          <a:off x="0" y="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0.795</cdr:x>
      <cdr:y>0.1595</cdr:y>
    </cdr:from>
    <cdr:to>
      <cdr:x>0.8555</cdr:x>
      <cdr:y>0.1605</cdr:y>
    </cdr:to>
    <cdr:sp>
      <cdr:nvSpPr>
        <cdr:cNvPr id="4" name="Line 4"/>
        <cdr:cNvSpPr>
          <a:spLocks/>
        </cdr:cNvSpPr>
      </cdr:nvSpPr>
      <cdr:spPr>
        <a:xfrm flipH="1">
          <a:off x="0" y="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0.8555</cdr:x>
      <cdr:y>0.15575</cdr:y>
    </cdr:from>
    <cdr:to>
      <cdr:x>0.8555</cdr:x>
      <cdr:y>0.15575</cdr:y>
    </cdr:to>
    <cdr:sp>
      <cdr:nvSpPr>
        <cdr:cNvPr id="5" name="Text 6"/>
        <cdr:cNvSpPr txBox="1">
          <a:spLocks noChangeArrowheads="1"/>
        </cdr:cNvSpPr>
      </cdr:nvSpPr>
      <cdr:spPr>
        <a:xfrm>
          <a:off x="0" y="0"/>
          <a:ext cx="0" cy="0"/>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Single: 36 plus seats</a:t>
          </a:r>
        </a:p>
      </cdr:txBody>
    </cdr:sp>
  </cdr:relSizeAnchor>
  <cdr:relSizeAnchor xmlns:cdr="http://schemas.openxmlformats.org/drawingml/2006/chartDrawing">
    <cdr:from>
      <cdr:x>0.86875</cdr:x>
      <cdr:y>0.2045</cdr:y>
    </cdr:from>
    <cdr:to>
      <cdr:x>0.86875</cdr:x>
      <cdr:y>0.2045</cdr:y>
    </cdr:to>
    <cdr:sp>
      <cdr:nvSpPr>
        <cdr:cNvPr id="6" name="Text 7"/>
        <cdr:cNvSpPr txBox="1">
          <a:spLocks noChangeArrowheads="1"/>
        </cdr:cNvSpPr>
      </cdr:nvSpPr>
      <cdr:spPr>
        <a:xfrm>
          <a:off x="0" y="0"/>
          <a:ext cx="0" cy="0"/>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Double Deckers</a:t>
          </a:r>
        </a:p>
      </cdr:txBody>
    </cdr:sp>
  </cdr:relSizeAnchor>
  <cdr:relSizeAnchor xmlns:cdr="http://schemas.openxmlformats.org/drawingml/2006/chartDrawing">
    <cdr:from>
      <cdr:x>0.8585</cdr:x>
      <cdr:y>0.2755</cdr:y>
    </cdr:from>
    <cdr:to>
      <cdr:x>0.8585</cdr:x>
      <cdr:y>0.2755</cdr:y>
    </cdr:to>
    <cdr:sp>
      <cdr:nvSpPr>
        <cdr:cNvPr id="7" name="Text 8"/>
        <cdr:cNvSpPr txBox="1">
          <a:spLocks noChangeArrowheads="1"/>
        </cdr:cNvSpPr>
      </cdr:nvSpPr>
      <cdr:spPr>
        <a:xfrm>
          <a:off x="0" y="0"/>
          <a:ext cx="0" cy="0"/>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Single: 17-35 seats</a:t>
          </a:r>
        </a:p>
      </cdr:txBody>
    </cdr:sp>
  </cdr:relSizeAnchor>
  <cdr:relSizeAnchor xmlns:cdr="http://schemas.openxmlformats.org/drawingml/2006/chartDrawing">
    <cdr:from>
      <cdr:x>0.8585</cdr:x>
      <cdr:y>0.33675</cdr:y>
    </cdr:from>
    <cdr:to>
      <cdr:x>0.8585</cdr:x>
      <cdr:y>0.33675</cdr:y>
    </cdr:to>
    <cdr:sp>
      <cdr:nvSpPr>
        <cdr:cNvPr id="8" name="Text 9"/>
        <cdr:cNvSpPr txBox="1">
          <a:spLocks noChangeArrowheads="1"/>
        </cdr:cNvSpPr>
      </cdr:nvSpPr>
      <cdr:spPr>
        <a:xfrm>
          <a:off x="0" y="0"/>
          <a:ext cx="0" cy="0"/>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Single: up to 16 seats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27</xdr:row>
      <xdr:rowOff>0</xdr:rowOff>
    </xdr:from>
    <xdr:to>
      <xdr:col>1</xdr:col>
      <xdr:colOff>0</xdr:colOff>
      <xdr:row>27</xdr:row>
      <xdr:rowOff>0</xdr:rowOff>
    </xdr:to>
    <xdr:graphicFrame>
      <xdr:nvGraphicFramePr>
        <xdr:cNvPr id="1" name="Chart 1"/>
        <xdr:cNvGraphicFramePr/>
      </xdr:nvGraphicFramePr>
      <xdr:xfrm>
        <a:off x="390525" y="5734050"/>
        <a:ext cx="0"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0.66625</cdr:x>
      <cdr:y>0.29875</cdr:y>
    </cdr:from>
    <cdr:to>
      <cdr:x>0.75675</cdr:x>
      <cdr:y>0.29875</cdr:y>
    </cdr:to>
    <cdr:sp>
      <cdr:nvSpPr>
        <cdr:cNvPr id="1" name="Line 1"/>
        <cdr:cNvSpPr>
          <a:spLocks/>
        </cdr:cNvSpPr>
      </cdr:nvSpPr>
      <cdr:spPr>
        <a:xfrm flipH="1">
          <a:off x="1257300" y="0"/>
          <a:ext cx="1714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0.6655</cdr:x>
      <cdr:y>0.3665</cdr:y>
    </cdr:from>
    <cdr:to>
      <cdr:x>0.752</cdr:x>
      <cdr:y>0.3665</cdr:y>
    </cdr:to>
    <cdr:sp>
      <cdr:nvSpPr>
        <cdr:cNvPr id="2" name="Line 2"/>
        <cdr:cNvSpPr>
          <a:spLocks/>
        </cdr:cNvSpPr>
      </cdr:nvSpPr>
      <cdr:spPr>
        <a:xfrm flipH="1">
          <a:off x="1257300" y="0"/>
          <a:ext cx="1619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0.664</cdr:x>
      <cdr:y>0.42775</cdr:y>
    </cdr:from>
    <cdr:to>
      <cdr:x>0.75125</cdr:x>
      <cdr:y>0.42775</cdr:y>
    </cdr:to>
    <cdr:sp>
      <cdr:nvSpPr>
        <cdr:cNvPr id="3" name="Line 3"/>
        <cdr:cNvSpPr>
          <a:spLocks/>
        </cdr:cNvSpPr>
      </cdr:nvSpPr>
      <cdr:spPr>
        <a:xfrm flipH="1">
          <a:off x="1257300" y="0"/>
          <a:ext cx="1619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0.66325</cdr:x>
      <cdr:y>0.1925</cdr:y>
    </cdr:from>
    <cdr:to>
      <cdr:x>0.75125</cdr:x>
      <cdr:y>0.194</cdr:y>
    </cdr:to>
    <cdr:sp>
      <cdr:nvSpPr>
        <cdr:cNvPr id="4" name="Line 4"/>
        <cdr:cNvSpPr>
          <a:spLocks/>
        </cdr:cNvSpPr>
      </cdr:nvSpPr>
      <cdr:spPr>
        <a:xfrm flipH="1">
          <a:off x="1247775" y="0"/>
          <a:ext cx="1714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0.03725</cdr:x>
      <cdr:y>0.07725</cdr:y>
    </cdr:from>
    <cdr:to>
      <cdr:x>0.03875</cdr:x>
      <cdr:y>0.07725</cdr:y>
    </cdr:to>
    <cdr:sp>
      <cdr:nvSpPr>
        <cdr:cNvPr id="5" name="Text 6"/>
        <cdr:cNvSpPr txBox="1">
          <a:spLocks noChangeArrowheads="1"/>
        </cdr:cNvSpPr>
      </cdr:nvSpPr>
      <cdr:spPr>
        <a:xfrm>
          <a:off x="66675" y="0"/>
          <a:ext cx="0" cy="0"/>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Single: 36 plus seats</a:t>
          </a:r>
        </a:p>
      </cdr:txBody>
    </cdr:sp>
  </cdr:relSizeAnchor>
  <cdr:relSizeAnchor xmlns:cdr="http://schemas.openxmlformats.org/drawingml/2006/chartDrawing">
    <cdr:from>
      <cdr:x>0.16725</cdr:x>
      <cdr:y>0.14</cdr:y>
    </cdr:from>
    <cdr:to>
      <cdr:x>0.16875</cdr:x>
      <cdr:y>0.14</cdr:y>
    </cdr:to>
    <cdr:sp>
      <cdr:nvSpPr>
        <cdr:cNvPr id="6" name="Text 7"/>
        <cdr:cNvSpPr txBox="1">
          <a:spLocks noChangeArrowheads="1"/>
        </cdr:cNvSpPr>
      </cdr:nvSpPr>
      <cdr:spPr>
        <a:xfrm>
          <a:off x="314325" y="0"/>
          <a:ext cx="0" cy="0"/>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Double Deckers</a:t>
          </a:r>
        </a:p>
      </cdr:txBody>
    </cdr:sp>
  </cdr:relSizeAnchor>
  <cdr:relSizeAnchor xmlns:cdr="http://schemas.openxmlformats.org/drawingml/2006/chartDrawing">
    <cdr:from>
      <cdr:x>0.14075</cdr:x>
      <cdr:y>0.1845</cdr:y>
    </cdr:from>
    <cdr:to>
      <cdr:x>0.14225</cdr:x>
      <cdr:y>0.1845</cdr:y>
    </cdr:to>
    <cdr:sp>
      <cdr:nvSpPr>
        <cdr:cNvPr id="7" name="Text 8"/>
        <cdr:cNvSpPr txBox="1">
          <a:spLocks noChangeArrowheads="1"/>
        </cdr:cNvSpPr>
      </cdr:nvSpPr>
      <cdr:spPr>
        <a:xfrm>
          <a:off x="266700" y="0"/>
          <a:ext cx="0" cy="0"/>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Single: 17-35 seats</a:t>
          </a:r>
        </a:p>
      </cdr:txBody>
    </cdr:sp>
  </cdr:relSizeAnchor>
  <cdr:relSizeAnchor xmlns:cdr="http://schemas.openxmlformats.org/drawingml/2006/chartDrawing">
    <cdr:from>
      <cdr:x>-0.02825</cdr:x>
      <cdr:y>0.124</cdr:y>
    </cdr:from>
    <cdr:to>
      <cdr:x>-0.02825</cdr:x>
      <cdr:y>0.124</cdr:y>
    </cdr:to>
    <cdr:sp>
      <cdr:nvSpPr>
        <cdr:cNvPr id="8" name="Text 9"/>
        <cdr:cNvSpPr txBox="1">
          <a:spLocks noChangeArrowheads="1"/>
        </cdr:cNvSpPr>
      </cdr:nvSpPr>
      <cdr:spPr>
        <a:xfrm>
          <a:off x="-47624" y="0"/>
          <a:ext cx="0" cy="0"/>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Single: up to 16 seats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74</xdr:row>
      <xdr:rowOff>0</xdr:rowOff>
    </xdr:from>
    <xdr:to>
      <xdr:col>14</xdr:col>
      <xdr:colOff>28575</xdr:colOff>
      <xdr:row>74</xdr:row>
      <xdr:rowOff>0</xdr:rowOff>
    </xdr:to>
    <xdr:graphicFrame>
      <xdr:nvGraphicFramePr>
        <xdr:cNvPr id="1" name="Chart 1"/>
        <xdr:cNvGraphicFramePr/>
      </xdr:nvGraphicFramePr>
      <xdr:xfrm>
        <a:off x="704850" y="15220950"/>
        <a:ext cx="1895475" cy="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-0.0005</cdr:y>
    </cdr:from>
    <cdr:to>
      <cdr:x>0.11575</cdr:x>
      <cdr:y>0.0355</cdr:y>
    </cdr:to>
    <cdr:sp>
      <cdr:nvSpPr>
        <cdr:cNvPr id="1" name="Text Box 20"/>
        <cdr:cNvSpPr txBox="1">
          <a:spLocks noChangeArrowheads="1"/>
        </cdr:cNvSpPr>
      </cdr:nvSpPr>
      <cdr:spPr>
        <a:xfrm>
          <a:off x="0" y="0"/>
          <a:ext cx="1295400" cy="228600"/>
        </a:xfrm>
        <a:prstGeom prst="rect">
          <a:avLst/>
        </a:prstGeom>
        <a:noFill/>
        <a:ln w="9525" cmpd="sng">
          <a:noFill/>
        </a:ln>
      </cdr:spPr>
      <cdr:txBody>
        <a:bodyPr vertOverflow="clip" wrap="square" lIns="36576" tIns="27432" rIns="0" bIns="0"/>
        <a:p>
          <a:pPr algn="l">
            <a:defRPr/>
          </a:pPr>
          <a:r>
            <a:rPr lang="en-US" cap="none" sz="1175" b="1" i="0" u="none" baseline="0">
              <a:solidFill>
                <a:srgbClr val="000000"/>
              </a:solidFill>
              <a:latin typeface="Arial"/>
              <a:ea typeface="Arial"/>
              <a:cs typeface="Arial"/>
            </a:rPr>
            <a:t>Thousand</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0.96125</cdr:x>
      <cdr:y>0.2525</cdr:y>
    </cdr:from>
    <cdr:to>
      <cdr:x>0.9755</cdr:x>
      <cdr:y>0.312</cdr:y>
    </cdr:to>
    <cdr:sp fLocksText="0">
      <cdr:nvSpPr>
        <cdr:cNvPr id="1" name="Text Box 1"/>
        <cdr:cNvSpPr txBox="1">
          <a:spLocks noChangeArrowheads="1"/>
        </cdr:cNvSpPr>
      </cdr:nvSpPr>
      <cdr:spPr>
        <a:xfrm>
          <a:off x="10810875" y="1438275"/>
          <a:ext cx="161925" cy="3429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1</xdr:row>
      <xdr:rowOff>123825</xdr:rowOff>
    </xdr:from>
    <xdr:to>
      <xdr:col>18</xdr:col>
      <xdr:colOff>571500</xdr:colOff>
      <xdr:row>34</xdr:row>
      <xdr:rowOff>28575</xdr:rowOff>
    </xdr:to>
    <xdr:graphicFrame>
      <xdr:nvGraphicFramePr>
        <xdr:cNvPr id="1" name="Chart 1"/>
        <xdr:cNvGraphicFramePr/>
      </xdr:nvGraphicFramePr>
      <xdr:xfrm>
        <a:off x="257175" y="381000"/>
        <a:ext cx="11287125" cy="6467475"/>
      </xdr:xfrm>
      <a:graphic>
        <a:graphicData uri="http://schemas.openxmlformats.org/drawingml/2006/chart">
          <c:chart xmlns:c="http://schemas.openxmlformats.org/drawingml/2006/chart" r:id="rId1"/>
        </a:graphicData>
      </a:graphic>
    </xdr:graphicFrame>
    <xdr:clientData/>
  </xdr:twoCellAnchor>
  <xdr:twoCellAnchor>
    <xdr:from>
      <xdr:col>0</xdr:col>
      <xdr:colOff>180975</xdr:colOff>
      <xdr:row>39</xdr:row>
      <xdr:rowOff>9525</xdr:rowOff>
    </xdr:from>
    <xdr:to>
      <xdr:col>18</xdr:col>
      <xdr:colOff>581025</xdr:colOff>
      <xdr:row>77</xdr:row>
      <xdr:rowOff>104775</xdr:rowOff>
    </xdr:to>
    <xdr:graphicFrame>
      <xdr:nvGraphicFramePr>
        <xdr:cNvPr id="2" name="Chart 59"/>
        <xdr:cNvGraphicFramePr/>
      </xdr:nvGraphicFramePr>
      <xdr:xfrm>
        <a:off x="180975" y="7791450"/>
        <a:ext cx="11372850" cy="6429375"/>
      </xdr:xfrm>
      <a:graphic>
        <a:graphicData uri="http://schemas.openxmlformats.org/drawingml/2006/chart">
          <c:chart xmlns:c="http://schemas.openxmlformats.org/drawingml/2006/chart" r:id="rId2"/>
        </a:graphicData>
      </a:graphic>
    </xdr:graphicFrame>
    <xdr:clientData/>
  </xdr:twoCellAnchor>
  <xdr:twoCellAnchor>
    <xdr:from>
      <xdr:col>0</xdr:col>
      <xdr:colOff>323850</xdr:colOff>
      <xdr:row>84</xdr:row>
      <xdr:rowOff>19050</xdr:rowOff>
    </xdr:from>
    <xdr:to>
      <xdr:col>18</xdr:col>
      <xdr:colOff>600075</xdr:colOff>
      <xdr:row>119</xdr:row>
      <xdr:rowOff>66675</xdr:rowOff>
    </xdr:to>
    <xdr:graphicFrame>
      <xdr:nvGraphicFramePr>
        <xdr:cNvPr id="3" name="Chart 1025"/>
        <xdr:cNvGraphicFramePr/>
      </xdr:nvGraphicFramePr>
      <xdr:xfrm>
        <a:off x="323850" y="15316200"/>
        <a:ext cx="11249025" cy="571500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208542\Application%20Data\Objective\Objects\Government%20support%20on%20local%20bus%20services%20by%20are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Z604868\Local%20Settings\Temporary%20Internet%20Files\OLK38\Regional%20-%20Tables%2015%20and%2016%20-%20OL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0429a\datashare\ETLLD\Transport%20Stats\_Travel%20Diary%20publication\Travel%20Diary%202011%20publication\Travel%20Diary%20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overnment Support - Local bu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s 15 - 16 - OLD"/>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nts"/>
      <sheetName val="Figure 1"/>
      <sheetName val="Figure 2"/>
      <sheetName val="Figure 3"/>
      <sheetName val="Figure 4"/>
      <sheetName val="Figure 5"/>
      <sheetName val="Chart data"/>
      <sheetName val="Tables 1-3"/>
      <sheetName val="Tables 4-6"/>
      <sheetName val="Tables 7-11"/>
      <sheetName val="Table 12"/>
      <sheetName val="Table 13"/>
      <sheetName val="Table 14"/>
      <sheetName val="Table 15"/>
      <sheetName val="Table 16"/>
      <sheetName val="Table 17"/>
      <sheetName val="Data - Figs 1,3-7,9-12"/>
      <sheetName val="Data - Figs 14-15"/>
      <sheetName val="Sheet1"/>
      <sheetName val="Chart3"/>
      <sheetName val="Chart1"/>
      <sheetName val="Chart1 (2)"/>
      <sheetName val="Figure 15 - OLD"/>
      <sheetName val="Figure 1 - OL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68"/>
  <sheetViews>
    <sheetView tabSelected="1" zoomScale="70" zoomScaleNormal="70" zoomScalePageLayoutView="85" workbookViewId="0" topLeftCell="A1">
      <selection activeCell="A1" sqref="A1"/>
    </sheetView>
  </sheetViews>
  <sheetFormatPr defaultColWidth="9.140625" defaultRowHeight="12.75"/>
  <cols>
    <col min="1" max="1" width="5.8515625" style="188" customWidth="1"/>
    <col min="2" max="2" width="35.140625" style="188" customWidth="1"/>
    <col min="3" max="3" width="10.28125" style="188" hidden="1" customWidth="1"/>
    <col min="4" max="4" width="10.28125" style="188" customWidth="1"/>
    <col min="5" max="12" width="9.7109375" style="188" customWidth="1"/>
    <col min="13" max="13" width="11.421875" style="188" customWidth="1"/>
    <col min="14" max="14" width="13.140625" style="188" customWidth="1"/>
    <col min="15" max="16384" width="9.140625" style="188" customWidth="1"/>
  </cols>
  <sheetData>
    <row r="1" spans="1:14" s="121" customFormat="1" ht="18.75">
      <c r="A1" s="120" t="s">
        <v>243</v>
      </c>
      <c r="B1" s="120"/>
      <c r="C1" s="120"/>
      <c r="D1" s="120"/>
      <c r="E1" s="120"/>
      <c r="F1" s="120"/>
      <c r="G1" s="120"/>
      <c r="H1" s="120"/>
      <c r="I1" s="120"/>
      <c r="J1" s="120"/>
      <c r="K1" s="120"/>
      <c r="L1" s="120"/>
      <c r="M1" s="268"/>
      <c r="N1" s="268"/>
    </row>
    <row r="2" spans="1:14" s="100" customFormat="1" ht="15.75">
      <c r="A2" s="70"/>
      <c r="B2" s="70"/>
      <c r="C2" s="489" t="s">
        <v>72</v>
      </c>
      <c r="D2" s="491" t="s">
        <v>73</v>
      </c>
      <c r="E2" s="491" t="s">
        <v>74</v>
      </c>
      <c r="F2" s="491" t="s">
        <v>75</v>
      </c>
      <c r="G2" s="491" t="s">
        <v>76</v>
      </c>
      <c r="H2" s="491" t="s">
        <v>77</v>
      </c>
      <c r="I2" s="491" t="s">
        <v>78</v>
      </c>
      <c r="J2" s="491" t="s">
        <v>79</v>
      </c>
      <c r="K2" s="491" t="s">
        <v>188</v>
      </c>
      <c r="L2" s="491" t="s">
        <v>314</v>
      </c>
      <c r="M2" s="498" t="s">
        <v>80</v>
      </c>
      <c r="N2" s="499"/>
    </row>
    <row r="3" spans="1:14" s="100" customFormat="1" ht="21" customHeight="1" thickBot="1">
      <c r="A3" s="71"/>
      <c r="B3" s="71"/>
      <c r="C3" s="490"/>
      <c r="D3" s="492"/>
      <c r="E3" s="492"/>
      <c r="F3" s="492"/>
      <c r="G3" s="492"/>
      <c r="H3" s="492"/>
      <c r="I3" s="492"/>
      <c r="J3" s="493"/>
      <c r="K3" s="493"/>
      <c r="L3" s="493"/>
      <c r="M3" s="235" t="s">
        <v>81</v>
      </c>
      <c r="N3" s="236" t="s">
        <v>82</v>
      </c>
    </row>
    <row r="4" spans="1:14" ht="15.75" thickTop="1">
      <c r="A4" s="69"/>
      <c r="B4" s="69"/>
      <c r="C4" s="69"/>
      <c r="D4" s="69"/>
      <c r="E4" s="69"/>
      <c r="F4" s="69"/>
      <c r="G4" s="69"/>
      <c r="H4" s="69"/>
      <c r="I4" s="69"/>
      <c r="J4" s="69"/>
      <c r="K4" s="69"/>
      <c r="L4" s="69"/>
      <c r="M4" s="116"/>
      <c r="N4" s="46"/>
    </row>
    <row r="5" spans="1:14" ht="15.75">
      <c r="A5" s="120" t="s">
        <v>112</v>
      </c>
      <c r="B5" s="120"/>
      <c r="C5" s="69"/>
      <c r="D5" s="69"/>
      <c r="E5" s="69"/>
      <c r="F5" s="69"/>
      <c r="G5" s="69"/>
      <c r="J5" s="74"/>
      <c r="L5" s="74" t="s">
        <v>90</v>
      </c>
      <c r="M5" s="116"/>
      <c r="N5" s="237"/>
    </row>
    <row r="6" spans="1:14" ht="15">
      <c r="A6" s="69"/>
      <c r="B6" s="46" t="s">
        <v>84</v>
      </c>
      <c r="C6" s="69">
        <v>5.1</v>
      </c>
      <c r="D6" s="69">
        <v>5.1</v>
      </c>
      <c r="E6" s="69">
        <v>5.3</v>
      </c>
      <c r="F6" s="69">
        <v>5.4</v>
      </c>
      <c r="G6" s="69">
        <v>5.4</v>
      </c>
      <c r="H6" s="69">
        <v>5</v>
      </c>
      <c r="I6" s="69">
        <v>4.8</v>
      </c>
      <c r="J6" s="69">
        <v>4.9</v>
      </c>
      <c r="K6" s="69">
        <v>4.7</v>
      </c>
      <c r="L6" s="69">
        <v>4.6</v>
      </c>
      <c r="M6" s="88">
        <f>(L6-K6)/K6*100</f>
        <v>-2.1276595744680966</v>
      </c>
      <c r="N6" s="89">
        <f>(L6-G6)/G6*100</f>
        <v>-14.814814814814827</v>
      </c>
    </row>
    <row r="7" spans="1:14" ht="15">
      <c r="A7" s="69"/>
      <c r="B7" s="46" t="s">
        <v>85</v>
      </c>
      <c r="C7" s="69">
        <v>41.8</v>
      </c>
      <c r="D7" s="69">
        <v>42.2</v>
      </c>
      <c r="E7" s="69">
        <v>42.8</v>
      </c>
      <c r="F7" s="69">
        <v>42.6</v>
      </c>
      <c r="G7" s="69">
        <v>42.8</v>
      </c>
      <c r="H7" s="69">
        <v>42.8</v>
      </c>
      <c r="I7" s="69">
        <v>42.4</v>
      </c>
      <c r="J7" s="69">
        <v>42.4</v>
      </c>
      <c r="K7" s="69">
        <v>41.9</v>
      </c>
      <c r="L7" s="69">
        <v>42.2</v>
      </c>
      <c r="M7" s="88">
        <f>(L7-K7)/K7*100</f>
        <v>0.7159904534606307</v>
      </c>
      <c r="N7" s="89">
        <f>(L7-G7)/G7*100</f>
        <v>-1.4018691588784915</v>
      </c>
    </row>
    <row r="8" spans="1:14" ht="15">
      <c r="A8" s="69"/>
      <c r="B8" s="69"/>
      <c r="C8" s="69"/>
      <c r="D8" s="69"/>
      <c r="E8" s="69"/>
      <c r="F8" s="69"/>
      <c r="G8" s="69"/>
      <c r="H8" s="69"/>
      <c r="I8" s="69"/>
      <c r="J8" s="69"/>
      <c r="K8" s="69"/>
      <c r="L8" s="69"/>
      <c r="M8" s="88"/>
      <c r="N8" s="89"/>
    </row>
    <row r="9" spans="1:14" ht="15.75">
      <c r="A9" s="120" t="s">
        <v>113</v>
      </c>
      <c r="B9" s="120"/>
      <c r="C9" s="48"/>
      <c r="D9" s="69"/>
      <c r="E9" s="69"/>
      <c r="F9" s="69"/>
      <c r="G9" s="69"/>
      <c r="H9" s="69"/>
      <c r="I9" s="69"/>
      <c r="J9" s="69"/>
      <c r="K9" s="69"/>
      <c r="L9" s="69"/>
      <c r="M9" s="88"/>
      <c r="N9" s="89"/>
    </row>
    <row r="10" spans="1:14" ht="15">
      <c r="A10" s="69"/>
      <c r="B10" s="46" t="s">
        <v>84</v>
      </c>
      <c r="C10" s="61" t="s">
        <v>43</v>
      </c>
      <c r="D10" s="82">
        <v>8.7</v>
      </c>
      <c r="E10" s="82">
        <v>8.5</v>
      </c>
      <c r="F10" s="82">
        <v>8.3</v>
      </c>
      <c r="G10" s="82">
        <v>8.3</v>
      </c>
      <c r="H10" s="82">
        <v>7.8</v>
      </c>
      <c r="I10" s="82">
        <v>7.9</v>
      </c>
      <c r="J10" s="82">
        <v>8.5</v>
      </c>
      <c r="K10" s="82">
        <v>8.3</v>
      </c>
      <c r="L10" s="82">
        <v>8.2</v>
      </c>
      <c r="M10" s="88">
        <f>(L10-K10)/K10*100</f>
        <v>-1.2048192771084507</v>
      </c>
      <c r="N10" s="89">
        <f>(L10-G10)/G10*100</f>
        <v>-1.2048192771084507</v>
      </c>
    </row>
    <row r="11" spans="1:14" ht="15">
      <c r="A11" s="69"/>
      <c r="B11" s="46" t="s">
        <v>85</v>
      </c>
      <c r="C11" s="61" t="s">
        <v>43</v>
      </c>
      <c r="D11" s="82">
        <v>7.9</v>
      </c>
      <c r="E11" s="82">
        <v>7.8</v>
      </c>
      <c r="F11" s="82">
        <v>7.8</v>
      </c>
      <c r="G11" s="82">
        <v>7.8</v>
      </c>
      <c r="H11" s="82">
        <v>7.6</v>
      </c>
      <c r="I11" s="82">
        <v>7.8</v>
      </c>
      <c r="J11" s="82">
        <v>7.8</v>
      </c>
      <c r="K11" s="82">
        <v>7.7</v>
      </c>
      <c r="L11" s="82">
        <v>7.8</v>
      </c>
      <c r="M11" s="88">
        <f>(L11-K11)/K11*100</f>
        <v>1.298701298701294</v>
      </c>
      <c r="N11" s="89">
        <f>(L11-G11)/G11*100</f>
        <v>0</v>
      </c>
    </row>
    <row r="12" spans="1:14" ht="15">
      <c r="A12" s="69"/>
      <c r="B12" s="69"/>
      <c r="C12" s="69"/>
      <c r="D12" s="69"/>
      <c r="E12" s="69"/>
      <c r="F12" s="69"/>
      <c r="G12" s="69"/>
      <c r="H12" s="69"/>
      <c r="I12" s="69"/>
      <c r="J12" s="69"/>
      <c r="K12" s="69"/>
      <c r="L12" s="69"/>
      <c r="M12" s="88"/>
      <c r="N12" s="89"/>
    </row>
    <row r="13" spans="1:14" ht="15.75">
      <c r="A13" s="120" t="s">
        <v>114</v>
      </c>
      <c r="B13" s="120"/>
      <c r="C13" s="69"/>
      <c r="D13" s="69"/>
      <c r="E13" s="69"/>
      <c r="F13" s="69"/>
      <c r="G13" s="69"/>
      <c r="J13" s="61" t="s">
        <v>115</v>
      </c>
      <c r="K13" s="61"/>
      <c r="L13" s="61"/>
      <c r="M13" s="88"/>
      <c r="N13" s="89"/>
    </row>
    <row r="14" spans="1:14" ht="18">
      <c r="A14" s="69"/>
      <c r="B14" s="46" t="s">
        <v>315</v>
      </c>
      <c r="C14" s="61" t="s">
        <v>43</v>
      </c>
      <c r="D14" s="69">
        <v>24</v>
      </c>
      <c r="E14" s="69">
        <v>35</v>
      </c>
      <c r="F14" s="69">
        <v>39</v>
      </c>
      <c r="G14" s="69">
        <v>45</v>
      </c>
      <c r="H14" s="69">
        <v>52</v>
      </c>
      <c r="I14" s="69">
        <v>54</v>
      </c>
      <c r="J14" s="69">
        <v>58</v>
      </c>
      <c r="K14" s="69">
        <v>65</v>
      </c>
      <c r="L14" s="69">
        <v>67</v>
      </c>
      <c r="M14" s="88">
        <f>(L14-K14)/K14*100</f>
        <v>3.076923076923077</v>
      </c>
      <c r="N14" s="89">
        <f>(L14-G14)/G14*100</f>
        <v>48.888888888888886</v>
      </c>
    </row>
    <row r="15" spans="1:14" ht="15">
      <c r="A15" s="69"/>
      <c r="B15" s="46" t="s">
        <v>85</v>
      </c>
      <c r="C15" s="61" t="s">
        <v>43</v>
      </c>
      <c r="D15" s="69">
        <v>41</v>
      </c>
      <c r="E15" s="69">
        <v>49</v>
      </c>
      <c r="F15" s="69">
        <v>54</v>
      </c>
      <c r="G15" s="69">
        <v>60</v>
      </c>
      <c r="H15" s="69">
        <v>67</v>
      </c>
      <c r="I15" s="69">
        <v>70</v>
      </c>
      <c r="J15" s="69">
        <v>72</v>
      </c>
      <c r="K15" s="69">
        <v>77</v>
      </c>
      <c r="L15" s="69">
        <v>80</v>
      </c>
      <c r="M15" s="88">
        <f>(L15-K15)/K15*100</f>
        <v>3.896103896103896</v>
      </c>
      <c r="N15" s="89">
        <f>(L15-G15)/G15*100</f>
        <v>33.33333333333333</v>
      </c>
    </row>
    <row r="16" spans="1:14" ht="15">
      <c r="A16" s="69"/>
      <c r="B16" s="69"/>
      <c r="C16" s="48"/>
      <c r="D16" s="69"/>
      <c r="E16" s="69"/>
      <c r="F16" s="69"/>
      <c r="G16" s="69"/>
      <c r="H16" s="69"/>
      <c r="I16" s="69"/>
      <c r="J16" s="69"/>
      <c r="K16" s="69"/>
      <c r="L16" s="69"/>
      <c r="M16" s="88"/>
      <c r="N16" s="89"/>
    </row>
    <row r="17" spans="1:14" ht="15.75">
      <c r="A17" s="68" t="s">
        <v>116</v>
      </c>
      <c r="B17" s="68"/>
      <c r="C17" s="69"/>
      <c r="D17" s="69"/>
      <c r="E17" s="69"/>
      <c r="F17" s="69"/>
      <c r="G17" s="69"/>
      <c r="J17" s="61" t="s">
        <v>115</v>
      </c>
      <c r="K17" s="61"/>
      <c r="L17" s="61"/>
      <c r="M17" s="88"/>
      <c r="N17" s="89"/>
    </row>
    <row r="18" spans="1:14" ht="15">
      <c r="A18" s="46"/>
      <c r="B18" s="46" t="s">
        <v>84</v>
      </c>
      <c r="C18" s="92" t="s">
        <v>43</v>
      </c>
      <c r="D18" s="92" t="s">
        <v>43</v>
      </c>
      <c r="E18" s="47">
        <v>22</v>
      </c>
      <c r="F18" s="47">
        <v>35</v>
      </c>
      <c r="G18" s="47">
        <v>44</v>
      </c>
      <c r="H18" s="47">
        <v>44</v>
      </c>
      <c r="I18" s="47">
        <v>57</v>
      </c>
      <c r="J18" s="47">
        <v>76</v>
      </c>
      <c r="K18" s="47">
        <v>81</v>
      </c>
      <c r="L18" s="47">
        <v>90</v>
      </c>
      <c r="M18" s="88">
        <f>(L18-K18)/K18*100</f>
        <v>11.11111111111111</v>
      </c>
      <c r="N18" s="89">
        <f>(L18-G18)/G18*100</f>
        <v>104.54545454545455</v>
      </c>
    </row>
    <row r="19" spans="1:14" ht="15">
      <c r="A19" s="46"/>
      <c r="B19" s="46" t="s">
        <v>85</v>
      </c>
      <c r="C19" s="92" t="s">
        <v>43</v>
      </c>
      <c r="D19" s="92" t="s">
        <v>43</v>
      </c>
      <c r="E19" s="47">
        <v>33</v>
      </c>
      <c r="F19" s="47">
        <v>45</v>
      </c>
      <c r="G19" s="47">
        <v>52</v>
      </c>
      <c r="H19" s="47">
        <v>56</v>
      </c>
      <c r="I19" s="47">
        <v>66</v>
      </c>
      <c r="J19" s="47">
        <v>73</v>
      </c>
      <c r="K19" s="47">
        <v>86</v>
      </c>
      <c r="L19" s="47">
        <v>91</v>
      </c>
      <c r="M19" s="88">
        <f>(L19-K19)/K19*100</f>
        <v>5.813953488372093</v>
      </c>
      <c r="N19" s="89">
        <f>(L19-G19)/G19*100</f>
        <v>75</v>
      </c>
    </row>
    <row r="20" spans="1:14" ht="15">
      <c r="A20" s="46"/>
      <c r="B20" s="46"/>
      <c r="C20" s="238"/>
      <c r="D20" s="238"/>
      <c r="E20" s="47"/>
      <c r="F20" s="47"/>
      <c r="G20" s="47"/>
      <c r="H20" s="47"/>
      <c r="I20" s="47"/>
      <c r="J20" s="47"/>
      <c r="K20" s="47"/>
      <c r="L20" s="47"/>
      <c r="M20" s="205"/>
      <c r="N20" s="76"/>
    </row>
    <row r="21" spans="1:14" ht="15.75">
      <c r="A21" s="68" t="s">
        <v>117</v>
      </c>
      <c r="B21" s="46"/>
      <c r="C21" s="238"/>
      <c r="D21" s="238"/>
      <c r="E21" s="47"/>
      <c r="F21" s="47"/>
      <c r="G21" s="47"/>
      <c r="H21" s="47"/>
      <c r="I21" s="61" t="s">
        <v>115</v>
      </c>
      <c r="J21" s="61"/>
      <c r="K21" s="61"/>
      <c r="L21" s="61"/>
      <c r="M21" s="205"/>
      <c r="N21" s="76"/>
    </row>
    <row r="22" spans="1:14" ht="15">
      <c r="A22" s="46"/>
      <c r="B22" s="46" t="s">
        <v>84</v>
      </c>
      <c r="C22" s="92" t="s">
        <v>43</v>
      </c>
      <c r="D22" s="92" t="s">
        <v>43</v>
      </c>
      <c r="E22" s="92" t="s">
        <v>43</v>
      </c>
      <c r="F22" s="92" t="s">
        <v>43</v>
      </c>
      <c r="G22" s="92" t="s">
        <v>43</v>
      </c>
      <c r="H22" s="92" t="s">
        <v>43</v>
      </c>
      <c r="I22" s="62">
        <v>86</v>
      </c>
      <c r="J22" s="62">
        <v>87</v>
      </c>
      <c r="K22" s="62">
        <v>88</v>
      </c>
      <c r="L22" s="62">
        <v>88</v>
      </c>
      <c r="M22" s="88">
        <f>(L22-K22)/K22*100</f>
        <v>0</v>
      </c>
      <c r="N22" s="76" t="s">
        <v>43</v>
      </c>
    </row>
    <row r="23" spans="1:14" ht="18.75" thickBot="1">
      <c r="A23" s="81"/>
      <c r="B23" s="81" t="s">
        <v>118</v>
      </c>
      <c r="C23" s="58" t="s">
        <v>43</v>
      </c>
      <c r="D23" s="58" t="s">
        <v>43</v>
      </c>
      <c r="E23" s="58" t="s">
        <v>43</v>
      </c>
      <c r="F23" s="58" t="s">
        <v>43</v>
      </c>
      <c r="G23" s="58" t="s">
        <v>43</v>
      </c>
      <c r="H23" s="58" t="s">
        <v>43</v>
      </c>
      <c r="I23" s="239">
        <v>37</v>
      </c>
      <c r="J23" s="239">
        <v>60</v>
      </c>
      <c r="K23" s="239">
        <v>81</v>
      </c>
      <c r="L23" s="239">
        <v>86</v>
      </c>
      <c r="M23" s="454">
        <f>(L23-K23)/K23*100</f>
        <v>6.172839506172839</v>
      </c>
      <c r="N23" s="240" t="s">
        <v>43</v>
      </c>
    </row>
    <row r="24" spans="1:14" ht="15">
      <c r="A24" s="46" t="s">
        <v>330</v>
      </c>
      <c r="B24" s="46"/>
      <c r="C24" s="92"/>
      <c r="D24" s="92"/>
      <c r="E24" s="92"/>
      <c r="F24" s="92"/>
      <c r="G24" s="92"/>
      <c r="H24" s="92"/>
      <c r="I24" s="62"/>
      <c r="J24" s="62"/>
      <c r="K24" s="62"/>
      <c r="L24" s="62"/>
      <c r="M24" s="89"/>
      <c r="N24" s="76"/>
    </row>
    <row r="25" spans="1:14" ht="42.75" customHeight="1">
      <c r="A25" s="502" t="s">
        <v>278</v>
      </c>
      <c r="B25" s="503"/>
      <c r="C25" s="503"/>
      <c r="D25" s="503"/>
      <c r="E25" s="503"/>
      <c r="F25" s="503"/>
      <c r="G25" s="503"/>
      <c r="H25" s="503"/>
      <c r="I25" s="503"/>
      <c r="J25" s="503"/>
      <c r="K25" s="503"/>
      <c r="L25" s="503"/>
      <c r="M25" s="503"/>
      <c r="N25" s="503"/>
    </row>
    <row r="26" spans="1:14" s="86" customFormat="1" ht="13.5">
      <c r="A26" s="348" t="s">
        <v>279</v>
      </c>
      <c r="B26" s="349"/>
      <c r="C26" s="258"/>
      <c r="D26" s="258"/>
      <c r="E26" s="258"/>
      <c r="F26" s="258"/>
      <c r="G26" s="258"/>
      <c r="H26" s="258"/>
      <c r="I26" s="258"/>
      <c r="J26" s="258"/>
      <c r="K26" s="258"/>
      <c r="L26" s="258"/>
      <c r="M26" s="259"/>
      <c r="N26" s="259"/>
    </row>
    <row r="27" spans="1:14" s="86" customFormat="1" ht="13.5">
      <c r="A27" s="348" t="s">
        <v>316</v>
      </c>
      <c r="B27" s="349"/>
      <c r="C27" s="258"/>
      <c r="D27" s="258"/>
      <c r="E27" s="258"/>
      <c r="F27" s="258"/>
      <c r="G27" s="258"/>
      <c r="H27" s="258"/>
      <c r="I27" s="258"/>
      <c r="J27" s="258"/>
      <c r="K27" s="258"/>
      <c r="L27" s="258"/>
      <c r="M27" s="259"/>
      <c r="N27" s="259"/>
    </row>
    <row r="28" spans="13:14" s="103" customFormat="1" ht="12.75">
      <c r="M28" s="122"/>
      <c r="N28" s="122"/>
    </row>
    <row r="29" spans="1:14" s="121" customFormat="1" ht="18.75">
      <c r="A29" s="68" t="s">
        <v>242</v>
      </c>
      <c r="B29" s="68"/>
      <c r="C29" s="68"/>
      <c r="D29" s="68"/>
      <c r="E29" s="68"/>
      <c r="F29" s="68"/>
      <c r="G29" s="68"/>
      <c r="H29" s="68"/>
      <c r="I29" s="68"/>
      <c r="J29" s="68"/>
      <c r="K29" s="68"/>
      <c r="L29" s="68"/>
      <c r="M29" s="68"/>
      <c r="N29" s="199"/>
    </row>
    <row r="30" spans="1:14" ht="15">
      <c r="A30" s="500"/>
      <c r="B30" s="500"/>
      <c r="C30" s="489" t="s">
        <v>72</v>
      </c>
      <c r="D30" s="491" t="s">
        <v>73</v>
      </c>
      <c r="E30" s="491" t="s">
        <v>74</v>
      </c>
      <c r="F30" s="491" t="s">
        <v>75</v>
      </c>
      <c r="G30" s="491" t="s">
        <v>76</v>
      </c>
      <c r="H30" s="491" t="s">
        <v>77</v>
      </c>
      <c r="I30" s="491" t="s">
        <v>78</v>
      </c>
      <c r="J30" s="491" t="s">
        <v>79</v>
      </c>
      <c r="K30" s="491" t="s">
        <v>188</v>
      </c>
      <c r="L30" s="491" t="s">
        <v>314</v>
      </c>
      <c r="M30" s="156" t="s">
        <v>80</v>
      </c>
      <c r="N30" s="157"/>
    </row>
    <row r="31" spans="1:14" ht="15.75" thickBot="1">
      <c r="A31" s="501"/>
      <c r="B31" s="501"/>
      <c r="C31" s="490"/>
      <c r="D31" s="492"/>
      <c r="E31" s="492"/>
      <c r="F31" s="492"/>
      <c r="G31" s="492"/>
      <c r="H31" s="492"/>
      <c r="I31" s="492"/>
      <c r="J31" s="493"/>
      <c r="K31" s="493"/>
      <c r="L31" s="493"/>
      <c r="M31" s="72" t="s">
        <v>81</v>
      </c>
      <c r="N31" s="73" t="s">
        <v>82</v>
      </c>
    </row>
    <row r="32" spans="1:14" ht="19.5" thickTop="1">
      <c r="A32" s="138" t="s">
        <v>164</v>
      </c>
      <c r="B32" s="241"/>
      <c r="C32" s="46"/>
      <c r="D32" s="46"/>
      <c r="E32" s="46"/>
      <c r="F32" s="46"/>
      <c r="G32" s="46"/>
      <c r="H32" s="74"/>
      <c r="I32" s="74"/>
      <c r="J32" s="74"/>
      <c r="K32" s="74"/>
      <c r="L32" s="74"/>
      <c r="M32" s="242"/>
      <c r="N32" s="237"/>
    </row>
    <row r="33" spans="1:14" ht="15">
      <c r="A33" s="243"/>
      <c r="B33" s="46" t="s">
        <v>119</v>
      </c>
      <c r="C33" s="244">
        <f aca="true" t="shared" si="0" ref="C33:L33">(C34/100)*C6</f>
        <v>0.7649999999999999</v>
      </c>
      <c r="D33" s="244">
        <f t="shared" si="0"/>
        <v>1.1219999999999999</v>
      </c>
      <c r="E33" s="244">
        <f t="shared" si="0"/>
        <v>1.537</v>
      </c>
      <c r="F33" s="244">
        <f t="shared" si="0"/>
        <v>1.89</v>
      </c>
      <c r="G33" s="244">
        <f t="shared" si="0"/>
        <v>2.214</v>
      </c>
      <c r="H33" s="244">
        <f t="shared" si="0"/>
        <v>2.55</v>
      </c>
      <c r="I33" s="244">
        <f t="shared" si="0"/>
        <v>2.832</v>
      </c>
      <c r="J33" s="244">
        <f t="shared" si="0"/>
        <v>3.0380000000000003</v>
      </c>
      <c r="K33" s="244">
        <f t="shared" si="0"/>
        <v>3.3369999999999997</v>
      </c>
      <c r="L33" s="244">
        <f t="shared" si="0"/>
        <v>3.4959999999999996</v>
      </c>
      <c r="M33" s="88">
        <f>(L33-K33)/K33*100</f>
        <v>4.764758765358101</v>
      </c>
      <c r="N33" s="89">
        <f>(L33-G33)/G33*100</f>
        <v>57.904245709123735</v>
      </c>
    </row>
    <row r="34" spans="1:14" ht="15">
      <c r="A34" s="243"/>
      <c r="B34" s="175" t="s">
        <v>120</v>
      </c>
      <c r="C34" s="245">
        <v>15</v>
      </c>
      <c r="D34" s="245">
        <v>22</v>
      </c>
      <c r="E34" s="245">
        <v>29</v>
      </c>
      <c r="F34" s="245">
        <v>35</v>
      </c>
      <c r="G34" s="245">
        <v>41</v>
      </c>
      <c r="H34" s="245">
        <v>51</v>
      </c>
      <c r="I34" s="245">
        <v>59</v>
      </c>
      <c r="J34" s="245">
        <v>62</v>
      </c>
      <c r="K34" s="245">
        <v>71</v>
      </c>
      <c r="L34" s="245">
        <v>76</v>
      </c>
      <c r="M34" s="205"/>
      <c r="N34" s="76"/>
    </row>
    <row r="35" spans="1:14" ht="15">
      <c r="A35" s="246"/>
      <c r="B35" s="247"/>
      <c r="C35" s="46"/>
      <c r="D35" s="46"/>
      <c r="E35" s="46"/>
      <c r="F35" s="46"/>
      <c r="G35" s="46"/>
      <c r="H35" s="46"/>
      <c r="I35" s="46"/>
      <c r="J35" s="46"/>
      <c r="K35" s="46"/>
      <c r="L35" s="46"/>
      <c r="M35" s="205"/>
      <c r="N35" s="76"/>
    </row>
    <row r="36" spans="1:14" ht="18.75">
      <c r="A36" s="248" t="s">
        <v>165</v>
      </c>
      <c r="B36" s="247"/>
      <c r="C36" s="46"/>
      <c r="D36" s="46"/>
      <c r="E36" s="46"/>
      <c r="F36" s="46"/>
      <c r="G36" s="46"/>
      <c r="H36" s="46"/>
      <c r="I36" s="46"/>
      <c r="J36" s="46"/>
      <c r="K36" s="46"/>
      <c r="L36" s="46"/>
      <c r="M36" s="205"/>
      <c r="N36" s="76"/>
    </row>
    <row r="37" spans="1:14" ht="15">
      <c r="A37" s="46"/>
      <c r="B37" s="46" t="s">
        <v>119</v>
      </c>
      <c r="C37" s="244">
        <f aca="true" t="shared" si="1" ref="C37:L37">(C38/100)*C6</f>
        <v>0.867</v>
      </c>
      <c r="D37" s="244">
        <f t="shared" si="1"/>
        <v>1.173</v>
      </c>
      <c r="E37" s="244">
        <f t="shared" si="1"/>
        <v>1.378</v>
      </c>
      <c r="F37" s="244">
        <f t="shared" si="1"/>
        <v>1.1340000000000001</v>
      </c>
      <c r="G37" s="244">
        <f t="shared" si="1"/>
        <v>1.566</v>
      </c>
      <c r="H37" s="244">
        <f t="shared" si="1"/>
        <v>1.35</v>
      </c>
      <c r="I37" s="244">
        <f t="shared" si="1"/>
        <v>1.104</v>
      </c>
      <c r="J37" s="244">
        <f t="shared" si="1"/>
        <v>1.078</v>
      </c>
      <c r="K37" s="244">
        <f t="shared" si="1"/>
        <v>0.752</v>
      </c>
      <c r="L37" s="244">
        <f t="shared" si="1"/>
        <v>0.598</v>
      </c>
      <c r="M37" s="88">
        <f>(L37-K37)/K37*100</f>
        <v>-20.478723404255323</v>
      </c>
      <c r="N37" s="89">
        <f>(L37-G37)/G37*100</f>
        <v>-61.813537675606646</v>
      </c>
    </row>
    <row r="38" spans="1:14" ht="15">
      <c r="A38" s="246"/>
      <c r="B38" s="175" t="s">
        <v>120</v>
      </c>
      <c r="C38" s="245">
        <v>17</v>
      </c>
      <c r="D38" s="245">
        <v>23</v>
      </c>
      <c r="E38" s="245">
        <v>26</v>
      </c>
      <c r="F38" s="245">
        <v>21</v>
      </c>
      <c r="G38" s="245">
        <v>29</v>
      </c>
      <c r="H38" s="245">
        <v>27</v>
      </c>
      <c r="I38" s="245">
        <v>23</v>
      </c>
      <c r="J38" s="245">
        <v>22</v>
      </c>
      <c r="K38" s="245">
        <v>16</v>
      </c>
      <c r="L38" s="245">
        <v>13</v>
      </c>
      <c r="M38" s="205"/>
      <c r="N38" s="76"/>
    </row>
    <row r="39" spans="1:14" ht="15">
      <c r="A39" s="246"/>
      <c r="B39" s="249"/>
      <c r="C39" s="250"/>
      <c r="D39" s="251"/>
      <c r="E39" s="251"/>
      <c r="F39" s="251"/>
      <c r="G39" s="251"/>
      <c r="H39" s="251"/>
      <c r="I39" s="251"/>
      <c r="J39" s="251"/>
      <c r="K39" s="251"/>
      <c r="L39" s="251"/>
      <c r="M39" s="205"/>
      <c r="N39" s="76"/>
    </row>
    <row r="40" spans="1:14" ht="15.75">
      <c r="A40" s="248" t="s">
        <v>121</v>
      </c>
      <c r="B40" s="249"/>
      <c r="C40" s="250"/>
      <c r="D40" s="251"/>
      <c r="E40" s="251"/>
      <c r="F40" s="251"/>
      <c r="G40" s="251"/>
      <c r="H40" s="251"/>
      <c r="I40" s="251"/>
      <c r="J40" s="251"/>
      <c r="K40" s="251"/>
      <c r="L40" s="251"/>
      <c r="M40" s="205"/>
      <c r="N40" s="76"/>
    </row>
    <row r="41" spans="1:14" ht="15">
      <c r="A41" s="46"/>
      <c r="B41" s="46" t="s">
        <v>119</v>
      </c>
      <c r="C41" s="252">
        <f aca="true" t="shared" si="2" ref="C41:L41">(C42/100)*C6</f>
        <v>1.683</v>
      </c>
      <c r="D41" s="252">
        <f t="shared" si="2"/>
        <v>2.295</v>
      </c>
      <c r="E41" s="252">
        <f t="shared" si="2"/>
        <v>2.915</v>
      </c>
      <c r="F41" s="252">
        <f t="shared" si="2"/>
        <v>3.078</v>
      </c>
      <c r="G41" s="252">
        <f t="shared" si="2"/>
        <v>3.78</v>
      </c>
      <c r="H41" s="252">
        <f t="shared" si="2"/>
        <v>3.9000000000000004</v>
      </c>
      <c r="I41" s="252">
        <f t="shared" si="2"/>
        <v>3.9359999999999995</v>
      </c>
      <c r="J41" s="252">
        <f t="shared" si="2"/>
        <v>4.1160000000000005</v>
      </c>
      <c r="K41" s="252">
        <f t="shared" si="2"/>
        <v>4.042</v>
      </c>
      <c r="L41" s="252">
        <f t="shared" si="2"/>
        <v>4.14</v>
      </c>
      <c r="M41" s="88">
        <f>(L41-K41)/K41*100</f>
        <v>2.42454230578921</v>
      </c>
      <c r="N41" s="89">
        <f>(L41-G41)/G41*100</f>
        <v>9.52380952380952</v>
      </c>
    </row>
    <row r="42" spans="1:14" ht="15.75" thickBot="1">
      <c r="A42" s="253"/>
      <c r="B42" s="254" t="s">
        <v>120</v>
      </c>
      <c r="C42" s="255">
        <v>33</v>
      </c>
      <c r="D42" s="255">
        <v>45</v>
      </c>
      <c r="E42" s="255">
        <v>55</v>
      </c>
      <c r="F42" s="255">
        <v>57</v>
      </c>
      <c r="G42" s="255">
        <v>70</v>
      </c>
      <c r="H42" s="255">
        <v>78</v>
      </c>
      <c r="I42" s="255">
        <v>82</v>
      </c>
      <c r="J42" s="255">
        <v>84</v>
      </c>
      <c r="K42" s="255">
        <v>86</v>
      </c>
      <c r="L42" s="255">
        <v>90</v>
      </c>
      <c r="M42" s="256"/>
      <c r="N42" s="240"/>
    </row>
    <row r="43" spans="1:14" ht="15">
      <c r="A43" s="46" t="s">
        <v>330</v>
      </c>
      <c r="B43" s="175"/>
      <c r="C43" s="245"/>
      <c r="D43" s="245"/>
      <c r="E43" s="245"/>
      <c r="F43" s="245"/>
      <c r="G43" s="245"/>
      <c r="H43" s="245"/>
      <c r="I43" s="245"/>
      <c r="J43" s="245"/>
      <c r="K43" s="245"/>
      <c r="L43" s="245"/>
      <c r="M43" s="76"/>
      <c r="N43" s="76"/>
    </row>
    <row r="44" spans="1:14" ht="69" customHeight="1">
      <c r="A44" s="495" t="s">
        <v>169</v>
      </c>
      <c r="B44" s="495"/>
      <c r="C44" s="495"/>
      <c r="D44" s="495"/>
      <c r="E44" s="495"/>
      <c r="F44" s="495"/>
      <c r="G44" s="495"/>
      <c r="H44" s="495"/>
      <c r="I44" s="495"/>
      <c r="J44" s="495"/>
      <c r="K44" s="495"/>
      <c r="L44" s="495"/>
      <c r="M44" s="495"/>
      <c r="N44" s="495"/>
    </row>
    <row r="45" spans="1:14" ht="18" customHeight="1">
      <c r="A45" s="496" t="s">
        <v>166</v>
      </c>
      <c r="B45" s="497"/>
      <c r="C45" s="497"/>
      <c r="D45" s="497"/>
      <c r="E45" s="497"/>
      <c r="F45" s="497"/>
      <c r="G45" s="497"/>
      <c r="H45" s="497"/>
      <c r="I45" s="497"/>
      <c r="J45" s="497"/>
      <c r="K45" s="497"/>
      <c r="L45" s="497"/>
      <c r="M45" s="497"/>
      <c r="N45" s="497"/>
    </row>
    <row r="46" spans="1:14" ht="13.5">
      <c r="A46" s="257" t="s">
        <v>167</v>
      </c>
      <c r="B46" s="257"/>
      <c r="C46" s="258"/>
      <c r="D46" s="258"/>
      <c r="E46" s="258"/>
      <c r="F46" s="258"/>
      <c r="G46" s="258"/>
      <c r="H46" s="258"/>
      <c r="I46" s="258"/>
      <c r="J46" s="258"/>
      <c r="K46" s="258"/>
      <c r="L46" s="258"/>
      <c r="M46" s="259"/>
      <c r="N46" s="259"/>
    </row>
    <row r="47" spans="3:12" ht="12.75">
      <c r="C47" s="136"/>
      <c r="D47" s="136"/>
      <c r="E47" s="136"/>
      <c r="F47" s="136"/>
      <c r="G47" s="136"/>
      <c r="H47" s="136"/>
      <c r="I47" s="136"/>
      <c r="J47" s="136"/>
      <c r="K47" s="136"/>
      <c r="L47" s="136"/>
    </row>
    <row r="49" spans="1:4" ht="15.75">
      <c r="A49" s="68"/>
      <c r="B49" s="234"/>
      <c r="C49" s="234"/>
      <c r="D49" s="234"/>
    </row>
    <row r="50" spans="1:4" ht="12.75">
      <c r="A50" s="234"/>
      <c r="B50" s="234"/>
      <c r="C50" s="234"/>
      <c r="D50" s="234"/>
    </row>
    <row r="51" spans="1:4" s="69" customFormat="1" ht="15.75">
      <c r="A51" s="46"/>
      <c r="B51" s="46"/>
      <c r="C51" s="68"/>
      <c r="D51" s="260"/>
    </row>
    <row r="52" spans="1:12" ht="15.75">
      <c r="A52" s="68"/>
      <c r="B52" s="46"/>
      <c r="C52" s="47"/>
      <c r="D52" s="47"/>
      <c r="E52" s="190"/>
      <c r="F52" s="190"/>
      <c r="G52" s="190"/>
      <c r="H52" s="190"/>
      <c r="I52" s="190"/>
      <c r="J52" s="190"/>
      <c r="K52" s="190"/>
      <c r="L52" s="190"/>
    </row>
    <row r="53" spans="1:12" ht="15">
      <c r="A53" s="46"/>
      <c r="B53" s="46"/>
      <c r="C53" s="50"/>
      <c r="D53" s="50"/>
      <c r="E53" s="190"/>
      <c r="F53" s="190"/>
      <c r="G53" s="190"/>
      <c r="H53" s="190"/>
      <c r="I53" s="190"/>
      <c r="J53" s="190"/>
      <c r="K53" s="190"/>
      <c r="L53" s="190"/>
    </row>
    <row r="54" spans="1:12" ht="15">
      <c r="A54" s="46"/>
      <c r="B54" s="46"/>
      <c r="C54" s="50"/>
      <c r="D54" s="50"/>
      <c r="E54" s="190"/>
      <c r="F54" s="190"/>
      <c r="G54" s="190"/>
      <c r="H54" s="190"/>
      <c r="I54" s="190"/>
      <c r="J54" s="190"/>
      <c r="K54" s="190"/>
      <c r="L54" s="190"/>
    </row>
    <row r="55" spans="1:4" ht="15">
      <c r="A55" s="46"/>
      <c r="B55" s="46"/>
      <c r="C55" s="50"/>
      <c r="D55" s="50"/>
    </row>
    <row r="56" spans="1:4" ht="15.75">
      <c r="A56" s="68"/>
      <c r="B56" s="46"/>
      <c r="C56" s="50"/>
      <c r="D56" s="50"/>
    </row>
    <row r="57" spans="1:4" ht="15">
      <c r="A57" s="46"/>
      <c r="B57" s="46"/>
      <c r="C57" s="50"/>
      <c r="D57" s="50"/>
    </row>
    <row r="58" spans="1:4" ht="15">
      <c r="A58" s="46"/>
      <c r="B58" s="46"/>
      <c r="C58" s="50"/>
      <c r="D58" s="50"/>
    </row>
    <row r="59" spans="1:4" ht="15">
      <c r="A59" s="46"/>
      <c r="B59" s="46"/>
      <c r="C59" s="50"/>
      <c r="D59" s="50"/>
    </row>
    <row r="60" spans="1:4" ht="15">
      <c r="A60" s="46"/>
      <c r="B60" s="46"/>
      <c r="C60" s="50"/>
      <c r="D60" s="50"/>
    </row>
    <row r="61" spans="1:4" ht="15">
      <c r="A61" s="46"/>
      <c r="B61" s="46"/>
      <c r="C61" s="50"/>
      <c r="D61" s="50"/>
    </row>
    <row r="62" spans="1:4" ht="15">
      <c r="A62" s="46"/>
      <c r="B62" s="46"/>
      <c r="C62" s="50"/>
      <c r="D62" s="50"/>
    </row>
    <row r="63" spans="1:4" ht="15">
      <c r="A63" s="46"/>
      <c r="B63" s="46"/>
      <c r="C63" s="50"/>
      <c r="D63" s="50"/>
    </row>
    <row r="64" spans="1:4" ht="38.25" customHeight="1">
      <c r="A64" s="504"/>
      <c r="B64" s="504"/>
      <c r="C64" s="504"/>
      <c r="D64" s="504"/>
    </row>
    <row r="65" spans="1:4" ht="25.5" customHeight="1">
      <c r="A65" s="494"/>
      <c r="B65" s="494"/>
      <c r="C65" s="494"/>
      <c r="D65" s="494"/>
    </row>
    <row r="66" spans="1:4" ht="49.5" customHeight="1">
      <c r="A66" s="494"/>
      <c r="B66" s="494"/>
      <c r="C66" s="494"/>
      <c r="D66" s="494"/>
    </row>
    <row r="67" ht="12.75">
      <c r="A67" s="261"/>
    </row>
    <row r="68" ht="12.75">
      <c r="A68" s="262"/>
    </row>
  </sheetData>
  <sheetProtection/>
  <mergeCells count="28">
    <mergeCell ref="L2:L3"/>
    <mergeCell ref="L30:L31"/>
    <mergeCell ref="A66:D66"/>
    <mergeCell ref="E2:E3"/>
    <mergeCell ref="F2:F3"/>
    <mergeCell ref="G2:G3"/>
    <mergeCell ref="H2:H3"/>
    <mergeCell ref="J30:J31"/>
    <mergeCell ref="F30:F31"/>
    <mergeCell ref="A64:D64"/>
    <mergeCell ref="A65:D65"/>
    <mergeCell ref="G30:G31"/>
    <mergeCell ref="A44:N44"/>
    <mergeCell ref="A45:N45"/>
    <mergeCell ref="M2:N2"/>
    <mergeCell ref="A30:B31"/>
    <mergeCell ref="C30:C31"/>
    <mergeCell ref="D30:D31"/>
    <mergeCell ref="I30:I31"/>
    <mergeCell ref="A25:N25"/>
    <mergeCell ref="C2:C3"/>
    <mergeCell ref="D2:D3"/>
    <mergeCell ref="E30:E31"/>
    <mergeCell ref="J2:J3"/>
    <mergeCell ref="K2:K3"/>
    <mergeCell ref="K30:K31"/>
    <mergeCell ref="H30:H31"/>
    <mergeCell ref="I2:I3"/>
  </mergeCells>
  <printOptions/>
  <pageMargins left="0.3937007874015748" right="0.35433070866141736" top="0.984251968503937" bottom="0.984251968503937" header="0.5118110236220472" footer="0.5118110236220472"/>
  <pageSetup fitToHeight="1" fitToWidth="1" horizontalDpi="600" verticalDpi="600" orientation="portrait" paperSize="9" scale="63" r:id="rId2"/>
  <headerFooter alignWithMargins="0">
    <oddHeader>&amp;R&amp;"Arial,Bold"&amp;16BUS AND COACH TRAVEL</oddHeader>
  </headerFooter>
  <drawing r:id="rId1"/>
</worksheet>
</file>

<file path=xl/worksheets/sheet10.xml><?xml version="1.0" encoding="utf-8"?>
<worksheet xmlns="http://schemas.openxmlformats.org/spreadsheetml/2006/main" xmlns:r="http://schemas.openxmlformats.org/officeDocument/2006/relationships">
  <dimension ref="B2:K39"/>
  <sheetViews>
    <sheetView zoomScalePageLayoutView="0" workbookViewId="0" topLeftCell="A1">
      <selection activeCell="A1" sqref="A1"/>
    </sheetView>
  </sheetViews>
  <sheetFormatPr defaultColWidth="9.140625" defaultRowHeight="12.75"/>
  <cols>
    <col min="1" max="1" width="1.7109375" style="0" customWidth="1"/>
  </cols>
  <sheetData>
    <row r="2" ht="12.75">
      <c r="B2" t="s">
        <v>305</v>
      </c>
    </row>
    <row r="3" ht="12.75">
      <c r="B3" t="s">
        <v>304</v>
      </c>
    </row>
    <row r="5" spans="4:8" ht="12.75">
      <c r="D5" t="s">
        <v>303</v>
      </c>
      <c r="F5" t="s">
        <v>302</v>
      </c>
      <c r="H5" t="s">
        <v>301</v>
      </c>
    </row>
    <row r="6" spans="3:8" ht="12.75">
      <c r="C6" t="s">
        <v>204</v>
      </c>
      <c r="D6" s="423">
        <v>494</v>
      </c>
      <c r="F6" s="424">
        <v>350</v>
      </c>
      <c r="H6">
        <v>155</v>
      </c>
    </row>
    <row r="7" spans="3:8" ht="12.75">
      <c r="C7" t="s">
        <v>205</v>
      </c>
      <c r="D7" s="423">
        <v>467</v>
      </c>
      <c r="F7" s="424">
        <v>368</v>
      </c>
      <c r="H7">
        <v>166</v>
      </c>
    </row>
    <row r="8" spans="3:8" ht="12.75">
      <c r="C8" t="s">
        <v>206</v>
      </c>
      <c r="D8" s="423">
        <v>438</v>
      </c>
      <c r="F8" s="424">
        <v>368</v>
      </c>
      <c r="H8">
        <v>178</v>
      </c>
    </row>
    <row r="9" spans="3:8" ht="12.75">
      <c r="C9" t="s">
        <v>207</v>
      </c>
      <c r="D9" s="423">
        <v>413</v>
      </c>
      <c r="F9" s="424">
        <v>358</v>
      </c>
      <c r="H9">
        <v>160</v>
      </c>
    </row>
    <row r="10" spans="3:8" ht="12.75">
      <c r="C10" t="s">
        <v>208</v>
      </c>
      <c r="D10" s="423">
        <v>431</v>
      </c>
      <c r="F10" s="424">
        <v>362</v>
      </c>
      <c r="H10">
        <v>131</v>
      </c>
    </row>
    <row r="11" spans="3:8" ht="12.75">
      <c r="C11" t="s">
        <v>68</v>
      </c>
      <c r="D11" s="423">
        <v>458</v>
      </c>
      <c r="F11" s="424">
        <v>369</v>
      </c>
      <c r="H11" s="425">
        <v>161</v>
      </c>
    </row>
    <row r="12" spans="3:8" ht="12.75">
      <c r="C12" t="s">
        <v>69</v>
      </c>
      <c r="D12" s="423">
        <v>466</v>
      </c>
      <c r="F12" s="424">
        <v>368</v>
      </c>
      <c r="H12" s="425">
        <v>145</v>
      </c>
    </row>
    <row r="13" spans="3:8" ht="12.75">
      <c r="C13" t="s">
        <v>70</v>
      </c>
      <c r="D13" s="423">
        <v>471</v>
      </c>
      <c r="F13" s="425">
        <v>374</v>
      </c>
      <c r="H13" s="425">
        <v>143</v>
      </c>
    </row>
    <row r="14" spans="3:8" ht="12.75">
      <c r="C14" t="s">
        <v>71</v>
      </c>
      <c r="D14" s="310">
        <v>478</v>
      </c>
      <c r="F14" s="425">
        <v>369</v>
      </c>
      <c r="H14" s="425">
        <v>166</v>
      </c>
    </row>
    <row r="15" spans="3:7" ht="12.75">
      <c r="C15" t="s">
        <v>72</v>
      </c>
      <c r="D15" s="422">
        <v>479</v>
      </c>
      <c r="E15" s="419">
        <f>'Table 2.2'!R$39</f>
        <v>460</v>
      </c>
      <c r="F15" s="421">
        <v>357</v>
      </c>
      <c r="G15" s="418">
        <f>'Table 2.3'!R$5</f>
        <v>359</v>
      </c>
    </row>
    <row r="16" spans="3:7" ht="12.75">
      <c r="C16" t="s">
        <v>73</v>
      </c>
      <c r="E16" s="419">
        <f>'Table 2.2'!S$39</f>
        <v>466</v>
      </c>
      <c r="G16" s="418">
        <f>'Table 2.3'!S$5</f>
        <v>374</v>
      </c>
    </row>
    <row r="17" spans="3:11" ht="12.75">
      <c r="C17" t="s">
        <v>74</v>
      </c>
      <c r="E17" s="419">
        <f>'Table 2.2'!T$39</f>
        <v>476</v>
      </c>
      <c r="G17" s="418">
        <f>'Table 2.3'!T$5</f>
        <v>385</v>
      </c>
      <c r="K17" s="420"/>
    </row>
    <row r="18" spans="3:7" ht="12.75">
      <c r="C18" t="s">
        <v>75</v>
      </c>
      <c r="E18" s="419">
        <f>'Table 2.2'!U$39</f>
        <v>488</v>
      </c>
      <c r="G18" s="418">
        <f>'Table 2.3'!U$5</f>
        <v>397</v>
      </c>
    </row>
    <row r="19" spans="3:9" ht="12.75">
      <c r="C19" t="s">
        <v>76</v>
      </c>
      <c r="E19" s="419">
        <f>'Table 2.2'!V$39</f>
        <v>484</v>
      </c>
      <c r="G19" s="418">
        <f>'Table 2.3'!V$5</f>
        <v>386</v>
      </c>
      <c r="H19" s="420"/>
      <c r="I19" s="420"/>
    </row>
    <row r="20" spans="3:7" ht="12.75">
      <c r="C20" t="s">
        <v>77</v>
      </c>
      <c r="E20" s="419">
        <f>'Table 2.2'!W$39</f>
        <v>459</v>
      </c>
      <c r="G20" s="418">
        <f>'Table 2.3'!W$5</f>
        <v>376</v>
      </c>
    </row>
    <row r="21" spans="3:7" ht="12.75">
      <c r="C21" t="s">
        <v>78</v>
      </c>
      <c r="E21" s="419">
        <f>'Table 2.2'!X$39</f>
        <v>431.61</v>
      </c>
      <c r="G21" s="418">
        <f>'Table 2.3'!X$5</f>
        <v>346</v>
      </c>
    </row>
    <row r="22" spans="3:7" ht="12.75">
      <c r="C22" t="s">
        <v>79</v>
      </c>
      <c r="E22" s="419">
        <f>'Table 2.2'!Y$39</f>
        <v>437.99</v>
      </c>
      <c r="G22" s="418">
        <f>'Table 2.3'!Y$5</f>
        <v>338</v>
      </c>
    </row>
    <row r="23" spans="3:7" ht="12.75">
      <c r="C23" s="271" t="s">
        <v>188</v>
      </c>
      <c r="E23" s="419">
        <f>'Table 2.2'!Z$39</f>
        <v>423.51</v>
      </c>
      <c r="G23" s="418">
        <f>'Table 2.3'!Z$5</f>
        <v>327</v>
      </c>
    </row>
    <row r="24" spans="3:7" ht="12.75">
      <c r="C24" s="271" t="s">
        <v>314</v>
      </c>
      <c r="E24" s="419">
        <f>'Table 2.2'!AA$39</f>
        <v>424.87</v>
      </c>
      <c r="G24" s="418">
        <f>'Table 2.3'!AA$5</f>
        <v>330</v>
      </c>
    </row>
    <row r="27" ht="12.75">
      <c r="B27" t="s">
        <v>309</v>
      </c>
    </row>
    <row r="29" spans="3:6" ht="12.75">
      <c r="C29" t="s">
        <v>310</v>
      </c>
      <c r="D29" t="s">
        <v>311</v>
      </c>
      <c r="E29" t="s">
        <v>312</v>
      </c>
      <c r="F29" t="s">
        <v>313</v>
      </c>
    </row>
    <row r="30" spans="3:6" ht="12.75">
      <c r="C30" t="s">
        <v>72</v>
      </c>
      <c r="D30">
        <v>5.1</v>
      </c>
      <c r="E30">
        <v>2.4</v>
      </c>
      <c r="F30">
        <v>1.5</v>
      </c>
    </row>
    <row r="31" spans="3:6" ht="12.75">
      <c r="C31" t="s">
        <v>73</v>
      </c>
      <c r="D31">
        <v>5.1</v>
      </c>
      <c r="E31">
        <v>2.5</v>
      </c>
      <c r="F31">
        <v>1.5</v>
      </c>
    </row>
    <row r="32" spans="3:6" ht="12.75">
      <c r="C32" t="s">
        <v>74</v>
      </c>
      <c r="D32">
        <v>5.3</v>
      </c>
      <c r="E32">
        <v>2.6</v>
      </c>
      <c r="F32">
        <v>1.4</v>
      </c>
    </row>
    <row r="33" spans="3:6" ht="12.75">
      <c r="C33" t="s">
        <v>75</v>
      </c>
      <c r="D33">
        <v>5.4</v>
      </c>
      <c r="E33">
        <v>2.9</v>
      </c>
      <c r="F33">
        <v>1.6</v>
      </c>
    </row>
    <row r="34" spans="3:6" ht="12.75">
      <c r="C34" t="s">
        <v>76</v>
      </c>
      <c r="D34">
        <v>5.4</v>
      </c>
      <c r="E34">
        <v>2.8</v>
      </c>
      <c r="F34">
        <v>1.5</v>
      </c>
    </row>
    <row r="35" spans="3:6" ht="12.75">
      <c r="C35" t="s">
        <v>77</v>
      </c>
      <c r="D35">
        <v>5</v>
      </c>
      <c r="E35">
        <v>3</v>
      </c>
      <c r="F35">
        <v>1.5</v>
      </c>
    </row>
    <row r="36" spans="3:6" ht="12.75">
      <c r="C36" t="s">
        <v>78</v>
      </c>
      <c r="D36">
        <v>4.8</v>
      </c>
      <c r="E36">
        <v>2.9</v>
      </c>
      <c r="F36">
        <v>1.5</v>
      </c>
    </row>
    <row r="37" spans="3:4" ht="12.75">
      <c r="C37" t="s">
        <v>79</v>
      </c>
      <c r="D37">
        <v>4.9</v>
      </c>
    </row>
    <row r="38" spans="3:4" ht="12.75">
      <c r="C38" t="s">
        <v>188</v>
      </c>
      <c r="D38">
        <v>4.7</v>
      </c>
    </row>
    <row r="39" spans="3:4" ht="12.75">
      <c r="C39" s="271" t="s">
        <v>314</v>
      </c>
      <c r="D39">
        <v>4.6</v>
      </c>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L46"/>
  <sheetViews>
    <sheetView zoomScale="88" zoomScaleNormal="88" workbookViewId="0" topLeftCell="A1">
      <selection activeCell="A1" sqref="A1"/>
    </sheetView>
  </sheetViews>
  <sheetFormatPr defaultColWidth="9.140625" defaultRowHeight="15" customHeight="1"/>
  <cols>
    <col min="1" max="1" width="4.421875" style="234" customWidth="1"/>
    <col min="2" max="2" width="19.421875" style="234" customWidth="1"/>
    <col min="3" max="13" width="17.57421875" style="234" hidden="1" customWidth="1"/>
    <col min="14" max="14" width="10.8515625" style="188" hidden="1" customWidth="1"/>
    <col min="15" max="16" width="10.8515625" style="234" hidden="1" customWidth="1"/>
    <col min="17" max="22" width="10.8515625" style="234" customWidth="1"/>
    <col min="23" max="23" width="11.8515625" style="234" customWidth="1"/>
    <col min="24" max="25" width="10.8515625" style="234" customWidth="1"/>
    <col min="26" max="27" width="12.421875" style="234" customWidth="1"/>
    <col min="28" max="28" width="9.140625" style="234" customWidth="1"/>
    <col min="29" max="29" width="11.28125" style="234" customWidth="1"/>
    <col min="30" max="31" width="9.140625" style="234" customWidth="1"/>
    <col min="32" max="16384" width="9.140625" style="188" customWidth="1"/>
  </cols>
  <sheetData>
    <row r="1" ht="18.75" customHeight="1">
      <c r="AB1" s="188"/>
    </row>
    <row r="2" spans="1:31" s="120" customFormat="1" ht="18" customHeight="1">
      <c r="A2" s="68" t="s">
        <v>244</v>
      </c>
      <c r="B2" s="68"/>
      <c r="C2" s="68"/>
      <c r="D2" s="68"/>
      <c r="E2" s="68"/>
      <c r="F2" s="68"/>
      <c r="G2" s="68"/>
      <c r="H2" s="68"/>
      <c r="I2" s="68"/>
      <c r="J2" s="68"/>
      <c r="K2" s="68"/>
      <c r="L2" s="68"/>
      <c r="M2" s="68"/>
      <c r="O2" s="68"/>
      <c r="P2" s="68"/>
      <c r="Q2" s="68"/>
      <c r="R2" s="68"/>
      <c r="S2" s="68"/>
      <c r="T2" s="68"/>
      <c r="U2" s="68"/>
      <c r="V2" s="68"/>
      <c r="W2" s="68"/>
      <c r="X2" s="68"/>
      <c r="Y2" s="68"/>
      <c r="Z2" s="68"/>
      <c r="AA2" s="68"/>
      <c r="AB2" s="269"/>
      <c r="AC2" s="199"/>
      <c r="AD2" s="68"/>
      <c r="AE2" s="68"/>
    </row>
    <row r="3" spans="1:31" s="69" customFormat="1" ht="15" customHeight="1">
      <c r="A3" s="70"/>
      <c r="B3" s="70"/>
      <c r="C3" s="513" t="s">
        <v>198</v>
      </c>
      <c r="D3" s="513" t="s">
        <v>199</v>
      </c>
      <c r="E3" s="513" t="s">
        <v>200</v>
      </c>
      <c r="F3" s="513" t="s">
        <v>201</v>
      </c>
      <c r="G3" s="513" t="s">
        <v>202</v>
      </c>
      <c r="H3" s="513" t="s">
        <v>203</v>
      </c>
      <c r="I3" s="513" t="s">
        <v>204</v>
      </c>
      <c r="J3" s="513" t="s">
        <v>205</v>
      </c>
      <c r="K3" s="513" t="s">
        <v>206</v>
      </c>
      <c r="L3" s="513" t="s">
        <v>207</v>
      </c>
      <c r="M3" s="513" t="s">
        <v>208</v>
      </c>
      <c r="N3" s="506" t="s">
        <v>68</v>
      </c>
      <c r="O3" s="506" t="s">
        <v>69</v>
      </c>
      <c r="P3" s="506" t="s">
        <v>70</v>
      </c>
      <c r="Q3" s="516" t="s">
        <v>71</v>
      </c>
      <c r="R3" s="509" t="s">
        <v>72</v>
      </c>
      <c r="S3" s="509" t="s">
        <v>73</v>
      </c>
      <c r="T3" s="506" t="s">
        <v>74</v>
      </c>
      <c r="U3" s="506" t="s">
        <v>75</v>
      </c>
      <c r="V3" s="506" t="s">
        <v>76</v>
      </c>
      <c r="W3" s="506" t="s">
        <v>77</v>
      </c>
      <c r="X3" s="506" t="s">
        <v>78</v>
      </c>
      <c r="Y3" s="506" t="s">
        <v>79</v>
      </c>
      <c r="Z3" s="506" t="s">
        <v>188</v>
      </c>
      <c r="AA3" s="506" t="s">
        <v>314</v>
      </c>
      <c r="AB3" s="156" t="s">
        <v>80</v>
      </c>
      <c r="AC3" s="157"/>
      <c r="AD3" s="46"/>
      <c r="AE3" s="46"/>
    </row>
    <row r="4" spans="1:31" s="69" customFormat="1" ht="16.5" thickBot="1">
      <c r="A4" s="71"/>
      <c r="B4" s="71"/>
      <c r="C4" s="514"/>
      <c r="D4" s="514"/>
      <c r="E4" s="514"/>
      <c r="F4" s="514"/>
      <c r="G4" s="514"/>
      <c r="H4" s="514"/>
      <c r="I4" s="514"/>
      <c r="J4" s="514"/>
      <c r="K4" s="514"/>
      <c r="L4" s="514"/>
      <c r="M4" s="514"/>
      <c r="N4" s="507"/>
      <c r="O4" s="507"/>
      <c r="P4" s="507"/>
      <c r="Q4" s="517"/>
      <c r="R4" s="510"/>
      <c r="S4" s="510"/>
      <c r="T4" s="507"/>
      <c r="U4" s="507"/>
      <c r="V4" s="507"/>
      <c r="W4" s="507"/>
      <c r="X4" s="507"/>
      <c r="Y4" s="507"/>
      <c r="Z4" s="512"/>
      <c r="AA4" s="512"/>
      <c r="AB4" s="72" t="s">
        <v>81</v>
      </c>
      <c r="AC4" s="73" t="s">
        <v>82</v>
      </c>
      <c r="AD4" s="46"/>
      <c r="AE4" s="46"/>
    </row>
    <row r="5" spans="1:31" s="69" customFormat="1" ht="15" customHeight="1" thickTop="1">
      <c r="A5" s="68"/>
      <c r="B5" s="68"/>
      <c r="C5" s="68"/>
      <c r="D5" s="68"/>
      <c r="E5" s="68"/>
      <c r="F5" s="68"/>
      <c r="G5" s="68"/>
      <c r="H5" s="68"/>
      <c r="I5" s="68"/>
      <c r="J5" s="68"/>
      <c r="K5" s="68"/>
      <c r="L5" s="68"/>
      <c r="M5" s="68"/>
      <c r="O5" s="46"/>
      <c r="P5" s="46"/>
      <c r="Q5" s="158"/>
      <c r="R5" s="159"/>
      <c r="S5" s="159"/>
      <c r="T5" s="159"/>
      <c r="U5" s="159"/>
      <c r="V5" s="159"/>
      <c r="W5" s="159"/>
      <c r="X5" s="159"/>
      <c r="Y5" s="159"/>
      <c r="AA5" s="160" t="s">
        <v>83</v>
      </c>
      <c r="AB5" s="161"/>
      <c r="AC5" s="162"/>
      <c r="AD5" s="46"/>
      <c r="AE5" s="46"/>
    </row>
    <row r="6" spans="1:31" s="69" customFormat="1" ht="15" customHeight="1">
      <c r="A6" s="78" t="s">
        <v>84</v>
      </c>
      <c r="B6" s="78"/>
      <c r="C6" s="93">
        <v>613</v>
      </c>
      <c r="D6" s="93">
        <v>585</v>
      </c>
      <c r="E6" s="93">
        <v>571</v>
      </c>
      <c r="F6" s="93">
        <v>532</v>
      </c>
      <c r="G6" s="93">
        <v>525</v>
      </c>
      <c r="H6" s="93">
        <v>513</v>
      </c>
      <c r="I6" s="93">
        <v>494</v>
      </c>
      <c r="J6" s="93">
        <v>467</v>
      </c>
      <c r="K6" s="93">
        <v>438</v>
      </c>
      <c r="L6" s="93">
        <v>413</v>
      </c>
      <c r="M6" s="93">
        <v>431</v>
      </c>
      <c r="N6" s="65">
        <v>457.95</v>
      </c>
      <c r="O6" s="65">
        <v>465.85</v>
      </c>
      <c r="P6" s="65">
        <v>470.74</v>
      </c>
      <c r="Q6" s="163">
        <v>477.58</v>
      </c>
      <c r="R6" s="65">
        <v>460</v>
      </c>
      <c r="S6" s="75">
        <v>466</v>
      </c>
      <c r="T6" s="75">
        <v>476</v>
      </c>
      <c r="U6" s="75">
        <v>488</v>
      </c>
      <c r="V6" s="75">
        <v>484</v>
      </c>
      <c r="W6" s="75">
        <v>459</v>
      </c>
      <c r="X6" s="75">
        <v>432</v>
      </c>
      <c r="Y6" s="75">
        <v>438</v>
      </c>
      <c r="Z6" s="75">
        <v>424</v>
      </c>
      <c r="AA6" s="75">
        <v>425</v>
      </c>
      <c r="AB6" s="165">
        <f>(AA6-Z6)/Z6*100</f>
        <v>0.2358490566037736</v>
      </c>
      <c r="AC6" s="166">
        <f>(AA6-V6)/V6*100</f>
        <v>-12.190082644628099</v>
      </c>
      <c r="AD6" s="155"/>
      <c r="AE6" s="46"/>
    </row>
    <row r="7" spans="1:31" s="69" customFormat="1" ht="15" customHeight="1">
      <c r="A7" s="78" t="s">
        <v>85</v>
      </c>
      <c r="B7" s="78"/>
      <c r="C7" s="78"/>
      <c r="D7" s="78"/>
      <c r="E7" s="78"/>
      <c r="F7" s="78"/>
      <c r="G7" s="78"/>
      <c r="H7" s="78"/>
      <c r="I7" s="78"/>
      <c r="J7" s="78"/>
      <c r="K7" s="78"/>
      <c r="L7" s="78"/>
      <c r="M7" s="78"/>
      <c r="N7" s="65">
        <v>4419.78419</v>
      </c>
      <c r="O7" s="65">
        <v>4454.648069999999</v>
      </c>
      <c r="P7" s="167">
        <v>4549.70276</v>
      </c>
      <c r="Q7" s="168">
        <v>4680.72499</v>
      </c>
      <c r="R7" s="167">
        <v>4631</v>
      </c>
      <c r="S7" s="75">
        <v>4721</v>
      </c>
      <c r="T7" s="75">
        <v>4914</v>
      </c>
      <c r="U7" s="75">
        <v>5164</v>
      </c>
      <c r="V7" s="75">
        <v>5270</v>
      </c>
      <c r="W7" s="75">
        <v>5212</v>
      </c>
      <c r="X7" s="75">
        <v>5190</v>
      </c>
      <c r="Y7" s="75">
        <v>5217</v>
      </c>
      <c r="Z7" s="75">
        <v>5129</v>
      </c>
      <c r="AA7" s="164">
        <v>5233</v>
      </c>
      <c r="AB7" s="165">
        <f>(AA7-Z7)/Z7*100</f>
        <v>2.027685708715149</v>
      </c>
      <c r="AC7" s="166">
        <f>(AA7-V7)/V7*100</f>
        <v>-0.7020872865275143</v>
      </c>
      <c r="AD7" s="46"/>
      <c r="AE7" s="46"/>
    </row>
    <row r="8" spans="1:31" s="69" customFormat="1" ht="15" customHeight="1">
      <c r="A8" s="78"/>
      <c r="B8" s="78"/>
      <c r="C8" s="78"/>
      <c r="D8" s="78"/>
      <c r="E8" s="78"/>
      <c r="F8" s="78"/>
      <c r="G8" s="78"/>
      <c r="H8" s="78"/>
      <c r="I8" s="78"/>
      <c r="J8" s="78"/>
      <c r="K8" s="78"/>
      <c r="L8" s="78"/>
      <c r="M8" s="78"/>
      <c r="N8" s="65"/>
      <c r="O8" s="65"/>
      <c r="P8" s="167"/>
      <c r="Q8" s="168"/>
      <c r="R8" s="167"/>
      <c r="S8" s="75"/>
      <c r="T8" s="75"/>
      <c r="U8" s="75"/>
      <c r="V8" s="75"/>
      <c r="W8" s="75"/>
      <c r="X8" s="75"/>
      <c r="Y8" s="75"/>
      <c r="Z8" s="75"/>
      <c r="AA8" s="164"/>
      <c r="AB8" s="166"/>
      <c r="AC8" s="166"/>
      <c r="AD8" s="46"/>
      <c r="AE8" s="46"/>
    </row>
    <row r="9" spans="1:31" s="69" customFormat="1" ht="15" customHeight="1">
      <c r="A9" s="78" t="s">
        <v>191</v>
      </c>
      <c r="B9" s="78"/>
      <c r="C9" s="78"/>
      <c r="D9" s="78"/>
      <c r="E9" s="78"/>
      <c r="F9" s="78"/>
      <c r="G9" s="78"/>
      <c r="H9" s="78"/>
      <c r="I9" s="78"/>
      <c r="J9" s="78"/>
      <c r="K9" s="78"/>
      <c r="L9" s="78"/>
      <c r="M9" s="78"/>
      <c r="N9" s="65"/>
      <c r="O9" s="65"/>
      <c r="P9" s="46"/>
      <c r="Q9" s="46"/>
      <c r="R9" s="46"/>
      <c r="S9" s="46"/>
      <c r="T9" s="46"/>
      <c r="U9" s="46"/>
      <c r="V9" s="46"/>
      <c r="W9" s="46"/>
      <c r="X9" s="46"/>
      <c r="Y9" s="46"/>
      <c r="Z9" s="46"/>
      <c r="AA9" s="169"/>
      <c r="AB9" s="155"/>
      <c r="AC9" s="170"/>
      <c r="AD9" s="46"/>
      <c r="AE9" s="46"/>
    </row>
    <row r="10" spans="1:31" s="69" customFormat="1" ht="15" customHeight="1">
      <c r="A10" s="78"/>
      <c r="B10" s="69" t="s">
        <v>357</v>
      </c>
      <c r="N10" s="65"/>
      <c r="O10" s="65"/>
      <c r="P10" s="46"/>
      <c r="Q10" s="46"/>
      <c r="R10" s="46"/>
      <c r="S10" s="46"/>
      <c r="T10" s="62">
        <v>155.735226</v>
      </c>
      <c r="U10" s="63">
        <v>154</v>
      </c>
      <c r="V10" s="62">
        <v>156</v>
      </c>
      <c r="W10" s="62">
        <v>154</v>
      </c>
      <c r="X10" s="62">
        <v>148</v>
      </c>
      <c r="Y10" s="62">
        <v>151</v>
      </c>
      <c r="Z10" s="92">
        <v>148</v>
      </c>
      <c r="AA10" s="92">
        <v>151</v>
      </c>
      <c r="AB10" s="165">
        <f>(AA10-Z10)/Z10*100</f>
        <v>2.027027027027027</v>
      </c>
      <c r="AC10" s="166">
        <f>(AA10-V10)/V10*100</f>
        <v>-3.205128205128205</v>
      </c>
      <c r="AD10" s="46"/>
      <c r="AE10" s="46"/>
    </row>
    <row r="11" spans="1:31" s="69" customFormat="1" ht="15" customHeight="1">
      <c r="A11" s="78"/>
      <c r="B11" s="69" t="s">
        <v>295</v>
      </c>
      <c r="N11" s="65"/>
      <c r="O11" s="65"/>
      <c r="P11" s="46"/>
      <c r="Q11" s="46"/>
      <c r="R11" s="46"/>
      <c r="S11" s="46"/>
      <c r="T11" s="61" t="s">
        <v>43</v>
      </c>
      <c r="U11" s="64">
        <v>1644</v>
      </c>
      <c r="V11" s="64">
        <v>1741</v>
      </c>
      <c r="W11" s="64">
        <v>1775</v>
      </c>
      <c r="X11" s="64">
        <v>1780</v>
      </c>
      <c r="Y11" s="65">
        <v>1808</v>
      </c>
      <c r="Z11" s="65">
        <v>1771</v>
      </c>
      <c r="AA11" s="65">
        <v>1802</v>
      </c>
      <c r="AB11" s="165">
        <f>(AA11-Z11)/Z11*100</f>
        <v>1.7504234895539243</v>
      </c>
      <c r="AC11" s="166">
        <f>(AA11-V11)/V11*100</f>
        <v>3.50373348650201</v>
      </c>
      <c r="AD11" s="46"/>
      <c r="AE11" s="46"/>
    </row>
    <row r="12" spans="1:31" s="69" customFormat="1" ht="15" customHeight="1">
      <c r="A12" s="78"/>
      <c r="N12" s="65"/>
      <c r="O12" s="65"/>
      <c r="P12" s="46"/>
      <c r="Q12" s="46"/>
      <c r="R12" s="46"/>
      <c r="S12" s="46"/>
      <c r="T12" s="61"/>
      <c r="U12" s="64"/>
      <c r="V12" s="64"/>
      <c r="W12" s="64"/>
      <c r="X12" s="64"/>
      <c r="Y12" s="65"/>
      <c r="Z12" s="65"/>
      <c r="AA12" s="65"/>
      <c r="AB12" s="165"/>
      <c r="AC12" s="166"/>
      <c r="AD12" s="46"/>
      <c r="AE12" s="46"/>
    </row>
    <row r="13" spans="1:31" s="69" customFormat="1" ht="15" customHeight="1">
      <c r="A13" s="78" t="s">
        <v>193</v>
      </c>
      <c r="B13" s="78"/>
      <c r="C13" s="78"/>
      <c r="D13" s="78"/>
      <c r="E13" s="78"/>
      <c r="F13" s="78"/>
      <c r="G13" s="78"/>
      <c r="H13" s="78"/>
      <c r="I13" s="78"/>
      <c r="J13" s="78"/>
      <c r="K13" s="78"/>
      <c r="L13" s="78"/>
      <c r="M13" s="78"/>
      <c r="N13" s="65"/>
      <c r="O13" s="65"/>
      <c r="P13" s="46"/>
      <c r="Q13" s="46"/>
      <c r="R13" s="46"/>
      <c r="S13" s="46"/>
      <c r="T13" s="48"/>
      <c r="U13" s="49"/>
      <c r="V13" s="49"/>
      <c r="W13" s="49"/>
      <c r="X13" s="49"/>
      <c r="Y13" s="50"/>
      <c r="Z13" s="50"/>
      <c r="AA13" s="50"/>
      <c r="AB13" s="165"/>
      <c r="AC13" s="166"/>
      <c r="AD13" s="46"/>
      <c r="AE13" s="46"/>
    </row>
    <row r="14" spans="1:31" s="69" customFormat="1" ht="15" customHeight="1">
      <c r="A14" s="78"/>
      <c r="B14" s="78" t="s">
        <v>84</v>
      </c>
      <c r="C14" s="78"/>
      <c r="D14" s="78"/>
      <c r="E14" s="78"/>
      <c r="F14" s="78"/>
      <c r="G14" s="78"/>
      <c r="H14" s="78"/>
      <c r="I14" s="78"/>
      <c r="J14" s="78"/>
      <c r="K14" s="78"/>
      <c r="L14" s="78"/>
      <c r="M14" s="78"/>
      <c r="N14" s="65"/>
      <c r="O14" s="65"/>
      <c r="P14" s="46"/>
      <c r="Q14" s="46"/>
      <c r="R14" s="46"/>
      <c r="S14" s="46"/>
      <c r="T14" s="66">
        <f aca="true" t="shared" si="0" ref="T14:Z14">T10/T6</f>
        <v>0.32717484453781515</v>
      </c>
      <c r="U14" s="66">
        <f t="shared" si="0"/>
        <v>0.3155737704918033</v>
      </c>
      <c r="V14" s="66">
        <f t="shared" si="0"/>
        <v>0.32231404958677684</v>
      </c>
      <c r="W14" s="66">
        <f t="shared" si="0"/>
        <v>0.3355119825708061</v>
      </c>
      <c r="X14" s="66">
        <f t="shared" si="0"/>
        <v>0.3425925925925926</v>
      </c>
      <c r="Y14" s="66">
        <f t="shared" si="0"/>
        <v>0.3447488584474886</v>
      </c>
      <c r="Z14" s="66">
        <f t="shared" si="0"/>
        <v>0.3490566037735849</v>
      </c>
      <c r="AA14" s="66">
        <f>AA10/AA6</f>
        <v>0.3552941176470588</v>
      </c>
      <c r="AB14" s="165"/>
      <c r="AC14" s="166"/>
      <c r="AD14" s="46"/>
      <c r="AE14" s="46"/>
    </row>
    <row r="15" spans="1:31" s="69" customFormat="1" ht="15" customHeight="1">
      <c r="A15" s="78"/>
      <c r="B15" s="78" t="s">
        <v>85</v>
      </c>
      <c r="C15" s="78"/>
      <c r="D15" s="78"/>
      <c r="E15" s="78"/>
      <c r="F15" s="78"/>
      <c r="G15" s="78"/>
      <c r="H15" s="78"/>
      <c r="I15" s="78"/>
      <c r="J15" s="78"/>
      <c r="K15" s="78"/>
      <c r="L15" s="78"/>
      <c r="M15" s="78"/>
      <c r="N15" s="65"/>
      <c r="O15" s="65"/>
      <c r="P15" s="46"/>
      <c r="Q15" s="46"/>
      <c r="R15" s="46"/>
      <c r="S15" s="46"/>
      <c r="T15" s="67"/>
      <c r="U15" s="66">
        <f aca="true" t="shared" si="1" ref="U15:Z15">U11/U7</f>
        <v>0.31835786212238576</v>
      </c>
      <c r="V15" s="66">
        <f t="shared" si="1"/>
        <v>0.33036053130929793</v>
      </c>
      <c r="W15" s="66">
        <f t="shared" si="1"/>
        <v>0.3405602455871067</v>
      </c>
      <c r="X15" s="66">
        <f t="shared" si="1"/>
        <v>0.34296724470134876</v>
      </c>
      <c r="Y15" s="66">
        <f t="shared" si="1"/>
        <v>0.34655932528272954</v>
      </c>
      <c r="Z15" s="66">
        <f t="shared" si="1"/>
        <v>0.3452914798206278</v>
      </c>
      <c r="AA15" s="66">
        <f>AA11/AA7</f>
        <v>0.3443531435123256</v>
      </c>
      <c r="AB15" s="165"/>
      <c r="AC15" s="166"/>
      <c r="AD15" s="46"/>
      <c r="AE15" s="46"/>
    </row>
    <row r="16" spans="1:31" s="69" customFormat="1" ht="15" customHeight="1">
      <c r="A16" s="78"/>
      <c r="B16" s="78"/>
      <c r="C16" s="78"/>
      <c r="D16" s="78"/>
      <c r="E16" s="78"/>
      <c r="F16" s="78"/>
      <c r="G16" s="78"/>
      <c r="H16" s="78"/>
      <c r="I16" s="78"/>
      <c r="J16" s="78"/>
      <c r="K16" s="78"/>
      <c r="L16" s="78"/>
      <c r="M16" s="78"/>
      <c r="N16" s="65"/>
      <c r="O16" s="65"/>
      <c r="P16" s="46"/>
      <c r="Q16" s="46"/>
      <c r="R16" s="46"/>
      <c r="S16" s="46"/>
      <c r="T16" s="46"/>
      <c r="U16" s="46"/>
      <c r="V16" s="46"/>
      <c r="W16" s="46"/>
      <c r="X16" s="46"/>
      <c r="Y16" s="46"/>
      <c r="Z16" s="46"/>
      <c r="AA16" s="46"/>
      <c r="AB16" s="171"/>
      <c r="AC16" s="170"/>
      <c r="AD16" s="46"/>
      <c r="AE16" s="46"/>
    </row>
    <row r="17" spans="1:31" s="174" customFormat="1" ht="15" customHeight="1">
      <c r="A17" s="172" t="s">
        <v>86</v>
      </c>
      <c r="B17" s="172"/>
      <c r="C17" s="172"/>
      <c r="D17" s="172"/>
      <c r="E17" s="172"/>
      <c r="F17" s="172"/>
      <c r="G17" s="172"/>
      <c r="H17" s="172"/>
      <c r="I17" s="172"/>
      <c r="J17" s="172"/>
      <c r="K17" s="172"/>
      <c r="L17" s="172"/>
      <c r="M17" s="172"/>
      <c r="N17" s="51"/>
      <c r="O17" s="51" t="s">
        <v>87</v>
      </c>
      <c r="P17" s="52" t="s">
        <v>87</v>
      </c>
      <c r="Q17" s="173"/>
      <c r="R17" s="51"/>
      <c r="S17" s="51"/>
      <c r="T17" s="52"/>
      <c r="U17" s="52"/>
      <c r="V17" s="51"/>
      <c r="W17" s="53"/>
      <c r="X17" s="53"/>
      <c r="Y17" s="53"/>
      <c r="Z17" s="53"/>
      <c r="AA17" s="53"/>
      <c r="AB17" s="171"/>
      <c r="AC17" s="170"/>
      <c r="AD17" s="51"/>
      <c r="AE17" s="51"/>
    </row>
    <row r="18" spans="1:31" s="174" customFormat="1" ht="15" customHeight="1">
      <c r="A18" s="175" t="s">
        <v>84</v>
      </c>
      <c r="B18" s="175"/>
      <c r="C18" s="175"/>
      <c r="D18" s="175"/>
      <c r="E18" s="175"/>
      <c r="F18" s="175"/>
      <c r="G18" s="175"/>
      <c r="H18" s="175"/>
      <c r="I18" s="175"/>
      <c r="J18" s="175"/>
      <c r="K18" s="175"/>
      <c r="L18" s="175"/>
      <c r="M18" s="175"/>
      <c r="N18" s="176">
        <v>0.006970403271911729</v>
      </c>
      <c r="O18" s="176">
        <f aca="true" t="shared" si="2" ref="O18:AA18">(O6-N6)/N6</f>
        <v>0.017250791571132296</v>
      </c>
      <c r="P18" s="176">
        <f t="shared" si="2"/>
        <v>0.010496941075453443</v>
      </c>
      <c r="Q18" s="177">
        <f t="shared" si="2"/>
        <v>0.014530313973743414</v>
      </c>
      <c r="R18" s="54">
        <f t="shared" si="2"/>
        <v>-0.036810586707986065</v>
      </c>
      <c r="S18" s="54">
        <f t="shared" si="2"/>
        <v>0.013043478260869565</v>
      </c>
      <c r="T18" s="54">
        <f t="shared" si="2"/>
        <v>0.02145922746781116</v>
      </c>
      <c r="U18" s="54">
        <f t="shared" si="2"/>
        <v>0.025210084033613446</v>
      </c>
      <c r="V18" s="54">
        <f t="shared" si="2"/>
        <v>-0.00819672131147541</v>
      </c>
      <c r="W18" s="54">
        <f t="shared" si="2"/>
        <v>-0.05165289256198347</v>
      </c>
      <c r="X18" s="54">
        <f t="shared" si="2"/>
        <v>-0.058823529411764705</v>
      </c>
      <c r="Y18" s="54">
        <f t="shared" si="2"/>
        <v>0.013888888888888888</v>
      </c>
      <c r="Z18" s="54">
        <f t="shared" si="2"/>
        <v>-0.0319634703196347</v>
      </c>
      <c r="AA18" s="54">
        <f t="shared" si="2"/>
        <v>0.0023584905660377358</v>
      </c>
      <c r="AB18" s="171"/>
      <c r="AC18" s="170"/>
      <c r="AD18" s="51"/>
      <c r="AE18" s="51"/>
    </row>
    <row r="19" spans="1:31" s="174" customFormat="1" ht="15" customHeight="1">
      <c r="A19" s="175" t="s">
        <v>85</v>
      </c>
      <c r="B19" s="175"/>
      <c r="C19" s="175"/>
      <c r="D19" s="175"/>
      <c r="E19" s="175"/>
      <c r="F19" s="175"/>
      <c r="G19" s="175"/>
      <c r="H19" s="175"/>
      <c r="I19" s="175"/>
      <c r="J19" s="175"/>
      <c r="K19" s="175"/>
      <c r="L19" s="175"/>
      <c r="M19" s="175"/>
      <c r="N19" s="176">
        <v>0.010066646605885571</v>
      </c>
      <c r="O19" s="176">
        <f aca="true" t="shared" si="3" ref="O19:AA19">(O7-N7)/N7</f>
        <v>0.00788814080082923</v>
      </c>
      <c r="P19" s="176">
        <f t="shared" si="3"/>
        <v>0.02133831640711426</v>
      </c>
      <c r="Q19" s="177">
        <f t="shared" si="3"/>
        <v>0.028797975804467624</v>
      </c>
      <c r="R19" s="54">
        <f t="shared" si="3"/>
        <v>-0.010623352174339068</v>
      </c>
      <c r="S19" s="54">
        <f t="shared" si="3"/>
        <v>0.019434247462751027</v>
      </c>
      <c r="T19" s="54">
        <f t="shared" si="3"/>
        <v>0.04088116924380428</v>
      </c>
      <c r="U19" s="54">
        <f t="shared" si="3"/>
        <v>0.05087505087505088</v>
      </c>
      <c r="V19" s="54">
        <f t="shared" si="3"/>
        <v>0.020526723470178157</v>
      </c>
      <c r="W19" s="54">
        <f t="shared" si="3"/>
        <v>-0.011005692599620493</v>
      </c>
      <c r="X19" s="54">
        <f t="shared" si="3"/>
        <v>-0.00422102839600921</v>
      </c>
      <c r="Y19" s="54">
        <f t="shared" si="3"/>
        <v>0.005202312138728324</v>
      </c>
      <c r="Z19" s="54">
        <f t="shared" si="3"/>
        <v>-0.01686793176154878</v>
      </c>
      <c r="AA19" s="54">
        <f t="shared" si="3"/>
        <v>0.020276857087151493</v>
      </c>
      <c r="AB19" s="171"/>
      <c r="AC19" s="170"/>
      <c r="AD19" s="51"/>
      <c r="AE19" s="51"/>
    </row>
    <row r="20" spans="1:31" s="174" customFormat="1" ht="15" customHeight="1">
      <c r="A20" s="175"/>
      <c r="B20" s="175"/>
      <c r="C20" s="175"/>
      <c r="D20" s="175"/>
      <c r="E20" s="175"/>
      <c r="F20" s="175"/>
      <c r="G20" s="175"/>
      <c r="H20" s="175"/>
      <c r="I20" s="175"/>
      <c r="J20" s="175"/>
      <c r="K20" s="175"/>
      <c r="L20" s="175"/>
      <c r="M20" s="175"/>
      <c r="N20" s="176"/>
      <c r="O20" s="176"/>
      <c r="P20" s="176"/>
      <c r="Q20" s="176"/>
      <c r="R20" s="54"/>
      <c r="S20" s="54"/>
      <c r="T20" s="54"/>
      <c r="U20" s="54"/>
      <c r="V20" s="54"/>
      <c r="W20" s="54"/>
      <c r="X20" s="54"/>
      <c r="Y20" s="54"/>
      <c r="Z20" s="54"/>
      <c r="AA20" s="54"/>
      <c r="AB20" s="171"/>
      <c r="AC20" s="170"/>
      <c r="AD20" s="51"/>
      <c r="AE20" s="51"/>
    </row>
    <row r="21" spans="1:31" s="174" customFormat="1" ht="15" customHeight="1">
      <c r="A21" s="175" t="s">
        <v>192</v>
      </c>
      <c r="B21" s="175"/>
      <c r="C21" s="175"/>
      <c r="D21" s="175"/>
      <c r="E21" s="175"/>
      <c r="F21" s="175"/>
      <c r="G21" s="175"/>
      <c r="H21" s="175"/>
      <c r="I21" s="175"/>
      <c r="J21" s="175"/>
      <c r="K21" s="175"/>
      <c r="L21" s="175"/>
      <c r="M21" s="175"/>
      <c r="N21" s="176"/>
      <c r="O21" s="176"/>
      <c r="P21" s="176"/>
      <c r="Q21" s="176"/>
      <c r="R21" s="54"/>
      <c r="S21" s="54"/>
      <c r="T21" s="54"/>
      <c r="U21" s="54"/>
      <c r="V21" s="54"/>
      <c r="W21" s="54"/>
      <c r="X21" s="54"/>
      <c r="Y21" s="54"/>
      <c r="Z21" s="54"/>
      <c r="AA21" s="54"/>
      <c r="AB21" s="171"/>
      <c r="AC21" s="170"/>
      <c r="AD21" s="51"/>
      <c r="AE21" s="51"/>
    </row>
    <row r="22" spans="1:31" s="174" customFormat="1" ht="15" customHeight="1">
      <c r="A22" s="78"/>
      <c r="B22" s="78" t="s">
        <v>84</v>
      </c>
      <c r="C22" s="78"/>
      <c r="D22" s="78"/>
      <c r="E22" s="78"/>
      <c r="F22" s="78"/>
      <c r="G22" s="78"/>
      <c r="H22" s="78"/>
      <c r="I22" s="78"/>
      <c r="J22" s="78"/>
      <c r="K22" s="78"/>
      <c r="L22" s="78"/>
      <c r="M22" s="78"/>
      <c r="N22" s="176"/>
      <c r="O22" s="176"/>
      <c r="P22" s="176"/>
      <c r="Q22" s="176"/>
      <c r="R22" s="54"/>
      <c r="S22" s="54"/>
      <c r="T22" s="48"/>
      <c r="U22" s="55">
        <f aca="true" t="shared" si="4" ref="U22:AA22">(U10-T10)/T10</f>
        <v>-0.0111421548262948</v>
      </c>
      <c r="V22" s="55">
        <f t="shared" si="4"/>
        <v>0.012987012987012988</v>
      </c>
      <c r="W22" s="55">
        <f t="shared" si="4"/>
        <v>-0.01282051282051282</v>
      </c>
      <c r="X22" s="55">
        <f t="shared" si="4"/>
        <v>-0.03896103896103896</v>
      </c>
      <c r="Y22" s="55">
        <f t="shared" si="4"/>
        <v>0.02027027027027027</v>
      </c>
      <c r="Z22" s="55">
        <f t="shared" si="4"/>
        <v>-0.019867549668874173</v>
      </c>
      <c r="AA22" s="55">
        <f t="shared" si="4"/>
        <v>0.02027027027027027</v>
      </c>
      <c r="AB22" s="171"/>
      <c r="AC22" s="170"/>
      <c r="AD22" s="51"/>
      <c r="AE22" s="51"/>
    </row>
    <row r="23" spans="1:31" s="174" customFormat="1" ht="15" customHeight="1" thickBot="1">
      <c r="A23" s="178"/>
      <c r="B23" s="178" t="s">
        <v>85</v>
      </c>
      <c r="C23" s="178"/>
      <c r="D23" s="178"/>
      <c r="E23" s="178"/>
      <c r="F23" s="178"/>
      <c r="G23" s="178"/>
      <c r="H23" s="178"/>
      <c r="I23" s="178"/>
      <c r="J23" s="178"/>
      <c r="K23" s="178"/>
      <c r="L23" s="178"/>
      <c r="M23" s="178"/>
      <c r="N23" s="179"/>
      <c r="O23" s="179"/>
      <c r="P23" s="179"/>
      <c r="Q23" s="179"/>
      <c r="R23" s="56"/>
      <c r="S23" s="56"/>
      <c r="T23" s="57"/>
      <c r="U23" s="58" t="s">
        <v>43</v>
      </c>
      <c r="V23" s="59">
        <f aca="true" t="shared" si="5" ref="V23:AA23">(V11-U11)/U11</f>
        <v>0.05900243309002433</v>
      </c>
      <c r="W23" s="59">
        <f t="shared" si="5"/>
        <v>0.019529006318207927</v>
      </c>
      <c r="X23" s="59">
        <f t="shared" si="5"/>
        <v>0.0028169014084507044</v>
      </c>
      <c r="Y23" s="59">
        <f t="shared" si="5"/>
        <v>0.015730337078651686</v>
      </c>
      <c r="Z23" s="60">
        <f t="shared" si="5"/>
        <v>-0.020464601769911505</v>
      </c>
      <c r="AA23" s="60">
        <f t="shared" si="5"/>
        <v>0.017504234895539244</v>
      </c>
      <c r="AB23" s="180"/>
      <c r="AC23" s="181"/>
      <c r="AD23" s="51"/>
      <c r="AE23" s="51"/>
    </row>
    <row r="24" spans="1:31" s="174" customFormat="1" ht="15" customHeight="1">
      <c r="A24" s="46" t="s">
        <v>330</v>
      </c>
      <c r="B24" s="78"/>
      <c r="C24" s="78"/>
      <c r="D24" s="78"/>
      <c r="E24" s="78"/>
      <c r="F24" s="78"/>
      <c r="G24" s="78"/>
      <c r="H24" s="78"/>
      <c r="I24" s="78"/>
      <c r="J24" s="78"/>
      <c r="K24" s="78"/>
      <c r="L24" s="78"/>
      <c r="M24" s="78"/>
      <c r="N24" s="176"/>
      <c r="O24" s="176"/>
      <c r="P24" s="176"/>
      <c r="Q24" s="176"/>
      <c r="R24" s="54"/>
      <c r="S24" s="54"/>
      <c r="T24" s="238"/>
      <c r="U24" s="92"/>
      <c r="V24" s="455"/>
      <c r="W24" s="455"/>
      <c r="X24" s="455"/>
      <c r="Y24" s="455"/>
      <c r="Z24" s="55"/>
      <c r="AA24" s="55"/>
      <c r="AB24" s="155"/>
      <c r="AC24" s="170"/>
      <c r="AD24" s="51"/>
      <c r="AE24" s="51"/>
    </row>
    <row r="25" spans="1:31" s="69" customFormat="1" ht="15" customHeight="1">
      <c r="A25" s="182" t="s">
        <v>88</v>
      </c>
      <c r="B25" s="182"/>
      <c r="C25" s="182"/>
      <c r="D25" s="182"/>
      <c r="E25" s="182"/>
      <c r="F25" s="182"/>
      <c r="G25" s="182"/>
      <c r="H25" s="182"/>
      <c r="I25" s="182"/>
      <c r="J25" s="182"/>
      <c r="K25" s="182"/>
      <c r="L25" s="182"/>
      <c r="M25" s="182"/>
      <c r="N25" s="183"/>
      <c r="O25" s="183"/>
      <c r="P25" s="184"/>
      <c r="Q25" s="184"/>
      <c r="R25" s="184"/>
      <c r="S25" s="184"/>
      <c r="T25" s="184"/>
      <c r="U25" s="184"/>
      <c r="V25" s="184"/>
      <c r="W25" s="184"/>
      <c r="X25" s="184"/>
      <c r="Y25" s="184"/>
      <c r="Z25" s="184"/>
      <c r="AA25" s="184"/>
      <c r="AB25" s="184"/>
      <c r="AC25" s="184"/>
      <c r="AD25" s="76"/>
      <c r="AE25" s="76"/>
    </row>
    <row r="26" spans="1:31" s="69" customFormat="1" ht="25.5" customHeight="1">
      <c r="A26" s="518" t="s">
        <v>170</v>
      </c>
      <c r="B26" s="519"/>
      <c r="C26" s="519"/>
      <c r="D26" s="519"/>
      <c r="E26" s="519"/>
      <c r="F26" s="519"/>
      <c r="G26" s="519"/>
      <c r="H26" s="519"/>
      <c r="I26" s="519"/>
      <c r="J26" s="519"/>
      <c r="K26" s="519"/>
      <c r="L26" s="519"/>
      <c r="M26" s="519"/>
      <c r="N26" s="519"/>
      <c r="O26" s="519"/>
      <c r="P26" s="519"/>
      <c r="Q26" s="519"/>
      <c r="R26" s="519"/>
      <c r="S26" s="519"/>
      <c r="T26" s="519"/>
      <c r="U26" s="519"/>
      <c r="V26" s="519"/>
      <c r="W26" s="519"/>
      <c r="X26" s="519"/>
      <c r="Y26" s="519"/>
      <c r="Z26" s="519"/>
      <c r="AA26" s="519"/>
      <c r="AB26" s="519"/>
      <c r="AC26" s="519"/>
      <c r="AD26" s="76"/>
      <c r="AE26" s="76"/>
    </row>
    <row r="27" spans="1:28" s="86" customFormat="1" ht="15" customHeight="1">
      <c r="A27" s="504" t="s">
        <v>194</v>
      </c>
      <c r="B27" s="504"/>
      <c r="C27" s="504"/>
      <c r="D27" s="504"/>
      <c r="E27" s="504"/>
      <c r="F27" s="504"/>
      <c r="G27" s="504"/>
      <c r="H27" s="504"/>
      <c r="I27" s="504"/>
      <c r="J27" s="504"/>
      <c r="K27" s="504"/>
      <c r="L27" s="504"/>
      <c r="M27" s="504"/>
      <c r="N27" s="504"/>
      <c r="O27" s="504"/>
      <c r="P27" s="504"/>
      <c r="Q27" s="504"/>
      <c r="R27" s="504"/>
      <c r="S27" s="504"/>
      <c r="T27" s="504"/>
      <c r="U27" s="504"/>
      <c r="V27" s="504"/>
      <c r="W27" s="504"/>
      <c r="X27" s="504"/>
      <c r="Y27" s="504"/>
      <c r="Z27" s="504"/>
      <c r="AA27" s="504"/>
      <c r="AB27" s="504"/>
    </row>
    <row r="28" spans="1:31" s="69" customFormat="1" ht="24.75" customHeight="1">
      <c r="A28" s="515" t="s">
        <v>195</v>
      </c>
      <c r="B28" s="515"/>
      <c r="C28" s="515"/>
      <c r="D28" s="515"/>
      <c r="E28" s="515"/>
      <c r="F28" s="515"/>
      <c r="G28" s="515"/>
      <c r="H28" s="515"/>
      <c r="I28" s="515"/>
      <c r="J28" s="515"/>
      <c r="K28" s="515"/>
      <c r="L28" s="515"/>
      <c r="M28" s="515"/>
      <c r="N28" s="515"/>
      <c r="O28" s="515"/>
      <c r="P28" s="515"/>
      <c r="Q28" s="515"/>
      <c r="R28" s="515"/>
      <c r="S28" s="515"/>
      <c r="T28" s="515"/>
      <c r="U28" s="515"/>
      <c r="V28" s="515"/>
      <c r="W28" s="515"/>
      <c r="X28" s="515"/>
      <c r="Y28" s="515"/>
      <c r="Z28" s="515"/>
      <c r="AA28" s="515"/>
      <c r="AB28" s="515"/>
      <c r="AC28" s="515"/>
      <c r="AD28" s="46"/>
      <c r="AE28" s="46"/>
    </row>
    <row r="29" spans="1:31" s="69" customFormat="1" ht="13.5" customHeight="1">
      <c r="A29" s="505" t="s">
        <v>196</v>
      </c>
      <c r="B29" s="505"/>
      <c r="C29" s="505"/>
      <c r="D29" s="505"/>
      <c r="E29" s="505"/>
      <c r="F29" s="505"/>
      <c r="G29" s="505"/>
      <c r="H29" s="505"/>
      <c r="I29" s="505"/>
      <c r="J29" s="505"/>
      <c r="K29" s="505"/>
      <c r="L29" s="505"/>
      <c r="M29" s="505"/>
      <c r="N29" s="505"/>
      <c r="O29" s="505"/>
      <c r="P29" s="505"/>
      <c r="Q29" s="505"/>
      <c r="R29" s="505"/>
      <c r="S29" s="505"/>
      <c r="T29" s="505"/>
      <c r="U29" s="505"/>
      <c r="V29" s="505"/>
      <c r="W29" s="505"/>
      <c r="X29" s="46"/>
      <c r="Y29" s="46"/>
      <c r="Z29" s="46"/>
      <c r="AA29" s="46"/>
      <c r="AB29" s="155"/>
      <c r="AC29" s="51"/>
      <c r="AD29" s="46"/>
      <c r="AE29" s="46"/>
    </row>
    <row r="30" spans="1:31" s="174" customFormat="1" ht="15" customHeight="1">
      <c r="A30" s="185"/>
      <c r="B30" s="185"/>
      <c r="C30" s="185"/>
      <c r="D30" s="185"/>
      <c r="E30" s="185"/>
      <c r="F30" s="185"/>
      <c r="G30" s="185"/>
      <c r="H30" s="185"/>
      <c r="I30" s="185"/>
      <c r="J30" s="185"/>
      <c r="K30" s="185"/>
      <c r="L30" s="185"/>
      <c r="M30" s="185"/>
      <c r="N30" s="186"/>
      <c r="O30" s="186"/>
      <c r="P30" s="51"/>
      <c r="Q30" s="51"/>
      <c r="R30" s="51"/>
      <c r="S30" s="51"/>
      <c r="T30" s="51"/>
      <c r="U30" s="51"/>
      <c r="V30" s="51"/>
      <c r="W30" s="51"/>
      <c r="X30" s="51"/>
      <c r="Y30" s="51"/>
      <c r="Z30" s="51"/>
      <c r="AA30" s="51"/>
      <c r="AB30" s="155"/>
      <c r="AC30" s="46"/>
      <c r="AD30" s="51"/>
      <c r="AE30" s="51"/>
    </row>
    <row r="31" spans="1:22" s="121" customFormat="1" ht="18.75">
      <c r="A31" s="187" t="s">
        <v>262</v>
      </c>
      <c r="B31" s="187"/>
      <c r="C31" s="120"/>
      <c r="D31" s="120"/>
      <c r="E31" s="120"/>
      <c r="F31" s="120"/>
      <c r="G31" s="120"/>
      <c r="H31" s="120"/>
      <c r="I31" s="120"/>
      <c r="J31" s="120"/>
      <c r="K31" s="120"/>
      <c r="L31" s="120"/>
      <c r="M31" s="120"/>
      <c r="N31" s="120"/>
      <c r="O31" s="120"/>
      <c r="P31" s="120"/>
      <c r="Q31" s="120"/>
      <c r="R31" s="120"/>
      <c r="S31" s="120"/>
      <c r="T31" s="120"/>
      <c r="U31" s="120"/>
      <c r="V31" s="120"/>
    </row>
    <row r="32" spans="1:31" ht="15.75" customHeight="1">
      <c r="A32" s="500"/>
      <c r="B32" s="189"/>
      <c r="C32" s="189"/>
      <c r="D32" s="189"/>
      <c r="E32" s="189"/>
      <c r="F32" s="189"/>
      <c r="G32" s="189"/>
      <c r="H32" s="189"/>
      <c r="I32" s="189"/>
      <c r="J32" s="189"/>
      <c r="K32" s="189"/>
      <c r="L32" s="189"/>
      <c r="M32" s="189"/>
      <c r="N32" s="189"/>
      <c r="O32" s="189"/>
      <c r="P32" s="189"/>
      <c r="Q32" s="189"/>
      <c r="R32" s="489" t="s">
        <v>72</v>
      </c>
      <c r="S32" s="491" t="s">
        <v>73</v>
      </c>
      <c r="T32" s="491" t="s">
        <v>74</v>
      </c>
      <c r="U32" s="491" t="s">
        <v>75</v>
      </c>
      <c r="V32" s="491" t="s">
        <v>76</v>
      </c>
      <c r="W32" s="491" t="s">
        <v>77</v>
      </c>
      <c r="X32" s="491" t="s">
        <v>78</v>
      </c>
      <c r="Y32" s="491" t="s">
        <v>79</v>
      </c>
      <c r="Z32" s="491" t="s">
        <v>188</v>
      </c>
      <c r="AA32" s="506" t="s">
        <v>314</v>
      </c>
      <c r="AB32" s="156" t="s">
        <v>80</v>
      </c>
      <c r="AC32" s="157"/>
      <c r="AD32" s="188"/>
      <c r="AE32" s="188"/>
    </row>
    <row r="33" spans="1:31" ht="17.25" customHeight="1" thickBot="1">
      <c r="A33" s="501"/>
      <c r="B33" s="149"/>
      <c r="C33" s="149"/>
      <c r="D33" s="149"/>
      <c r="E33" s="149"/>
      <c r="F33" s="149"/>
      <c r="G33" s="149"/>
      <c r="H33" s="149"/>
      <c r="I33" s="149"/>
      <c r="J33" s="149"/>
      <c r="K33" s="149"/>
      <c r="L33" s="149"/>
      <c r="M33" s="149"/>
      <c r="N33" s="149"/>
      <c r="O33" s="149"/>
      <c r="P33" s="149"/>
      <c r="Q33" s="149"/>
      <c r="R33" s="490"/>
      <c r="S33" s="492"/>
      <c r="T33" s="492"/>
      <c r="U33" s="492"/>
      <c r="V33" s="492"/>
      <c r="W33" s="492"/>
      <c r="X33" s="492"/>
      <c r="Y33" s="508"/>
      <c r="Z33" s="508"/>
      <c r="AA33" s="512"/>
      <c r="AB33" s="72" t="s">
        <v>81</v>
      </c>
      <c r="AC33" s="73" t="s">
        <v>82</v>
      </c>
      <c r="AD33" s="188"/>
      <c r="AE33" s="188"/>
    </row>
    <row r="34" spans="1:31" ht="15.75" thickTop="1">
      <c r="A34" s="69"/>
      <c r="B34" s="69"/>
      <c r="C34" s="69"/>
      <c r="D34" s="69"/>
      <c r="E34" s="69"/>
      <c r="F34" s="69"/>
      <c r="G34" s="69"/>
      <c r="H34" s="69"/>
      <c r="I34" s="69"/>
      <c r="J34" s="69"/>
      <c r="K34" s="69"/>
      <c r="L34" s="69"/>
      <c r="M34" s="69"/>
      <c r="N34" s="69"/>
      <c r="O34" s="69"/>
      <c r="P34" s="69"/>
      <c r="Q34" s="69"/>
      <c r="R34" s="69"/>
      <c r="S34" s="69"/>
      <c r="T34" s="69"/>
      <c r="U34" s="69"/>
      <c r="V34" s="69"/>
      <c r="W34" s="188"/>
      <c r="X34" s="188"/>
      <c r="Y34" s="188"/>
      <c r="AA34" s="151" t="s">
        <v>122</v>
      </c>
      <c r="AB34" s="116"/>
      <c r="AC34" s="69"/>
      <c r="AD34" s="188"/>
      <c r="AE34" s="188"/>
    </row>
    <row r="35" spans="1:38" ht="18.75">
      <c r="A35" s="69" t="s">
        <v>353</v>
      </c>
      <c r="B35" s="120"/>
      <c r="C35" s="120"/>
      <c r="D35" s="120"/>
      <c r="E35" s="120"/>
      <c r="F35" s="120"/>
      <c r="G35" s="120"/>
      <c r="H35" s="120"/>
      <c r="I35" s="120"/>
      <c r="J35" s="120"/>
      <c r="K35" s="120"/>
      <c r="L35" s="120"/>
      <c r="M35" s="120"/>
      <c r="N35" s="120"/>
      <c r="O35" s="120"/>
      <c r="P35" s="120"/>
      <c r="Q35" s="120"/>
      <c r="R35" s="152">
        <v>65</v>
      </c>
      <c r="S35" s="152">
        <v>68</v>
      </c>
      <c r="T35" s="152">
        <v>65</v>
      </c>
      <c r="U35" s="152">
        <v>68</v>
      </c>
      <c r="V35" s="152">
        <v>66</v>
      </c>
      <c r="W35" s="152">
        <v>64</v>
      </c>
      <c r="X35" s="152">
        <v>62.19</v>
      </c>
      <c r="Y35" s="152">
        <v>63.45</v>
      </c>
      <c r="Z35" s="152">
        <v>62.28</v>
      </c>
      <c r="AA35" s="152">
        <v>63.32</v>
      </c>
      <c r="AB35" s="165">
        <f>(AA35-Z35)/Z35*100</f>
        <v>1.6698779704560036</v>
      </c>
      <c r="AC35" s="166">
        <f>(AA35-V35)/V35*100</f>
        <v>-4.0606060606060606</v>
      </c>
      <c r="AD35" s="188"/>
      <c r="AE35" s="190"/>
      <c r="AF35" s="190"/>
      <c r="AG35" s="190"/>
      <c r="AH35" s="190"/>
      <c r="AI35" s="190"/>
      <c r="AJ35" s="190"/>
      <c r="AK35" s="190"/>
      <c r="AL35" s="190"/>
    </row>
    <row r="36" spans="1:38" ht="18.75">
      <c r="A36" s="69" t="s">
        <v>354</v>
      </c>
      <c r="B36" s="120"/>
      <c r="C36" s="120"/>
      <c r="D36" s="120"/>
      <c r="E36" s="120"/>
      <c r="F36" s="120"/>
      <c r="G36" s="120"/>
      <c r="H36" s="120"/>
      <c r="I36" s="120"/>
      <c r="J36" s="120"/>
      <c r="K36" s="120"/>
      <c r="L36" s="120"/>
      <c r="M36" s="120"/>
      <c r="N36" s="120"/>
      <c r="O36" s="120"/>
      <c r="P36" s="120"/>
      <c r="Q36" s="120"/>
      <c r="R36" s="152">
        <v>12</v>
      </c>
      <c r="S36" s="152">
        <v>11</v>
      </c>
      <c r="T36" s="152">
        <v>15</v>
      </c>
      <c r="U36" s="152">
        <v>14</v>
      </c>
      <c r="V36" s="152">
        <v>14</v>
      </c>
      <c r="W36" s="152">
        <v>14</v>
      </c>
      <c r="X36" s="152">
        <v>14.38</v>
      </c>
      <c r="Y36" s="152">
        <v>13.1</v>
      </c>
      <c r="Z36" s="152">
        <v>13.77</v>
      </c>
      <c r="AA36" s="152">
        <v>13.21</v>
      </c>
      <c r="AB36" s="165">
        <f>(AA36-Z36)/Z36*100</f>
        <v>-4.0668119099491555</v>
      </c>
      <c r="AC36" s="166">
        <f>(AA36-V36)/V36*100</f>
        <v>-5.642857142857137</v>
      </c>
      <c r="AD36" s="188"/>
      <c r="AE36" s="190"/>
      <c r="AF36" s="190"/>
      <c r="AG36" s="190"/>
      <c r="AH36" s="190"/>
      <c r="AI36" s="190"/>
      <c r="AJ36" s="190"/>
      <c r="AK36" s="190"/>
      <c r="AL36" s="190"/>
    </row>
    <row r="37" spans="1:38" ht="18.75">
      <c r="A37" s="69" t="s">
        <v>355</v>
      </c>
      <c r="B37" s="120"/>
      <c r="C37" s="120"/>
      <c r="D37" s="120"/>
      <c r="E37" s="120"/>
      <c r="F37" s="120"/>
      <c r="G37" s="120"/>
      <c r="H37" s="120"/>
      <c r="I37" s="120"/>
      <c r="J37" s="120"/>
      <c r="K37" s="120"/>
      <c r="L37" s="120"/>
      <c r="M37" s="120"/>
      <c r="N37" s="120"/>
      <c r="O37" s="120"/>
      <c r="P37" s="120"/>
      <c r="Q37" s="120"/>
      <c r="R37" s="152">
        <v>159</v>
      </c>
      <c r="S37" s="152">
        <v>162</v>
      </c>
      <c r="T37" s="152">
        <v>174</v>
      </c>
      <c r="U37" s="152">
        <v>174</v>
      </c>
      <c r="V37" s="152">
        <v>170</v>
      </c>
      <c r="W37" s="152">
        <v>162</v>
      </c>
      <c r="X37" s="152">
        <v>161.64</v>
      </c>
      <c r="Y37" s="152">
        <v>166.9</v>
      </c>
      <c r="Z37" s="152">
        <v>163.31</v>
      </c>
      <c r="AA37" s="152">
        <v>166.03</v>
      </c>
      <c r="AB37" s="165">
        <f>(AA37-Z37)/Z37*100</f>
        <v>1.6655440573143097</v>
      </c>
      <c r="AC37" s="166">
        <f>(AA37-V37)/V37*100</f>
        <v>-2.3352941176470585</v>
      </c>
      <c r="AD37" s="188"/>
      <c r="AE37" s="190"/>
      <c r="AF37" s="190"/>
      <c r="AG37" s="190"/>
      <c r="AH37" s="190"/>
      <c r="AI37" s="190"/>
      <c r="AJ37" s="190"/>
      <c r="AK37" s="190"/>
      <c r="AL37" s="190"/>
    </row>
    <row r="38" spans="1:38" ht="18.75">
      <c r="A38" s="69" t="s">
        <v>356</v>
      </c>
      <c r="B38" s="120"/>
      <c r="C38" s="120"/>
      <c r="D38" s="120"/>
      <c r="E38" s="120"/>
      <c r="F38" s="120"/>
      <c r="G38" s="120"/>
      <c r="H38" s="120"/>
      <c r="I38" s="120"/>
      <c r="J38" s="120"/>
      <c r="K38" s="120"/>
      <c r="L38" s="120"/>
      <c r="M38" s="120"/>
      <c r="N38" s="120"/>
      <c r="O38" s="120"/>
      <c r="P38" s="120"/>
      <c r="Q38" s="120"/>
      <c r="R38" s="152">
        <v>223</v>
      </c>
      <c r="S38" s="152">
        <v>225</v>
      </c>
      <c r="T38" s="152">
        <v>223</v>
      </c>
      <c r="U38" s="152">
        <v>232</v>
      </c>
      <c r="V38" s="152">
        <v>234</v>
      </c>
      <c r="W38" s="152">
        <v>219</v>
      </c>
      <c r="X38" s="152">
        <v>193.4</v>
      </c>
      <c r="Y38" s="152">
        <v>194.54</v>
      </c>
      <c r="Z38" s="152">
        <v>184.15</v>
      </c>
      <c r="AA38" s="152">
        <v>182.31</v>
      </c>
      <c r="AB38" s="165">
        <f>(AA38-Z38)/Z38*100</f>
        <v>-0.9991854466467572</v>
      </c>
      <c r="AC38" s="166">
        <f>(AA38-V38)/V38*100</f>
        <v>-22.089743589743588</v>
      </c>
      <c r="AD38" s="188"/>
      <c r="AE38" s="190"/>
      <c r="AF38" s="190"/>
      <c r="AG38" s="190"/>
      <c r="AH38" s="190"/>
      <c r="AI38" s="190"/>
      <c r="AJ38" s="190"/>
      <c r="AK38" s="190"/>
      <c r="AL38" s="190"/>
    </row>
    <row r="39" spans="1:38" ht="16.5" thickBot="1">
      <c r="A39" s="77" t="s">
        <v>84</v>
      </c>
      <c r="B39" s="77"/>
      <c r="C39" s="77"/>
      <c r="D39" s="77"/>
      <c r="E39" s="77"/>
      <c r="F39" s="77"/>
      <c r="G39" s="77"/>
      <c r="H39" s="77"/>
      <c r="I39" s="77"/>
      <c r="J39" s="77"/>
      <c r="K39" s="77"/>
      <c r="L39" s="77"/>
      <c r="M39" s="77"/>
      <c r="N39" s="77"/>
      <c r="O39" s="77"/>
      <c r="P39" s="77"/>
      <c r="Q39" s="77"/>
      <c r="R39" s="153">
        <v>460</v>
      </c>
      <c r="S39" s="153">
        <v>466</v>
      </c>
      <c r="T39" s="153">
        <v>476</v>
      </c>
      <c r="U39" s="153">
        <v>488</v>
      </c>
      <c r="V39" s="153">
        <v>484</v>
      </c>
      <c r="W39" s="153">
        <v>459</v>
      </c>
      <c r="X39" s="153">
        <v>431.61</v>
      </c>
      <c r="Y39" s="153">
        <v>437.99</v>
      </c>
      <c r="Z39" s="153">
        <v>423.51</v>
      </c>
      <c r="AA39" s="153">
        <v>424.87</v>
      </c>
      <c r="AB39" s="232">
        <f>(AA39-Z39)/Z39*100</f>
        <v>0.3211258293782942</v>
      </c>
      <c r="AC39" s="233">
        <f>(AA39-V39)/V39*100</f>
        <v>-12.21694214876033</v>
      </c>
      <c r="AD39" s="188"/>
      <c r="AE39" s="190"/>
      <c r="AF39" s="190"/>
      <c r="AG39" s="190"/>
      <c r="AH39" s="190"/>
      <c r="AI39" s="190"/>
      <c r="AJ39" s="190"/>
      <c r="AK39" s="190"/>
      <c r="AL39" s="190"/>
    </row>
    <row r="40" spans="1:38" ht="15.75">
      <c r="A40" s="46" t="s">
        <v>330</v>
      </c>
      <c r="B40" s="68"/>
      <c r="C40" s="68"/>
      <c r="D40" s="68"/>
      <c r="E40" s="68"/>
      <c r="F40" s="68"/>
      <c r="G40" s="68"/>
      <c r="H40" s="68"/>
      <c r="I40" s="68"/>
      <c r="J40" s="68"/>
      <c r="K40" s="68"/>
      <c r="L40" s="68"/>
      <c r="M40" s="68"/>
      <c r="N40" s="68"/>
      <c r="O40" s="68"/>
      <c r="P40" s="68"/>
      <c r="Q40" s="68"/>
      <c r="R40" s="47"/>
      <c r="S40" s="47"/>
      <c r="T40" s="47"/>
      <c r="U40" s="47"/>
      <c r="V40" s="47"/>
      <c r="W40" s="47"/>
      <c r="X40" s="47"/>
      <c r="Y40" s="47"/>
      <c r="Z40" s="47"/>
      <c r="AA40" s="47"/>
      <c r="AB40" s="166"/>
      <c r="AC40" s="166"/>
      <c r="AD40" s="188"/>
      <c r="AE40" s="190"/>
      <c r="AF40" s="190"/>
      <c r="AG40" s="190"/>
      <c r="AH40" s="190"/>
      <c r="AI40" s="190"/>
      <c r="AJ40" s="190"/>
      <c r="AK40" s="190"/>
      <c r="AL40" s="190"/>
    </row>
    <row r="41" spans="1:31" ht="17.25" customHeight="1">
      <c r="A41" s="494" t="s">
        <v>168</v>
      </c>
      <c r="B41" s="494"/>
      <c r="C41" s="494"/>
      <c r="D41" s="494"/>
      <c r="E41" s="494"/>
      <c r="F41" s="494"/>
      <c r="G41" s="494"/>
      <c r="H41" s="494"/>
      <c r="I41" s="494"/>
      <c r="J41" s="494"/>
      <c r="K41" s="494"/>
      <c r="L41" s="494"/>
      <c r="M41" s="494"/>
      <c r="N41" s="494"/>
      <c r="O41" s="494"/>
      <c r="P41" s="494"/>
      <c r="Q41" s="494"/>
      <c r="R41" s="494"/>
      <c r="S41" s="494"/>
      <c r="T41" s="494"/>
      <c r="U41" s="494"/>
      <c r="V41" s="494"/>
      <c r="W41" s="494"/>
      <c r="X41" s="494"/>
      <c r="Y41" s="494"/>
      <c r="Z41" s="494"/>
      <c r="AA41" s="494"/>
      <c r="AB41" s="494"/>
      <c r="AC41" s="494"/>
      <c r="AD41" s="188"/>
      <c r="AE41" s="188"/>
    </row>
    <row r="42" spans="1:31" ht="29.25" customHeight="1">
      <c r="A42" s="511" t="s">
        <v>183</v>
      </c>
      <c r="B42" s="511"/>
      <c r="C42" s="511"/>
      <c r="D42" s="511"/>
      <c r="E42" s="511"/>
      <c r="F42" s="511"/>
      <c r="G42" s="511"/>
      <c r="H42" s="511"/>
      <c r="I42" s="511"/>
      <c r="J42" s="511"/>
      <c r="K42" s="511"/>
      <c r="L42" s="511"/>
      <c r="M42" s="511"/>
      <c r="N42" s="511"/>
      <c r="O42" s="511"/>
      <c r="P42" s="511"/>
      <c r="Q42" s="511"/>
      <c r="R42" s="511"/>
      <c r="S42" s="511"/>
      <c r="T42" s="511"/>
      <c r="U42" s="511"/>
      <c r="V42" s="511"/>
      <c r="W42" s="511"/>
      <c r="X42" s="511"/>
      <c r="Y42" s="511"/>
      <c r="Z42" s="511"/>
      <c r="AA42" s="511"/>
      <c r="AB42" s="511"/>
      <c r="AC42" s="511"/>
      <c r="AD42" s="188"/>
      <c r="AE42" s="188"/>
    </row>
    <row r="43" spans="1:31" s="69" customFormat="1" ht="15" customHeight="1">
      <c r="A43" s="505" t="s">
        <v>333</v>
      </c>
      <c r="B43" s="494"/>
      <c r="C43" s="494"/>
      <c r="D43" s="494"/>
      <c r="E43" s="494"/>
      <c r="F43" s="494"/>
      <c r="G43" s="494"/>
      <c r="H43" s="494"/>
      <c r="I43" s="494"/>
      <c r="J43" s="494"/>
      <c r="K43" s="494"/>
      <c r="L43" s="494"/>
      <c r="M43" s="494"/>
      <c r="N43" s="494"/>
      <c r="O43" s="494"/>
      <c r="P43" s="494"/>
      <c r="Q43" s="494"/>
      <c r="R43" s="494"/>
      <c r="S43" s="494"/>
      <c r="T43" s="494"/>
      <c r="U43" s="494"/>
      <c r="V43" s="494"/>
      <c r="W43" s="494"/>
      <c r="X43" s="494"/>
      <c r="Y43" s="494"/>
      <c r="Z43" s="494"/>
      <c r="AA43" s="494"/>
      <c r="AB43" s="494"/>
      <c r="AC43" s="494"/>
      <c r="AD43" s="46"/>
      <c r="AE43" s="46"/>
    </row>
    <row r="44" spans="1:29" ht="15" customHeight="1">
      <c r="A44" s="494" t="s">
        <v>334</v>
      </c>
      <c r="B44" s="494"/>
      <c r="C44" s="494"/>
      <c r="D44" s="494"/>
      <c r="E44" s="494"/>
      <c r="F44" s="494"/>
      <c r="G44" s="494"/>
      <c r="H44" s="494"/>
      <c r="I44" s="494"/>
      <c r="J44" s="494"/>
      <c r="K44" s="494"/>
      <c r="L44" s="494"/>
      <c r="M44" s="494"/>
      <c r="N44" s="494"/>
      <c r="O44" s="494"/>
      <c r="P44" s="494"/>
      <c r="Q44" s="494"/>
      <c r="R44" s="494"/>
      <c r="S44" s="494"/>
      <c r="T44" s="494"/>
      <c r="U44" s="494"/>
      <c r="V44" s="494"/>
      <c r="W44" s="494"/>
      <c r="X44" s="494"/>
      <c r="Y44" s="494"/>
      <c r="Z44" s="494"/>
      <c r="AA44" s="494"/>
      <c r="AB44" s="494"/>
      <c r="AC44" s="494"/>
    </row>
    <row r="45" spans="1:29" ht="15" customHeight="1">
      <c r="A45" s="494" t="s">
        <v>335</v>
      </c>
      <c r="B45" s="494"/>
      <c r="C45" s="494"/>
      <c r="D45" s="494"/>
      <c r="E45" s="494"/>
      <c r="F45" s="494"/>
      <c r="G45" s="494"/>
      <c r="H45" s="494"/>
      <c r="I45" s="494"/>
      <c r="J45" s="494"/>
      <c r="K45" s="494"/>
      <c r="L45" s="494"/>
      <c r="M45" s="494"/>
      <c r="N45" s="494"/>
      <c r="O45" s="494"/>
      <c r="P45" s="494"/>
      <c r="Q45" s="494"/>
      <c r="R45" s="494"/>
      <c r="S45" s="494"/>
      <c r="T45" s="494"/>
      <c r="U45" s="494"/>
      <c r="V45" s="494"/>
      <c r="W45" s="494"/>
      <c r="X45" s="494"/>
      <c r="Y45" s="494"/>
      <c r="Z45" s="494"/>
      <c r="AA45" s="494"/>
      <c r="AB45" s="494"/>
      <c r="AC45" s="494"/>
    </row>
    <row r="46" spans="1:29" ht="24.75" customHeight="1">
      <c r="A46" s="494" t="s">
        <v>336</v>
      </c>
      <c r="B46" s="494"/>
      <c r="C46" s="494"/>
      <c r="D46" s="494"/>
      <c r="E46" s="494"/>
      <c r="F46" s="494"/>
      <c r="G46" s="494"/>
      <c r="H46" s="494"/>
      <c r="I46" s="494"/>
      <c r="J46" s="494"/>
      <c r="K46" s="494"/>
      <c r="L46" s="494"/>
      <c r="M46" s="494"/>
      <c r="N46" s="494"/>
      <c r="O46" s="494"/>
      <c r="P46" s="494"/>
      <c r="Q46" s="494"/>
      <c r="R46" s="494"/>
      <c r="S46" s="494"/>
      <c r="T46" s="494"/>
      <c r="U46" s="494"/>
      <c r="V46" s="494"/>
      <c r="W46" s="494"/>
      <c r="X46" s="494"/>
      <c r="Y46" s="494"/>
      <c r="Z46" s="494"/>
      <c r="AA46" s="494"/>
      <c r="AB46" s="494"/>
      <c r="AC46" s="494"/>
    </row>
  </sheetData>
  <sheetProtection/>
  <mergeCells count="46">
    <mergeCell ref="A29:W29"/>
    <mergeCell ref="A32:A33"/>
    <mergeCell ref="E3:E4"/>
    <mergeCell ref="N3:N4"/>
    <mergeCell ref="O3:O4"/>
    <mergeCell ref="H3:H4"/>
    <mergeCell ref="Q3:Q4"/>
    <mergeCell ref="A26:AC26"/>
    <mergeCell ref="W3:W4"/>
    <mergeCell ref="T32:T33"/>
    <mergeCell ref="W32:W33"/>
    <mergeCell ref="AA32:AA33"/>
    <mergeCell ref="S32:S33"/>
    <mergeCell ref="K3:K4"/>
    <mergeCell ref="I3:I4"/>
    <mergeCell ref="L3:L4"/>
    <mergeCell ref="A28:AC28"/>
    <mergeCell ref="X32:X33"/>
    <mergeCell ref="F3:F4"/>
    <mergeCell ref="G3:G4"/>
    <mergeCell ref="C3:C4"/>
    <mergeCell ref="D3:D4"/>
    <mergeCell ref="S3:S4"/>
    <mergeCell ref="J3:J4"/>
    <mergeCell ref="P3:P4"/>
    <mergeCell ref="M3:M4"/>
    <mergeCell ref="A42:AC42"/>
    <mergeCell ref="R32:R33"/>
    <mergeCell ref="Z3:Z4"/>
    <mergeCell ref="U32:U33"/>
    <mergeCell ref="V32:V33"/>
    <mergeCell ref="AA3:AA4"/>
    <mergeCell ref="A41:AC41"/>
    <mergeCell ref="A27:AB27"/>
    <mergeCell ref="U3:U4"/>
    <mergeCell ref="V3:V4"/>
    <mergeCell ref="A43:AC43"/>
    <mergeCell ref="A44:AC44"/>
    <mergeCell ref="A45:AC45"/>
    <mergeCell ref="A46:AC46"/>
    <mergeCell ref="X3:X4"/>
    <mergeCell ref="Z32:Z33"/>
    <mergeCell ref="Y3:Y4"/>
    <mergeCell ref="R3:R4"/>
    <mergeCell ref="Y32:Y33"/>
    <mergeCell ref="T3:T4"/>
  </mergeCells>
  <printOptions/>
  <pageMargins left="0.35433070866141736" right="0.15748031496062992" top="0.5511811023622047" bottom="0.2755905511811024" header="0.2755905511811024" footer="0.1968503937007874"/>
  <pageSetup fitToHeight="1" fitToWidth="1" horizontalDpi="600" verticalDpi="600" orientation="portrait" paperSize="9" scale="59" r:id="rId1"/>
  <headerFooter>
    <oddHeader>&amp;R&amp;"Arial,Bold"&amp;16BUS AND COACH TRAVEL</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AP54"/>
  <sheetViews>
    <sheetView zoomScale="85" zoomScaleNormal="85" zoomScalePageLayoutView="70" workbookViewId="0" topLeftCell="A1">
      <selection activeCell="A1" sqref="A1"/>
    </sheetView>
  </sheetViews>
  <sheetFormatPr defaultColWidth="9.140625" defaultRowHeight="12.75"/>
  <cols>
    <col min="1" max="1" width="4.28125" style="264" customWidth="1"/>
    <col min="2" max="2" width="23.421875" style="264" customWidth="1"/>
    <col min="3" max="16" width="11.00390625" style="264" hidden="1" customWidth="1"/>
    <col min="17" max="29" width="11.00390625" style="264" customWidth="1"/>
    <col min="30" max="16384" width="9.140625" style="264" customWidth="1"/>
  </cols>
  <sheetData>
    <row r="1" spans="1:29" s="120" customFormat="1" ht="18.75">
      <c r="A1" s="68" t="s">
        <v>358</v>
      </c>
      <c r="B1" s="68"/>
      <c r="C1" s="68"/>
      <c r="D1" s="68"/>
      <c r="E1" s="68"/>
      <c r="F1" s="68"/>
      <c r="G1" s="68"/>
      <c r="H1" s="68"/>
      <c r="I1" s="68"/>
      <c r="J1" s="68"/>
      <c r="K1" s="68"/>
      <c r="L1" s="68"/>
      <c r="M1" s="68"/>
      <c r="O1" s="68"/>
      <c r="P1" s="68"/>
      <c r="Q1" s="68"/>
      <c r="R1" s="68"/>
      <c r="S1" s="68"/>
      <c r="T1" s="68"/>
      <c r="U1" s="68"/>
      <c r="V1" s="68"/>
      <c r="W1" s="68"/>
      <c r="X1" s="68"/>
      <c r="Y1" s="68"/>
      <c r="Z1" s="68"/>
      <c r="AA1" s="68"/>
      <c r="AB1" s="269"/>
      <c r="AC1" s="199"/>
    </row>
    <row r="2" spans="1:29" s="69" customFormat="1" ht="15" customHeight="1">
      <c r="A2" s="70"/>
      <c r="B2" s="70"/>
      <c r="C2" s="513" t="s">
        <v>198</v>
      </c>
      <c r="D2" s="513" t="s">
        <v>199</v>
      </c>
      <c r="E2" s="513" t="s">
        <v>200</v>
      </c>
      <c r="F2" s="513" t="s">
        <v>201</v>
      </c>
      <c r="G2" s="513" t="s">
        <v>202</v>
      </c>
      <c r="H2" s="513" t="s">
        <v>203</v>
      </c>
      <c r="I2" s="513" t="s">
        <v>204</v>
      </c>
      <c r="J2" s="513" t="s">
        <v>205</v>
      </c>
      <c r="K2" s="513" t="s">
        <v>206</v>
      </c>
      <c r="L2" s="513" t="s">
        <v>207</v>
      </c>
      <c r="M2" s="513" t="s">
        <v>208</v>
      </c>
      <c r="N2" s="506" t="s">
        <v>68</v>
      </c>
      <c r="O2" s="506" t="s">
        <v>69</v>
      </c>
      <c r="P2" s="506" t="s">
        <v>70</v>
      </c>
      <c r="Q2" s="520" t="s">
        <v>71</v>
      </c>
      <c r="R2" s="509" t="s">
        <v>72</v>
      </c>
      <c r="S2" s="509" t="s">
        <v>73</v>
      </c>
      <c r="T2" s="506" t="s">
        <v>74</v>
      </c>
      <c r="U2" s="506" t="s">
        <v>75</v>
      </c>
      <c r="V2" s="506" t="s">
        <v>76</v>
      </c>
      <c r="W2" s="506" t="s">
        <v>77</v>
      </c>
      <c r="X2" s="506" t="s">
        <v>78</v>
      </c>
      <c r="Y2" s="506" t="s">
        <v>79</v>
      </c>
      <c r="Z2" s="506" t="s">
        <v>188</v>
      </c>
      <c r="AA2" s="506" t="s">
        <v>314</v>
      </c>
      <c r="AB2" s="156" t="s">
        <v>80</v>
      </c>
      <c r="AC2" s="157"/>
    </row>
    <row r="3" spans="1:29" s="69" customFormat="1" ht="16.5" thickBot="1">
      <c r="A3" s="71"/>
      <c r="B3" s="71"/>
      <c r="C3" s="514"/>
      <c r="D3" s="514"/>
      <c r="E3" s="514"/>
      <c r="F3" s="514"/>
      <c r="G3" s="514"/>
      <c r="H3" s="514"/>
      <c r="I3" s="514"/>
      <c r="J3" s="514"/>
      <c r="K3" s="514"/>
      <c r="L3" s="514"/>
      <c r="M3" s="514"/>
      <c r="N3" s="507"/>
      <c r="O3" s="507"/>
      <c r="P3" s="507"/>
      <c r="Q3" s="521"/>
      <c r="R3" s="510"/>
      <c r="S3" s="510"/>
      <c r="T3" s="507"/>
      <c r="U3" s="507"/>
      <c r="V3" s="507"/>
      <c r="W3" s="507"/>
      <c r="X3" s="507"/>
      <c r="Y3" s="507"/>
      <c r="Z3" s="522"/>
      <c r="AA3" s="522"/>
      <c r="AB3" s="72" t="s">
        <v>81</v>
      </c>
      <c r="AC3" s="73" t="s">
        <v>82</v>
      </c>
    </row>
    <row r="4" spans="1:29" s="69" customFormat="1" ht="15" customHeight="1" thickTop="1">
      <c r="A4" s="191"/>
      <c r="B4" s="46"/>
      <c r="C4" s="46"/>
      <c r="D4" s="46"/>
      <c r="E4" s="46"/>
      <c r="F4" s="46"/>
      <c r="G4" s="46"/>
      <c r="H4" s="46"/>
      <c r="I4" s="46"/>
      <c r="J4" s="46"/>
      <c r="K4" s="46"/>
      <c r="L4" s="46"/>
      <c r="M4" s="46"/>
      <c r="N4" s="46"/>
      <c r="O4" s="46"/>
      <c r="P4" s="46"/>
      <c r="Q4" s="192"/>
      <c r="R4" s="46"/>
      <c r="S4" s="46"/>
      <c r="T4" s="46"/>
      <c r="U4" s="46"/>
      <c r="V4" s="46"/>
      <c r="W4" s="46"/>
      <c r="X4" s="46"/>
      <c r="Y4" s="74"/>
      <c r="AA4" s="74" t="s">
        <v>92</v>
      </c>
      <c r="AB4" s="171"/>
      <c r="AC4" s="193"/>
    </row>
    <row r="5" spans="1:29" s="69" customFormat="1" ht="18.75">
      <c r="A5" s="68" t="s">
        <v>93</v>
      </c>
      <c r="B5" s="46"/>
      <c r="C5" s="46">
        <f aca="true" t="shared" si="0" ref="C5:M5">C6+C7</f>
        <v>336</v>
      </c>
      <c r="D5" s="46">
        <f t="shared" si="0"/>
        <v>336</v>
      </c>
      <c r="E5" s="46">
        <f t="shared" si="0"/>
        <v>355</v>
      </c>
      <c r="F5" s="46">
        <f t="shared" si="0"/>
        <v>347</v>
      </c>
      <c r="G5" s="46">
        <f t="shared" si="0"/>
        <v>361</v>
      </c>
      <c r="H5" s="46">
        <f t="shared" si="0"/>
        <v>368</v>
      </c>
      <c r="I5" s="46">
        <f t="shared" si="0"/>
        <v>349</v>
      </c>
      <c r="J5" s="46">
        <f t="shared" si="0"/>
        <v>368</v>
      </c>
      <c r="K5" s="46">
        <f t="shared" si="0"/>
        <v>368</v>
      </c>
      <c r="L5" s="46">
        <f t="shared" si="0"/>
        <v>358</v>
      </c>
      <c r="M5" s="46">
        <f t="shared" si="0"/>
        <v>362</v>
      </c>
      <c r="N5" s="47">
        <v>369.340242</v>
      </c>
      <c r="O5" s="47">
        <v>367.664581</v>
      </c>
      <c r="P5" s="47">
        <v>373.537626</v>
      </c>
      <c r="Q5" s="194">
        <v>368.918658</v>
      </c>
      <c r="R5" s="430">
        <f aca="true" t="shared" si="1" ref="R5:AA5">SUM(R6:R7)</f>
        <v>359</v>
      </c>
      <c r="S5" s="430">
        <f t="shared" si="1"/>
        <v>374</v>
      </c>
      <c r="T5" s="430">
        <f t="shared" si="1"/>
        <v>385</v>
      </c>
      <c r="U5" s="430">
        <f t="shared" si="1"/>
        <v>397</v>
      </c>
      <c r="V5" s="430">
        <f t="shared" si="1"/>
        <v>386</v>
      </c>
      <c r="W5" s="430">
        <f t="shared" si="1"/>
        <v>376</v>
      </c>
      <c r="X5" s="430">
        <f t="shared" si="1"/>
        <v>346</v>
      </c>
      <c r="Y5" s="430">
        <f t="shared" si="1"/>
        <v>338</v>
      </c>
      <c r="Z5" s="430">
        <f t="shared" si="1"/>
        <v>327</v>
      </c>
      <c r="AA5" s="430">
        <f t="shared" si="1"/>
        <v>330</v>
      </c>
      <c r="AB5" s="165">
        <f>(AA5-Z5)/Z5*100</f>
        <v>0.9174311926605505</v>
      </c>
      <c r="AC5" s="166">
        <f>(AA5-V5)/V5*100</f>
        <v>-14.507772020725387</v>
      </c>
    </row>
    <row r="6" spans="1:29" s="69" customFormat="1" ht="15" customHeight="1">
      <c r="A6" s="46"/>
      <c r="B6" s="46" t="s">
        <v>94</v>
      </c>
      <c r="C6" s="94">
        <v>289</v>
      </c>
      <c r="D6" s="94">
        <v>292</v>
      </c>
      <c r="E6" s="94">
        <v>304</v>
      </c>
      <c r="F6" s="94">
        <v>301</v>
      </c>
      <c r="G6" s="94">
        <v>307</v>
      </c>
      <c r="H6" s="94">
        <v>317</v>
      </c>
      <c r="I6" s="94">
        <v>295</v>
      </c>
      <c r="J6" s="94">
        <v>311</v>
      </c>
      <c r="K6" s="94">
        <v>310</v>
      </c>
      <c r="L6" s="94">
        <v>298</v>
      </c>
      <c r="M6" s="94">
        <v>298</v>
      </c>
      <c r="N6" s="47">
        <v>314</v>
      </c>
      <c r="O6" s="47">
        <v>306</v>
      </c>
      <c r="P6" s="47">
        <v>311</v>
      </c>
      <c r="Q6" s="194">
        <v>302</v>
      </c>
      <c r="R6" s="47">
        <v>300</v>
      </c>
      <c r="S6" s="75">
        <v>308</v>
      </c>
      <c r="T6" s="75">
        <v>307</v>
      </c>
      <c r="U6" s="75">
        <v>315</v>
      </c>
      <c r="V6" s="75">
        <v>311</v>
      </c>
      <c r="W6" s="75">
        <v>302</v>
      </c>
      <c r="X6" s="75">
        <v>279</v>
      </c>
      <c r="Y6" s="75">
        <v>278</v>
      </c>
      <c r="Z6" s="75">
        <v>263</v>
      </c>
      <c r="AA6" s="75">
        <v>266</v>
      </c>
      <c r="AB6" s="165">
        <f>(AA6-Z6)/Z6*100</f>
        <v>1.1406844106463878</v>
      </c>
      <c r="AC6" s="166">
        <f>(AA6-V6)/V6*100</f>
        <v>-14.469453376205788</v>
      </c>
    </row>
    <row r="7" spans="1:29" s="69" customFormat="1" ht="15" customHeight="1">
      <c r="A7" s="46"/>
      <c r="B7" s="46" t="s">
        <v>95</v>
      </c>
      <c r="C7" s="94">
        <v>47</v>
      </c>
      <c r="D7" s="94">
        <v>44</v>
      </c>
      <c r="E7" s="94">
        <v>51</v>
      </c>
      <c r="F7" s="94">
        <v>46</v>
      </c>
      <c r="G7" s="94">
        <v>54</v>
      </c>
      <c r="H7" s="94">
        <v>51</v>
      </c>
      <c r="I7" s="94">
        <v>54</v>
      </c>
      <c r="J7" s="94">
        <v>57</v>
      </c>
      <c r="K7" s="94">
        <v>58</v>
      </c>
      <c r="L7" s="94">
        <v>60</v>
      </c>
      <c r="M7" s="94">
        <v>64</v>
      </c>
      <c r="N7" s="47">
        <v>56</v>
      </c>
      <c r="O7" s="47">
        <v>62</v>
      </c>
      <c r="P7" s="47">
        <v>63</v>
      </c>
      <c r="Q7" s="194">
        <v>67</v>
      </c>
      <c r="R7" s="47">
        <v>59</v>
      </c>
      <c r="S7" s="75">
        <v>66</v>
      </c>
      <c r="T7" s="75">
        <v>78</v>
      </c>
      <c r="U7" s="75">
        <v>82</v>
      </c>
      <c r="V7" s="75">
        <v>75</v>
      </c>
      <c r="W7" s="75">
        <v>74</v>
      </c>
      <c r="X7" s="75">
        <v>67</v>
      </c>
      <c r="Y7" s="75">
        <v>60</v>
      </c>
      <c r="Z7" s="75">
        <v>64</v>
      </c>
      <c r="AA7" s="75">
        <v>64</v>
      </c>
      <c r="AB7" s="165">
        <f>(AA7-Z7)/Z7*100</f>
        <v>0</v>
      </c>
      <c r="AC7" s="166">
        <f>(AA7-V7)/V7*100</f>
        <v>-14.666666666666666</v>
      </c>
    </row>
    <row r="8" spans="2:29" s="69" customFormat="1" ht="15" customHeight="1">
      <c r="B8" s="51" t="s">
        <v>96</v>
      </c>
      <c r="C8" s="195">
        <v>0.1516217125346444</v>
      </c>
      <c r="D8" s="195">
        <v>0.1516217125346444</v>
      </c>
      <c r="E8" s="195">
        <v>0.1516217125346444</v>
      </c>
      <c r="F8" s="195">
        <v>0.1516217125346444</v>
      </c>
      <c r="G8" s="195">
        <v>0.1516217125346444</v>
      </c>
      <c r="H8" s="195">
        <v>0.1516217125346444</v>
      </c>
      <c r="I8" s="195">
        <v>0.1516217125346444</v>
      </c>
      <c r="J8" s="195">
        <v>0.1516217125346444</v>
      </c>
      <c r="K8" s="195">
        <v>0.1516217125346444</v>
      </c>
      <c r="L8" s="195">
        <v>0.1516217125346444</v>
      </c>
      <c r="M8" s="195">
        <v>0.1516217125346444</v>
      </c>
      <c r="N8" s="195">
        <v>0.1516217125346444</v>
      </c>
      <c r="O8" s="195">
        <v>0.16863196294668373</v>
      </c>
      <c r="P8" s="195">
        <v>0.16865770839374558</v>
      </c>
      <c r="Q8" s="196">
        <v>0.1816118500572015</v>
      </c>
      <c r="R8" s="197">
        <f aca="true" t="shared" si="2" ref="R8:AA8">R7/R5</f>
        <v>0.16434540389972144</v>
      </c>
      <c r="S8" s="197">
        <f t="shared" si="2"/>
        <v>0.17647058823529413</v>
      </c>
      <c r="T8" s="197">
        <f t="shared" si="2"/>
        <v>0.2025974025974026</v>
      </c>
      <c r="U8" s="197">
        <f t="shared" si="2"/>
        <v>0.20654911838790932</v>
      </c>
      <c r="V8" s="197">
        <f t="shared" si="2"/>
        <v>0.19430051813471502</v>
      </c>
      <c r="W8" s="197">
        <f t="shared" si="2"/>
        <v>0.19680851063829788</v>
      </c>
      <c r="X8" s="197">
        <f t="shared" si="2"/>
        <v>0.1936416184971098</v>
      </c>
      <c r="Y8" s="197">
        <f t="shared" si="2"/>
        <v>0.17751479289940827</v>
      </c>
      <c r="Z8" s="197">
        <f t="shared" si="2"/>
        <v>0.19571865443425077</v>
      </c>
      <c r="AA8" s="197">
        <f t="shared" si="2"/>
        <v>0.19393939393939394</v>
      </c>
      <c r="AB8" s="171"/>
      <c r="AC8" s="198"/>
    </row>
    <row r="9" spans="1:29" s="69" customFormat="1" ht="15" customHeight="1">
      <c r="A9" s="174"/>
      <c r="B9" s="174"/>
      <c r="C9" s="174"/>
      <c r="D9" s="174"/>
      <c r="E9" s="174"/>
      <c r="F9" s="174"/>
      <c r="G9" s="174"/>
      <c r="H9" s="174"/>
      <c r="I9" s="174"/>
      <c r="J9" s="174"/>
      <c r="K9" s="174"/>
      <c r="L9" s="174"/>
      <c r="M9" s="174"/>
      <c r="N9" s="51"/>
      <c r="O9" s="74"/>
      <c r="P9" s="74"/>
      <c r="R9" s="51"/>
      <c r="S9" s="51"/>
      <c r="T9" s="74"/>
      <c r="U9" s="51"/>
      <c r="V9" s="51"/>
      <c r="W9" s="74"/>
      <c r="X9" s="74"/>
      <c r="Y9" s="74"/>
      <c r="Z9" s="74"/>
      <c r="AA9" s="74"/>
      <c r="AB9" s="171"/>
      <c r="AC9" s="198"/>
    </row>
    <row r="10" spans="1:29" s="69" customFormat="1" ht="15" customHeight="1">
      <c r="A10" s="199" t="s">
        <v>97</v>
      </c>
      <c r="B10" s="174"/>
      <c r="C10" s="174"/>
      <c r="D10" s="200">
        <f aca="true" t="shared" si="3" ref="D10:Q10">(D5-C5)/C5</f>
        <v>0</v>
      </c>
      <c r="E10" s="200">
        <f t="shared" si="3"/>
        <v>0.05654761904761905</v>
      </c>
      <c r="F10" s="200">
        <f t="shared" si="3"/>
        <v>-0.022535211267605635</v>
      </c>
      <c r="G10" s="200">
        <f t="shared" si="3"/>
        <v>0.040345821325648415</v>
      </c>
      <c r="H10" s="200">
        <f t="shared" si="3"/>
        <v>0.019390581717451522</v>
      </c>
      <c r="I10" s="200">
        <f t="shared" si="3"/>
        <v>-0.051630434782608696</v>
      </c>
      <c r="J10" s="200">
        <f t="shared" si="3"/>
        <v>0.054441260744985676</v>
      </c>
      <c r="K10" s="200">
        <f t="shared" si="3"/>
        <v>0</v>
      </c>
      <c r="L10" s="200">
        <f t="shared" si="3"/>
        <v>-0.02717391304347826</v>
      </c>
      <c r="M10" s="200">
        <f t="shared" si="3"/>
        <v>0.0111731843575419</v>
      </c>
      <c r="N10" s="200">
        <f t="shared" si="3"/>
        <v>0.020276911602209916</v>
      </c>
      <c r="O10" s="200">
        <f t="shared" si="3"/>
        <v>-0.004536903400848454</v>
      </c>
      <c r="P10" s="200">
        <f t="shared" si="3"/>
        <v>0.01597392107780975</v>
      </c>
      <c r="Q10" s="429">
        <f t="shared" si="3"/>
        <v>-0.012365469174984786</v>
      </c>
      <c r="R10" s="200"/>
      <c r="S10" s="428">
        <f aca="true" t="shared" si="4" ref="S10:AA10">(S5-R5)/R5</f>
        <v>0.04178272980501393</v>
      </c>
      <c r="T10" s="428">
        <f t="shared" si="4"/>
        <v>0.029411764705882353</v>
      </c>
      <c r="U10" s="428">
        <f t="shared" si="4"/>
        <v>0.03116883116883117</v>
      </c>
      <c r="V10" s="428">
        <f t="shared" si="4"/>
        <v>-0.027707808564231738</v>
      </c>
      <c r="W10" s="428">
        <f t="shared" si="4"/>
        <v>-0.025906735751295335</v>
      </c>
      <c r="X10" s="428">
        <f t="shared" si="4"/>
        <v>-0.0797872340425532</v>
      </c>
      <c r="Y10" s="428">
        <f t="shared" si="4"/>
        <v>-0.023121387283236993</v>
      </c>
      <c r="Z10" s="428">
        <f t="shared" si="4"/>
        <v>-0.03254437869822485</v>
      </c>
      <c r="AA10" s="428">
        <f t="shared" si="4"/>
        <v>0.009174311926605505</v>
      </c>
      <c r="AB10" s="171"/>
      <c r="AC10" s="198"/>
    </row>
    <row r="11" spans="1:29" s="69" customFormat="1" ht="15" customHeight="1">
      <c r="A11" s="174"/>
      <c r="B11" s="51"/>
      <c r="C11" s="51"/>
      <c r="D11" s="51"/>
      <c r="E11" s="51"/>
      <c r="F11" s="51"/>
      <c r="G11" s="51"/>
      <c r="H11" s="51"/>
      <c r="I11" s="51"/>
      <c r="J11" s="51"/>
      <c r="K11" s="51"/>
      <c r="L11" s="51"/>
      <c r="M11" s="51"/>
      <c r="N11" s="195"/>
      <c r="O11" s="195"/>
      <c r="P11" s="195"/>
      <c r="Q11" s="196"/>
      <c r="R11" s="195"/>
      <c r="S11" s="195"/>
      <c r="T11" s="195"/>
      <c r="U11" s="195"/>
      <c r="V11" s="195"/>
      <c r="W11" s="195"/>
      <c r="X11" s="195"/>
      <c r="Y11" s="195"/>
      <c r="Z11" s="195"/>
      <c r="AA11" s="195"/>
      <c r="AB11" s="171"/>
      <c r="AC11" s="198"/>
    </row>
    <row r="12" spans="1:29" s="69" customFormat="1" ht="15" customHeight="1">
      <c r="A12" s="68" t="s">
        <v>98</v>
      </c>
      <c r="N12" s="50">
        <v>2283</v>
      </c>
      <c r="O12" s="50">
        <v>2242</v>
      </c>
      <c r="P12" s="50">
        <v>2217</v>
      </c>
      <c r="Q12" s="202">
        <v>2147</v>
      </c>
      <c r="R12" s="430">
        <f>SUM(R13:R14)</f>
        <v>2142</v>
      </c>
      <c r="S12" s="430">
        <f aca="true" t="shared" si="5" ref="S12:AA12">SUM(S13:S14)</f>
        <v>2161</v>
      </c>
      <c r="T12" s="430">
        <f t="shared" si="5"/>
        <v>2166</v>
      </c>
      <c r="U12" s="430">
        <f t="shared" si="5"/>
        <v>2185</v>
      </c>
      <c r="V12" s="430">
        <f t="shared" si="5"/>
        <v>2177</v>
      </c>
      <c r="W12" s="430">
        <f t="shared" si="5"/>
        <v>2142</v>
      </c>
      <c r="X12" s="430">
        <f t="shared" si="5"/>
        <v>2111</v>
      </c>
      <c r="Y12" s="430">
        <f t="shared" si="5"/>
        <v>2074</v>
      </c>
      <c r="Z12" s="430">
        <f t="shared" si="5"/>
        <v>2049</v>
      </c>
      <c r="AA12" s="430">
        <f t="shared" si="5"/>
        <v>2042</v>
      </c>
      <c r="AB12" s="165">
        <f>(AA12-Z12)/Z12*100</f>
        <v>-0.3416300634455832</v>
      </c>
      <c r="AC12" s="166">
        <f>(AA12-V12)/V12*100</f>
        <v>-6.201194304088195</v>
      </c>
    </row>
    <row r="13" spans="1:29" s="69" customFormat="1" ht="15" customHeight="1">
      <c r="A13" s="46"/>
      <c r="B13" s="46" t="s">
        <v>94</v>
      </c>
      <c r="C13" s="46"/>
      <c r="D13" s="46"/>
      <c r="E13" s="46"/>
      <c r="F13" s="46"/>
      <c r="G13" s="46"/>
      <c r="H13" s="46"/>
      <c r="I13" s="46"/>
      <c r="J13" s="46"/>
      <c r="K13" s="46"/>
      <c r="L13" s="46"/>
      <c r="M13" s="46"/>
      <c r="N13" s="167">
        <v>1907</v>
      </c>
      <c r="O13" s="167">
        <v>1828</v>
      </c>
      <c r="P13" s="167">
        <v>1790</v>
      </c>
      <c r="Q13" s="203">
        <v>1719</v>
      </c>
      <c r="R13" s="204">
        <v>1684</v>
      </c>
      <c r="S13" s="75">
        <v>1689</v>
      </c>
      <c r="T13" s="75">
        <v>1670</v>
      </c>
      <c r="U13" s="75">
        <v>1682</v>
      </c>
      <c r="V13" s="75">
        <v>1667</v>
      </c>
      <c r="W13" s="75">
        <v>1628</v>
      </c>
      <c r="X13" s="75">
        <v>1611</v>
      </c>
      <c r="Y13" s="75">
        <v>1627</v>
      </c>
      <c r="Z13" s="75">
        <v>1629</v>
      </c>
      <c r="AA13" s="75">
        <v>1647</v>
      </c>
      <c r="AB13" s="165">
        <f>(AA13-Z13)/Z13*100</f>
        <v>1.1049723756906076</v>
      </c>
      <c r="AC13" s="166">
        <f>(AA13-V13)/V13*100</f>
        <v>-1.199760047990402</v>
      </c>
    </row>
    <row r="14" spans="1:29" s="69" customFormat="1" ht="15" customHeight="1">
      <c r="A14" s="46"/>
      <c r="B14" s="46" t="s">
        <v>95</v>
      </c>
      <c r="C14" s="46"/>
      <c r="D14" s="46"/>
      <c r="E14" s="46"/>
      <c r="F14" s="46"/>
      <c r="G14" s="46"/>
      <c r="H14" s="46"/>
      <c r="I14" s="46"/>
      <c r="J14" s="46"/>
      <c r="K14" s="46"/>
      <c r="L14" s="46"/>
      <c r="M14" s="46"/>
      <c r="N14" s="50">
        <v>376</v>
      </c>
      <c r="O14" s="50">
        <v>414</v>
      </c>
      <c r="P14" s="50">
        <v>427</v>
      </c>
      <c r="Q14" s="202">
        <v>428</v>
      </c>
      <c r="R14" s="167">
        <v>458</v>
      </c>
      <c r="S14" s="75">
        <v>472</v>
      </c>
      <c r="T14" s="75">
        <v>496</v>
      </c>
      <c r="U14" s="75">
        <v>503</v>
      </c>
      <c r="V14" s="75">
        <v>510</v>
      </c>
      <c r="W14" s="75">
        <v>514</v>
      </c>
      <c r="X14" s="75">
        <v>500</v>
      </c>
      <c r="Y14" s="75">
        <v>447</v>
      </c>
      <c r="Z14" s="75">
        <v>420</v>
      </c>
      <c r="AA14" s="75">
        <v>395</v>
      </c>
      <c r="AB14" s="165">
        <f>(AA14-Z14)/Z14*100</f>
        <v>-5.952380952380952</v>
      </c>
      <c r="AC14" s="166">
        <f>(AA14-V14)/V14*100</f>
        <v>-22.54901960784314</v>
      </c>
    </row>
    <row r="15" spans="1:29" s="69" customFormat="1" ht="15" customHeight="1">
      <c r="A15" s="46"/>
      <c r="B15" s="51" t="s">
        <v>96</v>
      </c>
      <c r="C15" s="51"/>
      <c r="D15" s="51"/>
      <c r="E15" s="51"/>
      <c r="F15" s="51"/>
      <c r="G15" s="51"/>
      <c r="H15" s="51"/>
      <c r="I15" s="51"/>
      <c r="J15" s="51"/>
      <c r="K15" s="51"/>
      <c r="L15" s="51"/>
      <c r="M15" s="51"/>
      <c r="N15" s="195">
        <v>0.16469557599649584</v>
      </c>
      <c r="O15" s="195">
        <v>0.18465655664585193</v>
      </c>
      <c r="P15" s="195">
        <v>0.1926026161479477</v>
      </c>
      <c r="Q15" s="196">
        <v>0.19934792734047507</v>
      </c>
      <c r="R15" s="197">
        <f aca="true" t="shared" si="6" ref="R15:AA15">R14/R12</f>
        <v>0.2138188608776844</v>
      </c>
      <c r="S15" s="197">
        <f t="shared" si="6"/>
        <v>0.2184173993521518</v>
      </c>
      <c r="T15" s="197">
        <f t="shared" si="6"/>
        <v>0.22899353647276086</v>
      </c>
      <c r="U15" s="197">
        <f t="shared" si="6"/>
        <v>0.23020594965675056</v>
      </c>
      <c r="V15" s="197">
        <f t="shared" si="6"/>
        <v>0.23426734037666513</v>
      </c>
      <c r="W15" s="197">
        <f t="shared" si="6"/>
        <v>0.23996265172735762</v>
      </c>
      <c r="X15" s="197">
        <f t="shared" si="6"/>
        <v>0.23685457129322596</v>
      </c>
      <c r="Y15" s="197">
        <f t="shared" si="6"/>
        <v>0.21552555448408872</v>
      </c>
      <c r="Z15" s="197">
        <f t="shared" si="6"/>
        <v>0.20497803806734993</v>
      </c>
      <c r="AA15" s="197">
        <f t="shared" si="6"/>
        <v>0.19343780607247796</v>
      </c>
      <c r="AB15" s="205"/>
      <c r="AC15" s="206"/>
    </row>
    <row r="16" spans="1:29" s="69" customFormat="1" ht="15" customHeight="1">
      <c r="A16" s="46"/>
      <c r="B16" s="51"/>
      <c r="C16" s="51"/>
      <c r="D16" s="51"/>
      <c r="E16" s="51"/>
      <c r="F16" s="51"/>
      <c r="G16" s="51"/>
      <c r="H16" s="51"/>
      <c r="I16" s="51"/>
      <c r="J16" s="51"/>
      <c r="K16" s="51"/>
      <c r="L16" s="51"/>
      <c r="M16" s="51"/>
      <c r="N16" s="195"/>
      <c r="O16" s="195"/>
      <c r="P16" s="195"/>
      <c r="Q16" s="196"/>
      <c r="R16" s="195"/>
      <c r="S16" s="195"/>
      <c r="T16" s="195"/>
      <c r="U16" s="195"/>
      <c r="V16" s="195"/>
      <c r="W16" s="195"/>
      <c r="X16" s="195"/>
      <c r="Y16" s="195"/>
      <c r="Z16" s="195"/>
      <c r="AA16" s="201"/>
      <c r="AB16" s="76"/>
      <c r="AC16" s="206"/>
    </row>
    <row r="17" spans="1:29" s="69" customFormat="1" ht="15" customHeight="1" thickBot="1">
      <c r="A17" s="77" t="s">
        <v>187</v>
      </c>
      <c r="B17" s="207"/>
      <c r="C17" s="207"/>
      <c r="D17" s="207"/>
      <c r="E17" s="207"/>
      <c r="F17" s="207"/>
      <c r="G17" s="207"/>
      <c r="H17" s="207"/>
      <c r="I17" s="207"/>
      <c r="J17" s="207"/>
      <c r="K17" s="207"/>
      <c r="L17" s="207"/>
      <c r="M17" s="207"/>
      <c r="N17" s="208">
        <v>2653</v>
      </c>
      <c r="O17" s="209">
        <v>2622</v>
      </c>
      <c r="P17" s="208">
        <v>2619</v>
      </c>
      <c r="Q17" s="210">
        <v>2590</v>
      </c>
      <c r="R17" s="208">
        <v>2611</v>
      </c>
      <c r="S17" s="208">
        <v>2623</v>
      </c>
      <c r="T17" s="208">
        <v>2630</v>
      </c>
      <c r="U17" s="208">
        <v>2650</v>
      </c>
      <c r="V17" s="208">
        <v>2651</v>
      </c>
      <c r="W17" s="208">
        <v>2620</v>
      </c>
      <c r="X17" s="208">
        <v>2592</v>
      </c>
      <c r="Y17" s="208">
        <v>2559</v>
      </c>
      <c r="Z17" s="208">
        <v>2535</v>
      </c>
      <c r="AA17" s="211">
        <v>2529</v>
      </c>
      <c r="AB17" s="165">
        <f>(AA17-Z17)/Z17*100</f>
        <v>-0.2366863905325444</v>
      </c>
      <c r="AC17" s="166">
        <f>(AA17-V17)/V17*100</f>
        <v>-4.602036967182195</v>
      </c>
    </row>
    <row r="18" spans="1:29" s="69" customFormat="1" ht="15" customHeight="1">
      <c r="A18" s="86" t="s">
        <v>330</v>
      </c>
      <c r="B18" s="51"/>
      <c r="C18" s="51"/>
      <c r="D18" s="51"/>
      <c r="E18" s="51"/>
      <c r="F18" s="51"/>
      <c r="G18" s="51"/>
      <c r="H18" s="51"/>
      <c r="I18" s="51"/>
      <c r="J18" s="51"/>
      <c r="K18" s="51"/>
      <c r="L18" s="51"/>
      <c r="M18" s="51"/>
      <c r="N18" s="65"/>
      <c r="O18" s="75"/>
      <c r="P18" s="65"/>
      <c r="Q18" s="65"/>
      <c r="R18" s="65"/>
      <c r="S18" s="65"/>
      <c r="T18" s="65"/>
      <c r="U18" s="65"/>
      <c r="V18" s="65"/>
      <c r="W18" s="65"/>
      <c r="X18" s="65"/>
      <c r="Y18" s="65"/>
      <c r="Z18" s="65"/>
      <c r="AA18" s="65"/>
      <c r="AB18" s="166"/>
      <c r="AC18" s="166"/>
    </row>
    <row r="19" spans="1:29" s="69" customFormat="1" ht="15" customHeight="1">
      <c r="A19" s="182" t="s">
        <v>88</v>
      </c>
      <c r="B19" s="183"/>
      <c r="C19" s="183"/>
      <c r="D19" s="183"/>
      <c r="E19" s="183"/>
      <c r="F19" s="183"/>
      <c r="G19" s="183"/>
      <c r="H19" s="183"/>
      <c r="I19" s="183"/>
      <c r="J19" s="183"/>
      <c r="K19" s="183"/>
      <c r="L19" s="183"/>
      <c r="M19" s="183"/>
      <c r="N19" s="46"/>
      <c r="O19" s="212"/>
      <c r="P19" s="46"/>
      <c r="Q19" s="46"/>
      <c r="R19" s="46"/>
      <c r="S19" s="46"/>
      <c r="T19" s="46"/>
      <c r="U19" s="46"/>
      <c r="V19" s="46"/>
      <c r="W19" s="46"/>
      <c r="X19" s="46"/>
      <c r="Y19" s="46"/>
      <c r="Z19" s="46"/>
      <c r="AA19" s="46"/>
      <c r="AB19" s="76"/>
      <c r="AC19" s="76"/>
    </row>
    <row r="20" spans="1:29" s="69" customFormat="1" ht="24" customHeight="1">
      <c r="A20" s="518" t="s">
        <v>172</v>
      </c>
      <c r="B20" s="519"/>
      <c r="C20" s="519"/>
      <c r="D20" s="519"/>
      <c r="E20" s="519"/>
      <c r="F20" s="519"/>
      <c r="G20" s="519"/>
      <c r="H20" s="519"/>
      <c r="I20" s="519"/>
      <c r="J20" s="519"/>
      <c r="K20" s="519"/>
      <c r="L20" s="519"/>
      <c r="M20" s="519"/>
      <c r="N20" s="519"/>
      <c r="O20" s="519"/>
      <c r="P20" s="519"/>
      <c r="Q20" s="519"/>
      <c r="R20" s="519"/>
      <c r="S20" s="519"/>
      <c r="T20" s="519"/>
      <c r="U20" s="519"/>
      <c r="V20" s="519"/>
      <c r="W20" s="519"/>
      <c r="X20" s="519"/>
      <c r="Y20" s="519"/>
      <c r="Z20" s="519"/>
      <c r="AA20" s="519"/>
      <c r="AB20" s="519"/>
      <c r="AC20" s="519"/>
    </row>
    <row r="21" spans="1:29" s="69" customFormat="1" ht="15" customHeight="1">
      <c r="A21" s="213" t="s">
        <v>99</v>
      </c>
      <c r="B21" s="214"/>
      <c r="C21" s="214"/>
      <c r="D21" s="214"/>
      <c r="E21" s="214"/>
      <c r="F21" s="214"/>
      <c r="G21" s="214"/>
      <c r="H21" s="214"/>
      <c r="I21" s="214"/>
      <c r="J21" s="214"/>
      <c r="K21" s="214"/>
      <c r="L21" s="214"/>
      <c r="M21" s="214"/>
      <c r="N21" s="46"/>
      <c r="O21" s="46"/>
      <c r="P21" s="46"/>
      <c r="Q21" s="46"/>
      <c r="R21" s="46"/>
      <c r="S21" s="46"/>
      <c r="T21" s="46"/>
      <c r="U21" s="46"/>
      <c r="V21" s="46"/>
      <c r="W21" s="46"/>
      <c r="X21" s="46"/>
      <c r="Y21" s="46"/>
      <c r="Z21" s="46"/>
      <c r="AA21" s="46"/>
      <c r="AB21" s="76"/>
      <c r="AC21" s="76"/>
    </row>
    <row r="22" spans="1:29" s="69" customFormat="1" ht="15" customHeight="1">
      <c r="A22" s="213"/>
      <c r="B22" s="214"/>
      <c r="C22" s="214"/>
      <c r="D22" s="214"/>
      <c r="E22" s="214"/>
      <c r="F22" s="214"/>
      <c r="G22" s="214"/>
      <c r="H22" s="214"/>
      <c r="I22" s="214"/>
      <c r="J22" s="214"/>
      <c r="K22" s="214"/>
      <c r="L22" s="214"/>
      <c r="M22" s="214"/>
      <c r="N22" s="46"/>
      <c r="O22" s="46"/>
      <c r="P22" s="46"/>
      <c r="Q22" s="46"/>
      <c r="R22" s="46"/>
      <c r="S22" s="46"/>
      <c r="T22" s="46"/>
      <c r="U22" s="46"/>
      <c r="V22" s="46"/>
      <c r="W22" s="46"/>
      <c r="X22" s="46"/>
      <c r="Y22" s="46"/>
      <c r="Z22" s="46"/>
      <c r="AA22" s="46"/>
      <c r="AB22" s="76"/>
      <c r="AC22" s="76"/>
    </row>
    <row r="23" spans="1:29" s="120" customFormat="1" ht="17.25" customHeight="1">
      <c r="A23" s="68" t="s">
        <v>359</v>
      </c>
      <c r="B23" s="68"/>
      <c r="C23" s="68"/>
      <c r="D23" s="68"/>
      <c r="E23" s="68"/>
      <c r="F23" s="68"/>
      <c r="G23" s="68"/>
      <c r="H23" s="68"/>
      <c r="I23" s="68"/>
      <c r="J23" s="68"/>
      <c r="K23" s="68"/>
      <c r="L23" s="68"/>
      <c r="M23" s="68"/>
      <c r="O23" s="68"/>
      <c r="P23" s="68"/>
      <c r="Q23" s="68"/>
      <c r="R23" s="68"/>
      <c r="S23" s="68"/>
      <c r="T23" s="68"/>
      <c r="U23" s="68"/>
      <c r="V23" s="68"/>
      <c r="W23" s="68"/>
      <c r="X23" s="68"/>
      <c r="Y23" s="68"/>
      <c r="Z23" s="68"/>
      <c r="AA23" s="68"/>
      <c r="AB23" s="269"/>
      <c r="AC23" s="199"/>
    </row>
    <row r="24" spans="1:29" s="69" customFormat="1" ht="15" customHeight="1">
      <c r="A24" s="70"/>
      <c r="B24" s="70"/>
      <c r="C24" s="70"/>
      <c r="D24" s="70"/>
      <c r="E24" s="70"/>
      <c r="F24" s="70"/>
      <c r="G24" s="70"/>
      <c r="H24" s="70"/>
      <c r="I24" s="70"/>
      <c r="J24" s="70"/>
      <c r="K24" s="70"/>
      <c r="L24" s="70"/>
      <c r="M24" s="70"/>
      <c r="N24" s="491" t="s">
        <v>68</v>
      </c>
      <c r="O24" s="491" t="s">
        <v>69</v>
      </c>
      <c r="P24" s="491" t="s">
        <v>70</v>
      </c>
      <c r="Q24" s="523" t="s">
        <v>71</v>
      </c>
      <c r="R24" s="489" t="s">
        <v>72</v>
      </c>
      <c r="S24" s="489" t="s">
        <v>73</v>
      </c>
      <c r="T24" s="491" t="s">
        <v>74</v>
      </c>
      <c r="U24" s="491" t="s">
        <v>75</v>
      </c>
      <c r="V24" s="491" t="s">
        <v>76</v>
      </c>
      <c r="W24" s="491" t="s">
        <v>77</v>
      </c>
      <c r="X24" s="491" t="s">
        <v>78</v>
      </c>
      <c r="Y24" s="491" t="s">
        <v>79</v>
      </c>
      <c r="Z24" s="491" t="s">
        <v>188</v>
      </c>
      <c r="AA24" s="506" t="s">
        <v>314</v>
      </c>
      <c r="AB24" s="156" t="s">
        <v>80</v>
      </c>
      <c r="AC24" s="157"/>
    </row>
    <row r="25" spans="1:29" s="69" customFormat="1" ht="16.5" thickBot="1">
      <c r="A25" s="71"/>
      <c r="B25" s="71"/>
      <c r="C25" s="71"/>
      <c r="D25" s="71"/>
      <c r="E25" s="71"/>
      <c r="F25" s="71"/>
      <c r="G25" s="71"/>
      <c r="H25" s="71"/>
      <c r="I25" s="71"/>
      <c r="J25" s="71"/>
      <c r="K25" s="71"/>
      <c r="L25" s="71"/>
      <c r="M25" s="71"/>
      <c r="N25" s="492"/>
      <c r="O25" s="492"/>
      <c r="P25" s="492"/>
      <c r="Q25" s="524"/>
      <c r="R25" s="490"/>
      <c r="S25" s="490"/>
      <c r="T25" s="492"/>
      <c r="U25" s="492"/>
      <c r="V25" s="492"/>
      <c r="W25" s="492"/>
      <c r="X25" s="492"/>
      <c r="Y25" s="492"/>
      <c r="Z25" s="525"/>
      <c r="AA25" s="522"/>
      <c r="AB25" s="72" t="s">
        <v>81</v>
      </c>
      <c r="AC25" s="73" t="s">
        <v>82</v>
      </c>
    </row>
    <row r="26" spans="1:29" s="69" customFormat="1" ht="15" customHeight="1" thickTop="1">
      <c r="A26" s="187" t="s">
        <v>89</v>
      </c>
      <c r="B26" s="187"/>
      <c r="C26" s="187"/>
      <c r="D26" s="187"/>
      <c r="E26" s="187"/>
      <c r="F26" s="187"/>
      <c r="G26" s="187"/>
      <c r="H26" s="187"/>
      <c r="I26" s="187"/>
      <c r="J26" s="187"/>
      <c r="K26" s="187"/>
      <c r="L26" s="187"/>
      <c r="M26" s="187"/>
      <c r="O26" s="46"/>
      <c r="P26" s="46"/>
      <c r="Q26" s="215"/>
      <c r="R26" s="46"/>
      <c r="S26" s="46"/>
      <c r="T26" s="46"/>
      <c r="V26" s="46"/>
      <c r="W26" s="198"/>
      <c r="X26" s="46"/>
      <c r="Y26" s="46"/>
      <c r="AA26" s="198" t="s">
        <v>90</v>
      </c>
      <c r="AB26" s="205"/>
      <c r="AC26" s="76"/>
    </row>
    <row r="27" spans="2:29" s="69" customFormat="1" ht="15" customHeight="1">
      <c r="B27" s="78" t="s">
        <v>84</v>
      </c>
      <c r="C27" s="78"/>
      <c r="D27" s="78"/>
      <c r="E27" s="78"/>
      <c r="F27" s="78"/>
      <c r="G27" s="78"/>
      <c r="H27" s="78"/>
      <c r="I27" s="78"/>
      <c r="J27" s="78"/>
      <c r="K27" s="78"/>
      <c r="L27" s="78"/>
      <c r="M27" s="78"/>
      <c r="N27" s="216">
        <v>5063</v>
      </c>
      <c r="O27" s="216">
        <v>5064</v>
      </c>
      <c r="P27" s="216">
        <v>5055</v>
      </c>
      <c r="Q27" s="217">
        <v>5057</v>
      </c>
      <c r="R27" s="216">
        <v>5078.4</v>
      </c>
      <c r="S27" s="216">
        <v>5095</v>
      </c>
      <c r="T27" s="216">
        <v>5116.9</v>
      </c>
      <c r="U27" s="216">
        <v>5144</v>
      </c>
      <c r="V27" s="216">
        <v>5169</v>
      </c>
      <c r="W27" s="216">
        <v>5194</v>
      </c>
      <c r="X27" s="216">
        <v>5222</v>
      </c>
      <c r="Y27" s="167">
        <v>5255</v>
      </c>
      <c r="Z27" s="65">
        <v>5314</v>
      </c>
      <c r="AA27" s="65">
        <v>5328</v>
      </c>
      <c r="AB27" s="165">
        <f>(AA27-Z27)/Z27*100</f>
        <v>0.26345502446368085</v>
      </c>
      <c r="AC27" s="166">
        <f>(AA27-V27)/V27*100</f>
        <v>3.0760301799187464</v>
      </c>
    </row>
    <row r="28" spans="2:29" s="69" customFormat="1" ht="15" customHeight="1">
      <c r="B28" s="78" t="s">
        <v>85</v>
      </c>
      <c r="C28" s="78"/>
      <c r="D28" s="78"/>
      <c r="E28" s="78"/>
      <c r="F28" s="78"/>
      <c r="G28" s="78"/>
      <c r="H28" s="78"/>
      <c r="I28" s="78"/>
      <c r="J28" s="78"/>
      <c r="K28" s="78"/>
      <c r="L28" s="78"/>
      <c r="M28" s="78"/>
      <c r="N28" s="204">
        <v>56960</v>
      </c>
      <c r="O28" s="204">
        <v>57149</v>
      </c>
      <c r="P28" s="204">
        <v>57622</v>
      </c>
      <c r="Q28" s="218">
        <v>57850</v>
      </c>
      <c r="R28" s="204">
        <v>58132</v>
      </c>
      <c r="S28" s="216">
        <v>58511</v>
      </c>
      <c r="T28" s="216">
        <v>58843</v>
      </c>
      <c r="U28" s="219">
        <v>59227</v>
      </c>
      <c r="V28" s="219">
        <v>59263</v>
      </c>
      <c r="W28" s="219">
        <v>60003</v>
      </c>
      <c r="X28" s="219">
        <v>60462</v>
      </c>
      <c r="Y28" s="220">
        <v>61426</v>
      </c>
      <c r="Z28" s="221">
        <v>61881</v>
      </c>
      <c r="AA28" s="221">
        <v>62276</v>
      </c>
      <c r="AB28" s="165">
        <f>(AA28-Z28)/Z28*100</f>
        <v>0.6383219404986991</v>
      </c>
      <c r="AC28" s="166">
        <f>(AA28-V28)/V28*100</f>
        <v>5.084116565141826</v>
      </c>
    </row>
    <row r="29" spans="1:29" s="69" customFormat="1" ht="15" customHeight="1">
      <c r="A29" s="78"/>
      <c r="B29" s="78"/>
      <c r="C29" s="78"/>
      <c r="D29" s="78"/>
      <c r="E29" s="78"/>
      <c r="F29" s="78"/>
      <c r="G29" s="78"/>
      <c r="H29" s="78"/>
      <c r="I29" s="78"/>
      <c r="J29" s="78"/>
      <c r="K29" s="78"/>
      <c r="L29" s="78"/>
      <c r="M29" s="78"/>
      <c r="N29" s="204"/>
      <c r="O29" s="204"/>
      <c r="P29" s="222"/>
      <c r="Q29" s="223"/>
      <c r="R29" s="222"/>
      <c r="S29" s="222"/>
      <c r="T29" s="222"/>
      <c r="U29" s="224"/>
      <c r="V29" s="224"/>
      <c r="W29" s="224"/>
      <c r="X29" s="224"/>
      <c r="Y29" s="224"/>
      <c r="Z29" s="224"/>
      <c r="AA29" s="224"/>
      <c r="AB29" s="225"/>
      <c r="AC29" s="198"/>
    </row>
    <row r="30" spans="1:29" s="69" customFormat="1" ht="15" customHeight="1">
      <c r="A30" s="68" t="s">
        <v>100</v>
      </c>
      <c r="B30" s="68"/>
      <c r="C30" s="68"/>
      <c r="D30" s="68"/>
      <c r="E30" s="68"/>
      <c r="F30" s="68"/>
      <c r="G30" s="68"/>
      <c r="H30" s="68"/>
      <c r="I30" s="68"/>
      <c r="J30" s="68"/>
      <c r="K30" s="68"/>
      <c r="L30" s="68"/>
      <c r="M30" s="68"/>
      <c r="O30" s="46"/>
      <c r="P30" s="46"/>
      <c r="Q30" s="226"/>
      <c r="R30" s="46"/>
      <c r="S30" s="46"/>
      <c r="T30" s="79"/>
      <c r="U30" s="79"/>
      <c r="V30" s="46"/>
      <c r="W30" s="74"/>
      <c r="X30" s="46"/>
      <c r="Y30" s="46"/>
      <c r="AA30" s="74" t="s">
        <v>189</v>
      </c>
      <c r="AB30" s="225"/>
      <c r="AC30" s="198"/>
    </row>
    <row r="31" spans="2:29" s="69" customFormat="1" ht="15" customHeight="1">
      <c r="B31" s="78" t="s">
        <v>84</v>
      </c>
      <c r="C31" s="78"/>
      <c r="D31" s="78"/>
      <c r="E31" s="78"/>
      <c r="F31" s="78"/>
      <c r="G31" s="78"/>
      <c r="H31" s="78"/>
      <c r="I31" s="78"/>
      <c r="J31" s="78"/>
      <c r="K31" s="78"/>
      <c r="L31" s="78"/>
      <c r="M31" s="78"/>
      <c r="N31" s="227">
        <f aca="true" t="shared" si="7" ref="N31:Z31">N5/N27*1000</f>
        <v>72.94889235631048</v>
      </c>
      <c r="O31" s="227">
        <f t="shared" si="7"/>
        <v>72.60359024486571</v>
      </c>
      <c r="P31" s="227">
        <f t="shared" si="7"/>
        <v>73.89468367952522</v>
      </c>
      <c r="Q31" s="228">
        <f t="shared" si="7"/>
        <v>72.95207791180542</v>
      </c>
      <c r="R31" s="227">
        <f t="shared" si="7"/>
        <v>70.69155639571518</v>
      </c>
      <c r="S31" s="227">
        <f t="shared" si="7"/>
        <v>73.40529931305201</v>
      </c>
      <c r="T31" s="227">
        <f t="shared" si="7"/>
        <v>75.24086849459634</v>
      </c>
      <c r="U31" s="227">
        <f t="shared" si="7"/>
        <v>77.17729393468119</v>
      </c>
      <c r="V31" s="227">
        <f t="shared" si="7"/>
        <v>74.6759527955117</v>
      </c>
      <c r="W31" s="227">
        <f t="shared" si="7"/>
        <v>72.39122063919908</v>
      </c>
      <c r="X31" s="227">
        <f t="shared" si="7"/>
        <v>66.25813864419762</v>
      </c>
      <c r="Y31" s="227">
        <f t="shared" si="7"/>
        <v>64.31969552806851</v>
      </c>
      <c r="Z31" s="227">
        <f t="shared" si="7"/>
        <v>61.535566428302594</v>
      </c>
      <c r="AA31" s="227">
        <f>AA5/AA27*1000</f>
        <v>61.93693693693694</v>
      </c>
      <c r="AB31" s="165">
        <f>(AA31-Z31)/Z31*100</f>
        <v>0.6522577623495113</v>
      </c>
      <c r="AC31" s="166">
        <f>(AA31-V31)/V31*100</f>
        <v>-17.05906035569248</v>
      </c>
    </row>
    <row r="32" spans="2:29" s="69" customFormat="1" ht="15" customHeight="1">
      <c r="B32" s="78" t="s">
        <v>85</v>
      </c>
      <c r="C32" s="78"/>
      <c r="D32" s="78"/>
      <c r="E32" s="78"/>
      <c r="F32" s="78"/>
      <c r="G32" s="78"/>
      <c r="H32" s="78"/>
      <c r="I32" s="78"/>
      <c r="J32" s="78"/>
      <c r="K32" s="78"/>
      <c r="L32" s="78"/>
      <c r="M32" s="78"/>
      <c r="N32" s="227">
        <f aca="true" t="shared" si="8" ref="N32:Z32">N17/N28*1000</f>
        <v>46.57654494382023</v>
      </c>
      <c r="O32" s="227">
        <f t="shared" si="8"/>
        <v>45.88006789270153</v>
      </c>
      <c r="P32" s="227">
        <f t="shared" si="8"/>
        <v>45.451390094061296</v>
      </c>
      <c r="Q32" s="228">
        <f t="shared" si="8"/>
        <v>44.770959377700954</v>
      </c>
      <c r="R32" s="227">
        <f t="shared" si="8"/>
        <v>44.91502098671988</v>
      </c>
      <c r="S32" s="227">
        <f t="shared" si="8"/>
        <v>44.8291774196305</v>
      </c>
      <c r="T32" s="227">
        <f t="shared" si="8"/>
        <v>44.695205886851454</v>
      </c>
      <c r="U32" s="227">
        <f t="shared" si="8"/>
        <v>44.74310702888885</v>
      </c>
      <c r="V32" s="227">
        <f t="shared" si="8"/>
        <v>44.73280124192161</v>
      </c>
      <c r="W32" s="227">
        <f t="shared" si="8"/>
        <v>43.66448344249454</v>
      </c>
      <c r="X32" s="227">
        <f t="shared" si="8"/>
        <v>42.869901756475144</v>
      </c>
      <c r="Y32" s="227">
        <f t="shared" si="8"/>
        <v>41.65988343698108</v>
      </c>
      <c r="Z32" s="227">
        <f t="shared" si="8"/>
        <v>40.96572453580259</v>
      </c>
      <c r="AA32" s="227">
        <f>AA17/AA28*1000</f>
        <v>40.609544607874625</v>
      </c>
      <c r="AB32" s="165">
        <f>(AA32-Z32)/Z32*100</f>
        <v>-0.8694583873810888</v>
      </c>
      <c r="AC32" s="166">
        <f>(AA32-V32)/V32*100</f>
        <v>-9.217523874142824</v>
      </c>
    </row>
    <row r="33" spans="2:29" s="69" customFormat="1" ht="15" customHeight="1">
      <c r="B33" s="78"/>
      <c r="C33" s="78"/>
      <c r="D33" s="78"/>
      <c r="E33" s="78"/>
      <c r="F33" s="78"/>
      <c r="G33" s="78"/>
      <c r="H33" s="78"/>
      <c r="I33" s="78"/>
      <c r="J33" s="78"/>
      <c r="K33" s="78"/>
      <c r="L33" s="78"/>
      <c r="M33" s="78"/>
      <c r="N33" s="80"/>
      <c r="O33" s="80"/>
      <c r="P33" s="80"/>
      <c r="Q33" s="229"/>
      <c r="R33" s="80"/>
      <c r="S33" s="80"/>
      <c r="T33" s="80"/>
      <c r="U33" s="80"/>
      <c r="V33" s="80"/>
      <c r="W33" s="80"/>
      <c r="X33" s="80"/>
      <c r="Y33" s="80"/>
      <c r="Z33" s="80"/>
      <c r="AA33" s="80"/>
      <c r="AB33" s="225"/>
      <c r="AC33" s="198"/>
    </row>
    <row r="34" spans="1:29" s="69" customFormat="1" ht="15" customHeight="1" thickBot="1">
      <c r="A34" s="77" t="s">
        <v>91</v>
      </c>
      <c r="B34" s="81"/>
      <c r="C34" s="81"/>
      <c r="D34" s="81"/>
      <c r="E34" s="81"/>
      <c r="F34" s="81"/>
      <c r="G34" s="81"/>
      <c r="H34" s="81"/>
      <c r="I34" s="81"/>
      <c r="J34" s="81"/>
      <c r="K34" s="81"/>
      <c r="L34" s="81"/>
      <c r="M34" s="81"/>
      <c r="N34" s="230">
        <f aca="true" t="shared" si="9" ref="N34:Z34">N31/N32</f>
        <v>1.5662151935979813</v>
      </c>
      <c r="O34" s="230">
        <f t="shared" si="9"/>
        <v>1.5824647516795693</v>
      </c>
      <c r="P34" s="230">
        <f t="shared" si="9"/>
        <v>1.6257959003366178</v>
      </c>
      <c r="Q34" s="231">
        <f t="shared" si="9"/>
        <v>1.629450852199978</v>
      </c>
      <c r="R34" s="230">
        <f t="shared" si="9"/>
        <v>1.5738956554560377</v>
      </c>
      <c r="S34" s="230">
        <f t="shared" si="9"/>
        <v>1.6374447076271392</v>
      </c>
      <c r="T34" s="230">
        <f t="shared" si="9"/>
        <v>1.6834214543070465</v>
      </c>
      <c r="U34" s="230">
        <f t="shared" si="9"/>
        <v>1.724897957686552</v>
      </c>
      <c r="V34" s="230">
        <f t="shared" si="9"/>
        <v>1.6693779670012863</v>
      </c>
      <c r="W34" s="230">
        <f t="shared" si="9"/>
        <v>1.6578971038220847</v>
      </c>
      <c r="X34" s="230">
        <f t="shared" si="9"/>
        <v>1.5455631090684707</v>
      </c>
      <c r="Y34" s="230">
        <f t="shared" si="9"/>
        <v>1.5439240396667198</v>
      </c>
      <c r="Z34" s="230">
        <f t="shared" si="9"/>
        <v>1.5021232292504112</v>
      </c>
      <c r="AA34" s="230">
        <f>AA31/AA32</f>
        <v>1.5251817653952884</v>
      </c>
      <c r="AB34" s="165">
        <f>(AA34-Z34)/Z34*100</f>
        <v>1.5350628827159436</v>
      </c>
      <c r="AC34" s="166">
        <f>(AA34-V34)/V34*100</f>
        <v>-8.637720423794642</v>
      </c>
    </row>
    <row r="35" spans="1:29" s="69" customFormat="1" ht="15" customHeight="1">
      <c r="A35" s="86" t="s">
        <v>330</v>
      </c>
      <c r="B35" s="46"/>
      <c r="C35" s="46"/>
      <c r="D35" s="46"/>
      <c r="E35" s="46"/>
      <c r="F35" s="46"/>
      <c r="G35" s="46"/>
      <c r="H35" s="46"/>
      <c r="I35" s="46"/>
      <c r="J35" s="46"/>
      <c r="K35" s="46"/>
      <c r="L35" s="46"/>
      <c r="M35" s="46"/>
      <c r="N35" s="456"/>
      <c r="O35" s="456"/>
      <c r="P35" s="456"/>
      <c r="Q35" s="456"/>
      <c r="R35" s="456"/>
      <c r="S35" s="456"/>
      <c r="T35" s="456"/>
      <c r="U35" s="456"/>
      <c r="V35" s="456"/>
      <c r="W35" s="456"/>
      <c r="X35" s="456"/>
      <c r="Y35" s="456"/>
      <c r="Z35" s="456"/>
      <c r="AA35" s="456"/>
      <c r="AB35" s="166"/>
      <c r="AC35" s="166"/>
    </row>
    <row r="36" spans="1:29" s="69" customFormat="1" ht="15" customHeight="1">
      <c r="A36" s="182" t="s">
        <v>88</v>
      </c>
      <c r="B36" s="183"/>
      <c r="C36" s="183"/>
      <c r="D36" s="183"/>
      <c r="E36" s="183"/>
      <c r="F36" s="183"/>
      <c r="G36" s="183"/>
      <c r="H36" s="183"/>
      <c r="I36" s="183"/>
      <c r="J36" s="183"/>
      <c r="K36" s="183"/>
      <c r="L36" s="183"/>
      <c r="M36" s="183"/>
      <c r="N36" s="184"/>
      <c r="O36" s="184"/>
      <c r="P36" s="184"/>
      <c r="Q36" s="184"/>
      <c r="R36" s="184"/>
      <c r="S36" s="184"/>
      <c r="T36" s="184"/>
      <c r="U36" s="184"/>
      <c r="V36" s="184"/>
      <c r="W36" s="184"/>
      <c r="X36" s="184"/>
      <c r="Y36" s="184"/>
      <c r="Z36" s="184"/>
      <c r="AA36" s="184"/>
      <c r="AB36" s="76"/>
      <c r="AC36" s="76"/>
    </row>
    <row r="37" spans="1:29" s="69" customFormat="1" ht="27" customHeight="1">
      <c r="A37" s="518" t="s">
        <v>171</v>
      </c>
      <c r="B37" s="519"/>
      <c r="C37" s="519"/>
      <c r="D37" s="519"/>
      <c r="E37" s="519"/>
      <c r="F37" s="519"/>
      <c r="G37" s="519"/>
      <c r="H37" s="519"/>
      <c r="I37" s="519"/>
      <c r="J37" s="519"/>
      <c r="K37" s="519"/>
      <c r="L37" s="519"/>
      <c r="M37" s="519"/>
      <c r="N37" s="519"/>
      <c r="O37" s="519"/>
      <c r="P37" s="519"/>
      <c r="Q37" s="519"/>
      <c r="R37" s="519"/>
      <c r="S37" s="519"/>
      <c r="T37" s="519"/>
      <c r="U37" s="519"/>
      <c r="V37" s="519"/>
      <c r="W37" s="519"/>
      <c r="X37" s="519"/>
      <c r="Y37" s="519"/>
      <c r="Z37" s="519"/>
      <c r="AA37" s="519"/>
      <c r="AB37" s="519"/>
      <c r="AC37" s="519"/>
    </row>
    <row r="38" spans="1:31" s="188" customFormat="1" ht="15" customHeight="1">
      <c r="A38" s="234"/>
      <c r="B38" s="234"/>
      <c r="C38" s="234"/>
      <c r="D38" s="234"/>
      <c r="E38" s="234"/>
      <c r="F38" s="234"/>
      <c r="G38" s="234"/>
      <c r="H38" s="234"/>
      <c r="I38" s="234"/>
      <c r="J38" s="234"/>
      <c r="K38" s="234"/>
      <c r="L38" s="234"/>
      <c r="M38" s="234"/>
      <c r="O38" s="234"/>
      <c r="P38" s="234"/>
      <c r="Q38" s="234"/>
      <c r="R38" s="234"/>
      <c r="S38" s="234"/>
      <c r="T38" s="234"/>
      <c r="U38" s="234"/>
      <c r="V38" s="234"/>
      <c r="W38" s="234"/>
      <c r="X38" s="234"/>
      <c r="Y38" s="234"/>
      <c r="Z38" s="234"/>
      <c r="AA38" s="234"/>
      <c r="AB38" s="234"/>
      <c r="AC38" s="234"/>
      <c r="AD38" s="234"/>
      <c r="AE38" s="234"/>
    </row>
    <row r="39" spans="1:22" s="121" customFormat="1" ht="18.75">
      <c r="A39" s="187" t="s">
        <v>245</v>
      </c>
      <c r="B39" s="120"/>
      <c r="C39" s="120"/>
      <c r="D39" s="120"/>
      <c r="E39" s="120"/>
      <c r="F39" s="120"/>
      <c r="G39" s="120"/>
      <c r="H39" s="120"/>
      <c r="I39" s="120"/>
      <c r="J39" s="120"/>
      <c r="K39" s="120"/>
      <c r="L39" s="120"/>
      <c r="M39" s="120"/>
      <c r="N39" s="120"/>
      <c r="O39" s="120"/>
      <c r="P39" s="120"/>
      <c r="Q39" s="120"/>
      <c r="R39" s="120"/>
      <c r="S39" s="120"/>
      <c r="T39" s="120"/>
      <c r="U39" s="120"/>
      <c r="V39" s="120"/>
    </row>
    <row r="40" spans="1:29" s="188" customFormat="1" ht="15.75">
      <c r="A40" s="500"/>
      <c r="B40" s="266"/>
      <c r="C40" s="266"/>
      <c r="D40" s="266"/>
      <c r="E40" s="266"/>
      <c r="F40" s="266"/>
      <c r="G40" s="266"/>
      <c r="H40" s="266"/>
      <c r="I40" s="266"/>
      <c r="J40" s="266"/>
      <c r="K40" s="266"/>
      <c r="L40" s="266"/>
      <c r="M40" s="266"/>
      <c r="N40" s="266"/>
      <c r="O40" s="266"/>
      <c r="P40" s="266"/>
      <c r="Q40" s="266"/>
      <c r="R40" s="489" t="s">
        <v>72</v>
      </c>
      <c r="S40" s="491" t="s">
        <v>73</v>
      </c>
      <c r="T40" s="491" t="s">
        <v>74</v>
      </c>
      <c r="U40" s="491" t="s">
        <v>75</v>
      </c>
      <c r="V40" s="491" t="s">
        <v>76</v>
      </c>
      <c r="W40" s="491" t="s">
        <v>77</v>
      </c>
      <c r="X40" s="491" t="s">
        <v>78</v>
      </c>
      <c r="Y40" s="491" t="s">
        <v>79</v>
      </c>
      <c r="Z40" s="491" t="s">
        <v>188</v>
      </c>
      <c r="AA40" s="506" t="s">
        <v>314</v>
      </c>
      <c r="AB40" s="156" t="s">
        <v>80</v>
      </c>
      <c r="AC40" s="157"/>
    </row>
    <row r="41" spans="1:29" s="188" customFormat="1" ht="18" customHeight="1" thickBot="1">
      <c r="A41" s="501"/>
      <c r="B41" s="267"/>
      <c r="C41" s="267"/>
      <c r="D41" s="267"/>
      <c r="E41" s="267"/>
      <c r="F41" s="267"/>
      <c r="G41" s="267"/>
      <c r="H41" s="267"/>
      <c r="I41" s="267"/>
      <c r="J41" s="267"/>
      <c r="K41" s="267"/>
      <c r="L41" s="267"/>
      <c r="M41" s="267"/>
      <c r="N41" s="267"/>
      <c r="O41" s="267"/>
      <c r="P41" s="267"/>
      <c r="Q41" s="267"/>
      <c r="R41" s="490"/>
      <c r="S41" s="492"/>
      <c r="T41" s="492"/>
      <c r="U41" s="492"/>
      <c r="V41" s="492"/>
      <c r="W41" s="492"/>
      <c r="X41" s="492"/>
      <c r="Y41" s="508"/>
      <c r="Z41" s="508"/>
      <c r="AA41" s="522"/>
      <c r="AB41" s="72" t="s">
        <v>81</v>
      </c>
      <c r="AC41" s="73" t="s">
        <v>82</v>
      </c>
    </row>
    <row r="42" spans="1:29" s="188" customFormat="1" ht="15.75" thickTop="1">
      <c r="A42" s="69"/>
      <c r="B42" s="69"/>
      <c r="C42" s="69"/>
      <c r="D42" s="69"/>
      <c r="E42" s="69"/>
      <c r="F42" s="69"/>
      <c r="G42" s="69"/>
      <c r="H42" s="69"/>
      <c r="I42" s="69"/>
      <c r="J42" s="69"/>
      <c r="K42" s="69"/>
      <c r="L42" s="69"/>
      <c r="M42" s="69"/>
      <c r="N42" s="69"/>
      <c r="O42" s="69"/>
      <c r="P42" s="69"/>
      <c r="Q42" s="69"/>
      <c r="R42" s="69"/>
      <c r="S42" s="69"/>
      <c r="T42" s="69"/>
      <c r="U42" s="69"/>
      <c r="V42" s="69"/>
      <c r="AA42" s="151" t="s">
        <v>92</v>
      </c>
      <c r="AB42" s="116"/>
      <c r="AC42" s="69"/>
    </row>
    <row r="43" spans="1:42" s="188" customFormat="1" ht="18.75">
      <c r="A43" s="69" t="s">
        <v>353</v>
      </c>
      <c r="B43" s="69"/>
      <c r="C43" s="120"/>
      <c r="D43" s="120"/>
      <c r="E43" s="120"/>
      <c r="F43" s="120"/>
      <c r="G43" s="120"/>
      <c r="H43" s="120"/>
      <c r="I43" s="120"/>
      <c r="J43" s="120"/>
      <c r="K43" s="120"/>
      <c r="L43" s="120"/>
      <c r="M43" s="120"/>
      <c r="N43" s="120"/>
      <c r="O43" s="120"/>
      <c r="P43" s="120"/>
      <c r="Q43" s="120"/>
      <c r="R43" s="152">
        <v>55.2</v>
      </c>
      <c r="S43" s="152">
        <v>55.8</v>
      </c>
      <c r="T43" s="152">
        <v>56.1</v>
      </c>
      <c r="U43" s="152">
        <v>51.3</v>
      </c>
      <c r="V43" s="152">
        <v>55.1</v>
      </c>
      <c r="W43" s="152">
        <v>57.8</v>
      </c>
      <c r="X43" s="152">
        <v>54.96</v>
      </c>
      <c r="Y43" s="152">
        <v>55.43</v>
      </c>
      <c r="Z43" s="152">
        <v>54.29</v>
      </c>
      <c r="AA43" s="152">
        <v>55.73</v>
      </c>
      <c r="AB43" s="165">
        <f>(AA43-Z43)/Z43*100</f>
        <v>2.652422177196533</v>
      </c>
      <c r="AC43" s="166">
        <f>(AA43-V43)/V43*100</f>
        <v>1.143375680580754</v>
      </c>
      <c r="AD43" s="190"/>
      <c r="AE43" s="190"/>
      <c r="AF43" s="190"/>
      <c r="AG43" s="190"/>
      <c r="AH43" s="190"/>
      <c r="AI43" s="190"/>
      <c r="AJ43" s="190"/>
      <c r="AK43" s="190"/>
      <c r="AL43" s="190"/>
      <c r="AM43" s="190"/>
      <c r="AN43" s="190"/>
      <c r="AO43" s="190"/>
      <c r="AP43" s="190"/>
    </row>
    <row r="44" spans="1:38" s="188" customFormat="1" ht="18.75">
      <c r="A44" s="69" t="s">
        <v>354</v>
      </c>
      <c r="B44" s="69"/>
      <c r="C44" s="120"/>
      <c r="D44" s="120"/>
      <c r="E44" s="120"/>
      <c r="F44" s="120"/>
      <c r="G44" s="120"/>
      <c r="H44" s="120"/>
      <c r="I44" s="120"/>
      <c r="J44" s="120"/>
      <c r="K44" s="120"/>
      <c r="L44" s="120"/>
      <c r="M44" s="120"/>
      <c r="N44" s="120"/>
      <c r="O44" s="120"/>
      <c r="P44" s="120"/>
      <c r="Q44" s="120"/>
      <c r="R44" s="152">
        <v>37.9</v>
      </c>
      <c r="S44" s="152">
        <v>38.7</v>
      </c>
      <c r="T44" s="152">
        <v>39</v>
      </c>
      <c r="U44" s="152">
        <v>32.1</v>
      </c>
      <c r="V44" s="152">
        <v>26.8</v>
      </c>
      <c r="W44" s="152">
        <v>38</v>
      </c>
      <c r="X44" s="152">
        <v>36.71</v>
      </c>
      <c r="Y44" s="152">
        <v>32.83</v>
      </c>
      <c r="Z44" s="152">
        <v>32.74</v>
      </c>
      <c r="AA44" s="152">
        <v>31.85</v>
      </c>
      <c r="AB44" s="165">
        <f>(AA44-Z44)/Z44*100</f>
        <v>-2.7183872938301787</v>
      </c>
      <c r="AC44" s="166">
        <f>(AA44-V44)/V44*100</f>
        <v>18.843283582089555</v>
      </c>
      <c r="AD44" s="190"/>
      <c r="AE44" s="190"/>
      <c r="AF44" s="190"/>
      <c r="AG44" s="190"/>
      <c r="AH44" s="190"/>
      <c r="AI44" s="190"/>
      <c r="AJ44" s="190"/>
      <c r="AK44" s="190"/>
      <c r="AL44" s="190"/>
    </row>
    <row r="45" spans="1:38" s="188" customFormat="1" ht="18.75">
      <c r="A45" s="69" t="s">
        <v>355</v>
      </c>
      <c r="B45" s="69"/>
      <c r="C45" s="120"/>
      <c r="D45" s="120"/>
      <c r="E45" s="120"/>
      <c r="F45" s="120"/>
      <c r="G45" s="120"/>
      <c r="H45" s="120"/>
      <c r="I45" s="120"/>
      <c r="J45" s="120"/>
      <c r="K45" s="120"/>
      <c r="L45" s="120"/>
      <c r="M45" s="120"/>
      <c r="N45" s="120"/>
      <c r="O45" s="120"/>
      <c r="P45" s="120"/>
      <c r="Q45" s="120"/>
      <c r="R45" s="152">
        <v>103</v>
      </c>
      <c r="S45" s="152">
        <v>108.7</v>
      </c>
      <c r="T45" s="152">
        <v>111</v>
      </c>
      <c r="U45" s="152">
        <v>117.3</v>
      </c>
      <c r="V45" s="152">
        <v>117.7</v>
      </c>
      <c r="W45" s="152">
        <v>105.5</v>
      </c>
      <c r="X45" s="152">
        <v>103.52</v>
      </c>
      <c r="Y45" s="152">
        <v>102.06</v>
      </c>
      <c r="Z45" s="152">
        <v>101.01</v>
      </c>
      <c r="AA45" s="152">
        <v>103.6</v>
      </c>
      <c r="AB45" s="165">
        <f>(AA45-Z45)/Z45*100</f>
        <v>2.564102564102553</v>
      </c>
      <c r="AC45" s="166">
        <f>(AA45-V45)/V45*100</f>
        <v>-11.979609175870864</v>
      </c>
      <c r="AD45" s="190"/>
      <c r="AE45" s="190"/>
      <c r="AF45" s="190"/>
      <c r="AG45" s="190"/>
      <c r="AH45" s="190"/>
      <c r="AI45" s="190"/>
      <c r="AJ45" s="190"/>
      <c r="AK45" s="190"/>
      <c r="AL45" s="190"/>
    </row>
    <row r="46" spans="1:38" s="188" customFormat="1" ht="18.75">
      <c r="A46" s="69" t="s">
        <v>356</v>
      </c>
      <c r="B46" s="69"/>
      <c r="C46" s="120"/>
      <c r="D46" s="120"/>
      <c r="E46" s="120"/>
      <c r="F46" s="120"/>
      <c r="G46" s="120"/>
      <c r="H46" s="120"/>
      <c r="I46" s="120"/>
      <c r="J46" s="120"/>
      <c r="K46" s="120"/>
      <c r="L46" s="120"/>
      <c r="M46" s="120"/>
      <c r="N46" s="120"/>
      <c r="O46" s="120"/>
      <c r="P46" s="120"/>
      <c r="Q46" s="120"/>
      <c r="R46" s="152">
        <v>163.1</v>
      </c>
      <c r="S46" s="152">
        <v>171</v>
      </c>
      <c r="T46" s="152">
        <v>178.2</v>
      </c>
      <c r="U46" s="152">
        <v>188.7</v>
      </c>
      <c r="V46" s="152">
        <v>185.9</v>
      </c>
      <c r="W46" s="152">
        <v>175.3</v>
      </c>
      <c r="X46" s="152">
        <v>151.08</v>
      </c>
      <c r="Y46" s="152">
        <v>147.62</v>
      </c>
      <c r="Z46" s="152">
        <v>138.88</v>
      </c>
      <c r="AA46" s="152">
        <v>139.31</v>
      </c>
      <c r="AB46" s="165">
        <f>(AA46-Z46)/Z46*100</f>
        <v>0.3096198156682077</v>
      </c>
      <c r="AC46" s="166">
        <f>(AA46-V46)/V46*100</f>
        <v>-25.06186121570737</v>
      </c>
      <c r="AD46" s="190"/>
      <c r="AE46" s="190"/>
      <c r="AF46" s="190"/>
      <c r="AG46" s="190"/>
      <c r="AH46" s="190"/>
      <c r="AI46" s="190"/>
      <c r="AJ46" s="190"/>
      <c r="AK46" s="190"/>
      <c r="AL46" s="190"/>
    </row>
    <row r="47" spans="1:38" s="188" customFormat="1" ht="16.5" thickBot="1">
      <c r="A47" s="77" t="s">
        <v>84</v>
      </c>
      <c r="B47" s="77"/>
      <c r="C47" s="77"/>
      <c r="D47" s="77"/>
      <c r="E47" s="77"/>
      <c r="F47" s="77"/>
      <c r="G47" s="77"/>
      <c r="H47" s="77"/>
      <c r="I47" s="77"/>
      <c r="J47" s="77"/>
      <c r="K47" s="77"/>
      <c r="L47" s="77"/>
      <c r="M47" s="77"/>
      <c r="N47" s="77"/>
      <c r="O47" s="77"/>
      <c r="P47" s="77"/>
      <c r="Q47" s="77"/>
      <c r="R47" s="154">
        <v>359.2</v>
      </c>
      <c r="S47" s="154">
        <v>374.1</v>
      </c>
      <c r="T47" s="154">
        <v>384.3</v>
      </c>
      <c r="U47" s="154">
        <v>389.4</v>
      </c>
      <c r="V47" s="154">
        <v>385.6</v>
      </c>
      <c r="W47" s="154">
        <v>376.5</v>
      </c>
      <c r="X47" s="154">
        <v>346.27</v>
      </c>
      <c r="Y47" s="154">
        <v>337.94</v>
      </c>
      <c r="Z47" s="154">
        <v>326.92</v>
      </c>
      <c r="AA47" s="154">
        <v>330.49</v>
      </c>
      <c r="AB47" s="232">
        <f>(AA47-Z47)/Z47*100</f>
        <v>1.0920102777437883</v>
      </c>
      <c r="AC47" s="233">
        <f>(AA47-V47)/V47*100</f>
        <v>-14.292012448132782</v>
      </c>
      <c r="AD47" s="190"/>
      <c r="AE47" s="190"/>
      <c r="AF47" s="190"/>
      <c r="AG47" s="190"/>
      <c r="AH47" s="190"/>
      <c r="AI47" s="190"/>
      <c r="AJ47" s="190"/>
      <c r="AK47" s="190"/>
      <c r="AL47" s="190"/>
    </row>
    <row r="48" spans="1:38" s="188" customFormat="1" ht="15.75">
      <c r="A48" s="86" t="s">
        <v>330</v>
      </c>
      <c r="B48" s="68"/>
      <c r="C48" s="68"/>
      <c r="D48" s="68"/>
      <c r="E48" s="68"/>
      <c r="F48" s="68"/>
      <c r="G48" s="68"/>
      <c r="H48" s="68"/>
      <c r="I48" s="68"/>
      <c r="J48" s="68"/>
      <c r="K48" s="68"/>
      <c r="L48" s="68"/>
      <c r="M48" s="68"/>
      <c r="N48" s="68"/>
      <c r="O48" s="68"/>
      <c r="P48" s="68"/>
      <c r="Q48" s="68"/>
      <c r="R48" s="457"/>
      <c r="S48" s="457"/>
      <c r="T48" s="457"/>
      <c r="U48" s="457"/>
      <c r="V48" s="457"/>
      <c r="W48" s="457"/>
      <c r="X48" s="457"/>
      <c r="Y48" s="457"/>
      <c r="Z48" s="457"/>
      <c r="AA48" s="457"/>
      <c r="AB48" s="166"/>
      <c r="AC48" s="166"/>
      <c r="AD48" s="190"/>
      <c r="AE48" s="190"/>
      <c r="AF48" s="190"/>
      <c r="AG48" s="190"/>
      <c r="AH48" s="190"/>
      <c r="AI48" s="190"/>
      <c r="AJ48" s="190"/>
      <c r="AK48" s="190"/>
      <c r="AL48" s="190"/>
    </row>
    <row r="49" spans="1:29" s="188" customFormat="1" ht="17.25" customHeight="1">
      <c r="A49" s="494" t="s">
        <v>168</v>
      </c>
      <c r="B49" s="494"/>
      <c r="C49" s="494"/>
      <c r="D49" s="494"/>
      <c r="E49" s="494"/>
      <c r="F49" s="494"/>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row>
    <row r="50" spans="1:29" s="188" customFormat="1" ht="26.25" customHeight="1">
      <c r="A50" s="511" t="s">
        <v>183</v>
      </c>
      <c r="B50" s="511"/>
      <c r="C50" s="511"/>
      <c r="D50" s="511"/>
      <c r="E50" s="511"/>
      <c r="F50" s="511"/>
      <c r="G50" s="511"/>
      <c r="H50" s="511"/>
      <c r="I50" s="511"/>
      <c r="J50" s="511"/>
      <c r="K50" s="511"/>
      <c r="L50" s="511"/>
      <c r="M50" s="511"/>
      <c r="N50" s="511"/>
      <c r="O50" s="511"/>
      <c r="P50" s="511"/>
      <c r="Q50" s="511"/>
      <c r="R50" s="511"/>
      <c r="S50" s="511"/>
      <c r="T50" s="511"/>
      <c r="U50" s="511"/>
      <c r="V50" s="511"/>
      <c r="W50" s="511"/>
      <c r="X50" s="511"/>
      <c r="Y50" s="511"/>
      <c r="Z50" s="511"/>
      <c r="AA50" s="511"/>
      <c r="AB50" s="511"/>
      <c r="AC50" s="511"/>
    </row>
    <row r="51" spans="1:29" ht="13.5">
      <c r="A51" s="505" t="s">
        <v>333</v>
      </c>
      <c r="B51" s="494"/>
      <c r="C51" s="494"/>
      <c r="D51" s="494"/>
      <c r="E51" s="494"/>
      <c r="F51" s="494"/>
      <c r="G51" s="494"/>
      <c r="H51" s="494"/>
      <c r="I51" s="494"/>
      <c r="J51" s="494"/>
      <c r="K51" s="494"/>
      <c r="L51" s="494"/>
      <c r="M51" s="494"/>
      <c r="N51" s="494"/>
      <c r="O51" s="494"/>
      <c r="P51" s="494"/>
      <c r="Q51" s="494"/>
      <c r="R51" s="494"/>
      <c r="S51" s="494"/>
      <c r="T51" s="494"/>
      <c r="U51" s="494"/>
      <c r="V51" s="494"/>
      <c r="W51" s="494"/>
      <c r="X51" s="494"/>
      <c r="Y51" s="494"/>
      <c r="Z51" s="494"/>
      <c r="AA51" s="494"/>
      <c r="AB51" s="494"/>
      <c r="AC51" s="494"/>
    </row>
    <row r="52" spans="1:29" ht="13.5">
      <c r="A52" s="494" t="s">
        <v>334</v>
      </c>
      <c r="B52" s="494"/>
      <c r="C52" s="494"/>
      <c r="D52" s="494"/>
      <c r="E52" s="494"/>
      <c r="F52" s="494"/>
      <c r="G52" s="494"/>
      <c r="H52" s="494"/>
      <c r="I52" s="494"/>
      <c r="J52" s="494"/>
      <c r="K52" s="494"/>
      <c r="L52" s="494"/>
      <c r="M52" s="494"/>
      <c r="N52" s="494"/>
      <c r="O52" s="494"/>
      <c r="P52" s="494"/>
      <c r="Q52" s="494"/>
      <c r="R52" s="494"/>
      <c r="S52" s="494"/>
      <c r="T52" s="494"/>
      <c r="U52" s="494"/>
      <c r="V52" s="494"/>
      <c r="W52" s="494"/>
      <c r="X52" s="494"/>
      <c r="Y52" s="494"/>
      <c r="Z52" s="494"/>
      <c r="AA52" s="494"/>
      <c r="AB52" s="494"/>
      <c r="AC52" s="494"/>
    </row>
    <row r="53" spans="1:29" ht="13.5">
      <c r="A53" s="494" t="s">
        <v>335</v>
      </c>
      <c r="B53" s="494"/>
      <c r="C53" s="494"/>
      <c r="D53" s="494"/>
      <c r="E53" s="494"/>
      <c r="F53" s="494"/>
      <c r="G53" s="494"/>
      <c r="H53" s="494"/>
      <c r="I53" s="494"/>
      <c r="J53" s="494"/>
      <c r="K53" s="494"/>
      <c r="L53" s="494"/>
      <c r="M53" s="494"/>
      <c r="N53" s="494"/>
      <c r="O53" s="494"/>
      <c r="P53" s="494"/>
      <c r="Q53" s="494"/>
      <c r="R53" s="494"/>
      <c r="S53" s="494"/>
      <c r="T53" s="494"/>
      <c r="U53" s="494"/>
      <c r="V53" s="494"/>
      <c r="W53" s="494"/>
      <c r="X53" s="494"/>
      <c r="Y53" s="494"/>
      <c r="Z53" s="494"/>
      <c r="AA53" s="494"/>
      <c r="AB53" s="494"/>
      <c r="AC53" s="494"/>
    </row>
    <row r="54" spans="1:29" ht="13.5">
      <c r="A54" s="494" t="s">
        <v>336</v>
      </c>
      <c r="B54" s="494"/>
      <c r="C54" s="494"/>
      <c r="D54" s="494"/>
      <c r="E54" s="494"/>
      <c r="F54" s="494"/>
      <c r="G54" s="494"/>
      <c r="H54" s="494"/>
      <c r="I54" s="494"/>
      <c r="J54" s="494"/>
      <c r="K54" s="494"/>
      <c r="L54" s="494"/>
      <c r="M54" s="494"/>
      <c r="N54" s="494"/>
      <c r="O54" s="494"/>
      <c r="P54" s="494"/>
      <c r="Q54" s="494"/>
      <c r="R54" s="494"/>
      <c r="S54" s="494"/>
      <c r="T54" s="494"/>
      <c r="U54" s="494"/>
      <c r="V54" s="494"/>
      <c r="W54" s="494"/>
      <c r="X54" s="494"/>
      <c r="Y54" s="494"/>
      <c r="Z54" s="494"/>
      <c r="AA54" s="494"/>
      <c r="AB54" s="494"/>
      <c r="AC54" s="494"/>
    </row>
  </sheetData>
  <sheetProtection/>
  <mergeCells count="58">
    <mergeCell ref="AA40:AA41"/>
    <mergeCell ref="S24:S25"/>
    <mergeCell ref="S2:S3"/>
    <mergeCell ref="Z2:Z3"/>
    <mergeCell ref="Z40:Z41"/>
    <mergeCell ref="Z24:Z25"/>
    <mergeCell ref="T2:T3"/>
    <mergeCell ref="Y40:Y41"/>
    <mergeCell ref="X24:X25"/>
    <mergeCell ref="A37:AC37"/>
    <mergeCell ref="A49:AC49"/>
    <mergeCell ref="A50:AC50"/>
    <mergeCell ref="J2:J3"/>
    <mergeCell ref="K2:K3"/>
    <mergeCell ref="L2:L3"/>
    <mergeCell ref="M2:M3"/>
    <mergeCell ref="X40:X41"/>
    <mergeCell ref="V40:V41"/>
    <mergeCell ref="W2:W3"/>
    <mergeCell ref="Q24:Q25"/>
    <mergeCell ref="AA24:AA25"/>
    <mergeCell ref="I2:I3"/>
    <mergeCell ref="P2:P3"/>
    <mergeCell ref="Y2:Y3"/>
    <mergeCell ref="X2:X3"/>
    <mergeCell ref="O24:O25"/>
    <mergeCell ref="T24:T25"/>
    <mergeCell ref="O2:O3"/>
    <mergeCell ref="G2:G3"/>
    <mergeCell ref="H2:H3"/>
    <mergeCell ref="R24:R25"/>
    <mergeCell ref="A20:AC20"/>
    <mergeCell ref="C2:C3"/>
    <mergeCell ref="D2:D3"/>
    <mergeCell ref="N24:N25"/>
    <mergeCell ref="N2:N3"/>
    <mergeCell ref="V2:V3"/>
    <mergeCell ref="AA2:AA3"/>
    <mergeCell ref="W40:W41"/>
    <mergeCell ref="E2:E3"/>
    <mergeCell ref="U2:U3"/>
    <mergeCell ref="W24:W25"/>
    <mergeCell ref="R2:R3"/>
    <mergeCell ref="U24:U25"/>
    <mergeCell ref="S40:S41"/>
    <mergeCell ref="Q2:Q3"/>
    <mergeCell ref="P24:P25"/>
    <mergeCell ref="F2:F3"/>
    <mergeCell ref="A51:AC51"/>
    <mergeCell ref="A52:AC52"/>
    <mergeCell ref="A53:AC53"/>
    <mergeCell ref="A54:AC54"/>
    <mergeCell ref="A40:A41"/>
    <mergeCell ref="V24:V25"/>
    <mergeCell ref="R40:R41"/>
    <mergeCell ref="Y24:Y25"/>
    <mergeCell ref="T40:T41"/>
    <mergeCell ref="U40:U41"/>
  </mergeCells>
  <printOptions/>
  <pageMargins left="0.7" right="0.7" top="0.75" bottom="0.75" header="0.3" footer="0.3"/>
  <pageSetup fitToHeight="1" fitToWidth="1" horizontalDpi="600" verticalDpi="600" orientation="portrait" paperSize="9" scale="52" r:id="rId1"/>
  <headerFooter>
    <oddHeader>&amp;R&amp;"Arial,Bold"&amp;16BUS AND COACH TRAVEL</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AM97"/>
  <sheetViews>
    <sheetView zoomScale="75" zoomScaleNormal="75" zoomScalePageLayoutView="55" workbookViewId="0" topLeftCell="A1">
      <selection activeCell="A1" sqref="A1"/>
    </sheetView>
  </sheetViews>
  <sheetFormatPr defaultColWidth="9.140625" defaultRowHeight="12.75"/>
  <cols>
    <col min="1" max="1" width="10.140625" style="86" customWidth="1"/>
    <col min="2" max="2" width="10.7109375" style="103" hidden="1" customWidth="1"/>
    <col min="3" max="3" width="28.8515625" style="103" customWidth="1"/>
    <col min="4" max="14" width="11.57421875" style="103" hidden="1" customWidth="1"/>
    <col min="15" max="17" width="11.140625" style="103" hidden="1" customWidth="1"/>
    <col min="18" max="20" width="11.140625" style="103" customWidth="1"/>
    <col min="21" max="21" width="11.140625" style="86" customWidth="1"/>
    <col min="22" max="26" width="11.140625" style="103" customWidth="1"/>
    <col min="27" max="27" width="10.140625" style="103" bestFit="1" customWidth="1"/>
    <col min="28" max="28" width="10.140625" style="103" customWidth="1"/>
    <col min="29" max="29" width="9.57421875" style="103" bestFit="1" customWidth="1"/>
    <col min="30" max="30" width="11.28125" style="103" customWidth="1"/>
    <col min="31" max="16384" width="9.140625" style="103" customWidth="1"/>
  </cols>
  <sheetData>
    <row r="1" spans="1:30" s="69" customFormat="1" ht="21.75" customHeight="1" thickBot="1">
      <c r="A1" s="77" t="s">
        <v>360</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row>
    <row r="2" spans="1:30" s="69" customFormat="1" ht="21.75" customHeight="1">
      <c r="A2" s="68"/>
      <c r="B2" s="46"/>
      <c r="C2" s="46"/>
      <c r="D2" s="526" t="s">
        <v>198</v>
      </c>
      <c r="E2" s="527" t="s">
        <v>199</v>
      </c>
      <c r="F2" s="526" t="s">
        <v>200</v>
      </c>
      <c r="G2" s="527" t="s">
        <v>201</v>
      </c>
      <c r="H2" s="526" t="s">
        <v>202</v>
      </c>
      <c r="I2" s="527" t="s">
        <v>203</v>
      </c>
      <c r="J2" s="526" t="s">
        <v>204</v>
      </c>
      <c r="K2" s="527" t="s">
        <v>205</v>
      </c>
      <c r="L2" s="526" t="s">
        <v>206</v>
      </c>
      <c r="M2" s="527" t="s">
        <v>207</v>
      </c>
      <c r="N2" s="526" t="s">
        <v>208</v>
      </c>
      <c r="O2" s="527" t="s">
        <v>68</v>
      </c>
      <c r="P2" s="526" t="s">
        <v>69</v>
      </c>
      <c r="Q2" s="527" t="s">
        <v>70</v>
      </c>
      <c r="R2" s="516" t="s">
        <v>71</v>
      </c>
      <c r="S2" s="509" t="s">
        <v>72</v>
      </c>
      <c r="T2" s="509" t="s">
        <v>73</v>
      </c>
      <c r="U2" s="506" t="s">
        <v>74</v>
      </c>
      <c r="V2" s="506" t="s">
        <v>75</v>
      </c>
      <c r="W2" s="506" t="s">
        <v>76</v>
      </c>
      <c r="X2" s="506" t="s">
        <v>77</v>
      </c>
      <c r="Y2" s="506" t="s">
        <v>78</v>
      </c>
      <c r="Z2" s="506" t="s">
        <v>79</v>
      </c>
      <c r="AA2" s="527" t="s">
        <v>188</v>
      </c>
      <c r="AB2" s="491" t="s">
        <v>314</v>
      </c>
      <c r="AC2" s="528" t="s">
        <v>80</v>
      </c>
      <c r="AD2" s="529"/>
    </row>
    <row r="3" spans="1:30" s="100" customFormat="1" ht="21" customHeight="1" thickBot="1">
      <c r="A3" s="147"/>
      <c r="B3" s="147"/>
      <c r="C3" s="147"/>
      <c r="D3" s="510"/>
      <c r="E3" s="507"/>
      <c r="F3" s="510"/>
      <c r="G3" s="507"/>
      <c r="H3" s="510"/>
      <c r="I3" s="507"/>
      <c r="J3" s="510"/>
      <c r="K3" s="507"/>
      <c r="L3" s="510"/>
      <c r="M3" s="507"/>
      <c r="N3" s="510"/>
      <c r="O3" s="507"/>
      <c r="P3" s="510"/>
      <c r="Q3" s="507"/>
      <c r="R3" s="517"/>
      <c r="S3" s="510"/>
      <c r="T3" s="510"/>
      <c r="U3" s="507"/>
      <c r="V3" s="507"/>
      <c r="W3" s="507"/>
      <c r="X3" s="507"/>
      <c r="Y3" s="507"/>
      <c r="Z3" s="507"/>
      <c r="AA3" s="512"/>
      <c r="AB3" s="492"/>
      <c r="AC3" s="72" t="s">
        <v>81</v>
      </c>
      <c r="AD3" s="73" t="s">
        <v>82</v>
      </c>
    </row>
    <row r="4" spans="1:29" ht="12.75" customHeight="1" thickTop="1">
      <c r="A4" s="101"/>
      <c r="B4" s="86"/>
      <c r="C4" s="86"/>
      <c r="D4" s="86"/>
      <c r="E4" s="86"/>
      <c r="F4" s="86"/>
      <c r="G4" s="86"/>
      <c r="H4" s="86"/>
      <c r="I4" s="86"/>
      <c r="J4" s="86"/>
      <c r="K4" s="86"/>
      <c r="L4" s="86"/>
      <c r="M4" s="86"/>
      <c r="N4" s="86"/>
      <c r="O4" s="102"/>
      <c r="P4" s="102"/>
      <c r="Q4" s="102"/>
      <c r="S4" s="102"/>
      <c r="T4" s="102"/>
      <c r="U4" s="102"/>
      <c r="V4" s="102"/>
      <c r="W4" s="102"/>
      <c r="X4" s="102"/>
      <c r="Y4" s="102"/>
      <c r="Z4" s="102"/>
      <c r="AA4" s="102" t="s">
        <v>197</v>
      </c>
      <c r="AB4" s="102"/>
      <c r="AC4" s="145"/>
    </row>
    <row r="5" spans="1:30" ht="15" customHeight="1">
      <c r="A5" s="46" t="s">
        <v>209</v>
      </c>
      <c r="B5" s="46"/>
      <c r="C5" s="46"/>
      <c r="D5" s="46">
        <v>13</v>
      </c>
      <c r="E5" s="46">
        <v>12.5</v>
      </c>
      <c r="F5" s="46">
        <v>12.9</v>
      </c>
      <c r="G5" s="46">
        <v>12.6</v>
      </c>
      <c r="H5" s="46">
        <v>12.6</v>
      </c>
      <c r="I5" s="46">
        <v>12.1</v>
      </c>
      <c r="J5" s="46">
        <v>12.3</v>
      </c>
      <c r="K5" s="46">
        <v>12.1</v>
      </c>
      <c r="L5" s="46">
        <v>12.4</v>
      </c>
      <c r="M5" s="46">
        <v>12.2</v>
      </c>
      <c r="N5" s="46">
        <v>12.8</v>
      </c>
      <c r="O5" s="82">
        <v>13.3</v>
      </c>
      <c r="P5" s="82">
        <v>13.5</v>
      </c>
      <c r="Q5" s="82">
        <v>13.4</v>
      </c>
      <c r="R5" s="311">
        <v>13.6</v>
      </c>
      <c r="S5" s="312">
        <v>10.3430150772947</v>
      </c>
      <c r="T5" s="82">
        <v>10.6206849047619</v>
      </c>
      <c r="U5" s="82">
        <v>10.851236411764699</v>
      </c>
      <c r="V5" s="82">
        <v>11.542165216011</v>
      </c>
      <c r="W5" s="104">
        <v>11.4070163567251</v>
      </c>
      <c r="X5" s="104">
        <v>11.1204117347915</v>
      </c>
      <c r="Y5" s="104">
        <v>10.8156734285714</v>
      </c>
      <c r="Z5" s="104">
        <v>10.780769271062299</v>
      </c>
      <c r="AA5" s="104">
        <v>10.3085686373626</v>
      </c>
      <c r="AB5" s="104">
        <v>10.4654135957541</v>
      </c>
      <c r="AC5" s="165">
        <f>(AB5-AA5)/AA5*100</f>
        <v>1.5215008398258953</v>
      </c>
      <c r="AD5" s="166">
        <f>(AB5-W5)/W5*100</f>
        <v>-8.254592888488935</v>
      </c>
    </row>
    <row r="6" spans="1:29" ht="15" customHeight="1">
      <c r="A6" s="46" t="s">
        <v>210</v>
      </c>
      <c r="B6" s="46"/>
      <c r="C6" s="46"/>
      <c r="D6" s="46"/>
      <c r="E6" s="46"/>
      <c r="F6" s="46"/>
      <c r="G6" s="46"/>
      <c r="H6" s="46"/>
      <c r="I6" s="46"/>
      <c r="J6" s="46"/>
      <c r="K6" s="46"/>
      <c r="L6" s="46"/>
      <c r="M6" s="46"/>
      <c r="N6" s="46"/>
      <c r="O6" s="82"/>
      <c r="P6" s="82"/>
      <c r="Q6" s="82"/>
      <c r="R6" s="311"/>
      <c r="S6" s="312"/>
      <c r="T6" s="82"/>
      <c r="U6" s="82"/>
      <c r="V6" s="82"/>
      <c r="W6" s="82"/>
      <c r="X6" s="82"/>
      <c r="Y6" s="82"/>
      <c r="Z6" s="82"/>
      <c r="AA6" s="82"/>
      <c r="AB6" s="82"/>
      <c r="AC6" s="146"/>
    </row>
    <row r="7" spans="1:30" ht="15" customHeight="1">
      <c r="A7" s="105" t="s">
        <v>211</v>
      </c>
      <c r="B7" s="46"/>
      <c r="C7" s="46"/>
      <c r="D7" s="46">
        <v>4.1</v>
      </c>
      <c r="E7" s="46">
        <v>4</v>
      </c>
      <c r="F7" s="46">
        <v>3.9</v>
      </c>
      <c r="G7" s="46">
        <v>3.6</v>
      </c>
      <c r="H7" s="46">
        <v>3.6</v>
      </c>
      <c r="I7" s="46">
        <v>3.5</v>
      </c>
      <c r="J7" s="46">
        <v>3.1</v>
      </c>
      <c r="K7" s="46">
        <v>3</v>
      </c>
      <c r="L7" s="46">
        <v>2.8</v>
      </c>
      <c r="M7" s="46">
        <v>2.8</v>
      </c>
      <c r="N7" s="46">
        <v>2.5</v>
      </c>
      <c r="O7" s="82">
        <v>2.5</v>
      </c>
      <c r="P7" s="82">
        <v>2.8</v>
      </c>
      <c r="Q7" s="82">
        <v>2.6</v>
      </c>
      <c r="R7" s="311">
        <v>2.8</v>
      </c>
      <c r="S7" s="312">
        <v>2.0276102367149798</v>
      </c>
      <c r="T7" s="82">
        <v>2.08097268253968</v>
      </c>
      <c r="U7" s="82">
        <v>2.21733185620915</v>
      </c>
      <c r="V7" s="82">
        <v>2.3973444037267098</v>
      </c>
      <c r="W7" s="104">
        <v>2.1955847017543904</v>
      </c>
      <c r="X7" s="104">
        <v>2.34663731214399</v>
      </c>
      <c r="Y7" s="104">
        <v>2.1637933809523804</v>
      </c>
      <c r="Z7" s="104">
        <v>2.25687356776557</v>
      </c>
      <c r="AA7" s="104">
        <v>2.16881413553114</v>
      </c>
      <c r="AB7" s="104">
        <v>2.15243778298688</v>
      </c>
      <c r="AC7" s="165">
        <f>(AB7-AA7)/AA7*100</f>
        <v>-0.7550832630592932</v>
      </c>
      <c r="AD7" s="166">
        <f>(AB7-W7)/W7*100</f>
        <v>-1.965167580783082</v>
      </c>
    </row>
    <row r="8" spans="1:30" ht="15" customHeight="1">
      <c r="A8" s="105" t="s">
        <v>212</v>
      </c>
      <c r="B8" s="46"/>
      <c r="C8" s="46"/>
      <c r="D8" s="46">
        <v>2.7</v>
      </c>
      <c r="E8" s="46">
        <v>2.7</v>
      </c>
      <c r="F8" s="46">
        <v>2.5</v>
      </c>
      <c r="G8" s="46">
        <v>2.2</v>
      </c>
      <c r="H8" s="46">
        <v>2.3</v>
      </c>
      <c r="I8" s="46">
        <v>2</v>
      </c>
      <c r="J8" s="46">
        <v>1.9</v>
      </c>
      <c r="K8" s="46">
        <v>1.9</v>
      </c>
      <c r="L8" s="46">
        <v>1.8</v>
      </c>
      <c r="M8" s="46">
        <v>1.8</v>
      </c>
      <c r="N8" s="46">
        <v>1.8</v>
      </c>
      <c r="O8" s="82">
        <v>1.7</v>
      </c>
      <c r="P8" s="82">
        <v>2.2</v>
      </c>
      <c r="Q8" s="82">
        <v>1.9</v>
      </c>
      <c r="R8" s="311">
        <v>2.1</v>
      </c>
      <c r="S8" s="312">
        <v>1.37466654727398</v>
      </c>
      <c r="T8" s="82">
        <v>1.38116787301587</v>
      </c>
      <c r="U8" s="82">
        <v>1.48525218954248</v>
      </c>
      <c r="V8" s="82">
        <v>1.5688048033126298</v>
      </c>
      <c r="W8" s="104">
        <v>1.64593005847953</v>
      </c>
      <c r="X8" s="104">
        <v>1.14034146684894</v>
      </c>
      <c r="Y8" s="104">
        <v>1.1271546190476198</v>
      </c>
      <c r="Z8" s="104">
        <v>1.4394381025641</v>
      </c>
      <c r="AA8" s="104">
        <v>1.4134452527472499</v>
      </c>
      <c r="AB8" s="104">
        <v>1.47246449918915</v>
      </c>
      <c r="AC8" s="165">
        <f>(AB8-AA8)/AA8*100</f>
        <v>4.175559423132031</v>
      </c>
      <c r="AD8" s="166">
        <f>(AB8-W8)/W8*100</f>
        <v>-10.53906017432012</v>
      </c>
    </row>
    <row r="9" spans="1:30" ht="15" customHeight="1">
      <c r="A9" s="105" t="s">
        <v>213</v>
      </c>
      <c r="B9" s="46"/>
      <c r="C9" s="46"/>
      <c r="D9" s="46">
        <v>6.8</v>
      </c>
      <c r="E9" s="46">
        <v>6.7</v>
      </c>
      <c r="F9" s="46">
        <v>6.4</v>
      </c>
      <c r="G9" s="46">
        <v>5.8</v>
      </c>
      <c r="H9" s="46">
        <v>5.9</v>
      </c>
      <c r="I9" s="46">
        <v>5.5</v>
      </c>
      <c r="J9" s="46">
        <v>5</v>
      </c>
      <c r="K9" s="46">
        <v>4.9</v>
      </c>
      <c r="L9" s="46">
        <v>4.5</v>
      </c>
      <c r="M9" s="46">
        <v>4.6</v>
      </c>
      <c r="N9" s="46">
        <v>4.3</v>
      </c>
      <c r="O9" s="82">
        <v>4.2</v>
      </c>
      <c r="P9" s="82">
        <v>5</v>
      </c>
      <c r="Q9" s="82">
        <v>4.4</v>
      </c>
      <c r="R9" s="311">
        <v>4.9</v>
      </c>
      <c r="S9" s="312">
        <v>3.40227678398896</v>
      </c>
      <c r="T9" s="82">
        <v>3.4621405555555502</v>
      </c>
      <c r="U9" s="82">
        <v>3.7025840457516295</v>
      </c>
      <c r="V9" s="82">
        <v>3.9661492070393396</v>
      </c>
      <c r="W9" s="104">
        <v>3.8415147602339204</v>
      </c>
      <c r="X9" s="104">
        <v>3.4869787789929303</v>
      </c>
      <c r="Y9" s="104">
        <v>3.290948</v>
      </c>
      <c r="Z9" s="104">
        <v>3.69631167032967</v>
      </c>
      <c r="AA9" s="104">
        <v>3.58225938827839</v>
      </c>
      <c r="AB9" s="104">
        <v>3.62490228217603</v>
      </c>
      <c r="AC9" s="165">
        <f>(AB9-AA9)/AA9*100</f>
        <v>1.1903910151557755</v>
      </c>
      <c r="AD9" s="166">
        <f>(AB9-W9)/W9*100</f>
        <v>-5.6387256480227625</v>
      </c>
    </row>
    <row r="10" spans="1:29" ht="15" customHeight="1">
      <c r="A10" s="46"/>
      <c r="B10" s="46"/>
      <c r="C10" s="46"/>
      <c r="D10" s="46"/>
      <c r="E10" s="46"/>
      <c r="F10" s="46"/>
      <c r="G10" s="46"/>
      <c r="H10" s="46"/>
      <c r="I10" s="46"/>
      <c r="J10" s="46"/>
      <c r="K10" s="46"/>
      <c r="L10" s="46"/>
      <c r="M10" s="46"/>
      <c r="N10" s="46"/>
      <c r="O10" s="82"/>
      <c r="P10" s="82"/>
      <c r="Q10" s="82"/>
      <c r="R10" s="311"/>
      <c r="S10" s="312"/>
      <c r="T10" s="82"/>
      <c r="U10" s="82"/>
      <c r="V10" s="82"/>
      <c r="W10" s="82"/>
      <c r="X10" s="82"/>
      <c r="Y10" s="82"/>
      <c r="Z10" s="82"/>
      <c r="AA10" s="82"/>
      <c r="AB10" s="82"/>
      <c r="AC10" s="146"/>
    </row>
    <row r="11" spans="1:30" ht="15" customHeight="1" thickBot="1">
      <c r="A11" s="77" t="s">
        <v>214</v>
      </c>
      <c r="B11" s="77"/>
      <c r="C11" s="77"/>
      <c r="D11" s="77">
        <v>19.8</v>
      </c>
      <c r="E11" s="77">
        <v>19.3</v>
      </c>
      <c r="F11" s="77">
        <v>19.4</v>
      </c>
      <c r="G11" s="77">
        <v>18.4</v>
      </c>
      <c r="H11" s="77">
        <v>18.5</v>
      </c>
      <c r="I11" s="77">
        <v>17.6</v>
      </c>
      <c r="J11" s="77">
        <v>17.3</v>
      </c>
      <c r="K11" s="77">
        <v>17</v>
      </c>
      <c r="L11" s="77">
        <v>17</v>
      </c>
      <c r="M11" s="77">
        <v>16.7</v>
      </c>
      <c r="N11" s="77">
        <v>17.1</v>
      </c>
      <c r="O11" s="106">
        <v>17.5</v>
      </c>
      <c r="P11" s="106">
        <v>18.5</v>
      </c>
      <c r="Q11" s="106">
        <v>17.8</v>
      </c>
      <c r="R11" s="313">
        <v>18.5</v>
      </c>
      <c r="S11" s="314">
        <v>13.74529186128366</v>
      </c>
      <c r="T11" s="106">
        <v>14.08282546031745</v>
      </c>
      <c r="U11" s="106">
        <v>14.553820457516329</v>
      </c>
      <c r="V11" s="106">
        <v>15.50831442305034</v>
      </c>
      <c r="W11" s="107">
        <v>15.24853111695902</v>
      </c>
      <c r="X11" s="107">
        <v>14.60739051378443</v>
      </c>
      <c r="Y11" s="107">
        <v>14.1066214285714</v>
      </c>
      <c r="Z11" s="107">
        <v>14.477080941391971</v>
      </c>
      <c r="AA11" s="107">
        <v>13.890828025640989</v>
      </c>
      <c r="AB11" s="107">
        <v>14.09031587793013</v>
      </c>
      <c r="AC11" s="232">
        <f>(AB11-AA11)/AA11*100</f>
        <v>1.436112029613415</v>
      </c>
      <c r="AD11" s="233">
        <f>(AB11-W11)/W11*100</f>
        <v>-7.5955856347419095</v>
      </c>
    </row>
    <row r="12" spans="1:30" ht="15" customHeight="1">
      <c r="A12" s="86" t="s">
        <v>330</v>
      </c>
      <c r="B12" s="68"/>
      <c r="C12" s="68"/>
      <c r="D12" s="68"/>
      <c r="E12" s="68"/>
      <c r="F12" s="68"/>
      <c r="G12" s="68"/>
      <c r="H12" s="68"/>
      <c r="I12" s="68"/>
      <c r="J12" s="68"/>
      <c r="K12" s="68"/>
      <c r="L12" s="68"/>
      <c r="M12" s="68"/>
      <c r="N12" s="68"/>
      <c r="O12" s="458"/>
      <c r="P12" s="458"/>
      <c r="Q12" s="458"/>
      <c r="R12" s="458"/>
      <c r="S12" s="458"/>
      <c r="T12" s="458"/>
      <c r="U12" s="458"/>
      <c r="V12" s="458"/>
      <c r="W12" s="459"/>
      <c r="X12" s="459"/>
      <c r="Y12" s="459"/>
      <c r="Z12" s="459"/>
      <c r="AA12" s="459"/>
      <c r="AB12" s="459"/>
      <c r="AC12" s="166"/>
      <c r="AD12" s="166"/>
    </row>
    <row r="13" spans="1:21" ht="12.75" customHeight="1">
      <c r="A13" s="90" t="s">
        <v>215</v>
      </c>
      <c r="B13" s="86"/>
      <c r="C13" s="86"/>
      <c r="D13" s="86"/>
      <c r="E13" s="86"/>
      <c r="F13" s="86"/>
      <c r="G13" s="86"/>
      <c r="H13" s="86"/>
      <c r="I13" s="86"/>
      <c r="J13" s="86"/>
      <c r="K13" s="86"/>
      <c r="L13" s="86"/>
      <c r="M13" s="86"/>
      <c r="N13" s="86"/>
      <c r="O13" s="86"/>
      <c r="P13" s="86"/>
      <c r="Q13" s="86"/>
      <c r="R13" s="86"/>
      <c r="S13" s="86"/>
      <c r="U13" s="103"/>
    </row>
    <row r="14" spans="1:21" ht="12.75" customHeight="1">
      <c r="A14" s="90" t="s">
        <v>216</v>
      </c>
      <c r="B14" s="86"/>
      <c r="C14" s="86"/>
      <c r="D14" s="86"/>
      <c r="E14" s="86"/>
      <c r="F14" s="86"/>
      <c r="G14" s="86"/>
      <c r="H14" s="86"/>
      <c r="I14" s="86"/>
      <c r="J14" s="86"/>
      <c r="K14" s="86"/>
      <c r="L14" s="86"/>
      <c r="M14" s="86"/>
      <c r="N14" s="86"/>
      <c r="O14" s="86"/>
      <c r="P14" s="86"/>
      <c r="Q14" s="86"/>
      <c r="R14" s="86"/>
      <c r="S14" s="86"/>
      <c r="U14" s="103"/>
    </row>
    <row r="15" spans="1:21" ht="12.75" customHeight="1">
      <c r="A15" s="90" t="s">
        <v>217</v>
      </c>
      <c r="S15" s="86"/>
      <c r="U15" s="103"/>
    </row>
    <row r="16" spans="1:28" ht="15">
      <c r="A16" s="90" t="s">
        <v>218</v>
      </c>
      <c r="B16" s="69"/>
      <c r="C16" s="69"/>
      <c r="D16" s="69"/>
      <c r="E16" s="69"/>
      <c r="F16" s="69"/>
      <c r="G16" s="69"/>
      <c r="H16" s="69"/>
      <c r="I16" s="69"/>
      <c r="J16" s="69"/>
      <c r="K16" s="69"/>
      <c r="L16" s="69"/>
      <c r="M16" s="69"/>
      <c r="N16" s="69"/>
      <c r="O16" s="69"/>
      <c r="P16" s="69"/>
      <c r="Q16" s="69"/>
      <c r="R16" s="69"/>
      <c r="S16" s="46"/>
      <c r="T16" s="69"/>
      <c r="U16" s="69"/>
      <c r="V16" s="69"/>
      <c r="W16" s="69"/>
      <c r="X16" s="69"/>
      <c r="Y16" s="69"/>
      <c r="Z16" s="69"/>
      <c r="AA16" s="69"/>
      <c r="AB16" s="69"/>
    </row>
    <row r="17" spans="1:26" s="69" customFormat="1" ht="12.75" customHeight="1">
      <c r="A17" s="46"/>
      <c r="N17" s="108"/>
      <c r="O17" s="108"/>
      <c r="P17" s="108"/>
      <c r="Q17" s="108"/>
      <c r="R17" s="108"/>
      <c r="S17" s="109"/>
      <c r="T17" s="108"/>
      <c r="U17" s="108"/>
      <c r="V17" s="108"/>
      <c r="W17" s="108"/>
      <c r="X17" s="108"/>
      <c r="Z17" s="110"/>
    </row>
    <row r="18" spans="1:30" s="69" customFormat="1" ht="19.5" customHeight="1" thickBot="1">
      <c r="A18" s="77" t="s">
        <v>227</v>
      </c>
      <c r="B18" s="81"/>
      <c r="C18" s="81"/>
      <c r="D18" s="81"/>
      <c r="E18" s="81"/>
      <c r="F18" s="81"/>
      <c r="G18" s="81"/>
      <c r="H18" s="81"/>
      <c r="I18" s="81"/>
      <c r="J18" s="81"/>
      <c r="K18" s="81"/>
      <c r="L18" s="81"/>
      <c r="M18" s="81"/>
      <c r="N18" s="81"/>
      <c r="O18" s="81"/>
      <c r="P18" s="81"/>
      <c r="Q18" s="81"/>
      <c r="R18" s="81"/>
      <c r="S18" s="58"/>
      <c r="T18" s="81"/>
      <c r="U18" s="81"/>
      <c r="V18" s="81"/>
      <c r="W18" s="81"/>
      <c r="X18" s="58"/>
      <c r="Y18" s="81"/>
      <c r="Z18" s="58"/>
      <c r="AA18" s="431"/>
      <c r="AB18" s="432" t="s">
        <v>219</v>
      </c>
      <c r="AC18" s="531"/>
      <c r="AD18" s="532"/>
    </row>
    <row r="19" spans="1:30" s="69" customFormat="1" ht="27.75" customHeight="1">
      <c r="A19" s="68"/>
      <c r="B19" s="68"/>
      <c r="C19" s="68"/>
      <c r="D19" s="68"/>
      <c r="E19" s="68"/>
      <c r="F19" s="68"/>
      <c r="G19" s="68"/>
      <c r="H19" s="68"/>
      <c r="I19" s="79">
        <v>1995</v>
      </c>
      <c r="J19" s="79">
        <v>1996</v>
      </c>
      <c r="K19" s="79">
        <v>1997</v>
      </c>
      <c r="L19" s="79">
        <v>1998</v>
      </c>
      <c r="M19" s="79">
        <v>1999</v>
      </c>
      <c r="N19" s="79">
        <v>2000</v>
      </c>
      <c r="O19" s="79">
        <v>2001</v>
      </c>
      <c r="P19" s="79">
        <v>2002</v>
      </c>
      <c r="Q19" s="533">
        <v>2003</v>
      </c>
      <c r="R19" s="533">
        <v>2004</v>
      </c>
      <c r="S19" s="533">
        <v>2005</v>
      </c>
      <c r="T19" s="533">
        <v>2006</v>
      </c>
      <c r="U19" s="533">
        <v>2007</v>
      </c>
      <c r="V19" s="533">
        <v>2008</v>
      </c>
      <c r="W19" s="533">
        <v>2009</v>
      </c>
      <c r="X19" s="533">
        <v>2010</v>
      </c>
      <c r="Y19" s="533">
        <v>2011</v>
      </c>
      <c r="Z19" s="533">
        <v>2012</v>
      </c>
      <c r="AA19" s="533">
        <v>2013</v>
      </c>
      <c r="AB19" s="533">
        <v>2014</v>
      </c>
      <c r="AC19" s="528" t="s">
        <v>80</v>
      </c>
      <c r="AD19" s="529"/>
    </row>
    <row r="20" spans="1:30" s="69" customFormat="1" ht="27.75" customHeight="1" thickBot="1">
      <c r="A20" s="71"/>
      <c r="B20" s="71"/>
      <c r="C20" s="71"/>
      <c r="D20" s="71"/>
      <c r="E20" s="71"/>
      <c r="F20" s="71"/>
      <c r="G20" s="71"/>
      <c r="H20" s="71"/>
      <c r="I20" s="148"/>
      <c r="J20" s="148"/>
      <c r="K20" s="148"/>
      <c r="L20" s="148"/>
      <c r="M20" s="148"/>
      <c r="N20" s="148"/>
      <c r="O20" s="148"/>
      <c r="P20" s="148"/>
      <c r="Q20" s="501"/>
      <c r="R20" s="501"/>
      <c r="S20" s="501"/>
      <c r="T20" s="501"/>
      <c r="U20" s="501"/>
      <c r="V20" s="501"/>
      <c r="W20" s="501"/>
      <c r="X20" s="501"/>
      <c r="Y20" s="501"/>
      <c r="Z20" s="501"/>
      <c r="AA20" s="501"/>
      <c r="AB20" s="501"/>
      <c r="AC20" s="72" t="s">
        <v>81</v>
      </c>
      <c r="AD20" s="73" t="s">
        <v>82</v>
      </c>
    </row>
    <row r="21" spans="1:30" s="69" customFormat="1" ht="15" customHeight="1" thickTop="1">
      <c r="A21" s="46"/>
      <c r="B21" s="46"/>
      <c r="C21" s="46"/>
      <c r="D21" s="46"/>
      <c r="E21" s="46"/>
      <c r="F21" s="46"/>
      <c r="G21" s="46"/>
      <c r="H21" s="46"/>
      <c r="I21" s="46"/>
      <c r="J21" s="46"/>
      <c r="K21" s="46"/>
      <c r="L21" s="46"/>
      <c r="M21" s="46"/>
      <c r="N21" s="46"/>
      <c r="Y21" s="111"/>
      <c r="Z21" s="111"/>
      <c r="AC21" s="116"/>
      <c r="AD21" s="46"/>
    </row>
    <row r="22" spans="1:30" s="69" customFormat="1" ht="15" customHeight="1">
      <c r="A22" s="68" t="s">
        <v>220</v>
      </c>
      <c r="B22" s="46"/>
      <c r="C22" s="46"/>
      <c r="D22" s="46"/>
      <c r="E22" s="46"/>
      <c r="F22" s="46"/>
      <c r="G22" s="46"/>
      <c r="H22" s="46"/>
      <c r="I22" s="46"/>
      <c r="J22" s="46"/>
      <c r="K22" s="46"/>
      <c r="L22" s="46"/>
      <c r="M22" s="46"/>
      <c r="N22" s="46"/>
      <c r="Y22" s="111"/>
      <c r="Z22" s="111"/>
      <c r="AC22" s="83"/>
      <c r="AD22" s="84"/>
    </row>
    <row r="23" spans="1:30" s="69" customFormat="1" ht="15" customHeight="1">
      <c r="A23" s="46" t="s">
        <v>102</v>
      </c>
      <c r="B23" s="46"/>
      <c r="C23" s="46"/>
      <c r="D23" s="46"/>
      <c r="E23" s="46"/>
      <c r="F23" s="46"/>
      <c r="G23" s="46"/>
      <c r="H23" s="46"/>
      <c r="I23" s="112">
        <f aca="true" t="shared" si="0" ref="I23:P24">I37/$P37*100</f>
        <v>75.08021390374331</v>
      </c>
      <c r="J23" s="112">
        <f t="shared" si="0"/>
        <v>77.43315508021391</v>
      </c>
      <c r="K23" s="112">
        <f t="shared" si="0"/>
        <v>83.20855614973262</v>
      </c>
      <c r="L23" s="112">
        <f t="shared" si="0"/>
        <v>89.94652406417111</v>
      </c>
      <c r="M23" s="112">
        <f t="shared" si="0"/>
        <v>93.58288770053476</v>
      </c>
      <c r="N23" s="112">
        <f t="shared" si="0"/>
        <v>95.8288770053476</v>
      </c>
      <c r="O23" s="112">
        <f t="shared" si="0"/>
        <v>98.6096256684492</v>
      </c>
      <c r="P23" s="112">
        <f t="shared" si="0"/>
        <v>100</v>
      </c>
      <c r="Q23" s="112">
        <f aca="true" t="shared" si="1" ref="Q23:AA24">Q37/$P37*100</f>
        <v>102.7807486631016</v>
      </c>
      <c r="R23" s="112">
        <f t="shared" si="1"/>
        <v>103.85026737967912</v>
      </c>
      <c r="S23" s="112">
        <f t="shared" si="1"/>
        <v>106.95187165775401</v>
      </c>
      <c r="T23" s="112">
        <f t="shared" si="1"/>
        <v>112.40641711229947</v>
      </c>
      <c r="U23" s="112">
        <f t="shared" si="1"/>
        <v>119.14438502673796</v>
      </c>
      <c r="V23" s="112">
        <f t="shared" si="1"/>
        <v>124.81283422459893</v>
      </c>
      <c r="W23" s="112">
        <f t="shared" si="1"/>
        <v>135.28482856414038</v>
      </c>
      <c r="X23" s="112">
        <f t="shared" si="1"/>
        <v>138.55032441418336</v>
      </c>
      <c r="Y23" s="112">
        <f t="shared" si="1"/>
        <v>141.36224509149395</v>
      </c>
      <c r="Z23" s="112">
        <f t="shared" si="1"/>
        <v>148.78028115401824</v>
      </c>
      <c r="AA23" s="112">
        <f>AA37/$P37*100</f>
        <v>155.20130222622421</v>
      </c>
      <c r="AB23" s="112">
        <f>AB37/$P37*100</f>
        <v>160.21612919319358</v>
      </c>
      <c r="AC23" s="165">
        <f>(AB23-AA23)/AA23*100</f>
        <v>3.231175831024706</v>
      </c>
      <c r="AD23" s="166">
        <f>(AB23-W23)/W23*100</f>
        <v>18.42874836274263</v>
      </c>
    </row>
    <row r="24" spans="1:30" s="69" customFormat="1" ht="15" customHeight="1">
      <c r="A24" s="46" t="s">
        <v>103</v>
      </c>
      <c r="B24" s="46"/>
      <c r="C24" s="46"/>
      <c r="D24" s="46"/>
      <c r="E24" s="46"/>
      <c r="F24" s="46"/>
      <c r="G24" s="46"/>
      <c r="H24" s="46"/>
      <c r="I24" s="112">
        <f t="shared" si="0"/>
        <v>74.7685185185185</v>
      </c>
      <c r="J24" s="112">
        <f t="shared" si="0"/>
        <v>78.24074074074073</v>
      </c>
      <c r="K24" s="112">
        <f t="shared" si="0"/>
        <v>82.29166666666666</v>
      </c>
      <c r="L24" s="112">
        <f t="shared" si="0"/>
        <v>86.68981481481481</v>
      </c>
      <c r="M24" s="112">
        <f t="shared" si="0"/>
        <v>90.62499999999999</v>
      </c>
      <c r="N24" s="112">
        <f t="shared" si="0"/>
        <v>93.63425925925925</v>
      </c>
      <c r="O24" s="112">
        <f t="shared" si="0"/>
        <v>97.33796296296295</v>
      </c>
      <c r="P24" s="112">
        <f t="shared" si="0"/>
        <v>100</v>
      </c>
      <c r="Q24" s="112">
        <f t="shared" si="1"/>
        <v>103.24074074074075</v>
      </c>
      <c r="R24" s="112">
        <f t="shared" si="1"/>
        <v>108.10185185185186</v>
      </c>
      <c r="S24" s="112">
        <f t="shared" si="1"/>
        <v>115.74074074074075</v>
      </c>
      <c r="T24" s="112">
        <f t="shared" si="1"/>
        <v>124.88425925925925</v>
      </c>
      <c r="U24" s="112">
        <f t="shared" si="1"/>
        <v>127.77777777777777</v>
      </c>
      <c r="V24" s="112">
        <f t="shared" si="1"/>
        <v>131.25</v>
      </c>
      <c r="W24" s="112">
        <f t="shared" si="1"/>
        <v>142.4519213462829</v>
      </c>
      <c r="X24" s="112">
        <f t="shared" si="1"/>
        <v>149.25072616513216</v>
      </c>
      <c r="Y24" s="112">
        <f t="shared" si="1"/>
        <v>156.4723323235734</v>
      </c>
      <c r="Z24" s="112">
        <f t="shared" si="1"/>
        <v>165.9206211888678</v>
      </c>
      <c r="AA24" s="112">
        <f t="shared" si="1"/>
        <v>173.75849805113745</v>
      </c>
      <c r="AB24" s="112">
        <f>AB38/$P38*100</f>
        <v>179.09816321582107</v>
      </c>
      <c r="AC24" s="165">
        <f>(AB24-AA24)/AA24*100</f>
        <v>3.0730382827734557</v>
      </c>
      <c r="AD24" s="166">
        <f>(AB24-W24)/W24*100</f>
        <v>25.725340538198665</v>
      </c>
    </row>
    <row r="25" spans="1:30" s="69" customFormat="1" ht="15" customHeight="1">
      <c r="A25" s="46"/>
      <c r="B25" s="46"/>
      <c r="C25" s="46"/>
      <c r="D25" s="46"/>
      <c r="E25" s="46"/>
      <c r="F25" s="46"/>
      <c r="G25" s="46"/>
      <c r="H25" s="46"/>
      <c r="I25" s="113"/>
      <c r="J25" s="113"/>
      <c r="K25" s="113"/>
      <c r="L25" s="113"/>
      <c r="M25" s="113"/>
      <c r="N25" s="113"/>
      <c r="O25" s="113"/>
      <c r="P25" s="113"/>
      <c r="Q25" s="113"/>
      <c r="R25" s="113"/>
      <c r="S25" s="113"/>
      <c r="T25" s="113"/>
      <c r="U25" s="113"/>
      <c r="V25" s="113"/>
      <c r="W25" s="113"/>
      <c r="X25" s="113"/>
      <c r="Y25" s="113"/>
      <c r="Z25" s="113"/>
      <c r="AA25" s="113"/>
      <c r="AB25" s="113"/>
      <c r="AC25" s="114"/>
      <c r="AD25" s="76"/>
    </row>
    <row r="26" spans="1:30" s="69" customFormat="1" ht="15" customHeight="1">
      <c r="A26" s="68" t="s">
        <v>361</v>
      </c>
      <c r="B26" s="46"/>
      <c r="C26" s="46"/>
      <c r="D26" s="46"/>
      <c r="E26" s="46"/>
      <c r="F26" s="46"/>
      <c r="G26" s="46"/>
      <c r="H26" s="46"/>
      <c r="I26" s="115"/>
      <c r="J26" s="115"/>
      <c r="K26" s="115"/>
      <c r="L26" s="115"/>
      <c r="M26" s="115"/>
      <c r="N26" s="115"/>
      <c r="O26" s="115"/>
      <c r="P26" s="115"/>
      <c r="Q26" s="115"/>
      <c r="R26" s="115"/>
      <c r="S26" s="115"/>
      <c r="T26" s="115"/>
      <c r="U26" s="115"/>
      <c r="V26" s="115"/>
      <c r="W26" s="115"/>
      <c r="X26" s="115"/>
      <c r="Y26" s="115"/>
      <c r="Z26" s="115"/>
      <c r="AA26" s="115"/>
      <c r="AB26" s="115"/>
      <c r="AC26" s="116"/>
      <c r="AD26" s="46"/>
    </row>
    <row r="27" spans="1:30" s="69" customFormat="1" ht="15" customHeight="1">
      <c r="A27" s="69" t="s">
        <v>102</v>
      </c>
      <c r="I27" s="112">
        <f aca="true" t="shared" si="2" ref="I27:O28">I41/$P41*100</f>
        <v>88.83447600391774</v>
      </c>
      <c r="J27" s="112">
        <f t="shared" si="2"/>
        <v>89.22624877571009</v>
      </c>
      <c r="K27" s="112">
        <f t="shared" si="2"/>
        <v>93.33986287952987</v>
      </c>
      <c r="L27" s="112">
        <f t="shared" si="2"/>
        <v>97.64936336924585</v>
      </c>
      <c r="M27" s="112">
        <f t="shared" si="2"/>
        <v>99.51028403525955</v>
      </c>
      <c r="N27" s="112">
        <f t="shared" si="2"/>
        <v>99.31439764936339</v>
      </c>
      <c r="O27" s="112">
        <f t="shared" si="2"/>
        <v>99.90205680705192</v>
      </c>
      <c r="P27" s="112">
        <f>P41/$P41*100</f>
        <v>100</v>
      </c>
      <c r="Q27" s="112">
        <f aca="true" t="shared" si="3" ref="Q27:AA28">Q41/$P41*100</f>
        <v>99.60822722820765</v>
      </c>
      <c r="R27" s="112">
        <f t="shared" si="3"/>
        <v>98.1390793339863</v>
      </c>
      <c r="S27" s="112">
        <f t="shared" si="3"/>
        <v>97.94319294809011</v>
      </c>
      <c r="T27" s="112">
        <f t="shared" si="3"/>
        <v>100.58765915768855</v>
      </c>
      <c r="U27" s="112">
        <f t="shared" si="3"/>
        <v>101.66503428011752</v>
      </c>
      <c r="V27" s="112">
        <f t="shared" si="3"/>
        <v>102.64446620959843</v>
      </c>
      <c r="W27" s="112">
        <f t="shared" si="3"/>
        <v>111.65523996082274</v>
      </c>
      <c r="X27" s="112">
        <f t="shared" si="3"/>
        <v>109.50048971596473</v>
      </c>
      <c r="Y27" s="112">
        <f t="shared" si="3"/>
        <v>106.07247796278159</v>
      </c>
      <c r="Z27" s="112">
        <f t="shared" si="3"/>
        <v>107.83545543584721</v>
      </c>
      <c r="AA27" s="112">
        <f t="shared" si="3"/>
        <v>108.91283055827621</v>
      </c>
      <c r="AB27" s="112">
        <f>AB41/$P41*100</f>
        <v>109.69637610186093</v>
      </c>
      <c r="AC27" s="165">
        <f>(AB27-AA27)/AA27*100</f>
        <v>0.719424460431656</v>
      </c>
      <c r="AD27" s="166">
        <f>(AB27-W27)/W27*100</f>
        <v>-1.7543859649122837</v>
      </c>
    </row>
    <row r="28" spans="1:30" s="69" customFormat="1" ht="15" customHeight="1" thickBot="1">
      <c r="A28" s="81" t="s">
        <v>103</v>
      </c>
      <c r="B28" s="81"/>
      <c r="C28" s="81"/>
      <c r="D28" s="81"/>
      <c r="E28" s="81"/>
      <c r="F28" s="81"/>
      <c r="G28" s="81"/>
      <c r="H28" s="81"/>
      <c r="I28" s="117">
        <f t="shared" si="2"/>
        <v>88.5471898197243</v>
      </c>
      <c r="J28" s="117">
        <f t="shared" si="2"/>
        <v>90.13785790031814</v>
      </c>
      <c r="K28" s="117">
        <f t="shared" si="2"/>
        <v>92.47083775185578</v>
      </c>
      <c r="L28" s="117">
        <f t="shared" si="2"/>
        <v>94.06150583244963</v>
      </c>
      <c r="M28" s="117">
        <f t="shared" si="2"/>
        <v>96.39448568398728</v>
      </c>
      <c r="N28" s="117">
        <f t="shared" si="2"/>
        <v>97.03075291622481</v>
      </c>
      <c r="O28" s="117">
        <f t="shared" si="2"/>
        <v>98.72746553552491</v>
      </c>
      <c r="P28" s="117">
        <f>P42/$P42*100</f>
        <v>100</v>
      </c>
      <c r="Q28" s="117">
        <f t="shared" si="3"/>
        <v>100.10604453870626</v>
      </c>
      <c r="R28" s="117">
        <f t="shared" si="3"/>
        <v>102.2269353128314</v>
      </c>
      <c r="S28" s="117">
        <f t="shared" si="3"/>
        <v>106.04453870625663</v>
      </c>
      <c r="T28" s="117">
        <f t="shared" si="3"/>
        <v>111.77094379639449</v>
      </c>
      <c r="U28" s="117">
        <f t="shared" si="3"/>
        <v>109.11983032873809</v>
      </c>
      <c r="V28" s="117">
        <f t="shared" si="3"/>
        <v>107.95334040296925</v>
      </c>
      <c r="W28" s="117">
        <f t="shared" si="3"/>
        <v>117.70943796394486</v>
      </c>
      <c r="X28" s="117">
        <f t="shared" si="3"/>
        <v>118.02757158006362</v>
      </c>
      <c r="Y28" s="117">
        <f t="shared" si="3"/>
        <v>117.49734888653234</v>
      </c>
      <c r="Z28" s="117">
        <f t="shared" si="3"/>
        <v>120.25450689289502</v>
      </c>
      <c r="AA28" s="117">
        <f t="shared" si="3"/>
        <v>121.95121951219512</v>
      </c>
      <c r="AB28" s="117">
        <f>AB42/$P42*100</f>
        <v>122.69353128313894</v>
      </c>
      <c r="AC28" s="232">
        <f>(AB28-AA28)/AA28*100</f>
        <v>0.6086956521739278</v>
      </c>
      <c r="AD28" s="233">
        <f>(AB28-W28)/W28*100</f>
        <v>4.234234234234244</v>
      </c>
    </row>
    <row r="29" spans="1:30" s="69" customFormat="1" ht="15" customHeight="1">
      <c r="A29" s="86" t="s">
        <v>330</v>
      </c>
      <c r="B29" s="46"/>
      <c r="C29" s="46"/>
      <c r="D29" s="46"/>
      <c r="E29" s="46"/>
      <c r="F29" s="46"/>
      <c r="G29" s="46"/>
      <c r="H29" s="46"/>
      <c r="I29" s="112"/>
      <c r="J29" s="112"/>
      <c r="K29" s="112"/>
      <c r="L29" s="112"/>
      <c r="M29" s="112"/>
      <c r="N29" s="112"/>
      <c r="O29" s="112"/>
      <c r="P29" s="112"/>
      <c r="Q29" s="112"/>
      <c r="R29" s="112"/>
      <c r="S29" s="112"/>
      <c r="T29" s="112"/>
      <c r="U29" s="112"/>
      <c r="V29" s="112"/>
      <c r="W29" s="112"/>
      <c r="X29" s="112"/>
      <c r="Y29" s="112"/>
      <c r="Z29" s="112"/>
      <c r="AA29" s="112"/>
      <c r="AB29" s="112"/>
      <c r="AC29" s="166"/>
      <c r="AD29" s="166"/>
    </row>
    <row r="30" spans="1:26" s="69" customFormat="1" ht="15" customHeight="1">
      <c r="A30" s="86" t="s">
        <v>222</v>
      </c>
      <c r="B30" s="46"/>
      <c r="C30" s="46"/>
      <c r="D30" s="46"/>
      <c r="E30" s="46"/>
      <c r="F30" s="46"/>
      <c r="G30" s="46"/>
      <c r="H30" s="46"/>
      <c r="I30" s="46"/>
      <c r="J30" s="46"/>
      <c r="K30" s="46"/>
      <c r="L30" s="46"/>
      <c r="M30" s="46"/>
      <c r="N30" s="80"/>
      <c r="O30" s="80"/>
      <c r="P30" s="80"/>
      <c r="Q30" s="80"/>
      <c r="R30" s="80"/>
      <c r="S30" s="80"/>
      <c r="T30" s="80"/>
      <c r="U30" s="80"/>
      <c r="V30" s="80"/>
      <c r="W30" s="80"/>
      <c r="X30" s="80"/>
      <c r="Y30" s="111"/>
      <c r="Z30" s="111"/>
    </row>
    <row r="31" spans="1:26" s="69" customFormat="1" ht="15" customHeight="1">
      <c r="A31" s="86" t="s">
        <v>223</v>
      </c>
      <c r="B31" s="46"/>
      <c r="C31" s="46"/>
      <c r="D31" s="46"/>
      <c r="E31" s="46"/>
      <c r="F31" s="46"/>
      <c r="G31" s="46"/>
      <c r="H31" s="46"/>
      <c r="I31" s="46"/>
      <c r="J31" s="46"/>
      <c r="K31" s="46"/>
      <c r="L31" s="46"/>
      <c r="M31" s="46"/>
      <c r="N31" s="80"/>
      <c r="O31" s="80"/>
      <c r="P31" s="80"/>
      <c r="Q31" s="80"/>
      <c r="R31" s="80"/>
      <c r="S31" s="80"/>
      <c r="T31" s="80"/>
      <c r="U31" s="80"/>
      <c r="V31" s="80"/>
      <c r="W31" s="80"/>
      <c r="X31" s="80"/>
      <c r="Y31" s="111"/>
      <c r="Z31" s="111"/>
    </row>
    <row r="32" spans="1:26" s="69" customFormat="1" ht="15">
      <c r="A32" s="86"/>
      <c r="B32" s="86"/>
      <c r="C32" s="46"/>
      <c r="D32" s="46"/>
      <c r="E32" s="46"/>
      <c r="F32" s="46"/>
      <c r="G32" s="46"/>
      <c r="H32" s="46"/>
      <c r="I32" s="46"/>
      <c r="J32" s="46"/>
      <c r="K32" s="46"/>
      <c r="L32" s="46"/>
      <c r="M32" s="46"/>
      <c r="N32" s="80"/>
      <c r="O32" s="80"/>
      <c r="P32" s="80"/>
      <c r="Q32" s="80"/>
      <c r="R32" s="80"/>
      <c r="S32" s="80"/>
      <c r="T32" s="80"/>
      <c r="U32" s="80"/>
      <c r="V32" s="80"/>
      <c r="W32" s="80"/>
      <c r="X32" s="80"/>
      <c r="Y32" s="111"/>
      <c r="Z32" s="111"/>
    </row>
    <row r="33" spans="1:26" s="69" customFormat="1" ht="2.25" customHeight="1">
      <c r="A33" s="46" t="s">
        <v>224</v>
      </c>
      <c r="B33" s="46"/>
      <c r="C33" s="46"/>
      <c r="D33" s="46"/>
      <c r="E33" s="46"/>
      <c r="F33" s="46"/>
      <c r="G33" s="46"/>
      <c r="H33" s="46"/>
      <c r="I33" s="46"/>
      <c r="J33" s="46"/>
      <c r="K33" s="46"/>
      <c r="L33" s="46"/>
      <c r="M33" s="46"/>
      <c r="N33" s="80"/>
      <c r="O33" s="80"/>
      <c r="P33" s="80"/>
      <c r="Q33" s="80"/>
      <c r="R33" s="80"/>
      <c r="S33" s="80"/>
      <c r="T33" s="80"/>
      <c r="U33" s="80"/>
      <c r="V33" s="80"/>
      <c r="W33" s="80"/>
      <c r="X33" s="80"/>
      <c r="Y33" s="111"/>
      <c r="Z33" s="111"/>
    </row>
    <row r="34" spans="2:28" s="69" customFormat="1" ht="15" customHeight="1">
      <c r="B34" s="46"/>
      <c r="C34" s="46"/>
      <c r="D34" s="46"/>
      <c r="E34" s="46"/>
      <c r="F34" s="46"/>
      <c r="G34" s="46"/>
      <c r="H34" s="46"/>
      <c r="I34" s="46"/>
      <c r="J34" s="46"/>
      <c r="K34" s="46"/>
      <c r="L34" s="46"/>
      <c r="M34" s="46"/>
      <c r="N34" s="80"/>
      <c r="O34" s="80"/>
      <c r="P34" s="80"/>
      <c r="Q34" s="80"/>
      <c r="R34" s="80"/>
      <c r="S34" s="80"/>
      <c r="T34" s="80"/>
      <c r="U34" s="80"/>
      <c r="V34" s="80"/>
      <c r="W34" s="80"/>
      <c r="X34" s="80"/>
      <c r="Y34" s="92"/>
      <c r="Z34" s="92"/>
      <c r="AA34" s="431"/>
      <c r="AB34" s="399" t="s">
        <v>225</v>
      </c>
    </row>
    <row r="35" spans="1:28" s="69" customFormat="1" ht="15" customHeight="1">
      <c r="A35" s="118"/>
      <c r="B35" s="119"/>
      <c r="C35" s="119"/>
      <c r="D35" s="119"/>
      <c r="E35" s="119"/>
      <c r="F35" s="119"/>
      <c r="G35" s="119"/>
      <c r="H35" s="119"/>
      <c r="I35" s="119"/>
      <c r="J35" s="119"/>
      <c r="K35" s="119"/>
      <c r="L35" s="119"/>
      <c r="M35" s="119"/>
      <c r="N35" s="99">
        <v>2000</v>
      </c>
      <c r="O35" s="99">
        <v>2001</v>
      </c>
      <c r="P35" s="99">
        <v>2002</v>
      </c>
      <c r="Q35" s="99">
        <v>2003</v>
      </c>
      <c r="R35" s="99">
        <v>2004</v>
      </c>
      <c r="S35" s="99">
        <v>2005</v>
      </c>
      <c r="T35" s="99">
        <v>2006</v>
      </c>
      <c r="U35" s="99">
        <v>2007</v>
      </c>
      <c r="V35" s="99">
        <v>2008</v>
      </c>
      <c r="W35" s="99">
        <v>2009</v>
      </c>
      <c r="X35" s="99">
        <v>2010</v>
      </c>
      <c r="Y35" s="99">
        <v>2011</v>
      </c>
      <c r="Z35" s="99">
        <v>2012</v>
      </c>
      <c r="AA35" s="99">
        <v>2013</v>
      </c>
      <c r="AB35" s="99">
        <v>2014</v>
      </c>
    </row>
    <row r="36" spans="1:26" s="69" customFormat="1" ht="15" customHeight="1">
      <c r="A36" s="68" t="s">
        <v>220</v>
      </c>
      <c r="B36" s="46"/>
      <c r="C36" s="46"/>
      <c r="D36" s="46"/>
      <c r="E36" s="46"/>
      <c r="F36" s="46"/>
      <c r="G36" s="46"/>
      <c r="H36" s="46"/>
      <c r="I36" s="46"/>
      <c r="J36" s="46"/>
      <c r="K36" s="46"/>
      <c r="L36" s="46"/>
      <c r="M36" s="46"/>
      <c r="N36" s="79"/>
      <c r="O36" s="79"/>
      <c r="P36" s="79"/>
      <c r="Q36" s="79"/>
      <c r="R36" s="79"/>
      <c r="S36" s="79"/>
      <c r="T36" s="79"/>
      <c r="U36" s="79"/>
      <c r="V36" s="79"/>
      <c r="W36" s="79"/>
      <c r="X36" s="79"/>
      <c r="Y36" s="79"/>
      <c r="Z36" s="79"/>
    </row>
    <row r="37" spans="1:28" s="69" customFormat="1" ht="15" customHeight="1">
      <c r="A37" s="46" t="s">
        <v>84</v>
      </c>
      <c r="B37" s="46"/>
      <c r="I37" s="69">
        <v>70.2</v>
      </c>
      <c r="J37" s="69">
        <v>72.4</v>
      </c>
      <c r="K37" s="69">
        <v>77.8</v>
      </c>
      <c r="L37" s="69">
        <v>84.1</v>
      </c>
      <c r="M37" s="69">
        <v>87.5</v>
      </c>
      <c r="N37" s="80">
        <v>89.6</v>
      </c>
      <c r="O37" s="80">
        <v>92.2</v>
      </c>
      <c r="P37" s="80">
        <v>93.5</v>
      </c>
      <c r="Q37" s="80">
        <v>96.1</v>
      </c>
      <c r="R37" s="80">
        <v>97.1</v>
      </c>
      <c r="S37" s="80">
        <v>100</v>
      </c>
      <c r="T37" s="80">
        <v>105.1</v>
      </c>
      <c r="U37" s="80">
        <v>111.4</v>
      </c>
      <c r="V37" s="80">
        <v>116.7</v>
      </c>
      <c r="W37" s="80">
        <v>126.49131470747126</v>
      </c>
      <c r="X37" s="80">
        <v>129.54455332726144</v>
      </c>
      <c r="Y37" s="82">
        <v>132.17369916054682</v>
      </c>
      <c r="Z37" s="82">
        <v>139.10956287900706</v>
      </c>
      <c r="AA37" s="82">
        <v>145.11321758151965</v>
      </c>
      <c r="AB37" s="82">
        <v>149.802080795636</v>
      </c>
    </row>
    <row r="38" spans="1:28" s="69" customFormat="1" ht="15" customHeight="1">
      <c r="A38" s="46" t="s">
        <v>85</v>
      </c>
      <c r="B38" s="46"/>
      <c r="I38" s="69">
        <v>64.6</v>
      </c>
      <c r="J38" s="69">
        <v>67.6</v>
      </c>
      <c r="K38" s="69">
        <v>71.1</v>
      </c>
      <c r="L38" s="69">
        <v>74.9</v>
      </c>
      <c r="M38" s="69">
        <v>78.3</v>
      </c>
      <c r="N38" s="80">
        <v>80.9</v>
      </c>
      <c r="O38" s="80">
        <v>84.1</v>
      </c>
      <c r="P38" s="80">
        <v>86.4</v>
      </c>
      <c r="Q38" s="80">
        <v>89.2</v>
      </c>
      <c r="R38" s="80">
        <v>93.4</v>
      </c>
      <c r="S38" s="80">
        <v>100</v>
      </c>
      <c r="T38" s="80">
        <v>107.9</v>
      </c>
      <c r="U38" s="80">
        <v>110.4</v>
      </c>
      <c r="V38" s="80">
        <v>113.4</v>
      </c>
      <c r="W38" s="80">
        <v>123.07846004318843</v>
      </c>
      <c r="X38" s="80">
        <v>128.9526274066742</v>
      </c>
      <c r="Y38" s="82">
        <v>135.19209512756743</v>
      </c>
      <c r="Z38" s="82">
        <v>143.3554167071818</v>
      </c>
      <c r="AA38" s="82">
        <v>150.12734231618276</v>
      </c>
      <c r="AB38" s="82">
        <v>154.74081301846942</v>
      </c>
    </row>
    <row r="39" spans="1:26" s="69" customFormat="1" ht="15" customHeight="1">
      <c r="A39" s="86"/>
      <c r="B39" s="46"/>
      <c r="C39" s="46"/>
      <c r="D39" s="46"/>
      <c r="E39" s="46"/>
      <c r="F39" s="46"/>
      <c r="G39" s="46"/>
      <c r="H39" s="46"/>
      <c r="I39" s="46"/>
      <c r="J39" s="46"/>
      <c r="K39" s="46"/>
      <c r="L39" s="46"/>
      <c r="M39" s="46"/>
      <c r="N39" s="80"/>
      <c r="O39" s="80"/>
      <c r="P39" s="80"/>
      <c r="Q39" s="80"/>
      <c r="R39" s="80"/>
      <c r="S39" s="80"/>
      <c r="T39" s="80"/>
      <c r="U39" s="80"/>
      <c r="V39" s="80"/>
      <c r="W39" s="80"/>
      <c r="X39" s="80"/>
      <c r="Y39" s="111"/>
      <c r="Z39" s="111"/>
    </row>
    <row r="40" spans="1:26" s="69" customFormat="1" ht="15" customHeight="1">
      <c r="A40" s="68" t="s">
        <v>221</v>
      </c>
      <c r="B40" s="46"/>
      <c r="C40" s="46"/>
      <c r="D40" s="46"/>
      <c r="E40" s="46"/>
      <c r="F40" s="46"/>
      <c r="G40" s="46"/>
      <c r="H40" s="46"/>
      <c r="I40" s="46"/>
      <c r="J40" s="46"/>
      <c r="K40" s="46"/>
      <c r="L40" s="46"/>
      <c r="M40" s="46"/>
      <c r="N40" s="80"/>
      <c r="O40" s="80"/>
      <c r="P40" s="80"/>
      <c r="Q40" s="80"/>
      <c r="R40" s="80"/>
      <c r="S40" s="80"/>
      <c r="T40" s="80"/>
      <c r="U40" s="80"/>
      <c r="V40" s="80"/>
      <c r="W40" s="80"/>
      <c r="X40" s="80"/>
      <c r="Y40" s="111"/>
      <c r="Z40" s="111"/>
    </row>
    <row r="41" spans="1:28" s="69" customFormat="1" ht="15" customHeight="1">
      <c r="A41" s="46" t="s">
        <v>84</v>
      </c>
      <c r="B41" s="46"/>
      <c r="C41" s="46"/>
      <c r="D41" s="46"/>
      <c r="E41" s="46"/>
      <c r="F41" s="46"/>
      <c r="G41" s="46"/>
      <c r="H41" s="46"/>
      <c r="I41" s="46">
        <v>90.7</v>
      </c>
      <c r="J41" s="46">
        <v>91.1</v>
      </c>
      <c r="K41" s="46">
        <v>95.3</v>
      </c>
      <c r="L41" s="46">
        <v>99.7</v>
      </c>
      <c r="M41" s="46">
        <v>101.6</v>
      </c>
      <c r="N41" s="80">
        <v>101.4</v>
      </c>
      <c r="O41" s="80">
        <v>102</v>
      </c>
      <c r="P41" s="80">
        <v>102.1</v>
      </c>
      <c r="Q41" s="80">
        <v>101.7</v>
      </c>
      <c r="R41" s="80">
        <v>100.2</v>
      </c>
      <c r="S41" s="80">
        <v>100</v>
      </c>
      <c r="T41" s="80">
        <v>102.7</v>
      </c>
      <c r="U41" s="80">
        <v>103.8</v>
      </c>
      <c r="V41" s="80">
        <v>104.8</v>
      </c>
      <c r="W41" s="80">
        <v>114</v>
      </c>
      <c r="X41" s="80">
        <v>111.8</v>
      </c>
      <c r="Y41" s="69">
        <v>108.3</v>
      </c>
      <c r="Z41" s="69">
        <v>110.1</v>
      </c>
      <c r="AA41" s="69">
        <v>111.2</v>
      </c>
      <c r="AB41" s="82">
        <v>112</v>
      </c>
    </row>
    <row r="42" spans="1:28" s="69" customFormat="1" ht="14.25" customHeight="1">
      <c r="A42" s="46" t="s">
        <v>85</v>
      </c>
      <c r="B42" s="46"/>
      <c r="C42" s="46"/>
      <c r="D42" s="46"/>
      <c r="E42" s="46"/>
      <c r="F42" s="46"/>
      <c r="G42" s="46"/>
      <c r="H42" s="46"/>
      <c r="I42" s="46">
        <v>83.5</v>
      </c>
      <c r="J42" s="46">
        <v>85</v>
      </c>
      <c r="K42" s="46">
        <v>87.2</v>
      </c>
      <c r="L42" s="46">
        <v>88.7</v>
      </c>
      <c r="M42" s="46">
        <v>90.9</v>
      </c>
      <c r="N42" s="80">
        <v>91.5</v>
      </c>
      <c r="O42" s="80">
        <v>93.1</v>
      </c>
      <c r="P42" s="80">
        <v>94.3</v>
      </c>
      <c r="Q42" s="80">
        <v>94.4</v>
      </c>
      <c r="R42" s="80">
        <v>96.4</v>
      </c>
      <c r="S42" s="80">
        <v>100</v>
      </c>
      <c r="T42" s="80">
        <v>105.4</v>
      </c>
      <c r="U42" s="80">
        <v>102.9</v>
      </c>
      <c r="V42" s="80">
        <v>101.8</v>
      </c>
      <c r="W42" s="80">
        <v>111</v>
      </c>
      <c r="X42" s="80">
        <v>111.3</v>
      </c>
      <c r="Y42" s="69">
        <v>110.8</v>
      </c>
      <c r="Z42" s="69">
        <v>113.4</v>
      </c>
      <c r="AA42" s="82">
        <v>115</v>
      </c>
      <c r="AB42" s="82">
        <v>115.7</v>
      </c>
    </row>
    <row r="43" spans="1:28" s="69" customFormat="1" ht="15" customHeight="1">
      <c r="A43" s="46"/>
      <c r="B43" s="46"/>
      <c r="C43" s="46"/>
      <c r="D43" s="46"/>
      <c r="E43" s="46"/>
      <c r="F43" s="46"/>
      <c r="G43" s="46"/>
      <c r="H43" s="46"/>
      <c r="I43" s="46"/>
      <c r="J43" s="46"/>
      <c r="K43" s="46"/>
      <c r="L43" s="46"/>
      <c r="M43" s="46"/>
      <c r="N43" s="80"/>
      <c r="O43" s="80"/>
      <c r="P43" s="80"/>
      <c r="Q43" s="80"/>
      <c r="R43" s="80"/>
      <c r="S43" s="80"/>
      <c r="T43" s="80"/>
      <c r="U43" s="80"/>
      <c r="V43" s="80"/>
      <c r="W43" s="80"/>
      <c r="X43" s="80"/>
      <c r="AA43" s="82"/>
      <c r="AB43" s="82"/>
    </row>
    <row r="44" spans="1:21" ht="18.75">
      <c r="A44" s="120" t="s">
        <v>228</v>
      </c>
      <c r="G44" s="121" t="s">
        <v>190</v>
      </c>
      <c r="K44" s="122"/>
      <c r="L44" s="86"/>
      <c r="U44" s="103"/>
    </row>
    <row r="45" spans="1:31" s="100" customFormat="1" ht="15.75" customHeight="1">
      <c r="A45" s="70"/>
      <c r="B45" s="489" t="s">
        <v>72</v>
      </c>
      <c r="C45" s="123"/>
      <c r="D45" s="123"/>
      <c r="E45" s="123"/>
      <c r="F45" s="123"/>
      <c r="G45" s="123"/>
      <c r="H45" s="123"/>
      <c r="I45" s="123"/>
      <c r="J45" s="123"/>
      <c r="K45" s="123"/>
      <c r="L45" s="123"/>
      <c r="M45" s="123"/>
      <c r="N45" s="123"/>
      <c r="O45" s="123"/>
      <c r="P45" s="123"/>
      <c r="Q45" s="123"/>
      <c r="R45" s="123"/>
      <c r="S45" s="123"/>
      <c r="T45" s="491" t="s">
        <v>73</v>
      </c>
      <c r="U45" s="491" t="s">
        <v>74</v>
      </c>
      <c r="V45" s="491" t="s">
        <v>75</v>
      </c>
      <c r="W45" s="491" t="s">
        <v>76</v>
      </c>
      <c r="X45" s="491" t="s">
        <v>77</v>
      </c>
      <c r="Y45" s="491" t="s">
        <v>78</v>
      </c>
      <c r="Z45" s="491" t="s">
        <v>79</v>
      </c>
      <c r="AA45" s="491" t="s">
        <v>188</v>
      </c>
      <c r="AB45" s="491" t="s">
        <v>314</v>
      </c>
      <c r="AC45" s="534" t="s">
        <v>80</v>
      </c>
      <c r="AD45" s="535"/>
      <c r="AE45" s="124"/>
    </row>
    <row r="46" spans="1:31" s="100" customFormat="1" ht="15.75" customHeight="1" thickBot="1">
      <c r="A46" s="71"/>
      <c r="B46" s="490"/>
      <c r="C46" s="125"/>
      <c r="D46" s="125"/>
      <c r="E46" s="125"/>
      <c r="F46" s="125"/>
      <c r="G46" s="125"/>
      <c r="H46" s="125"/>
      <c r="I46" s="125"/>
      <c r="J46" s="125"/>
      <c r="K46" s="125"/>
      <c r="L46" s="125"/>
      <c r="M46" s="125"/>
      <c r="N46" s="125"/>
      <c r="O46" s="125"/>
      <c r="P46" s="125"/>
      <c r="Q46" s="125"/>
      <c r="R46" s="125"/>
      <c r="S46" s="125"/>
      <c r="T46" s="492"/>
      <c r="U46" s="492"/>
      <c r="V46" s="492"/>
      <c r="W46" s="492"/>
      <c r="X46" s="492"/>
      <c r="Y46" s="492"/>
      <c r="Z46" s="492"/>
      <c r="AA46" s="492"/>
      <c r="AB46" s="492"/>
      <c r="AC46" s="72" t="s">
        <v>81</v>
      </c>
      <c r="AD46" s="73" t="s">
        <v>82</v>
      </c>
      <c r="AE46" s="124"/>
    </row>
    <row r="47" spans="1:33" ht="16.5" thickTop="1">
      <c r="A47" s="85" t="s">
        <v>317</v>
      </c>
      <c r="B47" s="69"/>
      <c r="C47" s="69"/>
      <c r="D47" s="69"/>
      <c r="E47" s="69"/>
      <c r="F47" s="69"/>
      <c r="G47" s="69"/>
      <c r="H47" s="69"/>
      <c r="I47" s="69"/>
      <c r="J47" s="69"/>
      <c r="K47" s="69"/>
      <c r="L47" s="69"/>
      <c r="M47" s="69"/>
      <c r="N47" s="69"/>
      <c r="O47" s="69"/>
      <c r="P47" s="69"/>
      <c r="Q47" s="69"/>
      <c r="R47" s="69"/>
      <c r="S47" s="69"/>
      <c r="T47" s="69"/>
      <c r="U47" s="69"/>
      <c r="V47" s="74"/>
      <c r="W47" s="69"/>
      <c r="Z47" s="74"/>
      <c r="AA47" s="74"/>
      <c r="AB47" s="74" t="s">
        <v>110</v>
      </c>
      <c r="AC47" s="83"/>
      <c r="AD47" s="84"/>
      <c r="AE47" s="86"/>
      <c r="AG47" s="86"/>
    </row>
    <row r="48" spans="1:33" ht="15">
      <c r="A48" s="78" t="s">
        <v>84</v>
      </c>
      <c r="B48" s="75">
        <v>137</v>
      </c>
      <c r="C48" s="75"/>
      <c r="D48" s="75"/>
      <c r="E48" s="75"/>
      <c r="F48" s="75"/>
      <c r="G48" s="75"/>
      <c r="H48" s="75"/>
      <c r="I48" s="75"/>
      <c r="J48" s="75"/>
      <c r="K48" s="75"/>
      <c r="L48" s="75"/>
      <c r="M48" s="75"/>
      <c r="N48" s="75"/>
      <c r="O48" s="75"/>
      <c r="P48" s="75"/>
      <c r="Q48" s="75"/>
      <c r="R48" s="75"/>
      <c r="S48" s="75"/>
      <c r="T48" s="75">
        <v>134</v>
      </c>
      <c r="U48" s="75">
        <v>146</v>
      </c>
      <c r="V48" s="75">
        <v>145</v>
      </c>
      <c r="W48" s="75">
        <v>160</v>
      </c>
      <c r="X48" s="75">
        <v>162</v>
      </c>
      <c r="Y48" s="75">
        <v>167</v>
      </c>
      <c r="Z48" s="75">
        <v>183</v>
      </c>
      <c r="AA48" s="75">
        <v>185</v>
      </c>
      <c r="AB48" s="75">
        <v>183</v>
      </c>
      <c r="AC48" s="165">
        <f>(AB48-AA48)/AA48*100</f>
        <v>-1.0810810810810811</v>
      </c>
      <c r="AD48" s="166">
        <f>(AB48-W48)/W48*100</f>
        <v>14.374999999999998</v>
      </c>
      <c r="AE48" s="86"/>
      <c r="AG48" s="126"/>
    </row>
    <row r="49" spans="1:33" ht="18">
      <c r="A49" s="78" t="s">
        <v>182</v>
      </c>
      <c r="B49" s="75">
        <v>151</v>
      </c>
      <c r="C49" s="75"/>
      <c r="D49" s="75"/>
      <c r="E49" s="75"/>
      <c r="F49" s="75"/>
      <c r="G49" s="75"/>
      <c r="H49" s="75"/>
      <c r="I49" s="75"/>
      <c r="J49" s="75"/>
      <c r="K49" s="75"/>
      <c r="L49" s="75"/>
      <c r="M49" s="75"/>
      <c r="N49" s="75"/>
      <c r="O49" s="75"/>
      <c r="P49" s="75"/>
      <c r="Q49" s="75"/>
      <c r="R49" s="75"/>
      <c r="S49" s="75"/>
      <c r="T49" s="75">
        <v>155</v>
      </c>
      <c r="U49" s="75">
        <v>168</v>
      </c>
      <c r="V49" s="75">
        <v>172</v>
      </c>
      <c r="W49" s="75">
        <v>179</v>
      </c>
      <c r="X49" s="75">
        <v>182</v>
      </c>
      <c r="Y49" s="75">
        <v>180</v>
      </c>
      <c r="Z49" s="75">
        <v>185</v>
      </c>
      <c r="AA49" s="75">
        <v>188</v>
      </c>
      <c r="AB49" s="75">
        <v>190</v>
      </c>
      <c r="AC49" s="165">
        <f>(AB49-AA49)/AA49*100</f>
        <v>1.0638297872340425</v>
      </c>
      <c r="AD49" s="166">
        <f>(AB49-W49)/W49*100</f>
        <v>6.145251396648044</v>
      </c>
      <c r="AE49" s="86"/>
      <c r="AG49" s="47"/>
    </row>
    <row r="50" spans="1:33" ht="15">
      <c r="A50" s="127"/>
      <c r="B50" s="119"/>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28"/>
      <c r="AD50" s="129"/>
      <c r="AE50" s="86"/>
      <c r="AG50" s="50"/>
    </row>
    <row r="51" spans="1:33" ht="15">
      <c r="A51" s="86" t="s">
        <v>330</v>
      </c>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206"/>
      <c r="AD51" s="76"/>
      <c r="AE51" s="86"/>
      <c r="AG51" s="50"/>
    </row>
    <row r="52" spans="1:21" ht="13.5">
      <c r="A52" s="87" t="s">
        <v>184</v>
      </c>
      <c r="B52" s="86"/>
      <c r="C52" s="86"/>
      <c r="D52" s="86"/>
      <c r="E52" s="86"/>
      <c r="F52" s="86"/>
      <c r="G52" s="86"/>
      <c r="H52" s="86"/>
      <c r="I52" s="86"/>
      <c r="J52" s="86"/>
      <c r="K52" s="130"/>
      <c r="L52" s="130"/>
      <c r="M52" s="86"/>
      <c r="U52" s="103"/>
    </row>
    <row r="53" spans="1:30" ht="25.5" customHeight="1">
      <c r="A53" s="505" t="s">
        <v>183</v>
      </c>
      <c r="B53" s="505"/>
      <c r="C53" s="505"/>
      <c r="D53" s="505"/>
      <c r="E53" s="505"/>
      <c r="F53" s="505"/>
      <c r="G53" s="505"/>
      <c r="H53" s="505"/>
      <c r="I53" s="505"/>
      <c r="J53" s="505"/>
      <c r="K53" s="505"/>
      <c r="L53" s="505"/>
      <c r="M53" s="505"/>
      <c r="N53" s="505"/>
      <c r="O53" s="505"/>
      <c r="P53" s="505"/>
      <c r="Q53" s="505"/>
      <c r="R53" s="505"/>
      <c r="S53" s="505"/>
      <c r="T53" s="505"/>
      <c r="U53" s="505"/>
      <c r="V53" s="505"/>
      <c r="W53" s="505"/>
      <c r="X53" s="505"/>
      <c r="Y53" s="505"/>
      <c r="Z53" s="505"/>
      <c r="AA53" s="505"/>
      <c r="AB53" s="505"/>
      <c r="AC53" s="505"/>
      <c r="AD53" s="505"/>
    </row>
    <row r="54" spans="1:30" ht="28.5" customHeight="1">
      <c r="A54" s="530" t="s">
        <v>185</v>
      </c>
      <c r="B54" s="530"/>
      <c r="C54" s="530"/>
      <c r="D54" s="530"/>
      <c r="E54" s="530"/>
      <c r="F54" s="530"/>
      <c r="G54" s="530"/>
      <c r="H54" s="530"/>
      <c r="I54" s="530"/>
      <c r="J54" s="530"/>
      <c r="K54" s="530"/>
      <c r="L54" s="530"/>
      <c r="M54" s="530"/>
      <c r="N54" s="530"/>
      <c r="O54" s="530"/>
      <c r="P54" s="530"/>
      <c r="Q54" s="530"/>
      <c r="R54" s="530"/>
      <c r="S54" s="530"/>
      <c r="T54" s="530"/>
      <c r="U54" s="530"/>
      <c r="V54" s="530"/>
      <c r="W54" s="530"/>
      <c r="X54" s="530"/>
      <c r="Y54" s="530"/>
      <c r="Z54" s="530"/>
      <c r="AA54" s="530"/>
      <c r="AB54" s="530"/>
      <c r="AC54" s="530"/>
      <c r="AD54" s="530"/>
    </row>
    <row r="55" spans="1:21" ht="14.25">
      <c r="A55" s="131"/>
      <c r="K55" s="122"/>
      <c r="L55" s="122"/>
      <c r="M55" s="86"/>
      <c r="U55" s="103"/>
    </row>
    <row r="56" spans="1:21" ht="18.75">
      <c r="A56" s="120" t="s">
        <v>229</v>
      </c>
      <c r="G56" s="121" t="s">
        <v>190</v>
      </c>
      <c r="K56" s="122"/>
      <c r="L56" s="122"/>
      <c r="U56" s="103"/>
    </row>
    <row r="57" spans="1:30" ht="15.75" customHeight="1">
      <c r="A57" s="70"/>
      <c r="B57" s="489" t="s">
        <v>72</v>
      </c>
      <c r="C57" s="123"/>
      <c r="D57" s="123"/>
      <c r="E57" s="123"/>
      <c r="F57" s="123"/>
      <c r="G57" s="123"/>
      <c r="H57" s="123"/>
      <c r="I57" s="123"/>
      <c r="J57" s="123"/>
      <c r="K57" s="123"/>
      <c r="L57" s="123"/>
      <c r="M57" s="123"/>
      <c r="N57" s="123"/>
      <c r="O57" s="123"/>
      <c r="P57" s="123"/>
      <c r="Q57" s="123"/>
      <c r="R57" s="123"/>
      <c r="S57" s="123"/>
      <c r="T57" s="491" t="s">
        <v>73</v>
      </c>
      <c r="U57" s="491" t="s">
        <v>74</v>
      </c>
      <c r="V57" s="491" t="s">
        <v>75</v>
      </c>
      <c r="W57" s="491" t="s">
        <v>76</v>
      </c>
      <c r="X57" s="491" t="s">
        <v>77</v>
      </c>
      <c r="Y57" s="491" t="s">
        <v>78</v>
      </c>
      <c r="Z57" s="491" t="s">
        <v>79</v>
      </c>
      <c r="AA57" s="491" t="s">
        <v>188</v>
      </c>
      <c r="AB57" s="491" t="s">
        <v>314</v>
      </c>
      <c r="AC57" s="534" t="s">
        <v>80</v>
      </c>
      <c r="AD57" s="535"/>
    </row>
    <row r="58" spans="1:30" ht="16.5" customHeight="1" thickBot="1">
      <c r="A58" s="71"/>
      <c r="B58" s="490"/>
      <c r="C58" s="125"/>
      <c r="D58" s="125"/>
      <c r="E58" s="125"/>
      <c r="F58" s="125"/>
      <c r="G58" s="125"/>
      <c r="H58" s="125"/>
      <c r="I58" s="125"/>
      <c r="J58" s="125"/>
      <c r="K58" s="125"/>
      <c r="L58" s="125"/>
      <c r="M58" s="125"/>
      <c r="N58" s="125"/>
      <c r="O58" s="125"/>
      <c r="P58" s="125"/>
      <c r="Q58" s="125"/>
      <c r="R58" s="125"/>
      <c r="S58" s="125"/>
      <c r="T58" s="492"/>
      <c r="U58" s="492"/>
      <c r="V58" s="492"/>
      <c r="W58" s="492"/>
      <c r="X58" s="492"/>
      <c r="Y58" s="492"/>
      <c r="Z58" s="492"/>
      <c r="AA58" s="492"/>
      <c r="AB58" s="492"/>
      <c r="AC58" s="72" t="s">
        <v>81</v>
      </c>
      <c r="AD58" s="73" t="s">
        <v>82</v>
      </c>
    </row>
    <row r="59" spans="1:30" ht="16.5" thickTop="1">
      <c r="A59" s="85" t="s">
        <v>317</v>
      </c>
      <c r="B59" s="69"/>
      <c r="C59" s="69"/>
      <c r="D59" s="69"/>
      <c r="E59" s="69"/>
      <c r="F59" s="69"/>
      <c r="G59" s="69"/>
      <c r="H59" s="69"/>
      <c r="I59" s="69"/>
      <c r="J59" s="69"/>
      <c r="K59" s="69"/>
      <c r="L59" s="69"/>
      <c r="M59" s="69"/>
      <c r="N59" s="69"/>
      <c r="O59" s="69"/>
      <c r="P59" s="69"/>
      <c r="Q59" s="69"/>
      <c r="R59" s="69"/>
      <c r="S59" s="69"/>
      <c r="T59" s="79"/>
      <c r="U59" s="69"/>
      <c r="V59" s="74"/>
      <c r="W59" s="74"/>
      <c r="Z59" s="74"/>
      <c r="AA59" s="74"/>
      <c r="AB59" s="74" t="s">
        <v>111</v>
      </c>
      <c r="AC59" s="83"/>
      <c r="AD59" s="84"/>
    </row>
    <row r="60" spans="1:33" ht="15">
      <c r="A60" s="78" t="s">
        <v>84</v>
      </c>
      <c r="B60" s="75">
        <v>106</v>
      </c>
      <c r="C60" s="75"/>
      <c r="D60" s="75"/>
      <c r="E60" s="75"/>
      <c r="F60" s="75"/>
      <c r="G60" s="75"/>
      <c r="H60" s="75"/>
      <c r="I60" s="75"/>
      <c r="J60" s="75"/>
      <c r="K60" s="75"/>
      <c r="L60" s="75"/>
      <c r="M60" s="75"/>
      <c r="N60" s="75"/>
      <c r="O60" s="75"/>
      <c r="P60" s="75"/>
      <c r="Q60" s="75"/>
      <c r="R60" s="75"/>
      <c r="S60" s="75"/>
      <c r="T60" s="75">
        <v>106</v>
      </c>
      <c r="U60" s="75">
        <v>116</v>
      </c>
      <c r="V60" s="75">
        <v>118</v>
      </c>
      <c r="W60" s="75">
        <v>128</v>
      </c>
      <c r="X60" s="75">
        <v>133</v>
      </c>
      <c r="Y60" s="75">
        <v>133</v>
      </c>
      <c r="Z60" s="75">
        <v>141</v>
      </c>
      <c r="AA60" s="75">
        <v>142</v>
      </c>
      <c r="AB60" s="75">
        <v>141</v>
      </c>
      <c r="AC60" s="165">
        <f>(AB60-AA60)/AA60*100</f>
        <v>-0.7042253521126761</v>
      </c>
      <c r="AD60" s="166">
        <f>(AB60-W60)/W60*100</f>
        <v>10.15625</v>
      </c>
      <c r="AG60" s="75"/>
    </row>
    <row r="61" spans="1:33" ht="18">
      <c r="A61" s="78" t="s">
        <v>182</v>
      </c>
      <c r="B61" s="75">
        <v>114</v>
      </c>
      <c r="C61" s="75"/>
      <c r="D61" s="75"/>
      <c r="E61" s="75"/>
      <c r="F61" s="75"/>
      <c r="G61" s="75"/>
      <c r="H61" s="75"/>
      <c r="I61" s="75"/>
      <c r="J61" s="75"/>
      <c r="K61" s="75"/>
      <c r="L61" s="75"/>
      <c r="M61" s="75"/>
      <c r="N61" s="75"/>
      <c r="O61" s="75"/>
      <c r="P61" s="75"/>
      <c r="Q61" s="75"/>
      <c r="R61" s="75"/>
      <c r="S61" s="75"/>
      <c r="T61" s="75">
        <v>118</v>
      </c>
      <c r="U61" s="75">
        <v>124</v>
      </c>
      <c r="V61" s="75">
        <v>125</v>
      </c>
      <c r="W61" s="75">
        <v>128</v>
      </c>
      <c r="X61" s="75">
        <v>131</v>
      </c>
      <c r="Y61" s="75">
        <v>130</v>
      </c>
      <c r="Z61" s="75">
        <v>133</v>
      </c>
      <c r="AA61" s="75">
        <v>137</v>
      </c>
      <c r="AB61" s="75">
        <v>136</v>
      </c>
      <c r="AC61" s="165">
        <f>(AB61-AA61)/AA61*100</f>
        <v>-0.7299270072992701</v>
      </c>
      <c r="AD61" s="166">
        <f>(AB61-W61)/W61*100</f>
        <v>6.25</v>
      </c>
      <c r="AG61" s="75"/>
    </row>
    <row r="62" spans="1:30" ht="15">
      <c r="A62" s="127"/>
      <c r="B62" s="119"/>
      <c r="C62" s="119"/>
      <c r="D62" s="119"/>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28"/>
      <c r="AD62" s="129"/>
    </row>
    <row r="63" spans="1:30" ht="15">
      <c r="A63" s="86" t="s">
        <v>330</v>
      </c>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206"/>
      <c r="AD63" s="76"/>
    </row>
    <row r="64" spans="1:21" ht="13.5">
      <c r="A64" s="87" t="s">
        <v>184</v>
      </c>
      <c r="B64" s="86"/>
      <c r="C64" s="86"/>
      <c r="D64" s="86"/>
      <c r="E64" s="86"/>
      <c r="F64" s="86"/>
      <c r="G64" s="86"/>
      <c r="H64" s="86"/>
      <c r="I64" s="86"/>
      <c r="J64" s="86"/>
      <c r="K64" s="130"/>
      <c r="L64" s="130"/>
      <c r="U64" s="103"/>
    </row>
    <row r="65" spans="1:30" ht="27" customHeight="1">
      <c r="A65" s="505" t="s">
        <v>183</v>
      </c>
      <c r="B65" s="505"/>
      <c r="C65" s="505"/>
      <c r="D65" s="505"/>
      <c r="E65" s="505"/>
      <c r="F65" s="505"/>
      <c r="G65" s="505"/>
      <c r="H65" s="505"/>
      <c r="I65" s="505"/>
      <c r="J65" s="505"/>
      <c r="K65" s="505"/>
      <c r="L65" s="505"/>
      <c r="M65" s="505"/>
      <c r="N65" s="505"/>
      <c r="O65" s="505"/>
      <c r="P65" s="505"/>
      <c r="Q65" s="505"/>
      <c r="R65" s="505"/>
      <c r="S65" s="505"/>
      <c r="T65" s="505"/>
      <c r="U65" s="505"/>
      <c r="V65" s="505"/>
      <c r="W65" s="505"/>
      <c r="X65" s="505"/>
      <c r="Y65" s="505"/>
      <c r="Z65" s="505"/>
      <c r="AA65" s="505"/>
      <c r="AB65" s="505"/>
      <c r="AC65" s="505"/>
      <c r="AD65" s="505"/>
    </row>
    <row r="66" spans="1:30" ht="26.25" customHeight="1">
      <c r="A66" s="530" t="s">
        <v>185</v>
      </c>
      <c r="B66" s="530"/>
      <c r="C66" s="530"/>
      <c r="D66" s="530"/>
      <c r="E66" s="530"/>
      <c r="F66" s="530"/>
      <c r="G66" s="530"/>
      <c r="H66" s="530"/>
      <c r="I66" s="530"/>
      <c r="J66" s="530"/>
      <c r="K66" s="530"/>
      <c r="L66" s="530"/>
      <c r="M66" s="530"/>
      <c r="N66" s="530"/>
      <c r="O66" s="530"/>
      <c r="P66" s="530"/>
      <c r="Q66" s="530"/>
      <c r="R66" s="530"/>
      <c r="S66" s="530"/>
      <c r="T66" s="530"/>
      <c r="U66" s="530"/>
      <c r="V66" s="530"/>
      <c r="W66" s="530"/>
      <c r="X66" s="530"/>
      <c r="Y66" s="530"/>
      <c r="Z66" s="530"/>
      <c r="AA66" s="530"/>
      <c r="AB66" s="530"/>
      <c r="AC66" s="530"/>
      <c r="AD66" s="530"/>
    </row>
    <row r="67" spans="1:28" s="69" customFormat="1" ht="15" customHeight="1">
      <c r="A67" s="86"/>
      <c r="B67" s="46"/>
      <c r="O67" s="80"/>
      <c r="P67" s="80"/>
      <c r="Q67" s="80"/>
      <c r="R67" s="80"/>
      <c r="S67" s="80"/>
      <c r="T67" s="80"/>
      <c r="U67" s="80"/>
      <c r="V67" s="80"/>
      <c r="W67" s="80"/>
      <c r="X67" s="80"/>
      <c r="Y67" s="80"/>
      <c r="Z67" s="80"/>
      <c r="AA67" s="111"/>
      <c r="AB67" s="111"/>
    </row>
    <row r="68" spans="1:28" s="69" customFormat="1" ht="15" customHeight="1">
      <c r="A68" s="86"/>
      <c r="B68" s="46"/>
      <c r="C68" s="46"/>
      <c r="D68" s="46"/>
      <c r="E68" s="46"/>
      <c r="F68" s="46"/>
      <c r="G68" s="46"/>
      <c r="H68" s="46"/>
      <c r="I68" s="46"/>
      <c r="J68" s="46"/>
      <c r="K68" s="46"/>
      <c r="L68" s="46"/>
      <c r="M68" s="46"/>
      <c r="N68" s="46"/>
      <c r="O68" s="80"/>
      <c r="P68" s="80"/>
      <c r="Q68" s="80"/>
      <c r="R68" s="80"/>
      <c r="S68" s="80"/>
      <c r="T68" s="80"/>
      <c r="U68" s="80"/>
      <c r="V68" s="80"/>
      <c r="W68" s="80"/>
      <c r="X68" s="80"/>
      <c r="Y68" s="80"/>
      <c r="Z68" s="80"/>
      <c r="AA68" s="111"/>
      <c r="AB68" s="111"/>
    </row>
    <row r="69" spans="1:28" s="69" customFormat="1" ht="15" customHeight="1">
      <c r="A69" s="86"/>
      <c r="B69" s="46"/>
      <c r="C69" s="46"/>
      <c r="D69" s="46"/>
      <c r="E69" s="46"/>
      <c r="F69" s="46"/>
      <c r="G69" s="46"/>
      <c r="H69" s="46"/>
      <c r="I69" s="46"/>
      <c r="J69" s="46"/>
      <c r="K69" s="46"/>
      <c r="L69" s="46"/>
      <c r="M69" s="46"/>
      <c r="N69" s="46"/>
      <c r="O69" s="80"/>
      <c r="P69" s="80"/>
      <c r="Q69" s="80"/>
      <c r="R69" s="80"/>
      <c r="S69" s="80"/>
      <c r="T69" s="80"/>
      <c r="U69" s="80"/>
      <c r="V69" s="80"/>
      <c r="W69" s="80"/>
      <c r="X69" s="80"/>
      <c r="Y69" s="80"/>
      <c r="Z69" s="80"/>
      <c r="AA69" s="111"/>
      <c r="AB69" s="111"/>
    </row>
    <row r="70" spans="1:28" s="69" customFormat="1" ht="15" customHeight="1">
      <c r="A70" s="86"/>
      <c r="B70" s="46"/>
      <c r="C70" s="46"/>
      <c r="D70" s="46"/>
      <c r="E70" s="46"/>
      <c r="F70" s="46"/>
      <c r="G70" s="46"/>
      <c r="H70" s="46"/>
      <c r="I70" s="46"/>
      <c r="J70" s="46"/>
      <c r="K70" s="46"/>
      <c r="L70" s="46"/>
      <c r="M70" s="46"/>
      <c r="N70" s="46"/>
      <c r="O70" s="80"/>
      <c r="P70" s="80"/>
      <c r="Q70" s="80"/>
      <c r="R70" s="80"/>
      <c r="S70" s="80"/>
      <c r="T70" s="80"/>
      <c r="U70" s="80"/>
      <c r="V70" s="80"/>
      <c r="W70" s="80"/>
      <c r="X70" s="80"/>
      <c r="Y70" s="80"/>
      <c r="Z70" s="80"/>
      <c r="AA70" s="111"/>
      <c r="AB70" s="111"/>
    </row>
    <row r="71" spans="1:28" s="69" customFormat="1" ht="15" customHeight="1">
      <c r="A71" s="86"/>
      <c r="B71" s="46"/>
      <c r="C71" s="46"/>
      <c r="D71" s="46"/>
      <c r="E71" s="46"/>
      <c r="F71" s="46"/>
      <c r="G71" s="46"/>
      <c r="H71" s="46"/>
      <c r="I71" s="46"/>
      <c r="J71" s="46"/>
      <c r="K71" s="46"/>
      <c r="L71" s="46"/>
      <c r="M71" s="46"/>
      <c r="N71" s="46"/>
      <c r="O71" s="80"/>
      <c r="P71" s="80"/>
      <c r="Q71" s="80"/>
      <c r="R71" s="80"/>
      <c r="S71" s="80"/>
      <c r="T71" s="80"/>
      <c r="U71" s="80"/>
      <c r="V71" s="80"/>
      <c r="W71" s="80"/>
      <c r="X71" s="80"/>
      <c r="Y71" s="80"/>
      <c r="Z71" s="80"/>
      <c r="AA71" s="111"/>
      <c r="AB71" s="111"/>
    </row>
    <row r="72" spans="1:28" s="69" customFormat="1" ht="15" customHeight="1">
      <c r="A72" s="86"/>
      <c r="B72" s="46"/>
      <c r="C72" s="46"/>
      <c r="D72" s="46"/>
      <c r="E72" s="46"/>
      <c r="F72" s="46"/>
      <c r="G72" s="46"/>
      <c r="H72" s="46"/>
      <c r="I72" s="46"/>
      <c r="J72" s="46"/>
      <c r="K72" s="46"/>
      <c r="L72" s="46"/>
      <c r="M72" s="46"/>
      <c r="N72" s="46"/>
      <c r="O72" s="80"/>
      <c r="P72" s="80"/>
      <c r="Q72" s="80"/>
      <c r="R72" s="80"/>
      <c r="S72" s="80"/>
      <c r="T72" s="80"/>
      <c r="U72" s="80"/>
      <c r="V72" s="80"/>
      <c r="W72" s="80"/>
      <c r="X72" s="80"/>
      <c r="Y72" s="80"/>
      <c r="Z72" s="80"/>
      <c r="AA72" s="111"/>
      <c r="AB72" s="111"/>
    </row>
    <row r="73" spans="1:28" s="69" customFormat="1" ht="15" customHeight="1">
      <c r="A73" s="86"/>
      <c r="B73" s="46"/>
      <c r="C73" s="46"/>
      <c r="D73" s="46"/>
      <c r="E73" s="46"/>
      <c r="F73" s="46"/>
      <c r="G73" s="46"/>
      <c r="H73" s="46"/>
      <c r="I73" s="46"/>
      <c r="J73" s="46"/>
      <c r="K73" s="46"/>
      <c r="L73" s="46"/>
      <c r="M73" s="46"/>
      <c r="N73" s="46"/>
      <c r="O73" s="80"/>
      <c r="P73" s="80"/>
      <c r="Q73" s="80"/>
      <c r="R73" s="80"/>
      <c r="S73" s="80"/>
      <c r="T73" s="80"/>
      <c r="U73" s="80"/>
      <c r="V73" s="80"/>
      <c r="W73" s="80"/>
      <c r="X73" s="80"/>
      <c r="Y73" s="80"/>
      <c r="Z73" s="80"/>
      <c r="AA73" s="111"/>
      <c r="AB73" s="111"/>
    </row>
    <row r="74" spans="1:28" s="69" customFormat="1" ht="15" customHeight="1">
      <c r="A74" s="86"/>
      <c r="B74" s="46"/>
      <c r="O74" s="46"/>
      <c r="P74" s="46"/>
      <c r="Q74" s="46"/>
      <c r="R74" s="46"/>
      <c r="S74" s="80"/>
      <c r="T74" s="80"/>
      <c r="U74" s="80"/>
      <c r="V74" s="80"/>
      <c r="W74" s="80"/>
      <c r="X74" s="80"/>
      <c r="Y74" s="80"/>
      <c r="Z74" s="80"/>
      <c r="AA74" s="111"/>
      <c r="AB74" s="111"/>
    </row>
    <row r="75" spans="2:26" ht="15">
      <c r="B75" s="86"/>
      <c r="C75" s="46"/>
      <c r="D75" s="46"/>
      <c r="E75" s="46"/>
      <c r="F75" s="46"/>
      <c r="G75" s="46"/>
      <c r="H75" s="46"/>
      <c r="I75" s="46"/>
      <c r="J75" s="46"/>
      <c r="K75" s="46"/>
      <c r="L75" s="46"/>
      <c r="M75" s="46"/>
      <c r="N75" s="46"/>
      <c r="O75" s="86"/>
      <c r="P75" s="86"/>
      <c r="Q75" s="86"/>
      <c r="R75" s="86"/>
      <c r="S75" s="86"/>
      <c r="T75" s="86"/>
      <c r="V75" s="86"/>
      <c r="W75" s="86"/>
      <c r="X75" s="86"/>
      <c r="Y75" s="86"/>
      <c r="Z75" s="86"/>
    </row>
    <row r="76" spans="2:29" ht="12.75">
      <c r="B76" s="86"/>
      <c r="C76" s="86"/>
      <c r="D76" s="86"/>
      <c r="E76" s="86"/>
      <c r="F76" s="86"/>
      <c r="G76" s="86"/>
      <c r="H76" s="86"/>
      <c r="I76" s="86"/>
      <c r="J76" s="86"/>
      <c r="K76" s="86"/>
      <c r="L76" s="86"/>
      <c r="M76" s="86"/>
      <c r="N76" s="86"/>
      <c r="O76" s="132"/>
      <c r="P76" s="132"/>
      <c r="Q76" s="132"/>
      <c r="R76" s="132"/>
      <c r="S76" s="132"/>
      <c r="T76" s="132"/>
      <c r="U76" s="132"/>
      <c r="V76" s="132"/>
      <c r="W76" s="132"/>
      <c r="X76" s="132"/>
      <c r="Y76" s="132"/>
      <c r="Z76" s="132"/>
      <c r="AA76" s="133"/>
      <c r="AB76" s="133"/>
      <c r="AC76" s="134"/>
    </row>
    <row r="77" spans="2:39" ht="12.75">
      <c r="B77" s="86"/>
      <c r="C77" s="86"/>
      <c r="D77" s="86"/>
      <c r="E77" s="86"/>
      <c r="F77" s="86"/>
      <c r="G77" s="86"/>
      <c r="H77" s="86"/>
      <c r="I77" s="86"/>
      <c r="J77" s="86"/>
      <c r="K77" s="86"/>
      <c r="L77" s="86"/>
      <c r="M77" s="86"/>
      <c r="N77" s="86"/>
      <c r="O77" s="135"/>
      <c r="P77" s="135"/>
      <c r="Q77" s="135"/>
      <c r="R77" s="135"/>
      <c r="S77" s="135"/>
      <c r="T77" s="135"/>
      <c r="U77" s="135"/>
      <c r="V77" s="135"/>
      <c r="W77" s="135"/>
      <c r="X77" s="135"/>
      <c r="Y77" s="135"/>
      <c r="Z77" s="135"/>
      <c r="AA77" s="136"/>
      <c r="AB77" s="136"/>
      <c r="AC77" s="136"/>
      <c r="AD77" s="136"/>
      <c r="AE77" s="136"/>
      <c r="AF77" s="136"/>
      <c r="AG77" s="136"/>
      <c r="AH77" s="136"/>
      <c r="AI77" s="136"/>
      <c r="AJ77" s="136"/>
      <c r="AK77" s="136"/>
      <c r="AL77" s="136"/>
      <c r="AM77" s="136"/>
    </row>
    <row r="78" spans="2:26" ht="12.75">
      <c r="B78" s="86"/>
      <c r="C78" s="86"/>
      <c r="D78" s="86"/>
      <c r="E78" s="86"/>
      <c r="F78" s="86"/>
      <c r="G78" s="86"/>
      <c r="H78" s="86"/>
      <c r="I78" s="86"/>
      <c r="J78" s="86"/>
      <c r="K78" s="86"/>
      <c r="L78" s="86"/>
      <c r="M78" s="86"/>
      <c r="N78" s="86"/>
      <c r="O78" s="91"/>
      <c r="P78" s="91"/>
      <c r="Q78" s="91"/>
      <c r="R78" s="91"/>
      <c r="S78" s="91"/>
      <c r="T78" s="91"/>
      <c r="U78" s="91"/>
      <c r="V78" s="91"/>
      <c r="W78" s="91"/>
      <c r="X78" s="91"/>
      <c r="Y78" s="91"/>
      <c r="Z78" s="91"/>
    </row>
    <row r="79" spans="2:26" ht="16.5">
      <c r="B79" s="86"/>
      <c r="C79" s="137"/>
      <c r="D79" s="137"/>
      <c r="E79" s="137"/>
      <c r="F79" s="137"/>
      <c r="G79" s="137"/>
      <c r="H79" s="137"/>
      <c r="I79" s="137"/>
      <c r="J79" s="137"/>
      <c r="K79" s="137"/>
      <c r="L79" s="137"/>
      <c r="M79" s="137"/>
      <c r="N79" s="137"/>
      <c r="O79" s="46"/>
      <c r="P79" s="46"/>
      <c r="Q79" s="46"/>
      <c r="R79" s="46"/>
      <c r="S79" s="46"/>
      <c r="T79" s="46"/>
      <c r="U79" s="46"/>
      <c r="V79" s="46"/>
      <c r="W79" s="46"/>
      <c r="X79" s="46"/>
      <c r="Y79" s="46"/>
      <c r="Z79" s="46"/>
    </row>
    <row r="80" spans="2:26" ht="15.75">
      <c r="B80" s="86"/>
      <c r="C80" s="46"/>
      <c r="D80" s="46"/>
      <c r="E80" s="46"/>
      <c r="F80" s="46"/>
      <c r="G80" s="46"/>
      <c r="H80" s="46"/>
      <c r="I80" s="46"/>
      <c r="J80" s="46"/>
      <c r="K80" s="46"/>
      <c r="L80" s="46"/>
      <c r="M80" s="46"/>
      <c r="N80" s="46"/>
      <c r="O80" s="138"/>
      <c r="P80" s="138"/>
      <c r="Q80" s="138"/>
      <c r="R80" s="138"/>
      <c r="S80" s="138"/>
      <c r="T80" s="138"/>
      <c r="U80" s="138"/>
      <c r="V80" s="138"/>
      <c r="W80" s="138"/>
      <c r="X80" s="138"/>
      <c r="Y80" s="138"/>
      <c r="Z80" s="138"/>
    </row>
    <row r="81" spans="2:26" ht="15">
      <c r="B81" s="86"/>
      <c r="C81" s="46"/>
      <c r="D81" s="46"/>
      <c r="E81" s="46"/>
      <c r="F81" s="46"/>
      <c r="G81" s="46"/>
      <c r="H81" s="46"/>
      <c r="I81" s="46"/>
      <c r="J81" s="46"/>
      <c r="K81" s="46"/>
      <c r="L81" s="46"/>
      <c r="M81" s="46"/>
      <c r="N81" s="46"/>
      <c r="O81" s="46"/>
      <c r="P81" s="46"/>
      <c r="Q81" s="46"/>
      <c r="R81" s="46"/>
      <c r="S81" s="74"/>
      <c r="T81" s="74"/>
      <c r="U81" s="74"/>
      <c r="V81" s="46"/>
      <c r="W81" s="102"/>
      <c r="X81" s="102"/>
      <c r="Y81" s="102"/>
      <c r="Z81" s="102"/>
    </row>
    <row r="82" spans="3:26" ht="15">
      <c r="C82" s="139"/>
      <c r="D82" s="139"/>
      <c r="E82" s="139"/>
      <c r="F82" s="139"/>
      <c r="G82" s="139"/>
      <c r="H82" s="139"/>
      <c r="I82" s="139"/>
      <c r="J82" s="139"/>
      <c r="K82" s="139"/>
      <c r="L82" s="139"/>
      <c r="M82" s="139"/>
      <c r="N82" s="139"/>
      <c r="O82" s="61"/>
      <c r="P82" s="61"/>
      <c r="Q82" s="61"/>
      <c r="R82" s="61"/>
      <c r="S82" s="61"/>
      <c r="T82" s="61"/>
      <c r="U82" s="61"/>
      <c r="V82" s="104"/>
      <c r="W82" s="104"/>
      <c r="X82" s="104"/>
      <c r="Y82" s="104"/>
      <c r="Z82" s="104"/>
    </row>
    <row r="83" spans="3:26" ht="15">
      <c r="C83" s="140"/>
      <c r="D83" s="140"/>
      <c r="E83" s="140"/>
      <c r="F83" s="140"/>
      <c r="G83" s="140"/>
      <c r="H83" s="140"/>
      <c r="I83" s="140"/>
      <c r="J83" s="140"/>
      <c r="K83" s="140"/>
      <c r="L83" s="140"/>
      <c r="M83" s="140"/>
      <c r="N83" s="140"/>
      <c r="O83" s="69"/>
      <c r="P83" s="69"/>
      <c r="Q83" s="69"/>
      <c r="R83" s="69"/>
      <c r="S83" s="69"/>
      <c r="T83" s="69"/>
      <c r="U83" s="69"/>
      <c r="V83" s="69"/>
      <c r="W83" s="69"/>
      <c r="X83" s="69"/>
      <c r="Y83" s="69"/>
      <c r="Z83" s="69"/>
    </row>
    <row r="84" spans="3:26" ht="15">
      <c r="C84" s="141"/>
      <c r="D84" s="141"/>
      <c r="E84" s="141"/>
      <c r="F84" s="141"/>
      <c r="G84" s="141"/>
      <c r="H84" s="141"/>
      <c r="I84" s="141"/>
      <c r="J84" s="141"/>
      <c r="K84" s="141"/>
      <c r="L84" s="141"/>
      <c r="M84" s="141"/>
      <c r="N84" s="141"/>
      <c r="O84" s="69"/>
      <c r="P84" s="69"/>
      <c r="Q84" s="69"/>
      <c r="R84" s="69"/>
      <c r="S84" s="69"/>
      <c r="T84" s="69"/>
      <c r="U84" s="69"/>
      <c r="V84" s="69"/>
      <c r="W84" s="69"/>
      <c r="X84" s="69"/>
      <c r="Y84" s="69"/>
      <c r="Z84" s="69"/>
    </row>
    <row r="85" spans="3:26" ht="15">
      <c r="C85" s="139"/>
      <c r="D85" s="139"/>
      <c r="E85" s="139"/>
      <c r="F85" s="139"/>
      <c r="G85" s="139"/>
      <c r="H85" s="139"/>
      <c r="I85" s="139"/>
      <c r="J85" s="139"/>
      <c r="K85" s="139"/>
      <c r="L85" s="139"/>
      <c r="M85" s="139"/>
      <c r="N85" s="139"/>
      <c r="O85" s="142"/>
      <c r="P85" s="142"/>
      <c r="Q85" s="46"/>
      <c r="R85" s="69"/>
      <c r="S85" s="46"/>
      <c r="T85" s="46"/>
      <c r="U85" s="80"/>
      <c r="V85" s="80"/>
      <c r="W85" s="80"/>
      <c r="X85" s="80"/>
      <c r="Y85" s="80"/>
      <c r="Z85" s="80"/>
    </row>
    <row r="86" spans="3:26" ht="15">
      <c r="C86" s="141"/>
      <c r="D86" s="141"/>
      <c r="E86" s="141"/>
      <c r="F86" s="141"/>
      <c r="G86" s="141"/>
      <c r="H86" s="141"/>
      <c r="I86" s="141"/>
      <c r="J86" s="141"/>
      <c r="K86" s="141"/>
      <c r="L86" s="141"/>
      <c r="M86" s="141"/>
      <c r="N86" s="141"/>
      <c r="O86" s="69"/>
      <c r="P86" s="69"/>
      <c r="Q86" s="46"/>
      <c r="R86" s="46"/>
      <c r="S86" s="46"/>
      <c r="T86" s="46"/>
      <c r="U86" s="80"/>
      <c r="V86" s="80"/>
      <c r="W86" s="80"/>
      <c r="X86" s="80"/>
      <c r="Y86" s="80"/>
      <c r="Z86" s="80"/>
    </row>
    <row r="87" spans="3:26" ht="15">
      <c r="C87" s="141"/>
      <c r="D87" s="141"/>
      <c r="E87" s="141"/>
      <c r="F87" s="141"/>
      <c r="G87" s="141"/>
      <c r="H87" s="141"/>
      <c r="I87" s="141"/>
      <c r="J87" s="141"/>
      <c r="K87" s="141"/>
      <c r="L87" s="141"/>
      <c r="M87" s="141"/>
      <c r="N87" s="141"/>
      <c r="O87" s="69"/>
      <c r="P87" s="69"/>
      <c r="Q87" s="46"/>
      <c r="R87" s="46"/>
      <c r="S87" s="46"/>
      <c r="T87" s="46"/>
      <c r="U87" s="80"/>
      <c r="V87" s="80"/>
      <c r="W87" s="80"/>
      <c r="X87" s="80"/>
      <c r="Y87" s="80"/>
      <c r="Z87" s="80"/>
    </row>
    <row r="88" spans="3:26" ht="15">
      <c r="C88" s="141"/>
      <c r="D88" s="141"/>
      <c r="E88" s="141"/>
      <c r="F88" s="141"/>
      <c r="G88" s="141"/>
      <c r="H88" s="141"/>
      <c r="I88" s="141"/>
      <c r="J88" s="141"/>
      <c r="K88" s="141"/>
      <c r="L88" s="141"/>
      <c r="M88" s="141"/>
      <c r="N88" s="141"/>
      <c r="O88" s="69"/>
      <c r="P88" s="69"/>
      <c r="Q88" s="46"/>
      <c r="R88" s="46"/>
      <c r="S88" s="46"/>
      <c r="T88" s="80"/>
      <c r="U88" s="80"/>
      <c r="V88" s="80"/>
      <c r="W88" s="80"/>
      <c r="X88" s="80"/>
      <c r="Y88" s="80"/>
      <c r="Z88" s="80"/>
    </row>
    <row r="89" spans="3:26" ht="15">
      <c r="C89" s="141"/>
      <c r="D89" s="141"/>
      <c r="E89" s="141"/>
      <c r="F89" s="141"/>
      <c r="G89" s="141"/>
      <c r="H89" s="141"/>
      <c r="I89" s="141"/>
      <c r="J89" s="141"/>
      <c r="K89" s="141"/>
      <c r="L89" s="141"/>
      <c r="M89" s="141"/>
      <c r="N89" s="141"/>
      <c r="O89" s="69"/>
      <c r="P89" s="69"/>
      <c r="Q89" s="46"/>
      <c r="R89" s="46"/>
      <c r="S89" s="80"/>
      <c r="T89" s="80"/>
      <c r="U89" s="80"/>
      <c r="V89" s="80"/>
      <c r="W89" s="80"/>
      <c r="X89" s="80"/>
      <c r="Y89" s="80"/>
      <c r="Z89" s="80"/>
    </row>
    <row r="90" spans="3:26" ht="15">
      <c r="C90" s="69"/>
      <c r="D90" s="69"/>
      <c r="E90" s="69"/>
      <c r="F90" s="69"/>
      <c r="G90" s="69"/>
      <c r="H90" s="69"/>
      <c r="I90" s="69"/>
      <c r="J90" s="69"/>
      <c r="K90" s="69"/>
      <c r="L90" s="69"/>
      <c r="M90" s="69"/>
      <c r="N90" s="69"/>
      <c r="O90" s="69"/>
      <c r="P90" s="69"/>
      <c r="Q90" s="46"/>
      <c r="R90" s="46"/>
      <c r="S90" s="46"/>
      <c r="T90" s="46"/>
      <c r="U90" s="80"/>
      <c r="V90" s="80"/>
      <c r="W90" s="80"/>
      <c r="X90" s="80"/>
      <c r="Y90" s="80"/>
      <c r="Z90" s="80"/>
    </row>
    <row r="91" spans="3:26" ht="15">
      <c r="C91" s="78"/>
      <c r="D91" s="78"/>
      <c r="E91" s="78"/>
      <c r="F91" s="78"/>
      <c r="G91" s="78"/>
      <c r="H91" s="78"/>
      <c r="I91" s="78"/>
      <c r="J91" s="78"/>
      <c r="K91" s="78"/>
      <c r="L91" s="78"/>
      <c r="M91" s="78"/>
      <c r="N91" s="78"/>
      <c r="O91" s="69"/>
      <c r="P91" s="69"/>
      <c r="Q91" s="46"/>
      <c r="R91" s="46"/>
      <c r="S91" s="46"/>
      <c r="T91" s="46"/>
      <c r="U91" s="80"/>
      <c r="V91" s="80"/>
      <c r="W91" s="80"/>
      <c r="X91" s="80"/>
      <c r="Y91" s="80"/>
      <c r="Z91" s="80"/>
    </row>
    <row r="92" spans="3:26" ht="15">
      <c r="C92" s="105"/>
      <c r="D92" s="105"/>
      <c r="E92" s="105"/>
      <c r="F92" s="105"/>
      <c r="G92" s="105"/>
      <c r="H92" s="105"/>
      <c r="I92" s="105"/>
      <c r="J92" s="105"/>
      <c r="K92" s="105"/>
      <c r="L92" s="105"/>
      <c r="M92" s="105"/>
      <c r="N92" s="105"/>
      <c r="O92" s="69"/>
      <c r="P92" s="69"/>
      <c r="Q92" s="46"/>
      <c r="R92" s="46"/>
      <c r="S92" s="46"/>
      <c r="T92" s="46"/>
      <c r="U92" s="80"/>
      <c r="V92" s="80"/>
      <c r="W92" s="80"/>
      <c r="X92" s="80"/>
      <c r="Y92" s="80"/>
      <c r="Z92" s="80"/>
    </row>
    <row r="93" spans="3:26" ht="15">
      <c r="C93" s="105"/>
      <c r="D93" s="105"/>
      <c r="E93" s="105"/>
      <c r="F93" s="105"/>
      <c r="G93" s="105"/>
      <c r="H93" s="105"/>
      <c r="I93" s="105"/>
      <c r="J93" s="105"/>
      <c r="K93" s="105"/>
      <c r="L93" s="105"/>
      <c r="M93" s="105"/>
      <c r="N93" s="105"/>
      <c r="O93" s="46"/>
      <c r="P93" s="46"/>
      <c r="Q93" s="46"/>
      <c r="R93" s="142"/>
      <c r="S93" s="142"/>
      <c r="T93" s="142"/>
      <c r="U93" s="82"/>
      <c r="V93" s="82"/>
      <c r="W93" s="82"/>
      <c r="X93" s="82"/>
      <c r="Y93" s="82"/>
      <c r="Z93" s="82"/>
    </row>
    <row r="94" spans="3:28" ht="15">
      <c r="C94" s="105"/>
      <c r="D94" s="105"/>
      <c r="E94" s="105"/>
      <c r="F94" s="105"/>
      <c r="G94" s="105"/>
      <c r="H94" s="105"/>
      <c r="I94" s="105"/>
      <c r="J94" s="105"/>
      <c r="K94" s="105"/>
      <c r="L94" s="105"/>
      <c r="M94" s="105"/>
      <c r="N94" s="105"/>
      <c r="O94" s="46"/>
      <c r="P94" s="46"/>
      <c r="Q94" s="46"/>
      <c r="R94" s="46"/>
      <c r="S94" s="46"/>
      <c r="T94" s="46"/>
      <c r="U94" s="80"/>
      <c r="V94" s="80"/>
      <c r="W94" s="80"/>
      <c r="X94" s="80"/>
      <c r="Y94" s="80"/>
      <c r="Z94" s="80"/>
      <c r="AA94" s="86"/>
      <c r="AB94" s="86"/>
    </row>
    <row r="95" spans="3:28" ht="15">
      <c r="C95" s="105"/>
      <c r="D95" s="105"/>
      <c r="E95" s="105"/>
      <c r="F95" s="105"/>
      <c r="G95" s="105"/>
      <c r="H95" s="105"/>
      <c r="I95" s="105"/>
      <c r="J95" s="105"/>
      <c r="K95" s="105"/>
      <c r="L95" s="105"/>
      <c r="M95" s="105"/>
      <c r="N95" s="105"/>
      <c r="O95" s="143"/>
      <c r="P95" s="143"/>
      <c r="Q95" s="143"/>
      <c r="R95" s="143"/>
      <c r="S95" s="46"/>
      <c r="T95" s="46"/>
      <c r="U95" s="46"/>
      <c r="V95" s="46"/>
      <c r="W95" s="46"/>
      <c r="X95" s="46"/>
      <c r="Y95" s="46"/>
      <c r="Z95" s="46"/>
      <c r="AA95" s="86"/>
      <c r="AB95" s="86"/>
    </row>
    <row r="96" spans="3:28" ht="12.75">
      <c r="C96" s="86"/>
      <c r="D96" s="86"/>
      <c r="E96" s="86"/>
      <c r="F96" s="86"/>
      <c r="G96" s="86"/>
      <c r="H96" s="86"/>
      <c r="I96" s="86"/>
      <c r="J96" s="86"/>
      <c r="K96" s="86"/>
      <c r="L96" s="86"/>
      <c r="M96" s="86"/>
      <c r="N96" s="86"/>
      <c r="O96" s="91"/>
      <c r="P96" s="91"/>
      <c r="Q96" s="91"/>
      <c r="R96" s="91"/>
      <c r="S96" s="91"/>
      <c r="T96" s="91"/>
      <c r="U96" s="91"/>
      <c r="V96" s="91"/>
      <c r="W96" s="91"/>
      <c r="X96" s="91"/>
      <c r="Y96" s="91"/>
      <c r="Z96" s="91"/>
      <c r="AA96" s="86"/>
      <c r="AB96" s="86"/>
    </row>
    <row r="97" spans="3:28" ht="12.75">
      <c r="C97" s="86"/>
      <c r="D97" s="86"/>
      <c r="E97" s="86"/>
      <c r="F97" s="86"/>
      <c r="G97" s="86"/>
      <c r="H97" s="86"/>
      <c r="I97" s="86"/>
      <c r="J97" s="86"/>
      <c r="K97" s="86"/>
      <c r="L97" s="86"/>
      <c r="M97" s="86"/>
      <c r="N97" s="86"/>
      <c r="O97" s="86"/>
      <c r="P97" s="86"/>
      <c r="Q97" s="144"/>
      <c r="R97" s="144"/>
      <c r="S97" s="144"/>
      <c r="T97" s="144"/>
      <c r="U97" s="144"/>
      <c r="V97" s="144"/>
      <c r="W97" s="144"/>
      <c r="X97" s="144"/>
      <c r="Y97" s="144"/>
      <c r="Z97" s="144"/>
      <c r="AA97" s="86"/>
      <c r="AB97" s="86"/>
    </row>
  </sheetData>
  <sheetProtection/>
  <mergeCells count="66">
    <mergeCell ref="AC57:AD57"/>
    <mergeCell ref="U19:U20"/>
    <mergeCell ref="V19:V20"/>
    <mergeCell ref="W19:W20"/>
    <mergeCell ref="X19:X20"/>
    <mergeCell ref="Y19:Y20"/>
    <mergeCell ref="Z19:Z20"/>
    <mergeCell ref="AB45:AB46"/>
    <mergeCell ref="AB19:AB20"/>
    <mergeCell ref="AB57:AB58"/>
    <mergeCell ref="Q19:Q20"/>
    <mergeCell ref="R19:R20"/>
    <mergeCell ref="S19:S20"/>
    <mergeCell ref="T19:T20"/>
    <mergeCell ref="A53:AD53"/>
    <mergeCell ref="A54:AD54"/>
    <mergeCell ref="X45:X46"/>
    <mergeCell ref="AA19:AA20"/>
    <mergeCell ref="AC19:AD19"/>
    <mergeCell ref="AC45:AD45"/>
    <mergeCell ref="A65:AD65"/>
    <mergeCell ref="A66:AD66"/>
    <mergeCell ref="AC18:AD18"/>
    <mergeCell ref="X57:X58"/>
    <mergeCell ref="Y57:Y58"/>
    <mergeCell ref="Z57:Z58"/>
    <mergeCell ref="AA57:AA58"/>
    <mergeCell ref="Y45:Y46"/>
    <mergeCell ref="Z45:Z46"/>
    <mergeCell ref="AA45:AA46"/>
    <mergeCell ref="B57:B58"/>
    <mergeCell ref="T57:T58"/>
    <mergeCell ref="U57:U58"/>
    <mergeCell ref="V57:V58"/>
    <mergeCell ref="W57:W58"/>
    <mergeCell ref="B45:B46"/>
    <mergeCell ref="T45:T46"/>
    <mergeCell ref="U45:U46"/>
    <mergeCell ref="V45:V46"/>
    <mergeCell ref="W45:W46"/>
    <mergeCell ref="Q2:Q3"/>
    <mergeCell ref="R2:R3"/>
    <mergeCell ref="S2:S3"/>
    <mergeCell ref="T2:T3"/>
    <mergeCell ref="U2:U3"/>
    <mergeCell ref="V2:V3"/>
    <mergeCell ref="W2:W3"/>
    <mergeCell ref="X2:X3"/>
    <mergeCell ref="Y2:Y3"/>
    <mergeCell ref="Z2:Z3"/>
    <mergeCell ref="AA2:AA3"/>
    <mergeCell ref="AC2:AD2"/>
    <mergeCell ref="AB2:AB3"/>
    <mergeCell ref="D2:D3"/>
    <mergeCell ref="E2:E3"/>
    <mergeCell ref="F2:F3"/>
    <mergeCell ref="G2:G3"/>
    <mergeCell ref="H2:H3"/>
    <mergeCell ref="I2:I3"/>
    <mergeCell ref="P2:P3"/>
    <mergeCell ref="J2:J3"/>
    <mergeCell ref="K2:K3"/>
    <mergeCell ref="L2:L3"/>
    <mergeCell ref="M2:M3"/>
    <mergeCell ref="N2:N3"/>
    <mergeCell ref="O2:O3"/>
  </mergeCells>
  <printOptions horizontalCentered="1"/>
  <pageMargins left="0.7480314960629921" right="0.7480314960629921" top="0.984251968503937" bottom="0" header="0.4330708661417323" footer="0.2362204724409449"/>
  <pageSetup fitToHeight="1" fitToWidth="1" horizontalDpi="600" verticalDpi="600" orientation="portrait" paperSize="9" scale="48" r:id="rId2"/>
  <headerFooter alignWithMargins="0">
    <oddHeader>&amp;R&amp;"Arial,Bold"&amp;16BUS AND COACH TRAVEL</oddHead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AM108"/>
  <sheetViews>
    <sheetView zoomScale="75" zoomScaleNormal="75" zoomScalePageLayoutView="0" workbookViewId="0" topLeftCell="A1">
      <selection activeCell="A1" sqref="A1"/>
    </sheetView>
  </sheetViews>
  <sheetFormatPr defaultColWidth="9.140625" defaultRowHeight="12.75"/>
  <cols>
    <col min="1" max="1" width="6.57421875" style="16" customWidth="1"/>
    <col min="2" max="2" width="43.28125" style="16" customWidth="1"/>
    <col min="3" max="17" width="10.00390625" style="16" hidden="1" customWidth="1"/>
    <col min="18" max="20" width="11.28125" style="16" customWidth="1"/>
    <col min="21" max="23" width="11.140625" style="16" customWidth="1"/>
    <col min="24" max="26" width="11.28125" style="16" customWidth="1"/>
    <col min="27" max="27" width="2.57421875" style="16" customWidth="1"/>
    <col min="28" max="28" width="11.28125" style="16" customWidth="1"/>
    <col min="29" max="29" width="2.57421875" style="16" customWidth="1"/>
    <col min="30" max="30" width="9.00390625" style="21" customWidth="1"/>
    <col min="31" max="31" width="9.8515625" style="21" customWidth="1"/>
    <col min="32" max="32" width="14.57421875" style="16" hidden="1" customWidth="1"/>
    <col min="33" max="33" width="7.421875" style="16" hidden="1" customWidth="1"/>
    <col min="34" max="34" width="8.8515625" style="16" hidden="1" customWidth="1"/>
    <col min="35" max="35" width="3.8515625" style="16" hidden="1" customWidth="1"/>
    <col min="36" max="36" width="8.57421875" style="16" hidden="1" customWidth="1"/>
    <col min="37" max="37" width="4.00390625" style="16" hidden="1" customWidth="1"/>
    <col min="38" max="16384" width="9.140625" style="16" customWidth="1"/>
  </cols>
  <sheetData>
    <row r="1" spans="1:36" s="15" customFormat="1" ht="19.5" customHeight="1">
      <c r="A1" s="15" t="s">
        <v>246</v>
      </c>
      <c r="R1" s="403"/>
      <c r="S1" s="403"/>
      <c r="T1" s="403"/>
      <c r="U1" s="403"/>
      <c r="V1" s="403"/>
      <c r="W1" s="403"/>
      <c r="X1" s="270"/>
      <c r="Y1" s="270"/>
      <c r="AF1" s="270"/>
      <c r="AG1" s="270"/>
      <c r="AH1" s="270"/>
      <c r="AI1" s="270"/>
      <c r="AJ1" s="270"/>
    </row>
    <row r="2" spans="1:37" ht="15" customHeight="1">
      <c r="A2" s="23"/>
      <c r="B2" s="23"/>
      <c r="C2" s="536" t="s">
        <v>198</v>
      </c>
      <c r="D2" s="536" t="s">
        <v>199</v>
      </c>
      <c r="E2" s="536" t="s">
        <v>200</v>
      </c>
      <c r="F2" s="536" t="s">
        <v>201</v>
      </c>
      <c r="G2" s="536" t="s">
        <v>202</v>
      </c>
      <c r="H2" s="536" t="s">
        <v>203</v>
      </c>
      <c r="I2" s="536" t="s">
        <v>204</v>
      </c>
      <c r="J2" s="536" t="s">
        <v>205</v>
      </c>
      <c r="K2" s="536" t="s">
        <v>206</v>
      </c>
      <c r="L2" s="536" t="s">
        <v>207</v>
      </c>
      <c r="M2" s="536" t="s">
        <v>208</v>
      </c>
      <c r="N2" s="536" t="s">
        <v>68</v>
      </c>
      <c r="O2" s="536" t="s">
        <v>69</v>
      </c>
      <c r="P2" s="536" t="s">
        <v>70</v>
      </c>
      <c r="Q2" s="536" t="s">
        <v>71</v>
      </c>
      <c r="R2" s="538" t="s">
        <v>72</v>
      </c>
      <c r="S2" s="540" t="s">
        <v>73</v>
      </c>
      <c r="T2" s="540" t="s">
        <v>74</v>
      </c>
      <c r="U2" s="540" t="s">
        <v>75</v>
      </c>
      <c r="V2" s="540" t="s">
        <v>76</v>
      </c>
      <c r="W2" s="540" t="s">
        <v>77</v>
      </c>
      <c r="X2" s="540" t="s">
        <v>78</v>
      </c>
      <c r="Y2" s="542" t="s">
        <v>79</v>
      </c>
      <c r="Z2" s="542" t="s">
        <v>188</v>
      </c>
      <c r="AA2" s="447"/>
      <c r="AB2" s="544" t="s">
        <v>314</v>
      </c>
      <c r="AC2" s="446"/>
      <c r="AD2" s="17" t="s">
        <v>80</v>
      </c>
      <c r="AE2" s="18"/>
      <c r="AI2" s="21"/>
      <c r="AJ2" s="21"/>
      <c r="AK2" s="21"/>
    </row>
    <row r="3" spans="1:37" ht="16.5" thickBot="1">
      <c r="A3" s="24"/>
      <c r="B3" s="24"/>
      <c r="C3" s="537"/>
      <c r="D3" s="537"/>
      <c r="E3" s="537"/>
      <c r="F3" s="537"/>
      <c r="G3" s="537"/>
      <c r="H3" s="537"/>
      <c r="I3" s="537"/>
      <c r="J3" s="537"/>
      <c r="K3" s="537"/>
      <c r="L3" s="537"/>
      <c r="M3" s="537"/>
      <c r="N3" s="537"/>
      <c r="O3" s="537"/>
      <c r="P3" s="537"/>
      <c r="Q3" s="537"/>
      <c r="R3" s="539"/>
      <c r="S3" s="541"/>
      <c r="T3" s="541"/>
      <c r="U3" s="541"/>
      <c r="V3" s="541"/>
      <c r="W3" s="541"/>
      <c r="X3" s="541"/>
      <c r="Y3" s="543"/>
      <c r="Z3" s="543"/>
      <c r="AA3" s="448"/>
      <c r="AB3" s="545"/>
      <c r="AC3" s="449"/>
      <c r="AD3" s="19" t="s">
        <v>81</v>
      </c>
      <c r="AE3" s="25" t="s">
        <v>82</v>
      </c>
      <c r="AI3" s="21"/>
      <c r="AJ3" s="21"/>
      <c r="AK3" s="21"/>
    </row>
    <row r="4" spans="1:37" ht="16.5" thickTop="1">
      <c r="A4" s="15" t="s">
        <v>101</v>
      </c>
      <c r="B4" s="15"/>
      <c r="C4" s="15"/>
      <c r="D4" s="15"/>
      <c r="E4" s="15"/>
      <c r="F4" s="15"/>
      <c r="G4" s="15"/>
      <c r="H4" s="15"/>
      <c r="I4" s="15"/>
      <c r="J4" s="15"/>
      <c r="K4" s="15"/>
      <c r="L4" s="15"/>
      <c r="M4" s="15"/>
      <c r="N4" s="15"/>
      <c r="O4" s="15"/>
      <c r="P4" s="15"/>
      <c r="Q4" s="15"/>
      <c r="R4" s="399"/>
      <c r="S4" s="399"/>
      <c r="T4" s="399"/>
      <c r="V4" s="26"/>
      <c r="Y4" s="26"/>
      <c r="AB4" s="26" t="s">
        <v>104</v>
      </c>
      <c r="AC4" s="26"/>
      <c r="AD4" s="27"/>
      <c r="AE4" s="28"/>
      <c r="AI4" s="21"/>
      <c r="AJ4" s="21"/>
      <c r="AK4" s="21"/>
    </row>
    <row r="5" spans="1:37" ht="15.75">
      <c r="A5" s="404" t="s">
        <v>272</v>
      </c>
      <c r="B5" s="15"/>
      <c r="C5" s="15"/>
      <c r="D5" s="15"/>
      <c r="E5" s="15"/>
      <c r="F5" s="15"/>
      <c r="G5" s="15"/>
      <c r="H5" s="15"/>
      <c r="I5" s="15"/>
      <c r="J5" s="15"/>
      <c r="K5" s="15"/>
      <c r="L5" s="15"/>
      <c r="M5" s="15"/>
      <c r="N5" s="15"/>
      <c r="O5" s="15"/>
      <c r="P5" s="15"/>
      <c r="Q5" s="15"/>
      <c r="R5" s="399"/>
      <c r="S5" s="399"/>
      <c r="T5" s="399"/>
      <c r="V5" s="26"/>
      <c r="Y5" s="26"/>
      <c r="Z5" s="26"/>
      <c r="AA5" s="26"/>
      <c r="AB5" s="26"/>
      <c r="AC5" s="26"/>
      <c r="AD5" s="27"/>
      <c r="AE5" s="28"/>
      <c r="AI5" s="21"/>
      <c r="AJ5" s="21"/>
      <c r="AK5" s="21"/>
    </row>
    <row r="6" spans="2:38" ht="15" customHeight="1">
      <c r="B6" s="30" t="s">
        <v>226</v>
      </c>
      <c r="C6" s="45">
        <v>236</v>
      </c>
      <c r="D6" s="45">
        <v>248</v>
      </c>
      <c r="E6" s="45">
        <v>261</v>
      </c>
      <c r="F6" s="45">
        <v>267</v>
      </c>
      <c r="G6" s="45">
        <v>279</v>
      </c>
      <c r="H6" s="45">
        <v>295</v>
      </c>
      <c r="I6" s="45">
        <v>293</v>
      </c>
      <c r="J6" s="45">
        <v>290</v>
      </c>
      <c r="K6" s="45">
        <v>296</v>
      </c>
      <c r="L6" s="45">
        <v>300</v>
      </c>
      <c r="M6" s="45">
        <v>312</v>
      </c>
      <c r="N6" s="45">
        <v>332</v>
      </c>
      <c r="O6" s="45">
        <v>321</v>
      </c>
      <c r="P6" s="45">
        <v>354</v>
      </c>
      <c r="Q6" s="98">
        <v>358</v>
      </c>
      <c r="R6" s="391">
        <v>274.280668842615</v>
      </c>
      <c r="S6" s="391">
        <v>296.52348362929797</v>
      </c>
      <c r="T6" s="391">
        <v>297.431617573962</v>
      </c>
      <c r="U6" s="400">
        <v>319.55147160572704</v>
      </c>
      <c r="V6" s="400">
        <v>336.740027149003</v>
      </c>
      <c r="W6" s="400">
        <v>330.913870676069</v>
      </c>
      <c r="X6" s="400">
        <v>329.21636728715197</v>
      </c>
      <c r="Y6" s="20">
        <v>340.316595377987</v>
      </c>
      <c r="Z6" s="20">
        <v>351.44665705113897</v>
      </c>
      <c r="AA6" s="20"/>
      <c r="AB6" s="20">
        <v>364.283880389471</v>
      </c>
      <c r="AC6" s="20"/>
      <c r="AD6" s="440">
        <f>(AB6-Z6)/Z6*100</f>
        <v>3.65268045115139</v>
      </c>
      <c r="AE6" s="407">
        <f>(AB6-V6)/V6*100</f>
        <v>8.17956020068864</v>
      </c>
      <c r="AI6" s="21"/>
      <c r="AJ6" s="21"/>
      <c r="AK6" s="21"/>
      <c r="AL6" s="437"/>
    </row>
    <row r="7" spans="2:38" ht="15" customHeight="1">
      <c r="B7" s="30" t="s">
        <v>295</v>
      </c>
      <c r="C7" s="30"/>
      <c r="D7" s="30"/>
      <c r="E7" s="30"/>
      <c r="F7" s="30"/>
      <c r="G7" s="30"/>
      <c r="H7" s="30"/>
      <c r="I7" s="30"/>
      <c r="J7" s="30"/>
      <c r="K7" s="30"/>
      <c r="L7" s="30"/>
      <c r="M7" s="30"/>
      <c r="N7" s="30"/>
      <c r="O7" s="30"/>
      <c r="P7" s="30"/>
      <c r="Q7" s="30"/>
      <c r="R7" s="391">
        <v>2674.223511140762</v>
      </c>
      <c r="S7" s="391">
        <v>2845.0965490630565</v>
      </c>
      <c r="T7" s="391">
        <v>2855.844129223917</v>
      </c>
      <c r="U7" s="33">
        <v>2971.6857367175858</v>
      </c>
      <c r="V7" s="33">
        <v>3068.859880765733</v>
      </c>
      <c r="W7" s="33">
        <v>3156.7338958002138</v>
      </c>
      <c r="X7" s="33">
        <v>3300.851082152677</v>
      </c>
      <c r="Y7" s="32">
        <v>3445.2107274037166</v>
      </c>
      <c r="Z7" s="32">
        <v>3573.0484887136604</v>
      </c>
      <c r="AA7" s="32"/>
      <c r="AB7" s="32">
        <v>3710.6931456578127</v>
      </c>
      <c r="AC7" s="32"/>
      <c r="AD7" s="440">
        <f>(AB7-Z7)/Z7*100</f>
        <v>3.8523030789796535</v>
      </c>
      <c r="AE7" s="407">
        <f>(AB7-V7)/V7*100</f>
        <v>20.91438807339523</v>
      </c>
      <c r="AI7" s="21"/>
      <c r="AJ7" s="21"/>
      <c r="AK7" s="21"/>
      <c r="AL7" s="437"/>
    </row>
    <row r="8" spans="1:38" ht="15" customHeight="1">
      <c r="A8" s="404" t="s">
        <v>276</v>
      </c>
      <c r="B8" s="30"/>
      <c r="C8" s="30"/>
      <c r="D8" s="30"/>
      <c r="E8" s="30"/>
      <c r="F8" s="30"/>
      <c r="G8" s="30"/>
      <c r="H8" s="30"/>
      <c r="I8" s="30"/>
      <c r="J8" s="30"/>
      <c r="K8" s="30"/>
      <c r="L8" s="30"/>
      <c r="M8" s="30"/>
      <c r="N8" s="30"/>
      <c r="O8" s="30"/>
      <c r="P8" s="30"/>
      <c r="Q8" s="30"/>
      <c r="AD8" s="440"/>
      <c r="AE8" s="407"/>
      <c r="AI8" s="21"/>
      <c r="AJ8" s="21"/>
      <c r="AK8" s="21"/>
      <c r="AL8" s="437"/>
    </row>
    <row r="9" spans="2:38" ht="15" customHeight="1">
      <c r="B9" s="30" t="s">
        <v>84</v>
      </c>
      <c r="C9" s="30"/>
      <c r="D9" s="30"/>
      <c r="E9" s="30"/>
      <c r="F9" s="30"/>
      <c r="G9" s="30"/>
      <c r="H9" s="30"/>
      <c r="I9" s="30"/>
      <c r="J9" s="30"/>
      <c r="K9" s="30"/>
      <c r="L9" s="30"/>
      <c r="M9" s="30"/>
      <c r="N9" s="30"/>
      <c r="O9" s="30"/>
      <c r="P9" s="30"/>
      <c r="Q9" s="30"/>
      <c r="R9" s="392">
        <f>R58</f>
        <v>184</v>
      </c>
      <c r="S9" s="392">
        <f>S58</f>
        <v>197</v>
      </c>
      <c r="T9" s="406">
        <f aca="true" t="shared" si="0" ref="T9:AB9">T57</f>
        <v>262</v>
      </c>
      <c r="U9" s="392">
        <f t="shared" si="0"/>
        <v>276</v>
      </c>
      <c r="V9" s="392">
        <f t="shared" si="0"/>
        <v>296</v>
      </c>
      <c r="W9" s="392">
        <f t="shared" si="0"/>
        <v>312</v>
      </c>
      <c r="X9" s="392">
        <f t="shared" si="0"/>
        <v>294.5</v>
      </c>
      <c r="Y9" s="392">
        <f t="shared" si="0"/>
        <v>299.13599999999997</v>
      </c>
      <c r="Z9" s="392">
        <f t="shared" si="0"/>
        <v>309.926</v>
      </c>
      <c r="AA9" s="483" t="s">
        <v>340</v>
      </c>
      <c r="AB9" s="392">
        <f t="shared" si="0"/>
        <v>297.078</v>
      </c>
      <c r="AC9" s="483" t="s">
        <v>340</v>
      </c>
      <c r="AD9" s="440">
        <f>(AB9-Z9)/Z9*100</f>
        <v>-4.145505701360975</v>
      </c>
      <c r="AE9" s="407">
        <f>(AB9-V9)/V9*100</f>
        <v>0.3641891891891806</v>
      </c>
      <c r="AI9" s="21"/>
      <c r="AJ9" s="21"/>
      <c r="AK9" s="21"/>
      <c r="AL9" s="437"/>
    </row>
    <row r="10" spans="1:38" ht="15" customHeight="1">
      <c r="A10" s="404" t="s">
        <v>277</v>
      </c>
      <c r="B10" s="30"/>
      <c r="C10" s="30"/>
      <c r="D10" s="30"/>
      <c r="E10" s="30"/>
      <c r="F10" s="30"/>
      <c r="G10" s="30"/>
      <c r="H10" s="30"/>
      <c r="I10" s="30"/>
      <c r="J10" s="30"/>
      <c r="K10" s="30"/>
      <c r="L10" s="30"/>
      <c r="M10" s="30"/>
      <c r="N10" s="30"/>
      <c r="O10" s="30"/>
      <c r="P10" s="30"/>
      <c r="Q10" s="30"/>
      <c r="R10" s="391"/>
      <c r="S10" s="391"/>
      <c r="T10" s="391"/>
      <c r="U10" s="391"/>
      <c r="V10" s="391"/>
      <c r="W10" s="391"/>
      <c r="X10" s="391"/>
      <c r="Y10" s="391"/>
      <c r="Z10" s="391"/>
      <c r="AA10" s="391"/>
      <c r="AB10" s="391"/>
      <c r="AC10" s="391"/>
      <c r="AD10" s="440"/>
      <c r="AE10" s="407"/>
      <c r="AI10" s="21"/>
      <c r="AJ10" s="21"/>
      <c r="AK10" s="21"/>
      <c r="AL10" s="437"/>
    </row>
    <row r="11" spans="2:38" ht="15" customHeight="1">
      <c r="B11" s="30" t="s">
        <v>84</v>
      </c>
      <c r="C11" s="30"/>
      <c r="D11" s="30"/>
      <c r="E11" s="30"/>
      <c r="F11" s="30"/>
      <c r="G11" s="30"/>
      <c r="H11" s="30"/>
      <c r="I11" s="30"/>
      <c r="J11" s="30"/>
      <c r="K11" s="30"/>
      <c r="L11" s="30"/>
      <c r="M11" s="30"/>
      <c r="N11" s="30"/>
      <c r="O11" s="30"/>
      <c r="P11" s="30"/>
      <c r="Q11" s="30"/>
      <c r="R11" s="391">
        <v>458</v>
      </c>
      <c r="S11" s="392">
        <f aca="true" t="shared" si="1" ref="S11:AB11">S9+S6</f>
        <v>493.52348362929797</v>
      </c>
      <c r="T11" s="405">
        <v>559</v>
      </c>
      <c r="U11" s="391">
        <v>597</v>
      </c>
      <c r="V11" s="392">
        <f t="shared" si="1"/>
        <v>632.740027149003</v>
      </c>
      <c r="W11" s="392">
        <f t="shared" si="1"/>
        <v>642.913870676069</v>
      </c>
      <c r="X11" s="392">
        <f t="shared" si="1"/>
        <v>623.716367287152</v>
      </c>
      <c r="Y11" s="391">
        <v>640</v>
      </c>
      <c r="Z11" s="392">
        <f t="shared" si="1"/>
        <v>661.372657051139</v>
      </c>
      <c r="AA11" s="483" t="s">
        <v>340</v>
      </c>
      <c r="AB11" s="392">
        <f t="shared" si="1"/>
        <v>661.361880389471</v>
      </c>
      <c r="AC11" s="483" t="s">
        <v>340</v>
      </c>
      <c r="AD11" s="440">
        <f>(AB11-Z11)/Z11*100</f>
        <v>-0.0016294386459795097</v>
      </c>
      <c r="AE11" s="407">
        <f>(AB11-V11)/V11*100</f>
        <v>4.523477575684947</v>
      </c>
      <c r="AI11" s="21"/>
      <c r="AJ11" s="21"/>
      <c r="AK11" s="21"/>
      <c r="AL11" s="437"/>
    </row>
    <row r="12" spans="1:38" ht="15" customHeight="1">
      <c r="A12" s="30"/>
      <c r="B12" s="30"/>
      <c r="C12" s="30"/>
      <c r="D12" s="30"/>
      <c r="E12" s="30"/>
      <c r="F12" s="30"/>
      <c r="G12" s="30"/>
      <c r="H12" s="30"/>
      <c r="I12" s="30"/>
      <c r="J12" s="30"/>
      <c r="K12" s="30"/>
      <c r="L12" s="30"/>
      <c r="M12" s="30"/>
      <c r="N12" s="30"/>
      <c r="O12" s="30"/>
      <c r="P12" s="30"/>
      <c r="Q12" s="30"/>
      <c r="R12" s="399"/>
      <c r="S12" s="399"/>
      <c r="T12" s="399"/>
      <c r="U12" s="399"/>
      <c r="V12" s="399"/>
      <c r="W12" s="399"/>
      <c r="X12" s="399"/>
      <c r="Y12" s="32"/>
      <c r="AD12" s="440"/>
      <c r="AE12" s="407"/>
      <c r="AI12" s="21"/>
      <c r="AJ12" s="21"/>
      <c r="AK12" s="21"/>
      <c r="AL12" s="437"/>
    </row>
    <row r="13" spans="1:38" ht="15" customHeight="1">
      <c r="A13" s="29" t="s">
        <v>321</v>
      </c>
      <c r="B13" s="34"/>
      <c r="C13" s="34"/>
      <c r="D13" s="34"/>
      <c r="E13" s="34"/>
      <c r="F13" s="34"/>
      <c r="G13" s="34"/>
      <c r="H13" s="34"/>
      <c r="I13" s="34"/>
      <c r="J13" s="34"/>
      <c r="K13" s="34"/>
      <c r="L13" s="34"/>
      <c r="M13" s="34"/>
      <c r="N13" s="34"/>
      <c r="O13" s="34"/>
      <c r="P13" s="34"/>
      <c r="Q13" s="34"/>
      <c r="R13" s="399"/>
      <c r="S13" s="399"/>
      <c r="T13" s="399"/>
      <c r="U13" s="399"/>
      <c r="V13" s="399"/>
      <c r="W13" s="399"/>
      <c r="X13" s="399"/>
      <c r="Y13" s="437"/>
      <c r="AD13" s="440"/>
      <c r="AE13" s="407"/>
      <c r="AI13" s="21"/>
      <c r="AJ13" s="21"/>
      <c r="AK13" s="21"/>
      <c r="AL13" s="437"/>
    </row>
    <row r="14" spans="1:38" ht="15" customHeight="1">
      <c r="A14" s="404" t="s">
        <v>272</v>
      </c>
      <c r="B14" s="34"/>
      <c r="C14" s="34"/>
      <c r="D14" s="34"/>
      <c r="E14" s="34"/>
      <c r="F14" s="34"/>
      <c r="G14" s="34"/>
      <c r="H14" s="34"/>
      <c r="I14" s="34"/>
      <c r="J14" s="34"/>
      <c r="K14" s="34"/>
      <c r="L14" s="34"/>
      <c r="M14" s="34"/>
      <c r="N14" s="34"/>
      <c r="O14" s="34"/>
      <c r="P14" s="34"/>
      <c r="Q14" s="34"/>
      <c r="R14" s="399"/>
      <c r="S14" s="399"/>
      <c r="T14" s="399"/>
      <c r="U14" s="399"/>
      <c r="V14" s="399"/>
      <c r="W14" s="399"/>
      <c r="X14" s="399"/>
      <c r="Y14" s="32"/>
      <c r="AD14" s="440"/>
      <c r="AE14" s="407"/>
      <c r="AI14" s="21"/>
      <c r="AJ14" s="21"/>
      <c r="AK14" s="21"/>
      <c r="AL14" s="437"/>
    </row>
    <row r="15" spans="2:38" ht="15" customHeight="1">
      <c r="B15" s="30" t="s">
        <v>84</v>
      </c>
      <c r="C15" s="407">
        <f aca="true" t="shared" si="2" ref="C15:Q15">ROUND(C6*($Z$31/C31),1)</f>
        <v>439.4</v>
      </c>
      <c r="D15" s="407">
        <f t="shared" si="2"/>
        <v>426.5</v>
      </c>
      <c r="E15" s="407">
        <f t="shared" si="2"/>
        <v>423.9</v>
      </c>
      <c r="F15" s="407">
        <f t="shared" si="2"/>
        <v>422.9</v>
      </c>
      <c r="G15" s="407">
        <f t="shared" si="2"/>
        <v>431.3</v>
      </c>
      <c r="H15" s="407">
        <f t="shared" si="2"/>
        <v>450.7</v>
      </c>
      <c r="I15" s="407">
        <f t="shared" si="2"/>
        <v>435</v>
      </c>
      <c r="J15" s="407">
        <f t="shared" si="2"/>
        <v>413.1</v>
      </c>
      <c r="K15" s="407">
        <f t="shared" si="2"/>
        <v>414.2</v>
      </c>
      <c r="L15" s="407">
        <f t="shared" si="2"/>
        <v>413.3</v>
      </c>
      <c r="M15" s="407">
        <f t="shared" si="2"/>
        <v>425.4</v>
      </c>
      <c r="N15" s="407">
        <f t="shared" si="2"/>
        <v>442.5</v>
      </c>
      <c r="O15" s="407">
        <f t="shared" si="2"/>
        <v>421.4</v>
      </c>
      <c r="P15" s="407">
        <f t="shared" si="2"/>
        <v>452.8</v>
      </c>
      <c r="Q15" s="452">
        <f t="shared" si="2"/>
        <v>448.8</v>
      </c>
      <c r="R15" s="438">
        <f aca="true" t="shared" si="3" ref="R15:Y15">ROUND(R6*($AB$31/R31),1)</f>
        <v>339.5</v>
      </c>
      <c r="S15" s="438">
        <f t="shared" si="3"/>
        <v>357</v>
      </c>
      <c r="T15" s="438">
        <f t="shared" si="3"/>
        <v>348.7</v>
      </c>
      <c r="U15" s="438">
        <f t="shared" si="3"/>
        <v>364</v>
      </c>
      <c r="V15" s="438">
        <f t="shared" si="3"/>
        <v>374.2</v>
      </c>
      <c r="W15" s="438">
        <f t="shared" si="3"/>
        <v>358.4</v>
      </c>
      <c r="X15" s="438">
        <f t="shared" si="3"/>
        <v>347</v>
      </c>
      <c r="Y15" s="438">
        <f t="shared" si="3"/>
        <v>352.4</v>
      </c>
      <c r="Z15" s="438">
        <f>ROUND(Z6*($AB$31/Z31),1)</f>
        <v>357.9</v>
      </c>
      <c r="AA15" s="438"/>
      <c r="AB15" s="438">
        <f>ROUND(AB6*($AB$31/AB31),1)</f>
        <v>364.3</v>
      </c>
      <c r="AC15" s="438"/>
      <c r="AD15" s="440">
        <f>(AB15-Z15)/Z15*100</f>
        <v>1.7882089969265256</v>
      </c>
      <c r="AE15" s="407">
        <f>(AB15-V15)/V15*100</f>
        <v>-2.6456440406199833</v>
      </c>
      <c r="AI15" s="21"/>
      <c r="AJ15" s="21"/>
      <c r="AK15" s="21"/>
      <c r="AL15" s="437"/>
    </row>
    <row r="16" spans="2:38" ht="15" customHeight="1">
      <c r="B16" s="30" t="s">
        <v>85</v>
      </c>
      <c r="C16" s="30"/>
      <c r="D16" s="30"/>
      <c r="E16" s="30"/>
      <c r="F16" s="30"/>
      <c r="G16" s="30"/>
      <c r="H16" s="30"/>
      <c r="I16" s="30"/>
      <c r="J16" s="30"/>
      <c r="K16" s="30"/>
      <c r="L16" s="30"/>
      <c r="M16" s="30"/>
      <c r="N16" s="30"/>
      <c r="O16" s="30"/>
      <c r="P16" s="30"/>
      <c r="Q16" s="30"/>
      <c r="R16" s="438">
        <f aca="true" t="shared" si="4" ref="R16:Y16">ROUND(R7*($AB$31/R31),1)</f>
        <v>3310</v>
      </c>
      <c r="S16" s="438">
        <f t="shared" si="4"/>
        <v>3425.8</v>
      </c>
      <c r="T16" s="438">
        <f t="shared" si="4"/>
        <v>3348</v>
      </c>
      <c r="U16" s="438">
        <f t="shared" si="4"/>
        <v>3384.8</v>
      </c>
      <c r="V16" s="438">
        <f t="shared" si="4"/>
        <v>3409.8</v>
      </c>
      <c r="W16" s="438">
        <f t="shared" si="4"/>
        <v>3419.1</v>
      </c>
      <c r="X16" s="438">
        <f t="shared" si="4"/>
        <v>3478.9</v>
      </c>
      <c r="Y16" s="438">
        <f t="shared" si="4"/>
        <v>3567.2</v>
      </c>
      <c r="Z16" s="438">
        <f>ROUND(Z7*($AB$31/Z31),1)</f>
        <v>3638.9</v>
      </c>
      <c r="AA16" s="438"/>
      <c r="AB16" s="438">
        <f>ROUND(AB7*($AB$31/AB31),1)</f>
        <v>3710.7</v>
      </c>
      <c r="AC16" s="438"/>
      <c r="AD16" s="440">
        <f>(AB16-Z16)/Z16*100</f>
        <v>1.973123746187027</v>
      </c>
      <c r="AE16" s="407">
        <f>(AB16-V16)/V16*100</f>
        <v>8.824564490585947</v>
      </c>
      <c r="AI16" s="21"/>
      <c r="AJ16" s="21"/>
      <c r="AK16" s="21"/>
      <c r="AL16" s="437"/>
    </row>
    <row r="17" spans="1:39" ht="15" customHeight="1">
      <c r="A17" s="404" t="s">
        <v>276</v>
      </c>
      <c r="B17" s="30"/>
      <c r="C17" s="30"/>
      <c r="D17" s="30"/>
      <c r="E17" s="30"/>
      <c r="F17" s="30"/>
      <c r="G17" s="30"/>
      <c r="H17" s="30"/>
      <c r="I17" s="30"/>
      <c r="J17" s="30"/>
      <c r="K17" s="30"/>
      <c r="L17" s="30"/>
      <c r="M17" s="30"/>
      <c r="N17" s="30"/>
      <c r="O17" s="30"/>
      <c r="P17" s="30"/>
      <c r="Q17" s="30"/>
      <c r="R17" s="33"/>
      <c r="S17" s="33"/>
      <c r="T17" s="33"/>
      <c r="U17" s="14"/>
      <c r="V17" s="14"/>
      <c r="W17" s="14"/>
      <c r="X17" s="14"/>
      <c r="Y17" s="32"/>
      <c r="AD17" s="440"/>
      <c r="AE17" s="407"/>
      <c r="AI17" s="21"/>
      <c r="AJ17" s="21"/>
      <c r="AK17" s="21"/>
      <c r="AL17" s="437"/>
      <c r="AM17" s="436" t="s">
        <v>319</v>
      </c>
    </row>
    <row r="18" spans="2:38" ht="15" customHeight="1">
      <c r="B18" s="30" t="s">
        <v>84</v>
      </c>
      <c r="C18" s="30"/>
      <c r="D18" s="30"/>
      <c r="E18" s="30"/>
      <c r="F18" s="30"/>
      <c r="G18" s="30"/>
      <c r="H18" s="30"/>
      <c r="I18" s="30"/>
      <c r="J18" s="30"/>
      <c r="K18" s="30"/>
      <c r="L18" s="30"/>
      <c r="M18" s="30"/>
      <c r="N18" s="30"/>
      <c r="O18" s="30"/>
      <c r="P18" s="30"/>
      <c r="Q18" s="30"/>
      <c r="R18" s="393">
        <f>R74</f>
        <v>111.4</v>
      </c>
      <c r="S18" s="393">
        <f>S74</f>
        <v>114.4</v>
      </c>
      <c r="T18" s="408">
        <f>T73</f>
        <v>181.7</v>
      </c>
      <c r="U18" s="393">
        <f aca="true" t="shared" si="5" ref="U18:AB18">U73</f>
        <v>185.7</v>
      </c>
      <c r="V18" s="393">
        <f t="shared" si="5"/>
        <v>200</v>
      </c>
      <c r="W18" s="393">
        <f t="shared" si="5"/>
        <v>202.5</v>
      </c>
      <c r="X18" s="393">
        <f t="shared" si="5"/>
        <v>184.4</v>
      </c>
      <c r="Y18" s="393">
        <f t="shared" si="5"/>
        <v>187.6</v>
      </c>
      <c r="Z18" s="393">
        <f t="shared" si="5"/>
        <v>202.1</v>
      </c>
      <c r="AA18" s="483" t="s">
        <v>340</v>
      </c>
      <c r="AB18" s="393">
        <f t="shared" si="5"/>
        <v>190</v>
      </c>
      <c r="AC18" s="483" t="s">
        <v>340</v>
      </c>
      <c r="AD18" s="440">
        <f>(AB18-Z18)/Z18*100</f>
        <v>-5.987135081642749</v>
      </c>
      <c r="AE18" s="407">
        <f>(AB18-V18)/V18*100</f>
        <v>-5</v>
      </c>
      <c r="AI18" s="21"/>
      <c r="AJ18" s="21"/>
      <c r="AK18" s="21"/>
      <c r="AL18" s="437"/>
    </row>
    <row r="19" spans="1:38" ht="15" customHeight="1">
      <c r="A19" s="404" t="s">
        <v>277</v>
      </c>
      <c r="B19" s="30"/>
      <c r="C19" s="30"/>
      <c r="D19" s="30"/>
      <c r="E19" s="30"/>
      <c r="F19" s="30"/>
      <c r="G19" s="30"/>
      <c r="H19" s="30"/>
      <c r="I19" s="30"/>
      <c r="J19" s="30"/>
      <c r="K19" s="30"/>
      <c r="L19" s="30"/>
      <c r="M19" s="30"/>
      <c r="N19" s="30"/>
      <c r="O19" s="30"/>
      <c r="P19" s="30"/>
      <c r="Q19" s="30"/>
      <c r="R19" s="33"/>
      <c r="S19" s="33"/>
      <c r="T19" s="33"/>
      <c r="U19" s="14"/>
      <c r="V19" s="14"/>
      <c r="W19" s="14"/>
      <c r="X19" s="14"/>
      <c r="Y19" s="32"/>
      <c r="AD19" s="440"/>
      <c r="AE19" s="407"/>
      <c r="AI19" s="21"/>
      <c r="AJ19" s="21"/>
      <c r="AK19" s="21"/>
      <c r="AL19" s="437"/>
    </row>
    <row r="20" spans="1:38" ht="15" customHeight="1" thickBot="1">
      <c r="A20" s="22"/>
      <c r="B20" s="409" t="s">
        <v>84</v>
      </c>
      <c r="C20" s="409"/>
      <c r="D20" s="409"/>
      <c r="E20" s="409"/>
      <c r="F20" s="409"/>
      <c r="G20" s="409"/>
      <c r="H20" s="409"/>
      <c r="I20" s="409"/>
      <c r="J20" s="409"/>
      <c r="K20" s="409"/>
      <c r="L20" s="409"/>
      <c r="M20" s="409"/>
      <c r="N20" s="409"/>
      <c r="O20" s="409"/>
      <c r="P20" s="409"/>
      <c r="Q20" s="409"/>
      <c r="R20" s="394">
        <f>R18+R15</f>
        <v>450.9</v>
      </c>
      <c r="S20" s="394">
        <f aca="true" t="shared" si="6" ref="S20:AB20">S18+S15</f>
        <v>471.4</v>
      </c>
      <c r="T20" s="410">
        <f t="shared" si="6"/>
        <v>530.4</v>
      </c>
      <c r="U20" s="394">
        <f t="shared" si="6"/>
        <v>549.7</v>
      </c>
      <c r="V20" s="394">
        <f t="shared" si="6"/>
        <v>574.2</v>
      </c>
      <c r="W20" s="394">
        <f t="shared" si="6"/>
        <v>560.9</v>
      </c>
      <c r="X20" s="394">
        <f t="shared" si="6"/>
        <v>531.4</v>
      </c>
      <c r="Y20" s="394">
        <f t="shared" si="6"/>
        <v>540</v>
      </c>
      <c r="Z20" s="394">
        <f t="shared" si="6"/>
        <v>560</v>
      </c>
      <c r="AA20" s="484" t="s">
        <v>340</v>
      </c>
      <c r="AB20" s="394">
        <f t="shared" si="6"/>
        <v>554.3</v>
      </c>
      <c r="AC20" s="485" t="s">
        <v>340</v>
      </c>
      <c r="AD20" s="441">
        <f>(AB20-Z20)/Z20*100</f>
        <v>-1.0178571428571508</v>
      </c>
      <c r="AE20" s="439">
        <f>(AB20-V20)/V20*100</f>
        <v>-3.4656913967258953</v>
      </c>
      <c r="AI20" s="21"/>
      <c r="AJ20" s="21"/>
      <c r="AK20" s="21"/>
      <c r="AL20" s="437"/>
    </row>
    <row r="21" spans="1:38" ht="15" customHeight="1">
      <c r="A21" s="86" t="s">
        <v>330</v>
      </c>
      <c r="B21" s="30"/>
      <c r="C21" s="30"/>
      <c r="D21" s="30"/>
      <c r="E21" s="30"/>
      <c r="F21" s="30"/>
      <c r="G21" s="30"/>
      <c r="H21" s="30"/>
      <c r="I21" s="30"/>
      <c r="J21" s="30"/>
      <c r="K21" s="30"/>
      <c r="L21" s="30"/>
      <c r="M21" s="30"/>
      <c r="N21" s="30"/>
      <c r="O21" s="30"/>
      <c r="P21" s="30"/>
      <c r="Q21" s="30"/>
      <c r="R21" s="393"/>
      <c r="S21" s="393"/>
      <c r="T21" s="393"/>
      <c r="U21" s="393"/>
      <c r="V21" s="393"/>
      <c r="W21" s="393"/>
      <c r="X21" s="393"/>
      <c r="Y21" s="393"/>
      <c r="Z21" s="393"/>
      <c r="AA21" s="393"/>
      <c r="AB21" s="393"/>
      <c r="AC21" s="393"/>
      <c r="AD21" s="407"/>
      <c r="AE21" s="407"/>
      <c r="AI21" s="21"/>
      <c r="AJ21" s="21"/>
      <c r="AK21" s="21"/>
      <c r="AL21" s="437"/>
    </row>
    <row r="22" spans="1:36" ht="15">
      <c r="A22" s="546" t="s">
        <v>273</v>
      </c>
      <c r="B22" s="546"/>
      <c r="C22" s="546"/>
      <c r="D22" s="546"/>
      <c r="E22" s="546"/>
      <c r="F22" s="546"/>
      <c r="G22" s="546"/>
      <c r="H22" s="546"/>
      <c r="I22" s="546"/>
      <c r="J22" s="546"/>
      <c r="K22" s="546"/>
      <c r="L22" s="546"/>
      <c r="M22" s="546"/>
      <c r="N22" s="546"/>
      <c r="O22" s="546"/>
      <c r="P22" s="546"/>
      <c r="Q22" s="546"/>
      <c r="R22" s="546"/>
      <c r="S22" s="546"/>
      <c r="T22" s="546"/>
      <c r="U22" s="546"/>
      <c r="V22" s="546"/>
      <c r="W22" s="546"/>
      <c r="X22" s="546"/>
      <c r="Y22" s="546"/>
      <c r="AD22" s="16"/>
      <c r="AE22" s="16"/>
      <c r="AF22" s="21"/>
      <c r="AG22" s="21"/>
      <c r="AH22" s="21"/>
      <c r="AI22" s="21"/>
      <c r="AJ22" s="21"/>
    </row>
    <row r="23" spans="1:36" ht="27" customHeight="1">
      <c r="A23" s="546" t="s">
        <v>274</v>
      </c>
      <c r="B23" s="547"/>
      <c r="C23" s="547"/>
      <c r="D23" s="547"/>
      <c r="E23" s="547"/>
      <c r="F23" s="547"/>
      <c r="G23" s="547"/>
      <c r="H23" s="547"/>
      <c r="I23" s="547"/>
      <c r="J23" s="547"/>
      <c r="K23" s="547"/>
      <c r="L23" s="547"/>
      <c r="M23" s="547"/>
      <c r="N23" s="547"/>
      <c r="O23" s="547"/>
      <c r="P23" s="547"/>
      <c r="Q23" s="547"/>
      <c r="R23" s="547"/>
      <c r="S23" s="547"/>
      <c r="T23" s="547"/>
      <c r="U23" s="547"/>
      <c r="V23" s="547"/>
      <c r="W23" s="547"/>
      <c r="X23" s="547"/>
      <c r="Y23" s="547"/>
      <c r="Z23" s="547"/>
      <c r="AA23" s="547"/>
      <c r="AB23" s="547"/>
      <c r="AC23" s="547"/>
      <c r="AD23" s="547"/>
      <c r="AE23" s="16"/>
      <c r="AF23" s="21"/>
      <c r="AG23" s="21"/>
      <c r="AH23" s="21"/>
      <c r="AI23" s="21"/>
      <c r="AJ23" s="21"/>
    </row>
    <row r="24" spans="1:36" ht="27" customHeight="1">
      <c r="A24" s="546" t="s">
        <v>275</v>
      </c>
      <c r="B24" s="546"/>
      <c r="C24" s="546"/>
      <c r="D24" s="546"/>
      <c r="E24" s="546"/>
      <c r="F24" s="546"/>
      <c r="G24" s="546"/>
      <c r="H24" s="546"/>
      <c r="I24" s="546"/>
      <c r="J24" s="546"/>
      <c r="K24" s="546"/>
      <c r="L24" s="546"/>
      <c r="M24" s="546"/>
      <c r="N24" s="546"/>
      <c r="O24" s="546"/>
      <c r="P24" s="546"/>
      <c r="Q24" s="546"/>
      <c r="R24" s="546"/>
      <c r="S24" s="546"/>
      <c r="T24" s="546"/>
      <c r="U24" s="546"/>
      <c r="V24" s="546"/>
      <c r="W24" s="546"/>
      <c r="X24" s="546"/>
      <c r="Y24" s="546"/>
      <c r="Z24" s="546"/>
      <c r="AA24" s="546"/>
      <c r="AB24" s="546"/>
      <c r="AC24" s="546"/>
      <c r="AD24" s="546"/>
      <c r="AE24" s="546"/>
      <c r="AF24" s="21"/>
      <c r="AG24" s="21"/>
      <c r="AH24" s="21"/>
      <c r="AI24" s="21"/>
      <c r="AJ24" s="21"/>
    </row>
    <row r="25" spans="1:36" ht="27" customHeight="1">
      <c r="A25" s="546" t="s">
        <v>281</v>
      </c>
      <c r="B25" s="546"/>
      <c r="C25" s="546"/>
      <c r="D25" s="546"/>
      <c r="E25" s="546"/>
      <c r="F25" s="546"/>
      <c r="G25" s="546"/>
      <c r="H25" s="546"/>
      <c r="I25" s="546"/>
      <c r="J25" s="546"/>
      <c r="K25" s="546"/>
      <c r="L25" s="546"/>
      <c r="M25" s="546"/>
      <c r="N25" s="546"/>
      <c r="O25" s="546"/>
      <c r="P25" s="546"/>
      <c r="Q25" s="546"/>
      <c r="R25" s="546"/>
      <c r="S25" s="546"/>
      <c r="T25" s="546"/>
      <c r="U25" s="546"/>
      <c r="V25" s="546"/>
      <c r="W25" s="546"/>
      <c r="X25" s="546"/>
      <c r="Y25" s="546"/>
      <c r="Z25" s="546"/>
      <c r="AA25" s="546"/>
      <c r="AB25" s="546"/>
      <c r="AC25" s="546"/>
      <c r="AD25" s="546"/>
      <c r="AE25" s="546"/>
      <c r="AF25" s="21"/>
      <c r="AG25" s="21"/>
      <c r="AH25" s="21"/>
      <c r="AI25" s="21"/>
      <c r="AJ25" s="21"/>
    </row>
    <row r="26" spans="1:36" ht="15" customHeight="1">
      <c r="A26" s="37" t="s">
        <v>294</v>
      </c>
      <c r="B26" s="411"/>
      <c r="C26" s="411"/>
      <c r="D26" s="411"/>
      <c r="E26" s="411"/>
      <c r="F26" s="411"/>
      <c r="G26" s="411"/>
      <c r="H26" s="411"/>
      <c r="I26" s="411"/>
      <c r="J26" s="411"/>
      <c r="K26" s="411"/>
      <c r="L26" s="411"/>
      <c r="M26" s="411"/>
      <c r="N26" s="411"/>
      <c r="O26" s="411"/>
      <c r="P26" s="411"/>
      <c r="Q26" s="411"/>
      <c r="R26" s="412"/>
      <c r="S26" s="412"/>
      <c r="T26" s="412"/>
      <c r="U26" s="412"/>
      <c r="V26" s="412"/>
      <c r="W26" s="412"/>
      <c r="X26" s="413"/>
      <c r="Y26" s="413"/>
      <c r="AD26" s="16"/>
      <c r="AE26" s="16"/>
      <c r="AF26" s="21"/>
      <c r="AG26" s="21"/>
      <c r="AH26" s="21"/>
      <c r="AI26" s="21"/>
      <c r="AJ26" s="21"/>
    </row>
    <row r="27" spans="1:36" ht="15" customHeight="1">
      <c r="A27" s="37" t="s">
        <v>339</v>
      </c>
      <c r="B27" s="411"/>
      <c r="C27" s="411"/>
      <c r="D27" s="411"/>
      <c r="E27" s="411"/>
      <c r="F27" s="411"/>
      <c r="G27" s="411"/>
      <c r="H27" s="411"/>
      <c r="I27" s="411"/>
      <c r="J27" s="411"/>
      <c r="K27" s="411"/>
      <c r="L27" s="411"/>
      <c r="M27" s="411"/>
      <c r="N27" s="411"/>
      <c r="O27" s="411"/>
      <c r="P27" s="411"/>
      <c r="Q27" s="411"/>
      <c r="R27" s="412"/>
      <c r="S27" s="412"/>
      <c r="T27" s="412"/>
      <c r="U27" s="412"/>
      <c r="V27" s="412"/>
      <c r="W27" s="412"/>
      <c r="X27" s="413"/>
      <c r="Y27" s="413"/>
      <c r="AD27" s="16"/>
      <c r="AE27" s="16"/>
      <c r="AF27" s="21"/>
      <c r="AG27" s="21"/>
      <c r="AH27" s="21"/>
      <c r="AI27" s="21"/>
      <c r="AJ27" s="21"/>
    </row>
    <row r="28" spans="1:36" ht="15" customHeight="1">
      <c r="A28" s="37" t="s">
        <v>329</v>
      </c>
      <c r="B28" s="411"/>
      <c r="C28" s="411"/>
      <c r="D28" s="411"/>
      <c r="E28" s="411"/>
      <c r="F28" s="411"/>
      <c r="G28" s="411"/>
      <c r="H28" s="411"/>
      <c r="I28" s="411"/>
      <c r="J28" s="411"/>
      <c r="K28" s="411"/>
      <c r="L28" s="411"/>
      <c r="M28" s="411"/>
      <c r="N28" s="411"/>
      <c r="O28" s="411"/>
      <c r="P28" s="411"/>
      <c r="Q28" s="411"/>
      <c r="R28" s="412"/>
      <c r="S28" s="412"/>
      <c r="T28" s="412"/>
      <c r="U28" s="412"/>
      <c r="V28" s="412"/>
      <c r="W28" s="412"/>
      <c r="X28" s="413"/>
      <c r="Y28" s="413"/>
      <c r="AD28" s="16"/>
      <c r="AE28" s="16"/>
      <c r="AF28" s="21"/>
      <c r="AG28" s="21"/>
      <c r="AH28" s="21"/>
      <c r="AI28" s="21"/>
      <c r="AJ28" s="21"/>
    </row>
    <row r="29" spans="1:36" ht="15" customHeight="1">
      <c r="A29" s="37"/>
      <c r="B29" s="411"/>
      <c r="C29" s="411"/>
      <c r="D29" s="411"/>
      <c r="E29" s="411"/>
      <c r="F29" s="411"/>
      <c r="G29" s="411"/>
      <c r="H29" s="411"/>
      <c r="I29" s="411"/>
      <c r="J29" s="411"/>
      <c r="K29" s="411"/>
      <c r="L29" s="411"/>
      <c r="M29" s="411"/>
      <c r="N29" s="411"/>
      <c r="O29" s="411"/>
      <c r="P29" s="411"/>
      <c r="Q29" s="411"/>
      <c r="R29" s="412"/>
      <c r="S29" s="412"/>
      <c r="T29" s="412"/>
      <c r="U29" s="412"/>
      <c r="V29" s="412"/>
      <c r="W29" s="412"/>
      <c r="X29" s="413"/>
      <c r="Y29" s="413"/>
      <c r="AD29" s="16"/>
      <c r="AE29" s="16"/>
      <c r="AF29" s="21"/>
      <c r="AG29" s="21"/>
      <c r="AH29" s="21"/>
      <c r="AI29" s="21"/>
      <c r="AJ29" s="21"/>
    </row>
    <row r="30" spans="1:36" ht="15" customHeight="1" hidden="1">
      <c r="A30" s="37"/>
      <c r="B30" s="411"/>
      <c r="C30" s="411"/>
      <c r="D30" s="411"/>
      <c r="E30" s="411"/>
      <c r="F30" s="411"/>
      <c r="G30" s="411"/>
      <c r="H30" s="411"/>
      <c r="I30" s="411"/>
      <c r="J30" s="411"/>
      <c r="K30" s="411"/>
      <c r="L30" s="411"/>
      <c r="M30" s="411"/>
      <c r="N30" s="411"/>
      <c r="O30" s="411"/>
      <c r="P30" s="411"/>
      <c r="Q30" s="411"/>
      <c r="R30" s="412"/>
      <c r="S30" s="412"/>
      <c r="T30" s="412"/>
      <c r="U30" s="412"/>
      <c r="V30" s="412"/>
      <c r="W30" s="412"/>
      <c r="X30" s="413"/>
      <c r="Y30" s="413"/>
      <c r="AD30" s="16"/>
      <c r="AE30" s="16"/>
      <c r="AF30" s="21"/>
      <c r="AG30" s="21"/>
      <c r="AH30" s="21"/>
      <c r="AI30" s="21"/>
      <c r="AJ30" s="21"/>
    </row>
    <row r="31" spans="1:36" ht="10.5" customHeight="1">
      <c r="A31" s="37" t="s">
        <v>326</v>
      </c>
      <c r="B31" s="411"/>
      <c r="C31" s="414">
        <v>52.739</v>
      </c>
      <c r="D31" s="414">
        <v>57.101</v>
      </c>
      <c r="E31" s="414">
        <v>60.452</v>
      </c>
      <c r="F31" s="414">
        <v>61.991</v>
      </c>
      <c r="G31" s="414">
        <v>63.512</v>
      </c>
      <c r="H31" s="414">
        <v>64.263</v>
      </c>
      <c r="I31" s="414">
        <v>66.136</v>
      </c>
      <c r="J31" s="414">
        <v>68.936</v>
      </c>
      <c r="K31" s="414">
        <v>70.163</v>
      </c>
      <c r="L31" s="414">
        <v>71.277</v>
      </c>
      <c r="M31" s="414">
        <v>72.02</v>
      </c>
      <c r="N31" s="414">
        <v>73.674</v>
      </c>
      <c r="O31" s="414">
        <v>74.791</v>
      </c>
      <c r="P31" s="414">
        <v>76.759</v>
      </c>
      <c r="Q31" s="414">
        <v>78.322</v>
      </c>
      <c r="R31" s="414">
        <v>80.792</v>
      </c>
      <c r="S31" s="414">
        <v>83.049</v>
      </c>
      <c r="T31" s="414">
        <v>85.3</v>
      </c>
      <c r="U31" s="414">
        <v>87.796</v>
      </c>
      <c r="V31" s="414">
        <v>90</v>
      </c>
      <c r="W31" s="414">
        <v>92.327</v>
      </c>
      <c r="X31" s="414">
        <v>94.882</v>
      </c>
      <c r="Y31" s="414">
        <v>96.58</v>
      </c>
      <c r="Z31" s="414">
        <v>98.19</v>
      </c>
      <c r="AA31" s="414"/>
      <c r="AB31" s="414">
        <v>100</v>
      </c>
      <c r="AC31" s="414"/>
      <c r="AD31" s="16"/>
      <c r="AE31" s="16"/>
      <c r="AF31" s="21"/>
      <c r="AG31" s="21"/>
      <c r="AH31" s="21"/>
      <c r="AI31" s="21"/>
      <c r="AJ31" s="21"/>
    </row>
    <row r="32" spans="1:36" ht="1.5" customHeight="1">
      <c r="A32" s="37"/>
      <c r="B32" s="411"/>
      <c r="C32" s="411"/>
      <c r="D32" s="411"/>
      <c r="E32" s="411"/>
      <c r="F32" s="411"/>
      <c r="G32" s="411"/>
      <c r="H32" s="411"/>
      <c r="I32" s="411"/>
      <c r="J32" s="411"/>
      <c r="K32" s="411"/>
      <c r="L32" s="411"/>
      <c r="M32" s="411"/>
      <c r="N32" s="411"/>
      <c r="O32" s="411"/>
      <c r="P32" s="411"/>
      <c r="Q32" s="411"/>
      <c r="R32" s="412"/>
      <c r="S32" s="412"/>
      <c r="T32" s="412"/>
      <c r="U32" s="412"/>
      <c r="V32" s="412"/>
      <c r="W32" s="412"/>
      <c r="X32" s="413"/>
      <c r="Y32" s="413"/>
      <c r="AD32" s="16"/>
      <c r="AE32" s="16"/>
      <c r="AF32" s="21"/>
      <c r="AG32" s="21"/>
      <c r="AH32" s="21"/>
      <c r="AI32" s="21"/>
      <c r="AJ32" s="21"/>
    </row>
    <row r="33" spans="1:31" s="15" customFormat="1" ht="15" customHeight="1">
      <c r="A33" s="15" t="s">
        <v>247</v>
      </c>
      <c r="AD33" s="270"/>
      <c r="AE33" s="270"/>
    </row>
    <row r="34" spans="1:31" ht="15" customHeight="1">
      <c r="A34" s="23"/>
      <c r="B34" s="23"/>
      <c r="C34" s="23"/>
      <c r="D34" s="23"/>
      <c r="E34" s="23"/>
      <c r="F34" s="23"/>
      <c r="G34" s="23"/>
      <c r="H34" s="23"/>
      <c r="I34" s="23"/>
      <c r="J34" s="23"/>
      <c r="K34" s="23"/>
      <c r="L34" s="23"/>
      <c r="M34" s="23"/>
      <c r="N34" s="23"/>
      <c r="O34" s="23"/>
      <c r="P34" s="23"/>
      <c r="Q34" s="23"/>
      <c r="R34" s="538" t="s">
        <v>72</v>
      </c>
      <c r="S34" s="540" t="s">
        <v>73</v>
      </c>
      <c r="T34" s="540" t="s">
        <v>74</v>
      </c>
      <c r="U34" s="540" t="s">
        <v>75</v>
      </c>
      <c r="V34" s="540" t="s">
        <v>76</v>
      </c>
      <c r="W34" s="540" t="s">
        <v>77</v>
      </c>
      <c r="X34" s="540" t="s">
        <v>78</v>
      </c>
      <c r="Y34" s="540" t="s">
        <v>79</v>
      </c>
      <c r="Z34" s="540" t="s">
        <v>188</v>
      </c>
      <c r="AA34" s="446"/>
      <c r="AB34" s="544" t="s">
        <v>314</v>
      </c>
      <c r="AC34" s="446"/>
      <c r="AD34" s="17" t="s">
        <v>80</v>
      </c>
      <c r="AE34" s="18"/>
    </row>
    <row r="35" spans="1:31" ht="21.75" customHeight="1" thickBot="1">
      <c r="A35" s="24"/>
      <c r="B35" s="24"/>
      <c r="C35" s="24"/>
      <c r="D35" s="24"/>
      <c r="E35" s="24"/>
      <c r="F35" s="24"/>
      <c r="G35" s="24"/>
      <c r="H35" s="24"/>
      <c r="I35" s="24"/>
      <c r="J35" s="24"/>
      <c r="K35" s="24"/>
      <c r="L35" s="24"/>
      <c r="M35" s="24"/>
      <c r="N35" s="24"/>
      <c r="O35" s="24"/>
      <c r="P35" s="24"/>
      <c r="Q35" s="24"/>
      <c r="R35" s="539"/>
      <c r="S35" s="541"/>
      <c r="T35" s="541"/>
      <c r="U35" s="541"/>
      <c r="V35" s="541"/>
      <c r="W35" s="541"/>
      <c r="X35" s="541"/>
      <c r="Y35" s="548"/>
      <c r="Z35" s="548"/>
      <c r="AA35" s="449"/>
      <c r="AB35" s="545"/>
      <c r="AC35" s="449"/>
      <c r="AD35" s="19" t="s">
        <v>81</v>
      </c>
      <c r="AE35" s="25" t="s">
        <v>82</v>
      </c>
    </row>
    <row r="36" spans="1:31" ht="18.75" customHeight="1" thickTop="1">
      <c r="A36" s="15" t="s">
        <v>105</v>
      </c>
      <c r="B36" s="15"/>
      <c r="C36" s="15"/>
      <c r="D36" s="15"/>
      <c r="E36" s="15"/>
      <c r="F36" s="15"/>
      <c r="G36" s="15"/>
      <c r="H36" s="15"/>
      <c r="I36" s="15"/>
      <c r="J36" s="15"/>
      <c r="K36" s="15"/>
      <c r="L36" s="15"/>
      <c r="M36" s="15"/>
      <c r="N36" s="15"/>
      <c r="O36" s="15"/>
      <c r="P36" s="15"/>
      <c r="Q36" s="15"/>
      <c r="T36" s="26"/>
      <c r="V36" s="26"/>
      <c r="AD36" s="27"/>
      <c r="AE36" s="28"/>
    </row>
    <row r="37" spans="1:31" ht="15" customHeight="1">
      <c r="A37" s="15"/>
      <c r="B37" s="15"/>
      <c r="C37" s="15"/>
      <c r="D37" s="15"/>
      <c r="E37" s="15"/>
      <c r="F37" s="15"/>
      <c r="G37" s="15"/>
      <c r="H37" s="15"/>
      <c r="I37" s="15"/>
      <c r="J37" s="15"/>
      <c r="K37" s="15"/>
      <c r="L37" s="15"/>
      <c r="M37" s="15"/>
      <c r="N37" s="15"/>
      <c r="O37" s="15"/>
      <c r="P37" s="15"/>
      <c r="Q37" s="15"/>
      <c r="T37" s="26"/>
      <c r="U37" s="26"/>
      <c r="V37" s="26"/>
      <c r="W37" s="26"/>
      <c r="X37" s="26"/>
      <c r="Y37" s="26"/>
      <c r="Z37" s="26"/>
      <c r="AB37" s="26" t="s">
        <v>104</v>
      </c>
      <c r="AC37" s="26"/>
      <c r="AD37" s="27"/>
      <c r="AE37" s="28"/>
    </row>
    <row r="38" spans="2:31" ht="18.75">
      <c r="B38" s="29" t="s">
        <v>352</v>
      </c>
      <c r="C38" s="29"/>
      <c r="D38" s="29"/>
      <c r="E38" s="29"/>
      <c r="F38" s="29"/>
      <c r="G38" s="29"/>
      <c r="H38" s="29"/>
      <c r="I38" s="29"/>
      <c r="J38" s="29"/>
      <c r="K38" s="29"/>
      <c r="L38" s="29"/>
      <c r="M38" s="29"/>
      <c r="N38" s="29"/>
      <c r="O38" s="29"/>
      <c r="P38" s="29"/>
      <c r="Q38" s="29"/>
      <c r="T38" s="26"/>
      <c r="U38" s="26"/>
      <c r="V38" s="26"/>
      <c r="W38" s="26"/>
      <c r="X38" s="26"/>
      <c r="Y38" s="26"/>
      <c r="Z38" s="26"/>
      <c r="AB38" s="26"/>
      <c r="AC38" s="26"/>
      <c r="AD38" s="440"/>
      <c r="AE38" s="407"/>
    </row>
    <row r="39" spans="2:31" ht="15" customHeight="1">
      <c r="B39" s="30" t="s">
        <v>351</v>
      </c>
      <c r="C39" s="30"/>
      <c r="D39" s="30"/>
      <c r="E39" s="30"/>
      <c r="F39" s="30"/>
      <c r="G39" s="30"/>
      <c r="H39" s="30"/>
      <c r="I39" s="30"/>
      <c r="J39" s="30"/>
      <c r="K39" s="30"/>
      <c r="L39" s="30"/>
      <c r="M39" s="30"/>
      <c r="N39" s="30"/>
      <c r="O39" s="30"/>
      <c r="P39" s="30"/>
      <c r="Q39" s="30"/>
      <c r="R39" s="31">
        <v>38.052</v>
      </c>
      <c r="S39" s="31">
        <v>45.029</v>
      </c>
      <c r="T39" s="31">
        <v>48</v>
      </c>
      <c r="U39" s="487">
        <v>53.023</v>
      </c>
      <c r="V39" s="31">
        <v>53.385</v>
      </c>
      <c r="W39" s="31">
        <v>61.312</v>
      </c>
      <c r="X39" s="31">
        <v>57.347</v>
      </c>
      <c r="Y39" s="31">
        <v>58.253</v>
      </c>
      <c r="Z39" s="33">
        <v>58.526</v>
      </c>
      <c r="AA39" s="33"/>
      <c r="AB39" s="33">
        <v>57.128</v>
      </c>
      <c r="AC39" s="33"/>
      <c r="AD39" s="440">
        <f>(AB39-Z39)/Z39*100</f>
        <v>-2.3886819533198973</v>
      </c>
      <c r="AE39" s="407">
        <f>(AB39-V39)/V39*100</f>
        <v>7.011332771377732</v>
      </c>
    </row>
    <row r="40" spans="2:31" ht="15" customHeight="1">
      <c r="B40" s="16" t="s">
        <v>284</v>
      </c>
      <c r="R40" s="32">
        <v>994.730369140625</v>
      </c>
      <c r="S40" s="32">
        <v>1089.113228515625</v>
      </c>
      <c r="T40" s="32">
        <v>1159.533119140625</v>
      </c>
      <c r="U40" s="32">
        <v>1217.135046875</v>
      </c>
      <c r="V40" s="32">
        <v>1341.2813222656248</v>
      </c>
      <c r="W40" s="32">
        <v>1317.6665859375</v>
      </c>
      <c r="X40" s="32">
        <v>1144.808140625</v>
      </c>
      <c r="Y40" s="32">
        <v>1083.914</v>
      </c>
      <c r="Z40" s="14">
        <v>1039.789</v>
      </c>
      <c r="AA40" s="14"/>
      <c r="AB40" s="14">
        <v>1087.106</v>
      </c>
      <c r="AC40" s="14"/>
      <c r="AD40" s="440">
        <f>(AB40-Z40)/Z40*100</f>
        <v>4.550634792251121</v>
      </c>
      <c r="AE40" s="407">
        <f>(AB40-V40)/V40*100</f>
        <v>-18.950187260960636</v>
      </c>
    </row>
    <row r="41" spans="2:31" ht="15" customHeight="1">
      <c r="B41" s="16" t="s">
        <v>285</v>
      </c>
      <c r="R41" s="32">
        <v>439.22936914062507</v>
      </c>
      <c r="S41" s="32">
        <v>493.06722851562495</v>
      </c>
      <c r="T41" s="32">
        <v>542.7741191406251</v>
      </c>
      <c r="U41" s="32">
        <v>555.3280468749999</v>
      </c>
      <c r="V41" s="32">
        <v>616.3573222656248</v>
      </c>
      <c r="W41" s="32">
        <v>625.4925859375</v>
      </c>
      <c r="X41" s="32">
        <v>580.4141406250001</v>
      </c>
      <c r="Y41" s="32">
        <v>565.048</v>
      </c>
      <c r="Z41" s="14">
        <v>539.0889999999999</v>
      </c>
      <c r="AA41" s="14"/>
      <c r="AB41" s="14">
        <v>531.786</v>
      </c>
      <c r="AC41" s="14"/>
      <c r="AD41" s="440">
        <f>(AB41-Z41)/Z41*100</f>
        <v>-1.3546928243759375</v>
      </c>
      <c r="AE41" s="407">
        <f>(AB41-V41)/V41*100</f>
        <v>-13.721151548059016</v>
      </c>
    </row>
    <row r="42" spans="18:31" ht="15" customHeight="1">
      <c r="R42" s="32"/>
      <c r="S42" s="32"/>
      <c r="T42" s="32"/>
      <c r="U42" s="32"/>
      <c r="V42" s="32"/>
      <c r="W42" s="32"/>
      <c r="X42" s="32"/>
      <c r="Y42" s="32"/>
      <c r="Z42" s="14"/>
      <c r="AA42" s="14"/>
      <c r="AB42" s="14"/>
      <c r="AC42" s="14"/>
      <c r="AD42" s="43"/>
      <c r="AE42" s="44"/>
    </row>
    <row r="43" spans="2:31" ht="15.75">
      <c r="B43" s="29" t="s">
        <v>106</v>
      </c>
      <c r="C43" s="29"/>
      <c r="D43" s="29"/>
      <c r="E43" s="29"/>
      <c r="F43" s="29"/>
      <c r="G43" s="29"/>
      <c r="H43" s="29"/>
      <c r="I43" s="29"/>
      <c r="J43" s="29"/>
      <c r="K43" s="29"/>
      <c r="L43" s="29"/>
      <c r="M43" s="29"/>
      <c r="N43" s="29"/>
      <c r="O43" s="29"/>
      <c r="P43" s="29"/>
      <c r="Q43" s="29"/>
      <c r="R43" s="32"/>
      <c r="S43" s="32"/>
      <c r="T43" s="32"/>
      <c r="U43" s="32"/>
      <c r="V43" s="32"/>
      <c r="W43" s="32"/>
      <c r="X43" s="32"/>
      <c r="Y43" s="32"/>
      <c r="Z43" s="14"/>
      <c r="AA43" s="14"/>
      <c r="AB43" s="14"/>
      <c r="AC43" s="14"/>
      <c r="AD43" s="440"/>
      <c r="AE43" s="407"/>
    </row>
    <row r="44" spans="2:31" ht="15" customHeight="1">
      <c r="B44" s="30" t="s">
        <v>179</v>
      </c>
      <c r="C44" s="30"/>
      <c r="D44" s="30"/>
      <c r="E44" s="30"/>
      <c r="F44" s="30"/>
      <c r="G44" s="30"/>
      <c r="H44" s="30"/>
      <c r="I44" s="30"/>
      <c r="J44" s="30"/>
      <c r="K44" s="30"/>
      <c r="L44" s="30"/>
      <c r="M44" s="30"/>
      <c r="N44" s="30"/>
      <c r="O44" s="30"/>
      <c r="P44" s="30"/>
      <c r="Q44" s="30"/>
      <c r="R44" s="33" t="s">
        <v>43</v>
      </c>
      <c r="S44" s="33" t="s">
        <v>43</v>
      </c>
      <c r="T44" s="316">
        <v>155</v>
      </c>
      <c r="U44" s="31">
        <v>163</v>
      </c>
      <c r="V44" s="31">
        <v>180</v>
      </c>
      <c r="W44" s="31">
        <v>187</v>
      </c>
      <c r="X44" s="31">
        <v>175</v>
      </c>
      <c r="Y44" s="31">
        <v>181.136</v>
      </c>
      <c r="Z44" s="33">
        <v>198.4</v>
      </c>
      <c r="AA44" s="450" t="s">
        <v>327</v>
      </c>
      <c r="AB44" s="33">
        <v>190</v>
      </c>
      <c r="AC44" s="450" t="s">
        <v>327</v>
      </c>
      <c r="AD44" s="440">
        <f aca="true" t="shared" si="7" ref="AD44:AD49">(AB44-Z44)/Z44*100</f>
        <v>-4.233870967741938</v>
      </c>
      <c r="AE44" s="407">
        <f aca="true" t="shared" si="8" ref="AE44:AE49">(AB44-V44)/V44*100</f>
        <v>5.555555555555555</v>
      </c>
    </row>
    <row r="45" spans="1:37" ht="15" customHeight="1">
      <c r="A45" s="288"/>
      <c r="B45" s="30" t="s">
        <v>108</v>
      </c>
      <c r="R45" s="16">
        <v>90</v>
      </c>
      <c r="S45" s="16">
        <v>95</v>
      </c>
      <c r="T45" s="317">
        <v>166</v>
      </c>
      <c r="U45" s="16">
        <v>173</v>
      </c>
      <c r="V45" s="16">
        <v>193</v>
      </c>
      <c r="W45" s="16">
        <v>202</v>
      </c>
      <c r="X45" s="16">
        <v>183</v>
      </c>
      <c r="Y45" s="16">
        <v>188</v>
      </c>
      <c r="Z45" s="399">
        <v>200</v>
      </c>
      <c r="AA45" s="451" t="s">
        <v>327</v>
      </c>
      <c r="AB45" s="399">
        <v>192</v>
      </c>
      <c r="AC45" s="450" t="s">
        <v>327</v>
      </c>
      <c r="AD45" s="440">
        <f t="shared" si="7"/>
        <v>-4</v>
      </c>
      <c r="AE45" s="407">
        <f t="shared" si="8"/>
        <v>-0.5181347150259068</v>
      </c>
      <c r="AH45" s="32"/>
      <c r="AI45" s="32"/>
      <c r="AJ45" s="32"/>
      <c r="AK45" s="32"/>
    </row>
    <row r="46" spans="1:37" ht="15" customHeight="1">
      <c r="A46" s="288"/>
      <c r="B46" s="16" t="s">
        <v>286</v>
      </c>
      <c r="R46" s="14" t="s">
        <v>43</v>
      </c>
      <c r="S46" s="14" t="s">
        <v>43</v>
      </c>
      <c r="T46" s="318">
        <v>931</v>
      </c>
      <c r="U46" s="32">
        <v>1027</v>
      </c>
      <c r="V46" s="32">
        <v>1172</v>
      </c>
      <c r="W46" s="32">
        <v>1224</v>
      </c>
      <c r="X46" s="32">
        <v>1246</v>
      </c>
      <c r="Y46" s="32">
        <v>1247.7415685199999</v>
      </c>
      <c r="Z46" s="315">
        <f>Z59-Z53-Z40</f>
        <v>1284.133493</v>
      </c>
      <c r="AA46" s="315"/>
      <c r="AB46" s="315">
        <f>AB59-AB53-AB40</f>
        <v>1299.4031240000002</v>
      </c>
      <c r="AC46" s="315"/>
      <c r="AD46" s="440">
        <f t="shared" si="7"/>
        <v>1.1890999715556922</v>
      </c>
      <c r="AE46" s="407">
        <f t="shared" si="8"/>
        <v>10.870573720136532</v>
      </c>
      <c r="AH46" s="32"/>
      <c r="AI46" s="32"/>
      <c r="AJ46" s="32"/>
      <c r="AK46" s="32"/>
    </row>
    <row r="47" spans="2:31" ht="15.75" customHeight="1">
      <c r="B47" s="16" t="s">
        <v>287</v>
      </c>
      <c r="R47" s="14" t="s">
        <v>43</v>
      </c>
      <c r="S47" s="14" t="s">
        <v>43</v>
      </c>
      <c r="T47" s="318">
        <v>769</v>
      </c>
      <c r="U47" s="32">
        <v>851</v>
      </c>
      <c r="V47" s="32">
        <v>991</v>
      </c>
      <c r="W47" s="32">
        <v>1041</v>
      </c>
      <c r="X47" s="32">
        <v>1055</v>
      </c>
      <c r="Y47" s="42">
        <v>1037.7415685199999</v>
      </c>
      <c r="Z47" s="315">
        <f>Z60-Z54-Z41</f>
        <v>1061.971493</v>
      </c>
      <c r="AA47" s="315"/>
      <c r="AB47" s="315">
        <f>AB60-AB54-AB41</f>
        <v>1068.5061240000005</v>
      </c>
      <c r="AC47" s="315"/>
      <c r="AD47" s="440">
        <f t="shared" si="7"/>
        <v>0.6153301706376826</v>
      </c>
      <c r="AE47" s="407">
        <f t="shared" si="8"/>
        <v>7.821001412714476</v>
      </c>
    </row>
    <row r="48" spans="2:31" ht="15.75" customHeight="1">
      <c r="B48" s="16" t="s">
        <v>288</v>
      </c>
      <c r="R48" s="32">
        <v>616.318707875</v>
      </c>
      <c r="S48" s="32">
        <v>623.252698</v>
      </c>
      <c r="T48" s="318">
        <v>941.8086674374999</v>
      </c>
      <c r="U48" s="32">
        <v>1036.8555771249999</v>
      </c>
      <c r="V48" s="32">
        <v>1184.8166225625</v>
      </c>
      <c r="W48" s="32">
        <v>1238.6040465625001</v>
      </c>
      <c r="X48" s="32">
        <v>1254.0578040624998</v>
      </c>
      <c r="Y48" s="32">
        <v>1254.49607098</v>
      </c>
      <c r="Z48" s="14">
        <v>1275.733493</v>
      </c>
      <c r="AA48" s="14"/>
      <c r="AB48" s="401">
        <f>1109+AB45</f>
        <v>1301</v>
      </c>
      <c r="AC48" s="401"/>
      <c r="AD48" s="440">
        <f t="shared" si="7"/>
        <v>1.9805474371127174</v>
      </c>
      <c r="AE48" s="407">
        <f t="shared" si="8"/>
        <v>9.80602189613281</v>
      </c>
    </row>
    <row r="49" spans="2:31" ht="15.75" customHeight="1">
      <c r="B49" s="16" t="s">
        <v>289</v>
      </c>
      <c r="R49" s="32">
        <v>478.10870787499994</v>
      </c>
      <c r="S49" s="32">
        <v>472.252698</v>
      </c>
      <c r="T49" s="318">
        <v>779.8086674374999</v>
      </c>
      <c r="U49" s="32">
        <v>860.8555771249999</v>
      </c>
      <c r="V49" s="32">
        <v>1003.8166225625</v>
      </c>
      <c r="W49" s="32">
        <v>1055.6040465625001</v>
      </c>
      <c r="X49" s="32">
        <v>1063.0578040624998</v>
      </c>
      <c r="Y49" s="32">
        <v>1044.73807098</v>
      </c>
      <c r="Z49" s="14">
        <v>1053.571493</v>
      </c>
      <c r="AA49" s="14"/>
      <c r="AB49" s="401">
        <f>878+AB45</f>
        <v>1070</v>
      </c>
      <c r="AC49" s="401"/>
      <c r="AD49" s="440">
        <f t="shared" si="7"/>
        <v>1.5593158232879487</v>
      </c>
      <c r="AE49" s="407">
        <f t="shared" si="8"/>
        <v>6.593174086771934</v>
      </c>
    </row>
    <row r="50" spans="18:31" ht="15" customHeight="1">
      <c r="R50" s="32"/>
      <c r="S50" s="32"/>
      <c r="T50" s="32"/>
      <c r="U50" s="32"/>
      <c r="V50" s="32"/>
      <c r="W50" s="32"/>
      <c r="Z50" s="399"/>
      <c r="AA50" s="399"/>
      <c r="AB50" s="399"/>
      <c r="AC50" s="399"/>
      <c r="AD50" s="43"/>
      <c r="AE50" s="44"/>
    </row>
    <row r="51" spans="2:31" ht="18.75">
      <c r="B51" s="29" t="s">
        <v>181</v>
      </c>
      <c r="C51" s="29"/>
      <c r="D51" s="29"/>
      <c r="E51" s="29"/>
      <c r="F51" s="29"/>
      <c r="G51" s="29"/>
      <c r="H51" s="29"/>
      <c r="I51" s="29"/>
      <c r="J51" s="29"/>
      <c r="K51" s="29"/>
      <c r="L51" s="29"/>
      <c r="M51" s="29"/>
      <c r="N51" s="29"/>
      <c r="O51" s="29"/>
      <c r="P51" s="29"/>
      <c r="Q51" s="29"/>
      <c r="R51" s="32"/>
      <c r="S51" s="32"/>
      <c r="T51" s="32"/>
      <c r="U51" s="32"/>
      <c r="V51" s="32"/>
      <c r="W51" s="32"/>
      <c r="X51" s="32"/>
      <c r="Y51" s="32"/>
      <c r="Z51" s="14"/>
      <c r="AA51" s="14"/>
      <c r="AB51" s="14"/>
      <c r="AC51" s="14"/>
      <c r="AD51" s="440"/>
      <c r="AE51" s="407"/>
    </row>
    <row r="52" spans="2:31" ht="15" customHeight="1">
      <c r="B52" s="30" t="s">
        <v>84</v>
      </c>
      <c r="C52" s="30"/>
      <c r="D52" s="30"/>
      <c r="E52" s="30"/>
      <c r="F52" s="30"/>
      <c r="G52" s="30"/>
      <c r="H52" s="30"/>
      <c r="I52" s="30"/>
      <c r="J52" s="30"/>
      <c r="K52" s="30"/>
      <c r="L52" s="30"/>
      <c r="M52" s="30"/>
      <c r="N52" s="30"/>
      <c r="O52" s="30"/>
      <c r="P52" s="30"/>
      <c r="Q52" s="30"/>
      <c r="R52" s="14">
        <v>56</v>
      </c>
      <c r="S52" s="14">
        <v>57</v>
      </c>
      <c r="T52" s="14">
        <v>59</v>
      </c>
      <c r="U52" s="14">
        <v>60</v>
      </c>
      <c r="V52" s="14">
        <v>63</v>
      </c>
      <c r="W52" s="14">
        <v>64</v>
      </c>
      <c r="X52" s="14">
        <v>62.5</v>
      </c>
      <c r="Y52" s="14">
        <v>60</v>
      </c>
      <c r="Z52" s="14">
        <v>53</v>
      </c>
      <c r="AA52" s="450" t="s">
        <v>327</v>
      </c>
      <c r="AB52" s="14">
        <v>49.95</v>
      </c>
      <c r="AC52" s="14"/>
      <c r="AD52" s="440">
        <f>(AB52-Z52)/Z52*100</f>
        <v>-5.75471698113207</v>
      </c>
      <c r="AE52" s="407">
        <f>(AB52-V52)/V52*100</f>
        <v>-20.71428571428571</v>
      </c>
    </row>
    <row r="53" spans="2:31" ht="15" customHeight="1">
      <c r="B53" s="16" t="s">
        <v>85</v>
      </c>
      <c r="R53" s="32">
        <v>418.5602100000001</v>
      </c>
      <c r="S53" s="32">
        <v>435.11154386</v>
      </c>
      <c r="T53" s="32">
        <v>440.8882514900001</v>
      </c>
      <c r="U53" s="32">
        <v>472.23630549</v>
      </c>
      <c r="V53" s="32">
        <v>504.17585868000003</v>
      </c>
      <c r="W53" s="32">
        <v>515.15</v>
      </c>
      <c r="X53" s="32">
        <v>504.8599999999999</v>
      </c>
      <c r="Y53" s="32">
        <v>511.7210915700008</v>
      </c>
      <c r="Z53" s="14">
        <v>414.5882451799995</v>
      </c>
      <c r="AA53" s="14"/>
      <c r="AB53" s="14">
        <v>348.41833320999996</v>
      </c>
      <c r="AC53" s="14"/>
      <c r="AD53" s="440">
        <f>(AB53-Z53)/Z53*100</f>
        <v>-15.960392688237196</v>
      </c>
      <c r="AE53" s="407">
        <f>(AB53-V53)/V53*100</f>
        <v>-30.89349138568319</v>
      </c>
    </row>
    <row r="54" spans="2:31" ht="15" customHeight="1">
      <c r="B54" s="16" t="s">
        <v>98</v>
      </c>
      <c r="R54" s="20">
        <v>327.8122100000001</v>
      </c>
      <c r="S54" s="20">
        <v>340.11154386</v>
      </c>
      <c r="T54" s="20">
        <v>344.2882514900001</v>
      </c>
      <c r="U54" s="20">
        <v>369.23630549</v>
      </c>
      <c r="V54" s="20">
        <v>391.17585868000003</v>
      </c>
      <c r="W54" s="20">
        <v>403.15</v>
      </c>
      <c r="X54" s="20">
        <v>397.0599999999999</v>
      </c>
      <c r="Y54" s="20">
        <v>401.0742421700008</v>
      </c>
      <c r="Z54" s="400">
        <v>327.45926794999946</v>
      </c>
      <c r="AA54" s="400"/>
      <c r="AB54" s="400">
        <v>306.24427484999995</v>
      </c>
      <c r="AC54" s="400"/>
      <c r="AD54" s="440">
        <f>(AB54-Z54)/Z54*100</f>
        <v>-6.478666257581346</v>
      </c>
      <c r="AE54" s="407">
        <f>(AB54-V54)/V54*100</f>
        <v>-21.711867423668917</v>
      </c>
    </row>
    <row r="55" spans="2:31" ht="15" customHeight="1">
      <c r="B55" s="30"/>
      <c r="C55" s="30"/>
      <c r="D55" s="30"/>
      <c r="E55" s="30"/>
      <c r="F55" s="30"/>
      <c r="G55" s="30"/>
      <c r="H55" s="30"/>
      <c r="I55" s="30"/>
      <c r="J55" s="30"/>
      <c r="K55" s="30"/>
      <c r="L55" s="30"/>
      <c r="M55" s="30"/>
      <c r="N55" s="30"/>
      <c r="O55" s="30"/>
      <c r="P55" s="30"/>
      <c r="Q55" s="30"/>
      <c r="Z55" s="399"/>
      <c r="AA55" s="399"/>
      <c r="AB55" s="399"/>
      <c r="AC55" s="399"/>
      <c r="AD55" s="440"/>
      <c r="AE55" s="407"/>
    </row>
    <row r="56" spans="2:31" ht="18.75">
      <c r="B56" s="29" t="s">
        <v>297</v>
      </c>
      <c r="C56" s="29"/>
      <c r="D56" s="29"/>
      <c r="E56" s="29"/>
      <c r="F56" s="29"/>
      <c r="G56" s="29"/>
      <c r="H56" s="29"/>
      <c r="I56" s="29"/>
      <c r="J56" s="29"/>
      <c r="K56" s="29"/>
      <c r="L56" s="29"/>
      <c r="M56" s="29"/>
      <c r="N56" s="29"/>
      <c r="O56" s="29"/>
      <c r="P56" s="29"/>
      <c r="Q56" s="29"/>
      <c r="R56" s="32"/>
      <c r="S56" s="32"/>
      <c r="T56" s="32"/>
      <c r="U56" s="32"/>
      <c r="V56" s="32"/>
      <c r="W56" s="32"/>
      <c r="X56" s="32"/>
      <c r="Y56" s="32"/>
      <c r="Z56" s="14"/>
      <c r="AA56" s="14"/>
      <c r="AB56" s="14"/>
      <c r="AC56" s="14"/>
      <c r="AD56" s="440"/>
      <c r="AE56" s="407"/>
    </row>
    <row r="57" spans="2:38" ht="15" customHeight="1">
      <c r="B57" s="30" t="s">
        <v>107</v>
      </c>
      <c r="C57" s="30"/>
      <c r="D57" s="30"/>
      <c r="E57" s="30"/>
      <c r="F57" s="30"/>
      <c r="G57" s="30"/>
      <c r="H57" s="30"/>
      <c r="I57" s="30"/>
      <c r="J57" s="30"/>
      <c r="K57" s="30"/>
      <c r="L57" s="30"/>
      <c r="M57" s="30"/>
      <c r="N57" s="30"/>
      <c r="O57" s="30"/>
      <c r="P57" s="30"/>
      <c r="Q57" s="30"/>
      <c r="R57" s="14" t="s">
        <v>43</v>
      </c>
      <c r="S57" s="14" t="s">
        <v>43</v>
      </c>
      <c r="T57" s="32">
        <v>262</v>
      </c>
      <c r="U57" s="32">
        <v>276</v>
      </c>
      <c r="V57" s="32">
        <v>296</v>
      </c>
      <c r="W57" s="32">
        <v>312</v>
      </c>
      <c r="X57" s="32">
        <v>294.5</v>
      </c>
      <c r="Y57" s="32">
        <v>299.13599999999997</v>
      </c>
      <c r="Z57" s="401">
        <f>Z39+Z44+Z52</f>
        <v>309.926</v>
      </c>
      <c r="AA57" s="450" t="s">
        <v>327</v>
      </c>
      <c r="AB57" s="401">
        <f>AB39+AB44+AB52</f>
        <v>297.078</v>
      </c>
      <c r="AC57" s="450" t="s">
        <v>327</v>
      </c>
      <c r="AD57" s="440">
        <f aca="true" t="shared" si="9" ref="AD57:AD62">(AB57-Z57)/Z57*100</f>
        <v>-4.145505701360975</v>
      </c>
      <c r="AE57" s="407">
        <f aca="true" t="shared" si="10" ref="AE57:AE62">(AB57-V57)/V57*100</f>
        <v>0.3641891891891806</v>
      </c>
      <c r="AL57" s="437"/>
    </row>
    <row r="58" spans="2:38" ht="15" customHeight="1">
      <c r="B58" s="30" t="s">
        <v>108</v>
      </c>
      <c r="C58" s="30"/>
      <c r="D58" s="30"/>
      <c r="E58" s="30"/>
      <c r="F58" s="30"/>
      <c r="G58" s="30"/>
      <c r="H58" s="30"/>
      <c r="I58" s="30"/>
      <c r="J58" s="30"/>
      <c r="K58" s="30"/>
      <c r="L58" s="30"/>
      <c r="M58" s="30"/>
      <c r="N58" s="30"/>
      <c r="O58" s="30"/>
      <c r="P58" s="30"/>
      <c r="Q58" s="30"/>
      <c r="R58" s="32">
        <v>184</v>
      </c>
      <c r="S58" s="32">
        <v>197</v>
      </c>
      <c r="T58" s="32">
        <v>273</v>
      </c>
      <c r="U58" s="32">
        <v>286</v>
      </c>
      <c r="V58" s="32">
        <v>309</v>
      </c>
      <c r="W58" s="32">
        <v>327</v>
      </c>
      <c r="X58" s="32">
        <v>302.5</v>
      </c>
      <c r="Y58" s="32">
        <v>306.445</v>
      </c>
      <c r="Z58" s="401">
        <f>Z39+Z45+Z52</f>
        <v>311.526</v>
      </c>
      <c r="AA58" s="450" t="s">
        <v>327</v>
      </c>
      <c r="AB58" s="401">
        <f>AB39+AB45+AB52</f>
        <v>299.078</v>
      </c>
      <c r="AC58" s="450" t="s">
        <v>327</v>
      </c>
      <c r="AD58" s="440">
        <f t="shared" si="9"/>
        <v>-3.995814153553808</v>
      </c>
      <c r="AE58" s="407">
        <f t="shared" si="10"/>
        <v>-3.211003236245963</v>
      </c>
      <c r="AL58" s="437"/>
    </row>
    <row r="59" spans="2:38" ht="15" customHeight="1">
      <c r="B59" s="16" t="s">
        <v>290</v>
      </c>
      <c r="R59" s="14" t="s">
        <v>43</v>
      </c>
      <c r="S59" s="14" t="s">
        <v>43</v>
      </c>
      <c r="T59" s="32">
        <v>2531.230038068125</v>
      </c>
      <c r="U59" s="32">
        <v>2716.22692949</v>
      </c>
      <c r="V59" s="32">
        <v>3017.273803508125</v>
      </c>
      <c r="W59" s="32">
        <v>3056.4206325</v>
      </c>
      <c r="X59" s="32">
        <v>2895.7259446874996</v>
      </c>
      <c r="Y59" s="32">
        <v>2843.3766600900008</v>
      </c>
      <c r="Z59" s="14">
        <v>2738.5107381799994</v>
      </c>
      <c r="AA59" s="14"/>
      <c r="AB59" s="14">
        <v>2734.9274572100003</v>
      </c>
      <c r="AC59" s="14"/>
      <c r="AD59" s="440">
        <f t="shared" si="9"/>
        <v>-0.1308477969445741</v>
      </c>
      <c r="AE59" s="407">
        <f t="shared" si="10"/>
        <v>-9.357664059849204</v>
      </c>
      <c r="AL59" s="437"/>
    </row>
    <row r="60" spans="2:38" ht="15" customHeight="1">
      <c r="B60" s="16" t="s">
        <v>291</v>
      </c>
      <c r="R60" s="14" t="s">
        <v>43</v>
      </c>
      <c r="S60" s="14" t="s">
        <v>43</v>
      </c>
      <c r="T60" s="32">
        <v>1655</v>
      </c>
      <c r="U60" s="32">
        <v>1775</v>
      </c>
      <c r="V60" s="32">
        <v>1998</v>
      </c>
      <c r="W60" s="32">
        <v>2069</v>
      </c>
      <c r="X60" s="32">
        <v>2032.5</v>
      </c>
      <c r="Y60" s="32">
        <v>2004.1058106900007</v>
      </c>
      <c r="Z60" s="14">
        <v>1928.5197609499994</v>
      </c>
      <c r="AA60" s="14"/>
      <c r="AB60" s="14">
        <v>1906.5363988500003</v>
      </c>
      <c r="AC60" s="14"/>
      <c r="AD60" s="440">
        <f t="shared" si="9"/>
        <v>-1.1399085736705123</v>
      </c>
      <c r="AE60" s="407">
        <f t="shared" si="10"/>
        <v>-4.577757815315301</v>
      </c>
      <c r="AL60" s="437"/>
    </row>
    <row r="61" spans="2:38" ht="15" customHeight="1">
      <c r="B61" s="16" t="s">
        <v>292</v>
      </c>
      <c r="R61" s="32">
        <v>2029.6092870156251</v>
      </c>
      <c r="S61" s="32">
        <v>2147.4774703756248</v>
      </c>
      <c r="T61" s="32">
        <v>2542.4300380681248</v>
      </c>
      <c r="U61" s="32">
        <v>2725.22692949</v>
      </c>
      <c r="V61" s="32">
        <v>3030.2738035081247</v>
      </c>
      <c r="W61" s="32">
        <v>3071.4206325</v>
      </c>
      <c r="X61" s="32">
        <v>2903.7259446874996</v>
      </c>
      <c r="Y61" s="32">
        <v>2850.557542550001</v>
      </c>
      <c r="Z61" s="14">
        <v>2730.1007381799996</v>
      </c>
      <c r="AA61" s="14"/>
      <c r="AB61" s="401">
        <f>2444+AB58</f>
        <v>2743.078</v>
      </c>
      <c r="AC61" s="401"/>
      <c r="AD61" s="440">
        <f t="shared" si="9"/>
        <v>0.4753400355714204</v>
      </c>
      <c r="AE61" s="407">
        <f t="shared" si="10"/>
        <v>-9.47755292527165</v>
      </c>
      <c r="AL61" s="437"/>
    </row>
    <row r="62" spans="2:38" ht="15" customHeight="1">
      <c r="B62" s="16" t="s">
        <v>293</v>
      </c>
      <c r="R62" s="32">
        <v>1245.150287015625</v>
      </c>
      <c r="S62" s="32">
        <v>1305.4314703756247</v>
      </c>
      <c r="T62" s="32">
        <v>1667.0710380681248</v>
      </c>
      <c r="U62" s="32">
        <v>1784.4199294900002</v>
      </c>
      <c r="V62" s="32">
        <v>2011.3498035081248</v>
      </c>
      <c r="W62" s="32">
        <v>2084.2466325</v>
      </c>
      <c r="X62" s="32">
        <v>2040.5319446874996</v>
      </c>
      <c r="Y62" s="32">
        <v>2011.286693150001</v>
      </c>
      <c r="Z62" s="14">
        <v>1920.1097609499996</v>
      </c>
      <c r="AA62" s="14"/>
      <c r="AB62" s="401">
        <f>1616+AB58</f>
        <v>1915.078</v>
      </c>
      <c r="AC62" s="401"/>
      <c r="AD62" s="440">
        <f t="shared" si="9"/>
        <v>-0.2620559018204277</v>
      </c>
      <c r="AE62" s="407">
        <f t="shared" si="10"/>
        <v>-4.7864276686338165</v>
      </c>
      <c r="AL62" s="437"/>
    </row>
    <row r="63" spans="1:31" ht="15" customHeight="1">
      <c r="A63" s="30"/>
      <c r="B63" s="30"/>
      <c r="C63" s="30"/>
      <c r="D63" s="30"/>
      <c r="E63" s="30"/>
      <c r="F63" s="30"/>
      <c r="G63" s="30"/>
      <c r="H63" s="30"/>
      <c r="I63" s="30"/>
      <c r="J63" s="30"/>
      <c r="K63" s="30"/>
      <c r="L63" s="30"/>
      <c r="M63" s="30"/>
      <c r="N63" s="30"/>
      <c r="O63" s="30"/>
      <c r="P63" s="30"/>
      <c r="Q63" s="30"/>
      <c r="R63" s="32"/>
      <c r="S63" s="32"/>
      <c r="T63" s="32"/>
      <c r="U63" s="32"/>
      <c r="V63" s="32"/>
      <c r="W63" s="32"/>
      <c r="X63" s="32"/>
      <c r="Y63" s="32"/>
      <c r="Z63" s="32"/>
      <c r="AA63" s="32"/>
      <c r="AB63" s="32"/>
      <c r="AC63" s="32"/>
      <c r="AD63" s="43"/>
      <c r="AE63" s="44"/>
    </row>
    <row r="64" spans="1:31" ht="15" customHeight="1">
      <c r="A64" s="30"/>
      <c r="B64" s="30"/>
      <c r="C64" s="30"/>
      <c r="D64" s="30"/>
      <c r="E64" s="30"/>
      <c r="F64" s="30"/>
      <c r="G64" s="30"/>
      <c r="H64" s="30"/>
      <c r="I64" s="30"/>
      <c r="J64" s="30"/>
      <c r="K64" s="30"/>
      <c r="L64" s="30"/>
      <c r="M64" s="30"/>
      <c r="N64" s="30"/>
      <c r="O64" s="30"/>
      <c r="P64" s="30"/>
      <c r="Q64" s="30"/>
      <c r="R64" s="32"/>
      <c r="S64" s="32"/>
      <c r="T64" s="32"/>
      <c r="U64" s="32"/>
      <c r="V64" s="32"/>
      <c r="W64" s="32"/>
      <c r="X64" s="32"/>
      <c r="Y64" s="32"/>
      <c r="AD64" s="43"/>
      <c r="AE64" s="44"/>
    </row>
    <row r="65" spans="1:31" ht="15" customHeight="1">
      <c r="A65" s="29" t="s">
        <v>283</v>
      </c>
      <c r="B65" s="34"/>
      <c r="C65" s="34"/>
      <c r="D65" s="34"/>
      <c r="E65" s="34"/>
      <c r="F65" s="34"/>
      <c r="G65" s="34"/>
      <c r="H65" s="34"/>
      <c r="I65" s="34"/>
      <c r="J65" s="34"/>
      <c r="K65" s="34"/>
      <c r="L65" s="34"/>
      <c r="M65" s="34"/>
      <c r="N65" s="34"/>
      <c r="O65" s="34"/>
      <c r="P65" s="34"/>
      <c r="Q65" s="34"/>
      <c r="X65" s="32"/>
      <c r="Y65" s="32"/>
      <c r="AD65" s="43"/>
      <c r="AE65" s="44"/>
    </row>
    <row r="66" spans="1:31" ht="15" customHeight="1">
      <c r="A66" s="34"/>
      <c r="B66" s="34"/>
      <c r="C66" s="34"/>
      <c r="D66" s="34"/>
      <c r="E66" s="34"/>
      <c r="F66" s="34"/>
      <c r="G66" s="34"/>
      <c r="H66" s="34"/>
      <c r="I66" s="34"/>
      <c r="J66" s="34"/>
      <c r="K66" s="34"/>
      <c r="L66" s="34"/>
      <c r="M66" s="34"/>
      <c r="N66" s="34"/>
      <c r="O66" s="34"/>
      <c r="P66" s="34"/>
      <c r="Q66" s="34"/>
      <c r="R66" s="32"/>
      <c r="S66" s="32"/>
      <c r="T66" s="32"/>
      <c r="U66" s="32"/>
      <c r="V66" s="32"/>
      <c r="W66" s="32"/>
      <c r="X66" s="32"/>
      <c r="Y66" s="32"/>
      <c r="Z66" s="32"/>
      <c r="AA66" s="32"/>
      <c r="AB66" s="32"/>
      <c r="AC66" s="32"/>
      <c r="AD66" s="43"/>
      <c r="AE66" s="44"/>
    </row>
    <row r="67" spans="2:31" ht="18.75">
      <c r="B67" s="29" t="s">
        <v>178</v>
      </c>
      <c r="C67" s="29"/>
      <c r="D67" s="29"/>
      <c r="E67" s="29"/>
      <c r="F67" s="29"/>
      <c r="G67" s="29"/>
      <c r="H67" s="29"/>
      <c r="I67" s="29"/>
      <c r="J67" s="29"/>
      <c r="K67" s="29"/>
      <c r="L67" s="29"/>
      <c r="M67" s="29"/>
      <c r="N67" s="29"/>
      <c r="O67" s="29"/>
      <c r="P67" s="29"/>
      <c r="Q67" s="29"/>
      <c r="R67" s="32"/>
      <c r="S67" s="32"/>
      <c r="T67" s="32"/>
      <c r="U67" s="32"/>
      <c r="V67" s="32"/>
      <c r="W67" s="32"/>
      <c r="X67" s="32"/>
      <c r="Y67" s="32"/>
      <c r="Z67" s="32"/>
      <c r="AA67" s="32"/>
      <c r="AB67" s="32"/>
      <c r="AC67" s="32"/>
      <c r="AD67" s="43"/>
      <c r="AE67" s="44"/>
    </row>
    <row r="68" spans="2:37" ht="15" customHeight="1">
      <c r="B68" s="30" t="s">
        <v>109</v>
      </c>
      <c r="C68" s="30"/>
      <c r="D68" s="30"/>
      <c r="E68" s="30"/>
      <c r="F68" s="30"/>
      <c r="G68" s="30"/>
      <c r="H68" s="30"/>
      <c r="I68" s="30"/>
      <c r="J68" s="30"/>
      <c r="K68" s="30"/>
      <c r="L68" s="30"/>
      <c r="M68" s="30"/>
      <c r="N68" s="30"/>
      <c r="O68" s="30"/>
      <c r="P68" s="30"/>
      <c r="Q68" s="30"/>
      <c r="R68" s="315">
        <f aca="true" t="shared" si="11" ref="R68:Z68">ROUND(R39*($AB$31/R$31),1)</f>
        <v>47.1</v>
      </c>
      <c r="S68" s="315">
        <f t="shared" si="11"/>
        <v>54.2</v>
      </c>
      <c r="T68" s="315">
        <f t="shared" si="11"/>
        <v>56.3</v>
      </c>
      <c r="U68" s="315">
        <f t="shared" si="11"/>
        <v>60.4</v>
      </c>
      <c r="V68" s="315">
        <f t="shared" si="11"/>
        <v>59.3</v>
      </c>
      <c r="W68" s="315">
        <f t="shared" si="11"/>
        <v>66.4</v>
      </c>
      <c r="X68" s="315">
        <f t="shared" si="11"/>
        <v>60.4</v>
      </c>
      <c r="Y68" s="315">
        <f t="shared" si="11"/>
        <v>60.3</v>
      </c>
      <c r="Z68" s="315">
        <f t="shared" si="11"/>
        <v>59.6</v>
      </c>
      <c r="AA68" s="315"/>
      <c r="AB68" s="315">
        <f>ROUND(AB39*($AB$31/AB$31),1)</f>
        <v>57.1</v>
      </c>
      <c r="AC68" s="315"/>
      <c r="AD68" s="440">
        <f>(AB68-Z68)/Z68*100</f>
        <v>-4.194630872483222</v>
      </c>
      <c r="AE68" s="407">
        <f>(AB68-V68)/V68*100</f>
        <v>-3.709949409780769</v>
      </c>
      <c r="AF68" s="16">
        <v>1.1225612357154084</v>
      </c>
      <c r="AG68" s="16">
        <v>1.095266259227618</v>
      </c>
      <c r="AH68" s="16">
        <v>1.066177646519463</v>
      </c>
      <c r="AI68" s="16">
        <v>1.0503650018381387</v>
      </c>
      <c r="AJ68" s="16">
        <v>1.021335702832164</v>
      </c>
      <c r="AK68" s="16">
        <v>1</v>
      </c>
    </row>
    <row r="69" spans="2:37" ht="15" customHeight="1">
      <c r="B69" s="16" t="s">
        <v>284</v>
      </c>
      <c r="R69" s="315">
        <f aca="true" t="shared" si="12" ref="R69:Z69">ROUND(R40*($AB$31/R$31),1)</f>
        <v>1231.2</v>
      </c>
      <c r="S69" s="315">
        <f t="shared" si="12"/>
        <v>1311.4</v>
      </c>
      <c r="T69" s="315">
        <f t="shared" si="12"/>
        <v>1359.4</v>
      </c>
      <c r="U69" s="315">
        <f t="shared" si="12"/>
        <v>1386.3</v>
      </c>
      <c r="V69" s="315">
        <f t="shared" si="12"/>
        <v>1490.3</v>
      </c>
      <c r="W69" s="315">
        <f t="shared" si="12"/>
        <v>1427.2</v>
      </c>
      <c r="X69" s="315">
        <f t="shared" si="12"/>
        <v>1206.6</v>
      </c>
      <c r="Y69" s="315">
        <f t="shared" si="12"/>
        <v>1122.3</v>
      </c>
      <c r="Z69" s="401">
        <f t="shared" si="12"/>
        <v>1059</v>
      </c>
      <c r="AA69" s="401"/>
      <c r="AB69" s="401">
        <f>ROUND(AB40*($AB$31/AB$31),1)</f>
        <v>1087.1</v>
      </c>
      <c r="AC69" s="401"/>
      <c r="AD69" s="440">
        <f>(AB69-Z69)/Z69*100</f>
        <v>2.6534466477809167</v>
      </c>
      <c r="AE69" s="407">
        <f>(AB69-V69)/V69*100</f>
        <v>-27.054955378111796</v>
      </c>
      <c r="AF69" s="16">
        <v>1.1225612357154084</v>
      </c>
      <c r="AG69" s="16">
        <v>1.095266259227618</v>
      </c>
      <c r="AH69" s="16">
        <v>1.066177646519463</v>
      </c>
      <c r="AI69" s="16">
        <v>1.0503650018381387</v>
      </c>
      <c r="AJ69" s="16">
        <v>1.021335702832164</v>
      </c>
      <c r="AK69" s="16">
        <v>1</v>
      </c>
    </row>
    <row r="70" spans="2:37" ht="15" customHeight="1">
      <c r="B70" s="16" t="s">
        <v>285</v>
      </c>
      <c r="R70" s="315">
        <f aca="true" t="shared" si="13" ref="R70:Z70">ROUND(R41*($AB$31/R$31),1)</f>
        <v>543.7</v>
      </c>
      <c r="S70" s="315">
        <f t="shared" si="13"/>
        <v>593.7</v>
      </c>
      <c r="T70" s="315">
        <f t="shared" si="13"/>
        <v>636.3</v>
      </c>
      <c r="U70" s="315">
        <f t="shared" si="13"/>
        <v>632.5</v>
      </c>
      <c r="V70" s="315">
        <f t="shared" si="13"/>
        <v>684.8</v>
      </c>
      <c r="W70" s="315">
        <f t="shared" si="13"/>
        <v>677.5</v>
      </c>
      <c r="X70" s="315">
        <f t="shared" si="13"/>
        <v>611.7</v>
      </c>
      <c r="Y70" s="315">
        <f t="shared" si="13"/>
        <v>585.1</v>
      </c>
      <c r="Z70" s="401">
        <f t="shared" si="13"/>
        <v>549</v>
      </c>
      <c r="AA70" s="401"/>
      <c r="AB70" s="401">
        <f>ROUND(AB41*($AB$31/AB$31),1)</f>
        <v>531.8</v>
      </c>
      <c r="AC70" s="401"/>
      <c r="AD70" s="440">
        <f>(AB70-Z70)/Z70*100</f>
        <v>-3.132969034608387</v>
      </c>
      <c r="AE70" s="407">
        <f>(AB70-V70)/V70*100</f>
        <v>-22.34228971962617</v>
      </c>
      <c r="AF70" s="16">
        <v>1.1225612357154084</v>
      </c>
      <c r="AG70" s="16">
        <v>1.095266259227618</v>
      </c>
      <c r="AH70" s="16">
        <v>1.066177646519463</v>
      </c>
      <c r="AI70" s="16">
        <v>1.0503650018381387</v>
      </c>
      <c r="AJ70" s="16">
        <v>1.021335702832164</v>
      </c>
      <c r="AK70" s="16">
        <v>1</v>
      </c>
    </row>
    <row r="71" spans="2:37" ht="15" customHeight="1">
      <c r="B71" s="30"/>
      <c r="C71" s="30"/>
      <c r="D71" s="30"/>
      <c r="E71" s="30"/>
      <c r="F71" s="30"/>
      <c r="G71" s="30"/>
      <c r="H71" s="30"/>
      <c r="I71" s="30"/>
      <c r="J71" s="30"/>
      <c r="K71" s="30"/>
      <c r="L71" s="30"/>
      <c r="M71" s="30"/>
      <c r="N71" s="30"/>
      <c r="O71" s="30"/>
      <c r="P71" s="30"/>
      <c r="Q71" s="30"/>
      <c r="R71" s="32"/>
      <c r="S71" s="32"/>
      <c r="T71" s="32"/>
      <c r="U71" s="32"/>
      <c r="V71" s="32"/>
      <c r="W71" s="32"/>
      <c r="X71" s="32"/>
      <c r="Y71" s="32"/>
      <c r="Z71" s="315"/>
      <c r="AA71" s="315"/>
      <c r="AB71" s="315"/>
      <c r="AC71" s="315"/>
      <c r="AD71" s="43"/>
      <c r="AE71" s="44"/>
      <c r="AF71" s="16">
        <v>1.1225612357154084</v>
      </c>
      <c r="AG71" s="16">
        <v>1.095266259227618</v>
      </c>
      <c r="AH71" s="16">
        <v>1.066177646519463</v>
      </c>
      <c r="AI71" s="16">
        <v>1.0503650018381387</v>
      </c>
      <c r="AJ71" s="16">
        <v>1.021335702832164</v>
      </c>
      <c r="AK71" s="16">
        <v>1</v>
      </c>
    </row>
    <row r="72" spans="2:38" ht="15.75">
      <c r="B72" s="29" t="s">
        <v>106</v>
      </c>
      <c r="C72" s="29"/>
      <c r="D72" s="29"/>
      <c r="E72" s="29"/>
      <c r="F72" s="29"/>
      <c r="G72" s="29"/>
      <c r="H72" s="29"/>
      <c r="I72" s="29"/>
      <c r="J72" s="29"/>
      <c r="K72" s="29"/>
      <c r="L72" s="29"/>
      <c r="M72" s="29"/>
      <c r="N72" s="29"/>
      <c r="O72" s="29"/>
      <c r="P72" s="29"/>
      <c r="Q72" s="29"/>
      <c r="R72" s="32"/>
      <c r="S72" s="32"/>
      <c r="T72" s="32"/>
      <c r="U72" s="32"/>
      <c r="V72" s="32"/>
      <c r="W72" s="32"/>
      <c r="X72" s="32"/>
      <c r="Y72" s="32"/>
      <c r="Z72" s="315"/>
      <c r="AA72" s="315"/>
      <c r="AB72" s="315"/>
      <c r="AC72" s="315"/>
      <c r="AD72" s="43"/>
      <c r="AE72" s="44"/>
      <c r="AF72" s="16">
        <v>1.1225612357154084</v>
      </c>
      <c r="AG72" s="16">
        <v>1.095266259227618</v>
      </c>
      <c r="AH72" s="16">
        <v>1.066177646519463</v>
      </c>
      <c r="AI72" s="16">
        <v>1.0503650018381387</v>
      </c>
      <c r="AJ72" s="16">
        <v>1.021335702832164</v>
      </c>
      <c r="AK72" s="16">
        <v>1</v>
      </c>
      <c r="AL72" s="95"/>
    </row>
    <row r="73" spans="2:38" ht="15" customHeight="1">
      <c r="B73" s="30" t="s">
        <v>179</v>
      </c>
      <c r="C73" s="30"/>
      <c r="D73" s="30"/>
      <c r="E73" s="30"/>
      <c r="F73" s="30"/>
      <c r="G73" s="30"/>
      <c r="H73" s="30"/>
      <c r="I73" s="30"/>
      <c r="J73" s="30"/>
      <c r="K73" s="30"/>
      <c r="L73" s="30"/>
      <c r="M73" s="30"/>
      <c r="N73" s="30"/>
      <c r="O73" s="30"/>
      <c r="P73" s="30"/>
      <c r="Q73" s="30"/>
      <c r="R73" s="14" t="s">
        <v>320</v>
      </c>
      <c r="S73" s="14" t="s">
        <v>320</v>
      </c>
      <c r="T73" s="395">
        <f aca="true" t="shared" si="14" ref="T73:Z78">ROUND(T44*($AB$31/T$31),1)</f>
        <v>181.7</v>
      </c>
      <c r="U73" s="315">
        <f t="shared" si="14"/>
        <v>185.7</v>
      </c>
      <c r="V73" s="315">
        <f t="shared" si="14"/>
        <v>200</v>
      </c>
      <c r="W73" s="315">
        <f t="shared" si="14"/>
        <v>202.5</v>
      </c>
      <c r="X73" s="315">
        <f t="shared" si="14"/>
        <v>184.4</v>
      </c>
      <c r="Y73" s="315">
        <f t="shared" si="14"/>
        <v>187.6</v>
      </c>
      <c r="Z73" s="315">
        <f t="shared" si="14"/>
        <v>202.1</v>
      </c>
      <c r="AA73" s="450" t="s">
        <v>327</v>
      </c>
      <c r="AB73" s="315">
        <f aca="true" t="shared" si="15" ref="AB73:AB78">ROUND(AB44*($AB$31/AB$31),1)</f>
        <v>190</v>
      </c>
      <c r="AC73" s="450" t="s">
        <v>327</v>
      </c>
      <c r="AD73" s="440">
        <f aca="true" t="shared" si="16" ref="AD73:AD78">(AB73-Z73)/Z73*100</f>
        <v>-5.987135081642749</v>
      </c>
      <c r="AE73" s="407">
        <f aca="true" t="shared" si="17" ref="AE73:AE78">(AB73-V73)/V73*100</f>
        <v>-5</v>
      </c>
      <c r="AF73" s="16">
        <v>1.1225612357154084</v>
      </c>
      <c r="AG73" s="16">
        <v>1.095266259227618</v>
      </c>
      <c r="AH73" s="16">
        <v>1.066177646519463</v>
      </c>
      <c r="AI73" s="16">
        <v>1.0503650018381387</v>
      </c>
      <c r="AJ73" s="16">
        <v>1.021335702832164</v>
      </c>
      <c r="AK73" s="16">
        <v>1</v>
      </c>
      <c r="AL73" s="95"/>
    </row>
    <row r="74" spans="2:38" ht="15" customHeight="1">
      <c r="B74" s="30" t="s">
        <v>180</v>
      </c>
      <c r="C74" s="30"/>
      <c r="D74" s="30"/>
      <c r="E74" s="30"/>
      <c r="F74" s="30"/>
      <c r="G74" s="30"/>
      <c r="H74" s="30"/>
      <c r="I74" s="30"/>
      <c r="J74" s="30"/>
      <c r="K74" s="30"/>
      <c r="L74" s="30"/>
      <c r="M74" s="30"/>
      <c r="N74" s="30"/>
      <c r="O74" s="30"/>
      <c r="P74" s="30"/>
      <c r="Q74" s="30"/>
      <c r="R74" s="315">
        <f>ROUND(R45*($AB$31/R$31),1)</f>
        <v>111.4</v>
      </c>
      <c r="S74" s="315">
        <f>ROUND(S45*($AB$31/S$31),1)</f>
        <v>114.4</v>
      </c>
      <c r="T74" s="395">
        <f t="shared" si="14"/>
        <v>194.6</v>
      </c>
      <c r="U74" s="315">
        <f t="shared" si="14"/>
        <v>197</v>
      </c>
      <c r="V74" s="315">
        <f t="shared" si="14"/>
        <v>214.4</v>
      </c>
      <c r="W74" s="315">
        <f t="shared" si="14"/>
        <v>218.8</v>
      </c>
      <c r="X74" s="315">
        <f t="shared" si="14"/>
        <v>192.9</v>
      </c>
      <c r="Y74" s="315">
        <f t="shared" si="14"/>
        <v>194.7</v>
      </c>
      <c r="Z74" s="315">
        <f t="shared" si="14"/>
        <v>203.7</v>
      </c>
      <c r="AA74" s="450" t="s">
        <v>327</v>
      </c>
      <c r="AB74" s="315">
        <f t="shared" si="15"/>
        <v>192</v>
      </c>
      <c r="AC74" s="450" t="s">
        <v>327</v>
      </c>
      <c r="AD74" s="440">
        <f t="shared" si="16"/>
        <v>-5.743740795287182</v>
      </c>
      <c r="AE74" s="407">
        <f t="shared" si="17"/>
        <v>-10.447761194029853</v>
      </c>
      <c r="AF74" s="16">
        <v>1.1225612357154084</v>
      </c>
      <c r="AG74" s="16">
        <v>1.095266259227618</v>
      </c>
      <c r="AH74" s="16">
        <v>1.066177646519463</v>
      </c>
      <c r="AI74" s="16">
        <v>1.0503650018381387</v>
      </c>
      <c r="AJ74" s="16">
        <v>1.021335702832164</v>
      </c>
      <c r="AK74" s="16">
        <v>1</v>
      </c>
      <c r="AL74" s="95"/>
    </row>
    <row r="75" spans="2:38" ht="15" customHeight="1">
      <c r="B75" s="16" t="s">
        <v>286</v>
      </c>
      <c r="R75" s="14" t="s">
        <v>320</v>
      </c>
      <c r="S75" s="14" t="s">
        <v>320</v>
      </c>
      <c r="T75" s="395">
        <f t="shared" si="14"/>
        <v>1091.4</v>
      </c>
      <c r="U75" s="315">
        <f t="shared" si="14"/>
        <v>1169.8</v>
      </c>
      <c r="V75" s="315">
        <f t="shared" si="14"/>
        <v>1302.2</v>
      </c>
      <c r="W75" s="315">
        <f t="shared" si="14"/>
        <v>1325.7</v>
      </c>
      <c r="X75" s="315">
        <f t="shared" si="14"/>
        <v>1313.2</v>
      </c>
      <c r="Y75" s="315">
        <f t="shared" si="14"/>
        <v>1291.9</v>
      </c>
      <c r="Z75" s="315">
        <f t="shared" si="14"/>
        <v>1307.8</v>
      </c>
      <c r="AA75" s="315"/>
      <c r="AB75" s="315">
        <f t="shared" si="15"/>
        <v>1299.4</v>
      </c>
      <c r="AC75" s="315"/>
      <c r="AD75" s="440">
        <f t="shared" si="16"/>
        <v>-0.6423000458785643</v>
      </c>
      <c r="AE75" s="407">
        <f t="shared" si="17"/>
        <v>-0.21502073414221734</v>
      </c>
      <c r="AF75" s="16">
        <v>1.12256123571541</v>
      </c>
      <c r="AG75" s="16">
        <v>1.09526625922762</v>
      </c>
      <c r="AH75" s="16">
        <v>1.06617764651946</v>
      </c>
      <c r="AI75" s="16">
        <v>1.05036500183814</v>
      </c>
      <c r="AJ75" s="16">
        <v>1.02133570283216</v>
      </c>
      <c r="AK75" s="16">
        <v>1</v>
      </c>
      <c r="AL75" s="95"/>
    </row>
    <row r="76" spans="2:38" ht="15" customHeight="1">
      <c r="B76" s="16" t="s">
        <v>287</v>
      </c>
      <c r="R76" s="14" t="s">
        <v>320</v>
      </c>
      <c r="S76" s="14" t="s">
        <v>320</v>
      </c>
      <c r="T76" s="395">
        <f t="shared" si="14"/>
        <v>901.5</v>
      </c>
      <c r="U76" s="315">
        <f t="shared" si="14"/>
        <v>969.3</v>
      </c>
      <c r="V76" s="315">
        <f t="shared" si="14"/>
        <v>1101.1</v>
      </c>
      <c r="W76" s="315">
        <f t="shared" si="14"/>
        <v>1127.5</v>
      </c>
      <c r="X76" s="315">
        <f t="shared" si="14"/>
        <v>1111.9</v>
      </c>
      <c r="Y76" s="315">
        <f t="shared" si="14"/>
        <v>1074.5</v>
      </c>
      <c r="Z76" s="315">
        <f t="shared" si="14"/>
        <v>1081.5</v>
      </c>
      <c r="AA76" s="315"/>
      <c r="AB76" s="315">
        <f t="shared" si="15"/>
        <v>1068.5</v>
      </c>
      <c r="AC76" s="315"/>
      <c r="AD76" s="440">
        <f t="shared" si="16"/>
        <v>-1.2020342117429497</v>
      </c>
      <c r="AE76" s="407">
        <f t="shared" si="17"/>
        <v>-2.960675687948407</v>
      </c>
      <c r="AF76" s="16">
        <v>1.12256123571541</v>
      </c>
      <c r="AG76" s="16">
        <v>1.09526625922762</v>
      </c>
      <c r="AH76" s="16">
        <v>1.06617764651946</v>
      </c>
      <c r="AI76" s="16">
        <v>1.05036500183814</v>
      </c>
      <c r="AJ76" s="16">
        <v>1.02133570283216</v>
      </c>
      <c r="AK76" s="16">
        <v>1</v>
      </c>
      <c r="AL76" s="95"/>
    </row>
    <row r="77" spans="2:38" ht="15" customHeight="1">
      <c r="B77" s="16" t="s">
        <v>288</v>
      </c>
      <c r="R77" s="315">
        <f>ROUND(R48*($AB$31/R$31),1)</f>
        <v>762.8</v>
      </c>
      <c r="S77" s="315">
        <f>ROUND(S48*($AB$31/S$31),1)</f>
        <v>750.5</v>
      </c>
      <c r="T77" s="395">
        <f t="shared" si="14"/>
        <v>1104.1</v>
      </c>
      <c r="U77" s="315">
        <f t="shared" si="14"/>
        <v>1181</v>
      </c>
      <c r="V77" s="315">
        <f t="shared" si="14"/>
        <v>1316.5</v>
      </c>
      <c r="W77" s="315">
        <f t="shared" si="14"/>
        <v>1341.5</v>
      </c>
      <c r="X77" s="315">
        <f t="shared" si="14"/>
        <v>1321.7</v>
      </c>
      <c r="Y77" s="315">
        <f t="shared" si="14"/>
        <v>1298.9</v>
      </c>
      <c r="Z77" s="401">
        <f t="shared" si="14"/>
        <v>1299.2</v>
      </c>
      <c r="AA77" s="401"/>
      <c r="AB77" s="401">
        <f t="shared" si="15"/>
        <v>1301</v>
      </c>
      <c r="AC77" s="401"/>
      <c r="AD77" s="440">
        <f t="shared" si="16"/>
        <v>0.13854679802955314</v>
      </c>
      <c r="AE77" s="407">
        <f t="shared" si="17"/>
        <v>-1.1773642233194077</v>
      </c>
      <c r="AF77" s="16">
        <v>1.12256123571541</v>
      </c>
      <c r="AG77" s="16">
        <v>1.09526625922762</v>
      </c>
      <c r="AH77" s="16">
        <v>1.06617764651946</v>
      </c>
      <c r="AI77" s="16">
        <v>1.05036500183814</v>
      </c>
      <c r="AJ77" s="16">
        <v>1.02133570283216</v>
      </c>
      <c r="AK77" s="16">
        <v>1</v>
      </c>
      <c r="AL77" s="95"/>
    </row>
    <row r="78" spans="2:38" ht="15" customHeight="1">
      <c r="B78" s="16" t="s">
        <v>289</v>
      </c>
      <c r="R78" s="315">
        <f>ROUND(R49*($AB$31/R$31),1)</f>
        <v>591.8</v>
      </c>
      <c r="S78" s="315">
        <f>ROUND(S49*($AB$31/S$31),1)</f>
        <v>568.6</v>
      </c>
      <c r="T78" s="395">
        <f t="shared" si="14"/>
        <v>914.2</v>
      </c>
      <c r="U78" s="315">
        <f t="shared" si="14"/>
        <v>980.5</v>
      </c>
      <c r="V78" s="315">
        <f t="shared" si="14"/>
        <v>1115.4</v>
      </c>
      <c r="W78" s="315">
        <f t="shared" si="14"/>
        <v>1143.3</v>
      </c>
      <c r="X78" s="315">
        <f t="shared" si="14"/>
        <v>1120.4</v>
      </c>
      <c r="Y78" s="315">
        <f t="shared" si="14"/>
        <v>1081.7</v>
      </c>
      <c r="Z78" s="401">
        <f t="shared" si="14"/>
        <v>1073</v>
      </c>
      <c r="AA78" s="401"/>
      <c r="AB78" s="401">
        <f t="shared" si="15"/>
        <v>1070</v>
      </c>
      <c r="AC78" s="401"/>
      <c r="AD78" s="440">
        <f t="shared" si="16"/>
        <v>-0.27958993476234856</v>
      </c>
      <c r="AE78" s="407">
        <f t="shared" si="17"/>
        <v>-4.070288685673309</v>
      </c>
      <c r="AF78" s="16">
        <v>1.12256123571541</v>
      </c>
      <c r="AG78" s="16">
        <v>1.09526625922762</v>
      </c>
      <c r="AH78" s="16">
        <v>1.06617764651946</v>
      </c>
      <c r="AI78" s="16">
        <v>1.05036500183814</v>
      </c>
      <c r="AJ78" s="16">
        <v>1.02133570283216</v>
      </c>
      <c r="AK78" s="16">
        <v>1</v>
      </c>
      <c r="AL78" s="95"/>
    </row>
    <row r="79" spans="2:38" ht="15" customHeight="1">
      <c r="B79" s="30"/>
      <c r="C79" s="30"/>
      <c r="D79" s="30"/>
      <c r="E79" s="30"/>
      <c r="F79" s="30"/>
      <c r="G79" s="30"/>
      <c r="H79" s="30"/>
      <c r="I79" s="30"/>
      <c r="J79" s="30"/>
      <c r="K79" s="30"/>
      <c r="L79" s="30"/>
      <c r="M79" s="30"/>
      <c r="N79" s="30"/>
      <c r="O79" s="30"/>
      <c r="P79" s="30"/>
      <c r="Q79" s="30"/>
      <c r="R79" s="32"/>
      <c r="S79" s="32"/>
      <c r="T79" s="32"/>
      <c r="U79" s="32"/>
      <c r="V79" s="32"/>
      <c r="W79" s="32"/>
      <c r="X79" s="32"/>
      <c r="Y79" s="32"/>
      <c r="Z79" s="315"/>
      <c r="AA79" s="315"/>
      <c r="AB79" s="315"/>
      <c r="AC79" s="315"/>
      <c r="AD79" s="43"/>
      <c r="AE79" s="44"/>
      <c r="AF79" s="16">
        <v>1.12256123571541</v>
      </c>
      <c r="AG79" s="16">
        <v>1.09526625922762</v>
      </c>
      <c r="AH79" s="16">
        <v>1.06617764651946</v>
      </c>
      <c r="AI79" s="16">
        <v>1.05036500183814</v>
      </c>
      <c r="AJ79" s="16">
        <v>1.02133570283216</v>
      </c>
      <c r="AK79" s="16">
        <v>1</v>
      </c>
      <c r="AL79" s="95"/>
    </row>
    <row r="80" spans="2:37" ht="18.75">
      <c r="B80" s="29" t="s">
        <v>181</v>
      </c>
      <c r="C80" s="29"/>
      <c r="D80" s="29"/>
      <c r="E80" s="29"/>
      <c r="F80" s="29"/>
      <c r="G80" s="29"/>
      <c r="H80" s="29"/>
      <c r="I80" s="29"/>
      <c r="J80" s="29"/>
      <c r="K80" s="29"/>
      <c r="L80" s="29"/>
      <c r="M80" s="29"/>
      <c r="N80" s="29"/>
      <c r="O80" s="29"/>
      <c r="P80" s="29"/>
      <c r="Q80" s="29"/>
      <c r="R80" s="32"/>
      <c r="S80" s="32"/>
      <c r="T80" s="32"/>
      <c r="U80" s="32"/>
      <c r="V80" s="32"/>
      <c r="W80" s="32"/>
      <c r="X80" s="32"/>
      <c r="Y80" s="32"/>
      <c r="Z80" s="315"/>
      <c r="AA80" s="315"/>
      <c r="AB80" s="315"/>
      <c r="AC80" s="315"/>
      <c r="AD80" s="43"/>
      <c r="AE80" s="44"/>
      <c r="AF80" s="16">
        <v>1.12256123571541</v>
      </c>
      <c r="AG80" s="16">
        <v>1.09526625922762</v>
      </c>
      <c r="AH80" s="16">
        <v>1.06617764651946</v>
      </c>
      <c r="AI80" s="16">
        <v>1.05036500183814</v>
      </c>
      <c r="AJ80" s="16">
        <v>1.02133570283216</v>
      </c>
      <c r="AK80" s="16">
        <v>1</v>
      </c>
    </row>
    <row r="81" spans="2:37" ht="15" customHeight="1">
      <c r="B81" s="30" t="s">
        <v>84</v>
      </c>
      <c r="C81" s="30"/>
      <c r="D81" s="30"/>
      <c r="E81" s="30"/>
      <c r="F81" s="30"/>
      <c r="G81" s="30"/>
      <c r="H81" s="30"/>
      <c r="I81" s="30"/>
      <c r="J81" s="30"/>
      <c r="K81" s="30"/>
      <c r="L81" s="30"/>
      <c r="M81" s="30"/>
      <c r="N81" s="30"/>
      <c r="O81" s="30"/>
      <c r="P81" s="30"/>
      <c r="Q81" s="30"/>
      <c r="R81" s="315">
        <f aca="true" t="shared" si="18" ref="R81:Z81">ROUND(R52*($AB$31/R$31),1)</f>
        <v>69.3</v>
      </c>
      <c r="S81" s="315">
        <f t="shared" si="18"/>
        <v>68.6</v>
      </c>
      <c r="T81" s="315">
        <f t="shared" si="18"/>
        <v>69.2</v>
      </c>
      <c r="U81" s="315">
        <f t="shared" si="18"/>
        <v>68.3</v>
      </c>
      <c r="V81" s="315">
        <f t="shared" si="18"/>
        <v>70</v>
      </c>
      <c r="W81" s="315">
        <f t="shared" si="18"/>
        <v>69.3</v>
      </c>
      <c r="X81" s="315">
        <f t="shared" si="18"/>
        <v>65.9</v>
      </c>
      <c r="Y81" s="315">
        <f t="shared" si="18"/>
        <v>62.1</v>
      </c>
      <c r="Z81" s="315">
        <f t="shared" si="18"/>
        <v>54</v>
      </c>
      <c r="AA81" s="450" t="s">
        <v>327</v>
      </c>
      <c r="AB81" s="315">
        <f>ROUND(AB52*($AB$31/AB$31),1)</f>
        <v>50</v>
      </c>
      <c r="AC81" s="315"/>
      <c r="AD81" s="440">
        <f>(AB81-Z81)/Z81*100</f>
        <v>-7.4074074074074066</v>
      </c>
      <c r="AE81" s="407">
        <f>(AB81-V81)/V81*100</f>
        <v>-28.57142857142857</v>
      </c>
      <c r="AF81" s="16">
        <v>1.12256123571541</v>
      </c>
      <c r="AG81" s="16">
        <v>1.09526625922762</v>
      </c>
      <c r="AH81" s="16">
        <v>1.06617764651946</v>
      </c>
      <c r="AI81" s="16">
        <v>1.05036500183814</v>
      </c>
      <c r="AJ81" s="16">
        <v>1.02133570283216</v>
      </c>
      <c r="AK81" s="16">
        <v>1</v>
      </c>
    </row>
    <row r="82" spans="2:37" ht="15" customHeight="1">
      <c r="B82" s="16" t="s">
        <v>85</v>
      </c>
      <c r="R82" s="315">
        <f aca="true" t="shared" si="19" ref="R82:Z82">ROUND(R53*($AB$31/R$31),1)</f>
        <v>518.1</v>
      </c>
      <c r="S82" s="315">
        <f t="shared" si="19"/>
        <v>523.9</v>
      </c>
      <c r="T82" s="315">
        <f t="shared" si="19"/>
        <v>516.9</v>
      </c>
      <c r="U82" s="315">
        <f t="shared" si="19"/>
        <v>537.9</v>
      </c>
      <c r="V82" s="315">
        <f t="shared" si="19"/>
        <v>560.2</v>
      </c>
      <c r="W82" s="315">
        <f t="shared" si="19"/>
        <v>558</v>
      </c>
      <c r="X82" s="315">
        <f t="shared" si="19"/>
        <v>532.1</v>
      </c>
      <c r="Y82" s="315">
        <f t="shared" si="19"/>
        <v>529.8</v>
      </c>
      <c r="Z82" s="315">
        <f t="shared" si="19"/>
        <v>422.2</v>
      </c>
      <c r="AA82" s="315"/>
      <c r="AB82" s="315">
        <f>ROUND(AB53*($AB$31/AB$31),1)</f>
        <v>348.4</v>
      </c>
      <c r="AC82" s="315"/>
      <c r="AD82" s="440">
        <f>(AB82-Z82)/Z82*100</f>
        <v>-17.47986736144008</v>
      </c>
      <c r="AE82" s="407">
        <f>(AB82-V82)/V82*100</f>
        <v>-37.807925740806866</v>
      </c>
      <c r="AF82" s="16">
        <v>1.12256123571541</v>
      </c>
      <c r="AG82" s="16">
        <v>1.09526625922762</v>
      </c>
      <c r="AH82" s="16">
        <v>1.06617764651946</v>
      </c>
      <c r="AI82" s="16">
        <v>1.05036500183814</v>
      </c>
      <c r="AJ82" s="16">
        <v>1.02133570283216</v>
      </c>
      <c r="AK82" s="16">
        <v>1</v>
      </c>
    </row>
    <row r="83" spans="2:37" ht="15" customHeight="1">
      <c r="B83" s="16" t="s">
        <v>98</v>
      </c>
      <c r="R83" s="315">
        <f aca="true" t="shared" si="20" ref="R83:Z83">ROUND(R54*($AB$31/R$31),1)</f>
        <v>405.7</v>
      </c>
      <c r="S83" s="315">
        <f t="shared" si="20"/>
        <v>409.5</v>
      </c>
      <c r="T83" s="315">
        <f t="shared" si="20"/>
        <v>403.6</v>
      </c>
      <c r="U83" s="315">
        <f t="shared" si="20"/>
        <v>420.6</v>
      </c>
      <c r="V83" s="315">
        <f t="shared" si="20"/>
        <v>434.6</v>
      </c>
      <c r="W83" s="315">
        <f t="shared" si="20"/>
        <v>436.7</v>
      </c>
      <c r="X83" s="315">
        <f t="shared" si="20"/>
        <v>418.5</v>
      </c>
      <c r="Y83" s="315">
        <f t="shared" si="20"/>
        <v>415.3</v>
      </c>
      <c r="Z83" s="315">
        <f t="shared" si="20"/>
        <v>333.5</v>
      </c>
      <c r="AA83" s="315"/>
      <c r="AB83" s="315">
        <f>ROUND(AB54*($AB$31/AB$31),1)</f>
        <v>306.2</v>
      </c>
      <c r="AC83" s="315"/>
      <c r="AD83" s="440">
        <f>(AB83-Z83)/Z83*100</f>
        <v>-8.185907046476764</v>
      </c>
      <c r="AE83" s="407">
        <f>(AB83-V83)/V83*100</f>
        <v>-29.54440865163369</v>
      </c>
      <c r="AF83" s="16">
        <v>1.12256123571541</v>
      </c>
      <c r="AG83" s="16">
        <v>1.09526625922762</v>
      </c>
      <c r="AH83" s="16">
        <v>1.06617764651946</v>
      </c>
      <c r="AI83" s="16">
        <v>1.05036500183814</v>
      </c>
      <c r="AJ83" s="16">
        <v>1.02133570283216</v>
      </c>
      <c r="AK83" s="16">
        <v>1</v>
      </c>
    </row>
    <row r="84" spans="2:37" ht="15" customHeight="1">
      <c r="B84" s="30"/>
      <c r="C84" s="30"/>
      <c r="D84" s="30"/>
      <c r="E84" s="30"/>
      <c r="F84" s="30"/>
      <c r="G84" s="30"/>
      <c r="H84" s="30"/>
      <c r="I84" s="30"/>
      <c r="J84" s="30"/>
      <c r="K84" s="30"/>
      <c r="L84" s="30"/>
      <c r="M84" s="30"/>
      <c r="N84" s="30"/>
      <c r="O84" s="30"/>
      <c r="P84" s="30"/>
      <c r="Q84" s="30"/>
      <c r="R84" s="32"/>
      <c r="S84" s="32"/>
      <c r="T84" s="32"/>
      <c r="U84" s="32"/>
      <c r="V84" s="32"/>
      <c r="W84" s="32"/>
      <c r="X84" s="32"/>
      <c r="Y84" s="32"/>
      <c r="Z84" s="315"/>
      <c r="AA84" s="315"/>
      <c r="AB84" s="315"/>
      <c r="AC84" s="315"/>
      <c r="AD84" s="43"/>
      <c r="AE84" s="44"/>
      <c r="AF84" s="16">
        <v>1.12256123571541</v>
      </c>
      <c r="AG84" s="16">
        <v>1.09526625922762</v>
      </c>
      <c r="AH84" s="16">
        <v>1.06617764651946</v>
      </c>
      <c r="AI84" s="16">
        <v>1.05036500183814</v>
      </c>
      <c r="AJ84" s="16">
        <v>1.02133570283216</v>
      </c>
      <c r="AK84" s="16">
        <v>1</v>
      </c>
    </row>
    <row r="85" spans="2:37" ht="18.75">
      <c r="B85" s="29" t="s">
        <v>297</v>
      </c>
      <c r="C85" s="29"/>
      <c r="D85" s="29"/>
      <c r="E85" s="29"/>
      <c r="F85" s="29"/>
      <c r="G85" s="29"/>
      <c r="H85" s="29"/>
      <c r="I85" s="29"/>
      <c r="J85" s="29"/>
      <c r="K85" s="29"/>
      <c r="L85" s="29"/>
      <c r="M85" s="29"/>
      <c r="N85" s="29"/>
      <c r="O85" s="29"/>
      <c r="P85" s="29"/>
      <c r="Q85" s="29"/>
      <c r="R85" s="32"/>
      <c r="S85" s="32"/>
      <c r="T85" s="32"/>
      <c r="U85" s="32"/>
      <c r="V85" s="32"/>
      <c r="W85" s="32"/>
      <c r="X85" s="32"/>
      <c r="Y85" s="32"/>
      <c r="Z85" s="315"/>
      <c r="AA85" s="315"/>
      <c r="AB85" s="315"/>
      <c r="AC85" s="315"/>
      <c r="AD85" s="43"/>
      <c r="AE85" s="44"/>
      <c r="AF85" s="16">
        <v>1.12256123571541</v>
      </c>
      <c r="AG85" s="16">
        <v>1.09526625922762</v>
      </c>
      <c r="AH85" s="16">
        <v>1.06617764651946</v>
      </c>
      <c r="AI85" s="16">
        <v>1.05036500183814</v>
      </c>
      <c r="AJ85" s="16">
        <v>1.02133570283216</v>
      </c>
      <c r="AK85" s="16">
        <v>1</v>
      </c>
    </row>
    <row r="86" spans="2:38" ht="15" customHeight="1">
      <c r="B86" s="30" t="s">
        <v>107</v>
      </c>
      <c r="C86" s="30"/>
      <c r="D86" s="30"/>
      <c r="E86" s="30"/>
      <c r="F86" s="30"/>
      <c r="G86" s="30"/>
      <c r="H86" s="30"/>
      <c r="I86" s="30"/>
      <c r="J86" s="30"/>
      <c r="K86" s="30"/>
      <c r="L86" s="30"/>
      <c r="M86" s="30"/>
      <c r="N86" s="30"/>
      <c r="O86" s="30"/>
      <c r="P86" s="30"/>
      <c r="Q86" s="30"/>
      <c r="R86" s="396" t="s">
        <v>320</v>
      </c>
      <c r="S86" s="396" t="s">
        <v>320</v>
      </c>
      <c r="T86" s="395">
        <f aca="true" t="shared" si="21" ref="T86:Z86">ROUND(T57*($AB$31/T$31),1)</f>
        <v>307.2</v>
      </c>
      <c r="U86" s="315">
        <f t="shared" si="21"/>
        <v>314.4</v>
      </c>
      <c r="V86" s="315">
        <f t="shared" si="21"/>
        <v>328.9</v>
      </c>
      <c r="W86" s="315">
        <f t="shared" si="21"/>
        <v>337.9</v>
      </c>
      <c r="X86" s="315">
        <f t="shared" si="21"/>
        <v>310.4</v>
      </c>
      <c r="Y86" s="315">
        <f t="shared" si="21"/>
        <v>309.7</v>
      </c>
      <c r="Z86" s="315">
        <f t="shared" si="21"/>
        <v>315.6</v>
      </c>
      <c r="AA86" s="450" t="s">
        <v>327</v>
      </c>
      <c r="AB86" s="315">
        <f>ROUND(AB57*($AB$31/AB$31),1)</f>
        <v>297.1</v>
      </c>
      <c r="AC86" s="450" t="s">
        <v>327</v>
      </c>
      <c r="AD86" s="440">
        <f aca="true" t="shared" si="22" ref="AD86:AD91">(AB86-Z86)/Z86*100</f>
        <v>-5.861850443599493</v>
      </c>
      <c r="AE86" s="407">
        <f aca="true" t="shared" si="23" ref="AE86:AE91">(AB86-V86)/V86*100</f>
        <v>-9.668592277287916</v>
      </c>
      <c r="AF86" s="16">
        <v>1.12256123571541</v>
      </c>
      <c r="AG86" s="16">
        <v>1.09526625922762</v>
      </c>
      <c r="AH86" s="16">
        <v>1.06617764651946</v>
      </c>
      <c r="AI86" s="16">
        <v>1.05036500183814</v>
      </c>
      <c r="AJ86" s="16">
        <v>1.02133570283216</v>
      </c>
      <c r="AK86" s="16">
        <v>1</v>
      </c>
      <c r="AL86" s="437"/>
    </row>
    <row r="87" spans="2:38" ht="15" customHeight="1">
      <c r="B87" s="30" t="s">
        <v>108</v>
      </c>
      <c r="C87" s="30"/>
      <c r="D87" s="30"/>
      <c r="E87" s="30"/>
      <c r="F87" s="30"/>
      <c r="G87" s="30"/>
      <c r="H87" s="30"/>
      <c r="I87" s="30"/>
      <c r="J87" s="30"/>
      <c r="K87" s="30"/>
      <c r="L87" s="30"/>
      <c r="M87" s="30"/>
      <c r="N87" s="30"/>
      <c r="O87" s="30"/>
      <c r="P87" s="30"/>
      <c r="Q87" s="30"/>
      <c r="R87" s="315">
        <f aca="true" t="shared" si="24" ref="R87:AB89">ROUND(R58*($AB$31/R$31),1)</f>
        <v>227.7</v>
      </c>
      <c r="S87" s="315">
        <f t="shared" si="24"/>
        <v>237.2</v>
      </c>
      <c r="T87" s="395">
        <f t="shared" si="24"/>
        <v>320</v>
      </c>
      <c r="U87" s="315">
        <f t="shared" si="24"/>
        <v>325.8</v>
      </c>
      <c r="V87" s="315">
        <f t="shared" si="24"/>
        <v>343.3</v>
      </c>
      <c r="W87" s="315">
        <f t="shared" si="24"/>
        <v>354.2</v>
      </c>
      <c r="X87" s="315">
        <f t="shared" si="24"/>
        <v>318.8</v>
      </c>
      <c r="Y87" s="315">
        <f t="shared" si="24"/>
        <v>317.3</v>
      </c>
      <c r="Z87" s="315">
        <f t="shared" si="24"/>
        <v>317.3</v>
      </c>
      <c r="AA87" s="450" t="s">
        <v>327</v>
      </c>
      <c r="AB87" s="315">
        <f t="shared" si="24"/>
        <v>299.1</v>
      </c>
      <c r="AC87" s="450" t="s">
        <v>327</v>
      </c>
      <c r="AD87" s="440">
        <f t="shared" si="22"/>
        <v>-5.735896627797034</v>
      </c>
      <c r="AE87" s="407">
        <f t="shared" si="23"/>
        <v>-12.875036411302066</v>
      </c>
      <c r="AF87" s="16">
        <v>1.12256123571541</v>
      </c>
      <c r="AG87" s="16">
        <v>1.09526625922762</v>
      </c>
      <c r="AH87" s="16">
        <v>1.06617764651946</v>
      </c>
      <c r="AI87" s="16">
        <v>1.05036500183814</v>
      </c>
      <c r="AJ87" s="16">
        <v>1.02133570283216</v>
      </c>
      <c r="AK87" s="16">
        <v>1</v>
      </c>
      <c r="AL87" s="437"/>
    </row>
    <row r="88" spans="2:38" ht="15" customHeight="1">
      <c r="B88" s="16" t="s">
        <v>290</v>
      </c>
      <c r="R88" s="396" t="s">
        <v>320</v>
      </c>
      <c r="S88" s="396" t="s">
        <v>320</v>
      </c>
      <c r="T88" s="395">
        <f t="shared" si="24"/>
        <v>2967.4</v>
      </c>
      <c r="U88" s="315">
        <f t="shared" si="24"/>
        <v>3093.8</v>
      </c>
      <c r="V88" s="315">
        <f t="shared" si="24"/>
        <v>3352.5</v>
      </c>
      <c r="W88" s="315">
        <f t="shared" si="24"/>
        <v>3310.4</v>
      </c>
      <c r="X88" s="315">
        <f t="shared" si="24"/>
        <v>3051.9</v>
      </c>
      <c r="Y88" s="315">
        <f t="shared" si="24"/>
        <v>2944.1</v>
      </c>
      <c r="Z88" s="401">
        <f t="shared" si="24"/>
        <v>2789</v>
      </c>
      <c r="AA88" s="401"/>
      <c r="AB88" s="401">
        <f t="shared" si="24"/>
        <v>2734.9</v>
      </c>
      <c r="AC88" s="401"/>
      <c r="AD88" s="440">
        <f t="shared" si="22"/>
        <v>-1.9397633560415888</v>
      </c>
      <c r="AE88" s="407">
        <f t="shared" si="23"/>
        <v>-18.422073079791197</v>
      </c>
      <c r="AF88" s="16">
        <v>1.12256123571541</v>
      </c>
      <c r="AG88" s="16">
        <v>1.09526625922762</v>
      </c>
      <c r="AH88" s="16">
        <v>1.06617764651946</v>
      </c>
      <c r="AI88" s="16">
        <v>1.05036500183814</v>
      </c>
      <c r="AJ88" s="16">
        <v>1.02133570283216</v>
      </c>
      <c r="AK88" s="16">
        <v>1</v>
      </c>
      <c r="AL88" s="437"/>
    </row>
    <row r="89" spans="2:38" ht="15" customHeight="1">
      <c r="B89" s="16" t="s">
        <v>291</v>
      </c>
      <c r="R89" s="396" t="s">
        <v>320</v>
      </c>
      <c r="S89" s="396" t="s">
        <v>320</v>
      </c>
      <c r="T89" s="395">
        <f t="shared" si="24"/>
        <v>1940.2</v>
      </c>
      <c r="U89" s="315">
        <f t="shared" si="24"/>
        <v>2021.7</v>
      </c>
      <c r="V89" s="315">
        <f t="shared" si="24"/>
        <v>2220</v>
      </c>
      <c r="W89" s="315">
        <f t="shared" si="24"/>
        <v>2240.9</v>
      </c>
      <c r="X89" s="315">
        <f t="shared" si="24"/>
        <v>2142.1</v>
      </c>
      <c r="Y89" s="315">
        <f t="shared" si="24"/>
        <v>2075.1</v>
      </c>
      <c r="Z89" s="401">
        <f t="shared" si="24"/>
        <v>1964.1</v>
      </c>
      <c r="AA89" s="401"/>
      <c r="AB89" s="401">
        <f t="shared" si="24"/>
        <v>1906.5</v>
      </c>
      <c r="AC89" s="401"/>
      <c r="AD89" s="440">
        <f t="shared" si="22"/>
        <v>-2.932640904230941</v>
      </c>
      <c r="AE89" s="407">
        <f t="shared" si="23"/>
        <v>-14.121621621621621</v>
      </c>
      <c r="AF89" s="16">
        <v>1.12256123571541</v>
      </c>
      <c r="AG89" s="16">
        <v>1.09526625922762</v>
      </c>
      <c r="AH89" s="16">
        <v>1.06617764651946</v>
      </c>
      <c r="AI89" s="16">
        <v>1.05036500183814</v>
      </c>
      <c r="AJ89" s="16">
        <v>1.02133570283216</v>
      </c>
      <c r="AK89" s="16">
        <v>1</v>
      </c>
      <c r="AL89" s="437"/>
    </row>
    <row r="90" spans="2:38" ht="15" customHeight="1">
      <c r="B90" s="16" t="s">
        <v>292</v>
      </c>
      <c r="R90" s="315">
        <f aca="true" t="shared" si="25" ref="R90:AB91">ROUND(R61*($AB$31/R$31),1)</f>
        <v>2512.1</v>
      </c>
      <c r="S90" s="315">
        <f t="shared" si="25"/>
        <v>2585.8</v>
      </c>
      <c r="T90" s="395">
        <f t="shared" si="25"/>
        <v>2980.6</v>
      </c>
      <c r="U90" s="315">
        <f t="shared" si="25"/>
        <v>3104</v>
      </c>
      <c r="V90" s="315">
        <f t="shared" si="25"/>
        <v>3367</v>
      </c>
      <c r="W90" s="315">
        <f t="shared" si="25"/>
        <v>3326.7</v>
      </c>
      <c r="X90" s="315">
        <f t="shared" si="25"/>
        <v>3060.4</v>
      </c>
      <c r="Y90" s="315">
        <f t="shared" si="25"/>
        <v>2951.5</v>
      </c>
      <c r="Z90" s="401">
        <f t="shared" si="25"/>
        <v>2780.4</v>
      </c>
      <c r="AA90" s="401"/>
      <c r="AB90" s="401">
        <f t="shared" si="25"/>
        <v>2743.1</v>
      </c>
      <c r="AC90" s="401"/>
      <c r="AD90" s="440">
        <f t="shared" si="22"/>
        <v>-1.3415335922888858</v>
      </c>
      <c r="AE90" s="407">
        <f t="shared" si="23"/>
        <v>-18.529848529848532</v>
      </c>
      <c r="AF90" s="16">
        <v>1.12256123571541</v>
      </c>
      <c r="AG90" s="16">
        <v>1.09526625922762</v>
      </c>
      <c r="AH90" s="16">
        <v>1.06617764651946</v>
      </c>
      <c r="AI90" s="16">
        <v>1.05036500183814</v>
      </c>
      <c r="AJ90" s="16">
        <v>1.02133570283216</v>
      </c>
      <c r="AK90" s="16">
        <v>1</v>
      </c>
      <c r="AL90" s="437"/>
    </row>
    <row r="91" spans="1:38" ht="16.5" customHeight="1" thickBot="1">
      <c r="A91" s="22"/>
      <c r="B91" s="22" t="s">
        <v>293</v>
      </c>
      <c r="C91" s="22"/>
      <c r="D91" s="22"/>
      <c r="E91" s="22"/>
      <c r="F91" s="22"/>
      <c r="G91" s="22"/>
      <c r="H91" s="22"/>
      <c r="I91" s="22"/>
      <c r="J91" s="22"/>
      <c r="K91" s="22"/>
      <c r="L91" s="22"/>
      <c r="M91" s="22"/>
      <c r="N91" s="22"/>
      <c r="O91" s="22"/>
      <c r="P91" s="22"/>
      <c r="Q91" s="22"/>
      <c r="R91" s="397">
        <f t="shared" si="25"/>
        <v>1541.2</v>
      </c>
      <c r="S91" s="397">
        <f t="shared" si="25"/>
        <v>1571.9</v>
      </c>
      <c r="T91" s="398">
        <f t="shared" si="25"/>
        <v>1954.4</v>
      </c>
      <c r="U91" s="397">
        <f t="shared" si="25"/>
        <v>2032.5</v>
      </c>
      <c r="V91" s="397">
        <f t="shared" si="25"/>
        <v>2234.8</v>
      </c>
      <c r="W91" s="397">
        <f t="shared" si="25"/>
        <v>2257.5</v>
      </c>
      <c r="X91" s="397">
        <f t="shared" si="25"/>
        <v>2150.6</v>
      </c>
      <c r="Y91" s="397">
        <f t="shared" si="25"/>
        <v>2082.5</v>
      </c>
      <c r="Z91" s="402">
        <f t="shared" si="25"/>
        <v>1955.5</v>
      </c>
      <c r="AA91" s="402"/>
      <c r="AB91" s="402">
        <f t="shared" si="25"/>
        <v>1915.1</v>
      </c>
      <c r="AC91" s="402"/>
      <c r="AD91" s="441">
        <f t="shared" si="22"/>
        <v>-2.065967783175663</v>
      </c>
      <c r="AE91" s="439">
        <f t="shared" si="23"/>
        <v>-14.305530696259183</v>
      </c>
      <c r="AF91" s="16">
        <v>1.12256123571541</v>
      </c>
      <c r="AG91" s="16">
        <v>1.09526625922762</v>
      </c>
      <c r="AH91" s="16">
        <v>1.06617764651946</v>
      </c>
      <c r="AI91" s="16">
        <v>1.05036500183814</v>
      </c>
      <c r="AJ91" s="16">
        <v>1.02133570283216</v>
      </c>
      <c r="AK91" s="16">
        <v>1</v>
      </c>
      <c r="AL91" s="437"/>
    </row>
    <row r="92" spans="1:31" ht="29.25" customHeight="1">
      <c r="A92" s="549" t="s">
        <v>186</v>
      </c>
      <c r="B92" s="550"/>
      <c r="C92" s="550"/>
      <c r="D92" s="550"/>
      <c r="E92" s="550"/>
      <c r="F92" s="550"/>
      <c r="G92" s="550"/>
      <c r="H92" s="550"/>
      <c r="I92" s="550"/>
      <c r="J92" s="550"/>
      <c r="K92" s="550"/>
      <c r="L92" s="550"/>
      <c r="M92" s="550"/>
      <c r="N92" s="550"/>
      <c r="O92" s="550"/>
      <c r="P92" s="550"/>
      <c r="Q92" s="550"/>
      <c r="R92" s="550"/>
      <c r="S92" s="550"/>
      <c r="T92" s="550"/>
      <c r="U92" s="550"/>
      <c r="V92" s="550"/>
      <c r="W92" s="550"/>
      <c r="X92" s="550"/>
      <c r="Y92" s="550"/>
      <c r="Z92" s="550"/>
      <c r="AA92" s="550"/>
      <c r="AB92" s="550"/>
      <c r="AC92" s="550"/>
      <c r="AD92" s="550"/>
      <c r="AE92" s="550"/>
    </row>
    <row r="93" spans="1:35" s="35" customFormat="1" ht="13.5" customHeight="1">
      <c r="A93" s="551" t="s">
        <v>173</v>
      </c>
      <c r="B93" s="551"/>
      <c r="C93" s="551"/>
      <c r="D93" s="551"/>
      <c r="E93" s="551"/>
      <c r="F93" s="551"/>
      <c r="G93" s="551"/>
      <c r="H93" s="551"/>
      <c r="I93" s="551"/>
      <c r="J93" s="551"/>
      <c r="K93" s="551"/>
      <c r="L93" s="551"/>
      <c r="M93" s="551"/>
      <c r="N93" s="551"/>
      <c r="O93" s="551"/>
      <c r="P93" s="551"/>
      <c r="Q93" s="551"/>
      <c r="R93" s="551"/>
      <c r="S93" s="551"/>
      <c r="T93" s="551"/>
      <c r="U93" s="551"/>
      <c r="V93" s="551"/>
      <c r="W93" s="551"/>
      <c r="X93" s="551"/>
      <c r="Y93" s="551"/>
      <c r="Z93" s="551"/>
      <c r="AA93" s="551"/>
      <c r="AB93" s="551"/>
      <c r="AC93" s="551"/>
      <c r="AD93" s="551"/>
      <c r="AE93" s="551"/>
      <c r="AH93" s="96">
        <v>1.1527244642713053</v>
      </c>
      <c r="AI93" s="35" t="s">
        <v>73</v>
      </c>
    </row>
    <row r="94" spans="1:35" s="35" customFormat="1" ht="16.5" customHeight="1">
      <c r="A94" s="551" t="s">
        <v>174</v>
      </c>
      <c r="B94" s="551"/>
      <c r="C94" s="551"/>
      <c r="D94" s="551"/>
      <c r="E94" s="551"/>
      <c r="F94" s="551"/>
      <c r="G94" s="551"/>
      <c r="H94" s="551"/>
      <c r="I94" s="551"/>
      <c r="J94" s="551"/>
      <c r="K94" s="551"/>
      <c r="L94" s="551"/>
      <c r="M94" s="551"/>
      <c r="N94" s="551"/>
      <c r="O94" s="551"/>
      <c r="P94" s="551"/>
      <c r="Q94" s="551"/>
      <c r="R94" s="551"/>
      <c r="S94" s="551"/>
      <c r="T94" s="551"/>
      <c r="U94" s="551"/>
      <c r="V94" s="551"/>
      <c r="W94" s="551"/>
      <c r="X94" s="551"/>
      <c r="Y94" s="551"/>
      <c r="Z94" s="551"/>
      <c r="AA94" s="551"/>
      <c r="AB94" s="551"/>
      <c r="AC94" s="551"/>
      <c r="AD94" s="551"/>
      <c r="AE94" s="551"/>
      <c r="AH94" s="96">
        <v>1.1225612357154084</v>
      </c>
      <c r="AI94" s="35" t="s">
        <v>74</v>
      </c>
    </row>
    <row r="95" spans="1:34" s="35" customFormat="1" ht="15" customHeight="1">
      <c r="A95" s="551" t="s">
        <v>175</v>
      </c>
      <c r="B95" s="552"/>
      <c r="C95" s="552"/>
      <c r="D95" s="552"/>
      <c r="E95" s="552"/>
      <c r="F95" s="552"/>
      <c r="G95" s="552"/>
      <c r="H95" s="552"/>
      <c r="I95" s="552"/>
      <c r="J95" s="552"/>
      <c r="K95" s="552"/>
      <c r="L95" s="552"/>
      <c r="M95" s="552"/>
      <c r="N95" s="552"/>
      <c r="O95" s="552"/>
      <c r="P95" s="552"/>
      <c r="Q95" s="552"/>
      <c r="R95" s="552"/>
      <c r="S95" s="552"/>
      <c r="T95" s="552"/>
      <c r="U95" s="552"/>
      <c r="V95" s="552"/>
      <c r="W95" s="552"/>
      <c r="X95" s="552"/>
      <c r="Y95" s="552"/>
      <c r="Z95" s="97"/>
      <c r="AA95" s="97"/>
      <c r="AB95" s="97"/>
      <c r="AC95" s="97"/>
      <c r="AD95" s="41"/>
      <c r="AE95" s="41"/>
      <c r="AH95" s="96"/>
    </row>
    <row r="96" spans="1:35" s="35" customFormat="1" ht="17.25" customHeight="1">
      <c r="A96" s="551" t="s">
        <v>176</v>
      </c>
      <c r="B96" s="551"/>
      <c r="C96" s="551"/>
      <c r="D96" s="551"/>
      <c r="E96" s="551"/>
      <c r="F96" s="551"/>
      <c r="G96" s="551"/>
      <c r="H96" s="551"/>
      <c r="I96" s="551"/>
      <c r="J96" s="551"/>
      <c r="K96" s="551"/>
      <c r="L96" s="551"/>
      <c r="M96" s="551"/>
      <c r="N96" s="551"/>
      <c r="O96" s="551"/>
      <c r="P96" s="551"/>
      <c r="Q96" s="551"/>
      <c r="R96" s="551"/>
      <c r="S96" s="551"/>
      <c r="T96" s="551"/>
      <c r="U96" s="551"/>
      <c r="V96" s="551"/>
      <c r="W96" s="551"/>
      <c r="X96" s="551"/>
      <c r="Y96" s="551"/>
      <c r="Z96" s="551"/>
      <c r="AA96" s="551"/>
      <c r="AB96" s="551"/>
      <c r="AC96" s="551"/>
      <c r="AD96" s="551"/>
      <c r="AE96" s="551"/>
      <c r="AH96" s="96">
        <v>1.095266259227618</v>
      </c>
      <c r="AI96" s="35" t="s">
        <v>75</v>
      </c>
    </row>
    <row r="97" spans="1:35" s="35" customFormat="1" ht="17.25" customHeight="1">
      <c r="A97" s="551" t="s">
        <v>348</v>
      </c>
      <c r="B97" s="551"/>
      <c r="C97" s="551"/>
      <c r="D97" s="551"/>
      <c r="E97" s="551"/>
      <c r="F97" s="551"/>
      <c r="G97" s="551"/>
      <c r="H97" s="551"/>
      <c r="I97" s="551"/>
      <c r="J97" s="551"/>
      <c r="K97" s="551"/>
      <c r="L97" s="551"/>
      <c r="M97" s="551"/>
      <c r="N97" s="551"/>
      <c r="O97" s="551"/>
      <c r="P97" s="551"/>
      <c r="Q97" s="551"/>
      <c r="R97" s="551"/>
      <c r="S97" s="551"/>
      <c r="T97" s="551"/>
      <c r="U97" s="551"/>
      <c r="V97" s="551"/>
      <c r="W97" s="551"/>
      <c r="X97" s="551"/>
      <c r="Y97" s="551"/>
      <c r="Z97" s="551"/>
      <c r="AA97" s="551"/>
      <c r="AB97" s="551"/>
      <c r="AC97" s="551"/>
      <c r="AD97" s="551"/>
      <c r="AE97" s="551"/>
      <c r="AH97" s="96">
        <v>1.066177646519463</v>
      </c>
      <c r="AI97" s="35" t="s">
        <v>76</v>
      </c>
    </row>
    <row r="98" spans="1:34" s="35" customFormat="1" ht="15" customHeight="1">
      <c r="A98" s="37" t="s">
        <v>349</v>
      </c>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H98" s="96"/>
    </row>
    <row r="99" spans="1:35" s="35" customFormat="1" ht="15" customHeight="1">
      <c r="A99" s="36" t="s">
        <v>177</v>
      </c>
      <c r="B99" s="37"/>
      <c r="C99" s="37"/>
      <c r="D99" s="37"/>
      <c r="E99" s="37"/>
      <c r="F99" s="37"/>
      <c r="G99" s="37"/>
      <c r="H99" s="37"/>
      <c r="I99" s="37"/>
      <c r="J99" s="37"/>
      <c r="K99" s="37"/>
      <c r="L99" s="37"/>
      <c r="M99" s="37"/>
      <c r="N99" s="37"/>
      <c r="O99" s="37"/>
      <c r="P99" s="37"/>
      <c r="Q99" s="37"/>
      <c r="R99" s="39"/>
      <c r="S99" s="39"/>
      <c r="T99" s="39"/>
      <c r="U99" s="39"/>
      <c r="V99" s="39"/>
      <c r="W99" s="39"/>
      <c r="X99" s="39"/>
      <c r="Y99" s="39"/>
      <c r="Z99" s="39"/>
      <c r="AA99" s="39"/>
      <c r="AB99" s="39"/>
      <c r="AC99" s="39"/>
      <c r="AD99" s="40"/>
      <c r="AE99" s="40"/>
      <c r="AH99" s="96">
        <v>1.0503650018381387</v>
      </c>
      <c r="AI99" s="35" t="s">
        <v>77</v>
      </c>
    </row>
    <row r="100" spans="1:35" s="35" customFormat="1" ht="12.75">
      <c r="A100" s="546" t="s">
        <v>324</v>
      </c>
      <c r="B100" s="546"/>
      <c r="C100" s="546"/>
      <c r="D100" s="546"/>
      <c r="E100" s="546"/>
      <c r="F100" s="546"/>
      <c r="G100" s="546"/>
      <c r="H100" s="546"/>
      <c r="I100" s="546"/>
      <c r="J100" s="546"/>
      <c r="K100" s="546"/>
      <c r="L100" s="546"/>
      <c r="M100" s="546"/>
      <c r="N100" s="546"/>
      <c r="O100" s="546"/>
      <c r="P100" s="546"/>
      <c r="Q100" s="546"/>
      <c r="R100" s="546"/>
      <c r="S100" s="546"/>
      <c r="T100" s="546"/>
      <c r="U100" s="546"/>
      <c r="V100" s="546"/>
      <c r="W100" s="546"/>
      <c r="X100" s="546"/>
      <c r="Y100" s="546"/>
      <c r="Z100" s="546"/>
      <c r="AA100" s="546"/>
      <c r="AB100" s="546"/>
      <c r="AC100" s="546"/>
      <c r="AD100" s="546"/>
      <c r="AE100" s="546"/>
      <c r="AH100" s="96">
        <v>1.021335702832164</v>
      </c>
      <c r="AI100" s="35" t="s">
        <v>78</v>
      </c>
    </row>
    <row r="101" spans="1:34" s="35" customFormat="1" ht="12.75">
      <c r="A101" s="37" t="s">
        <v>325</v>
      </c>
      <c r="B101" s="390"/>
      <c r="C101" s="390"/>
      <c r="D101" s="390"/>
      <c r="E101" s="390"/>
      <c r="F101" s="390"/>
      <c r="G101" s="390"/>
      <c r="H101" s="390"/>
      <c r="I101" s="390"/>
      <c r="J101" s="390"/>
      <c r="K101" s="390"/>
      <c r="L101" s="390"/>
      <c r="M101" s="390"/>
      <c r="N101" s="390"/>
      <c r="O101" s="390"/>
      <c r="P101" s="390"/>
      <c r="Q101" s="390"/>
      <c r="R101" s="390"/>
      <c r="S101" s="390"/>
      <c r="T101" s="390"/>
      <c r="U101" s="390"/>
      <c r="V101" s="390"/>
      <c r="W101" s="390"/>
      <c r="X101" s="390"/>
      <c r="Y101" s="390"/>
      <c r="Z101" s="390"/>
      <c r="AA101" s="390"/>
      <c r="AB101" s="390"/>
      <c r="AC101" s="390"/>
      <c r="AD101" s="390"/>
      <c r="AE101" s="390"/>
      <c r="AH101" s="96"/>
    </row>
    <row r="102" spans="1:35" ht="15" customHeight="1">
      <c r="A102" s="36" t="s">
        <v>296</v>
      </c>
      <c r="B102" s="38"/>
      <c r="C102" s="38"/>
      <c r="D102" s="38"/>
      <c r="E102" s="38"/>
      <c r="F102" s="38"/>
      <c r="G102" s="38"/>
      <c r="H102" s="38"/>
      <c r="I102" s="38"/>
      <c r="J102" s="38"/>
      <c r="K102" s="38"/>
      <c r="L102" s="38"/>
      <c r="M102" s="38"/>
      <c r="N102" s="38"/>
      <c r="O102" s="38"/>
      <c r="P102" s="38"/>
      <c r="Q102" s="38"/>
      <c r="AH102" s="96">
        <v>1</v>
      </c>
      <c r="AI102" s="16" t="s">
        <v>79</v>
      </c>
    </row>
    <row r="103" spans="1:21" ht="15" customHeight="1">
      <c r="A103" s="36" t="s">
        <v>328</v>
      </c>
      <c r="R103" s="32"/>
      <c r="S103" s="32"/>
      <c r="T103" s="32"/>
      <c r="U103" s="32"/>
    </row>
    <row r="104" ht="15" customHeight="1">
      <c r="A104" s="39" t="s">
        <v>329</v>
      </c>
    </row>
    <row r="105" ht="15" customHeight="1">
      <c r="A105" s="488" t="s">
        <v>350</v>
      </c>
    </row>
    <row r="106" ht="15" customHeight="1"/>
    <row r="107" ht="15" customHeight="1"/>
    <row r="108" ht="15" customHeight="1">
      <c r="R108" s="389"/>
    </row>
  </sheetData>
  <sheetProtection/>
  <mergeCells count="46">
    <mergeCell ref="A93:AE93"/>
    <mergeCell ref="A94:AE94"/>
    <mergeCell ref="A95:Y95"/>
    <mergeCell ref="A96:AE96"/>
    <mergeCell ref="A97:AE97"/>
    <mergeCell ref="A100:AE100"/>
    <mergeCell ref="W34:W35"/>
    <mergeCell ref="X34:X35"/>
    <mergeCell ref="Y34:Y35"/>
    <mergeCell ref="Z34:Z35"/>
    <mergeCell ref="AB34:AB35"/>
    <mergeCell ref="A92:AE92"/>
    <mergeCell ref="AB2:AB3"/>
    <mergeCell ref="A22:Y22"/>
    <mergeCell ref="A23:AD23"/>
    <mergeCell ref="A24:AE24"/>
    <mergeCell ref="A25:AE25"/>
    <mergeCell ref="R34:R35"/>
    <mergeCell ref="S34:S35"/>
    <mergeCell ref="T34:T35"/>
    <mergeCell ref="U34:U35"/>
    <mergeCell ref="V34:V35"/>
    <mergeCell ref="U2:U3"/>
    <mergeCell ref="V2:V3"/>
    <mergeCell ref="W2:W3"/>
    <mergeCell ref="X2:X3"/>
    <mergeCell ref="Y2:Y3"/>
    <mergeCell ref="Z2:Z3"/>
    <mergeCell ref="O2:O3"/>
    <mergeCell ref="P2:P3"/>
    <mergeCell ref="Q2:Q3"/>
    <mergeCell ref="R2:R3"/>
    <mergeCell ref="S2:S3"/>
    <mergeCell ref="T2:T3"/>
    <mergeCell ref="I2:I3"/>
    <mergeCell ref="J2:J3"/>
    <mergeCell ref="K2:K3"/>
    <mergeCell ref="L2:L3"/>
    <mergeCell ref="M2:M3"/>
    <mergeCell ref="N2:N3"/>
    <mergeCell ref="C2:C3"/>
    <mergeCell ref="D2:D3"/>
    <mergeCell ref="E2:E3"/>
    <mergeCell ref="F2:F3"/>
    <mergeCell ref="G2:G3"/>
    <mergeCell ref="H2:H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6" r:id="rId1"/>
  <headerFooter>
    <oddHeader>&amp;R&amp;"Arial,Bold"&amp;18Bus and Coach Travel</oddHeader>
  </headerFooter>
  <colBreaks count="1" manualBreakCount="1">
    <brk id="31" max="65535" man="1"/>
  </colBreaks>
</worksheet>
</file>

<file path=xl/worksheets/sheet6.xml><?xml version="1.0" encoding="utf-8"?>
<worksheet xmlns="http://schemas.openxmlformats.org/spreadsheetml/2006/main" xmlns:r="http://schemas.openxmlformats.org/officeDocument/2006/relationships">
  <sheetPr>
    <pageSetUpPr fitToPage="1"/>
  </sheetPr>
  <dimension ref="A1:Q74"/>
  <sheetViews>
    <sheetView zoomScale="88" zoomScaleNormal="88" workbookViewId="0" topLeftCell="A1">
      <selection activeCell="A1" sqref="A1"/>
    </sheetView>
  </sheetViews>
  <sheetFormatPr defaultColWidth="9.140625" defaultRowHeight="12.75"/>
  <cols>
    <col min="1" max="1" width="2.140625" style="7" customWidth="1"/>
    <col min="2" max="2" width="33.7109375" style="7" customWidth="1"/>
    <col min="3" max="6" width="9.140625" style="3" hidden="1" customWidth="1"/>
    <col min="7" max="14" width="9.140625" style="3" customWidth="1"/>
    <col min="15" max="15" width="9.140625" style="8" customWidth="1"/>
    <col min="16" max="16" width="9.140625" style="6" customWidth="1"/>
    <col min="17" max="16384" width="9.140625" style="3" customWidth="1"/>
  </cols>
  <sheetData>
    <row r="1" spans="1:16" ht="24" customHeight="1">
      <c r="A1" s="1" t="s">
        <v>362</v>
      </c>
      <c r="B1" s="320"/>
      <c r="C1" s="6"/>
      <c r="D1" s="6"/>
      <c r="E1" s="6"/>
      <c r="F1" s="6"/>
      <c r="G1" s="6"/>
      <c r="H1" s="6"/>
      <c r="I1" s="6"/>
      <c r="J1" s="6"/>
      <c r="K1" s="338"/>
      <c r="L1" s="263"/>
      <c r="M1" s="263"/>
      <c r="N1" s="263"/>
      <c r="O1" s="263"/>
      <c r="P1" s="263"/>
    </row>
    <row r="2" spans="1:17" ht="18.75" customHeight="1" thickBot="1">
      <c r="A2" s="10"/>
      <c r="B2" s="321"/>
      <c r="C2" s="322">
        <v>1999</v>
      </c>
      <c r="D2" s="322">
        <v>2000</v>
      </c>
      <c r="E2" s="322">
        <v>2001</v>
      </c>
      <c r="F2" s="356">
        <v>2002</v>
      </c>
      <c r="G2" s="356">
        <v>2003</v>
      </c>
      <c r="H2" s="356">
        <v>2004</v>
      </c>
      <c r="I2" s="356">
        <v>2005</v>
      </c>
      <c r="J2" s="356">
        <v>2006</v>
      </c>
      <c r="K2" s="361" t="s">
        <v>345</v>
      </c>
      <c r="L2" s="356">
        <v>2008</v>
      </c>
      <c r="M2" s="356">
        <v>2009</v>
      </c>
      <c r="N2" s="356">
        <v>2010</v>
      </c>
      <c r="O2" s="357">
        <v>2011</v>
      </c>
      <c r="P2" s="357">
        <v>2012</v>
      </c>
      <c r="Q2" s="357">
        <v>2013</v>
      </c>
    </row>
    <row r="3" spans="1:17" ht="16.5" thickTop="1">
      <c r="A3" s="5" t="s">
        <v>11</v>
      </c>
      <c r="B3" s="323"/>
      <c r="C3" s="6"/>
      <c r="D3" s="6"/>
      <c r="E3" s="6"/>
      <c r="F3" s="6"/>
      <c r="G3" s="6"/>
      <c r="H3" s="6"/>
      <c r="I3" s="6"/>
      <c r="J3" s="279"/>
      <c r="K3" s="362"/>
      <c r="L3" s="6"/>
      <c r="M3" s="6"/>
      <c r="N3" s="6"/>
      <c r="O3" s="324"/>
      <c r="Q3" s="324" t="s">
        <v>10</v>
      </c>
    </row>
    <row r="4" spans="1:17" ht="15">
      <c r="A4" s="4"/>
      <c r="B4" s="325" t="s">
        <v>12</v>
      </c>
      <c r="C4" s="326">
        <v>36.8</v>
      </c>
      <c r="D4" s="326">
        <v>38</v>
      </c>
      <c r="E4" s="326">
        <v>32.5</v>
      </c>
      <c r="F4" s="339">
        <v>36.4</v>
      </c>
      <c r="G4" s="339">
        <v>37.4</v>
      </c>
      <c r="H4" s="339">
        <v>35.5</v>
      </c>
      <c r="I4" s="339">
        <v>37</v>
      </c>
      <c r="J4" s="343">
        <v>40.7</v>
      </c>
      <c r="K4" s="363">
        <v>38.7</v>
      </c>
      <c r="L4" s="339">
        <v>40.7</v>
      </c>
      <c r="M4" s="339">
        <v>43</v>
      </c>
      <c r="N4" s="339">
        <v>38.4</v>
      </c>
      <c r="O4" s="340">
        <v>41.1</v>
      </c>
      <c r="P4" s="351">
        <v>40.3</v>
      </c>
      <c r="Q4" s="3">
        <v>42</v>
      </c>
    </row>
    <row r="5" spans="1:17" ht="15">
      <c r="A5" s="4"/>
      <c r="B5" s="325" t="s">
        <v>13</v>
      </c>
      <c r="C5" s="326">
        <v>63.2</v>
      </c>
      <c r="D5" s="326">
        <v>62</v>
      </c>
      <c r="E5" s="326">
        <v>67.5</v>
      </c>
      <c r="F5" s="339">
        <v>63.6</v>
      </c>
      <c r="G5" s="339">
        <v>62.6</v>
      </c>
      <c r="H5" s="339">
        <v>64.5</v>
      </c>
      <c r="I5" s="339">
        <v>63</v>
      </c>
      <c r="J5" s="343">
        <v>59.3</v>
      </c>
      <c r="K5" s="363">
        <v>61.3</v>
      </c>
      <c r="L5" s="339">
        <v>59.3</v>
      </c>
      <c r="M5" s="339">
        <v>57</v>
      </c>
      <c r="N5" s="339">
        <v>61.6</v>
      </c>
      <c r="O5" s="340">
        <v>58.9</v>
      </c>
      <c r="P5" s="351">
        <v>59.7</v>
      </c>
      <c r="Q5" s="3">
        <v>58</v>
      </c>
    </row>
    <row r="6" spans="1:16" ht="1.5" customHeight="1">
      <c r="A6" s="4"/>
      <c r="B6" s="325"/>
      <c r="C6" s="326"/>
      <c r="D6" s="326"/>
      <c r="E6" s="326"/>
      <c r="F6" s="339"/>
      <c r="G6" s="339"/>
      <c r="H6" s="339"/>
      <c r="I6" s="339"/>
      <c r="J6" s="343"/>
      <c r="K6" s="363"/>
      <c r="L6" s="339"/>
      <c r="M6" s="339"/>
      <c r="N6" s="339"/>
      <c r="O6" s="341"/>
      <c r="P6" s="352"/>
    </row>
    <row r="7" spans="1:16" ht="15.75">
      <c r="A7" s="5" t="s">
        <v>14</v>
      </c>
      <c r="B7" s="328"/>
      <c r="C7" s="329"/>
      <c r="D7" s="329"/>
      <c r="E7" s="329"/>
      <c r="F7" s="342"/>
      <c r="G7" s="342"/>
      <c r="H7" s="342"/>
      <c r="I7" s="342"/>
      <c r="J7" s="341"/>
      <c r="K7" s="364"/>
      <c r="L7" s="342"/>
      <c r="M7" s="342"/>
      <c r="N7" s="342"/>
      <c r="O7" s="341"/>
      <c r="P7" s="352"/>
    </row>
    <row r="8" spans="1:17" ht="15">
      <c r="A8" s="4"/>
      <c r="B8" s="330" t="s">
        <v>15</v>
      </c>
      <c r="C8" s="326">
        <v>14.4</v>
      </c>
      <c r="D8" s="326">
        <v>12.8</v>
      </c>
      <c r="E8" s="326">
        <v>10.6</v>
      </c>
      <c r="F8" s="339">
        <v>9.3</v>
      </c>
      <c r="G8" s="339">
        <v>8.5</v>
      </c>
      <c r="H8" s="339">
        <v>10.4</v>
      </c>
      <c r="I8" s="339">
        <v>11.4</v>
      </c>
      <c r="J8" s="343">
        <v>9.8</v>
      </c>
      <c r="K8" s="363">
        <v>10.2</v>
      </c>
      <c r="L8" s="339">
        <v>12.6</v>
      </c>
      <c r="M8" s="339">
        <v>9</v>
      </c>
      <c r="N8" s="339">
        <v>13.1</v>
      </c>
      <c r="O8" s="340">
        <v>10.5</v>
      </c>
      <c r="P8" s="351">
        <v>12.6</v>
      </c>
      <c r="Q8" s="3">
        <v>12</v>
      </c>
    </row>
    <row r="9" spans="1:17" ht="15">
      <c r="A9" s="4"/>
      <c r="B9" s="325" t="s">
        <v>16</v>
      </c>
      <c r="C9" s="326">
        <v>15.2</v>
      </c>
      <c r="D9" s="326">
        <v>18.7</v>
      </c>
      <c r="E9" s="326">
        <v>14</v>
      </c>
      <c r="F9" s="339">
        <v>17.1</v>
      </c>
      <c r="G9" s="339">
        <v>15.5</v>
      </c>
      <c r="H9" s="339">
        <v>15.9</v>
      </c>
      <c r="I9" s="339">
        <v>19.1</v>
      </c>
      <c r="J9" s="343">
        <v>19.8</v>
      </c>
      <c r="K9" s="363">
        <v>24.1</v>
      </c>
      <c r="L9" s="339">
        <v>19.9</v>
      </c>
      <c r="M9" s="339">
        <v>22.9</v>
      </c>
      <c r="N9" s="339">
        <v>17.8</v>
      </c>
      <c r="O9" s="340">
        <v>20.8</v>
      </c>
      <c r="P9" s="351">
        <v>19.8</v>
      </c>
      <c r="Q9" s="3">
        <v>20</v>
      </c>
    </row>
    <row r="10" spans="1:17" ht="15">
      <c r="A10" s="4"/>
      <c r="B10" s="325" t="s">
        <v>17</v>
      </c>
      <c r="C10" s="326">
        <v>15.7</v>
      </c>
      <c r="D10" s="326">
        <v>14.6</v>
      </c>
      <c r="E10" s="326">
        <v>13.2</v>
      </c>
      <c r="F10" s="339">
        <v>14.3</v>
      </c>
      <c r="G10" s="339">
        <v>12.7</v>
      </c>
      <c r="H10" s="339">
        <v>11.7</v>
      </c>
      <c r="I10" s="339">
        <v>13.6</v>
      </c>
      <c r="J10" s="343">
        <v>15.9</v>
      </c>
      <c r="K10" s="363">
        <v>15.4</v>
      </c>
      <c r="L10" s="339">
        <v>9.3</v>
      </c>
      <c r="M10" s="339">
        <v>15.4</v>
      </c>
      <c r="N10" s="339">
        <v>12.6</v>
      </c>
      <c r="O10" s="340">
        <v>13.9</v>
      </c>
      <c r="P10" s="351">
        <v>13.5</v>
      </c>
      <c r="Q10" s="3">
        <v>12</v>
      </c>
    </row>
    <row r="11" spans="1:17" ht="15">
      <c r="A11" s="4"/>
      <c r="B11" s="325" t="s">
        <v>18</v>
      </c>
      <c r="C11" s="326">
        <v>10.8</v>
      </c>
      <c r="D11" s="326">
        <v>14.1</v>
      </c>
      <c r="E11" s="326">
        <v>15.5</v>
      </c>
      <c r="F11" s="339">
        <v>15</v>
      </c>
      <c r="G11" s="339">
        <v>14.3</v>
      </c>
      <c r="H11" s="339">
        <v>13.3</v>
      </c>
      <c r="I11" s="339">
        <v>12.3</v>
      </c>
      <c r="J11" s="343">
        <v>11.2</v>
      </c>
      <c r="K11" s="363">
        <v>12.4</v>
      </c>
      <c r="L11" s="339">
        <v>12.8</v>
      </c>
      <c r="M11" s="339">
        <v>12.1</v>
      </c>
      <c r="N11" s="339">
        <v>14.3</v>
      </c>
      <c r="O11" s="340">
        <v>12.4</v>
      </c>
      <c r="P11" s="351">
        <v>12.6</v>
      </c>
      <c r="Q11" s="3">
        <v>12</v>
      </c>
    </row>
    <row r="12" spans="1:17" ht="15">
      <c r="A12" s="4"/>
      <c r="B12" s="325" t="s">
        <v>19</v>
      </c>
      <c r="C12" s="326">
        <v>14.3</v>
      </c>
      <c r="D12" s="326">
        <v>11.6</v>
      </c>
      <c r="E12" s="326">
        <v>16</v>
      </c>
      <c r="F12" s="339">
        <v>15.2</v>
      </c>
      <c r="G12" s="339">
        <v>13.3</v>
      </c>
      <c r="H12" s="339">
        <v>13.9</v>
      </c>
      <c r="I12" s="339">
        <v>10.5</v>
      </c>
      <c r="J12" s="343">
        <v>13.4</v>
      </c>
      <c r="K12" s="363">
        <v>10.7</v>
      </c>
      <c r="L12" s="339">
        <v>14.4</v>
      </c>
      <c r="M12" s="339">
        <v>12.5</v>
      </c>
      <c r="N12" s="339">
        <v>11.6</v>
      </c>
      <c r="O12" s="340">
        <v>12.1</v>
      </c>
      <c r="P12" s="351">
        <v>12.7</v>
      </c>
      <c r="Q12" s="3">
        <v>14</v>
      </c>
    </row>
    <row r="13" spans="1:17" ht="15">
      <c r="A13" s="4"/>
      <c r="B13" s="325" t="s">
        <v>20</v>
      </c>
      <c r="C13" s="326">
        <v>13.2</v>
      </c>
      <c r="D13" s="326">
        <v>12.9</v>
      </c>
      <c r="E13" s="326">
        <v>12.4</v>
      </c>
      <c r="F13" s="339">
        <v>15</v>
      </c>
      <c r="G13" s="339">
        <v>16.9</v>
      </c>
      <c r="H13" s="339">
        <v>15.1</v>
      </c>
      <c r="I13" s="339">
        <v>15.8</v>
      </c>
      <c r="J13" s="343">
        <v>14.2</v>
      </c>
      <c r="K13" s="363">
        <v>14.1</v>
      </c>
      <c r="L13" s="339">
        <v>12.7</v>
      </c>
      <c r="M13" s="339">
        <v>13</v>
      </c>
      <c r="N13" s="339">
        <v>14.4</v>
      </c>
      <c r="O13" s="340">
        <v>13.3</v>
      </c>
      <c r="P13" s="351">
        <v>15.6</v>
      </c>
      <c r="Q13" s="3">
        <v>13</v>
      </c>
    </row>
    <row r="14" spans="1:17" ht="15">
      <c r="A14" s="4"/>
      <c r="B14" s="325" t="s">
        <v>21</v>
      </c>
      <c r="C14" s="326">
        <v>13.6</v>
      </c>
      <c r="D14" s="326">
        <v>11.8</v>
      </c>
      <c r="E14" s="326">
        <v>14.4</v>
      </c>
      <c r="F14" s="339">
        <v>10.7</v>
      </c>
      <c r="G14" s="339">
        <v>14.4</v>
      </c>
      <c r="H14" s="339">
        <v>15</v>
      </c>
      <c r="I14" s="339">
        <v>13</v>
      </c>
      <c r="J14" s="343">
        <v>12</v>
      </c>
      <c r="K14" s="363">
        <v>8.7</v>
      </c>
      <c r="L14" s="339">
        <v>13.1</v>
      </c>
      <c r="M14" s="339">
        <v>10.2</v>
      </c>
      <c r="N14" s="339">
        <v>12.9</v>
      </c>
      <c r="O14" s="340">
        <v>11.4</v>
      </c>
      <c r="P14" s="351">
        <v>10</v>
      </c>
      <c r="Q14" s="3">
        <v>11</v>
      </c>
    </row>
    <row r="15" spans="1:17" ht="15">
      <c r="A15" s="4"/>
      <c r="B15" s="325" t="s">
        <v>22</v>
      </c>
      <c r="C15" s="326">
        <v>3</v>
      </c>
      <c r="D15" s="326">
        <v>3.5</v>
      </c>
      <c r="E15" s="326">
        <v>3.9</v>
      </c>
      <c r="F15" s="339">
        <v>3.3</v>
      </c>
      <c r="G15" s="339">
        <v>4.4</v>
      </c>
      <c r="H15" s="339">
        <v>4.6</v>
      </c>
      <c r="I15" s="339">
        <v>4.3</v>
      </c>
      <c r="J15" s="343">
        <v>3.7</v>
      </c>
      <c r="K15" s="363">
        <v>4.5</v>
      </c>
      <c r="L15" s="339">
        <v>5.2</v>
      </c>
      <c r="M15" s="339">
        <v>5</v>
      </c>
      <c r="N15" s="339">
        <v>3.2</v>
      </c>
      <c r="O15" s="340">
        <v>5.7</v>
      </c>
      <c r="P15" s="351">
        <v>3.3</v>
      </c>
      <c r="Q15" s="3">
        <v>6</v>
      </c>
    </row>
    <row r="16" spans="1:16" ht="1.5" customHeight="1">
      <c r="A16" s="4"/>
      <c r="B16" s="325"/>
      <c r="C16" s="326"/>
      <c r="D16" s="326"/>
      <c r="E16" s="326"/>
      <c r="F16" s="339"/>
      <c r="G16" s="339"/>
      <c r="H16" s="339"/>
      <c r="I16" s="339"/>
      <c r="J16" s="343"/>
      <c r="K16" s="363"/>
      <c r="L16" s="339"/>
      <c r="M16" s="339"/>
      <c r="N16" s="339"/>
      <c r="O16" s="341"/>
      <c r="P16" s="352"/>
    </row>
    <row r="17" spans="1:16" ht="15.75">
      <c r="A17" s="5" t="s">
        <v>23</v>
      </c>
      <c r="B17" s="331"/>
      <c r="C17" s="327"/>
      <c r="D17" s="327"/>
      <c r="E17" s="327"/>
      <c r="F17" s="341"/>
      <c r="G17" s="341"/>
      <c r="H17" s="341"/>
      <c r="I17" s="342"/>
      <c r="J17" s="341"/>
      <c r="K17" s="364"/>
      <c r="L17" s="342"/>
      <c r="M17" s="342"/>
      <c r="N17" s="342"/>
      <c r="O17" s="341"/>
      <c r="P17" s="352"/>
    </row>
    <row r="18" spans="1:17" ht="15">
      <c r="A18" s="4"/>
      <c r="B18" s="332" t="s">
        <v>24</v>
      </c>
      <c r="C18" s="333">
        <v>1.3</v>
      </c>
      <c r="D18" s="333">
        <v>1.4</v>
      </c>
      <c r="E18" s="333">
        <v>1</v>
      </c>
      <c r="F18" s="343">
        <v>1.1</v>
      </c>
      <c r="G18" s="343">
        <v>0.8</v>
      </c>
      <c r="H18" s="343">
        <v>0.6</v>
      </c>
      <c r="I18" s="339">
        <v>2.4</v>
      </c>
      <c r="J18" s="343">
        <v>0.8</v>
      </c>
      <c r="K18" s="363">
        <v>1.5</v>
      </c>
      <c r="L18" s="339">
        <v>1.4</v>
      </c>
      <c r="M18" s="339">
        <v>1.3</v>
      </c>
      <c r="N18" s="339">
        <v>1</v>
      </c>
      <c r="O18" s="340">
        <v>2.2</v>
      </c>
      <c r="P18" s="351">
        <v>2</v>
      </c>
      <c r="Q18" s="3">
        <v>2</v>
      </c>
    </row>
    <row r="19" spans="1:17" ht="15">
      <c r="A19" s="4"/>
      <c r="B19" s="332" t="s">
        <v>25</v>
      </c>
      <c r="C19" s="333">
        <v>28.8</v>
      </c>
      <c r="D19" s="333">
        <v>32.4</v>
      </c>
      <c r="E19" s="333">
        <v>30.2</v>
      </c>
      <c r="F19" s="343">
        <v>29.8</v>
      </c>
      <c r="G19" s="343">
        <v>32</v>
      </c>
      <c r="H19" s="343">
        <v>30.8</v>
      </c>
      <c r="I19" s="339">
        <v>32.4</v>
      </c>
      <c r="J19" s="343">
        <v>29.3</v>
      </c>
      <c r="K19" s="363">
        <v>33.6</v>
      </c>
      <c r="L19" s="339">
        <v>34.4</v>
      </c>
      <c r="M19" s="339">
        <v>33.9</v>
      </c>
      <c r="N19" s="339">
        <v>29.2</v>
      </c>
      <c r="O19" s="340">
        <v>34.4</v>
      </c>
      <c r="P19" s="351">
        <v>28.8</v>
      </c>
      <c r="Q19" s="3">
        <v>28</v>
      </c>
    </row>
    <row r="20" spans="1:17" ht="15">
      <c r="A20" s="4"/>
      <c r="B20" s="332" t="s">
        <v>26</v>
      </c>
      <c r="C20" s="333">
        <v>11.8</v>
      </c>
      <c r="D20" s="333">
        <v>12.6</v>
      </c>
      <c r="E20" s="333">
        <v>13.4</v>
      </c>
      <c r="F20" s="343">
        <v>12.7</v>
      </c>
      <c r="G20" s="343">
        <v>9.5</v>
      </c>
      <c r="H20" s="343">
        <v>10.3</v>
      </c>
      <c r="I20" s="339">
        <v>9.5</v>
      </c>
      <c r="J20" s="343">
        <v>11.6</v>
      </c>
      <c r="K20" s="363">
        <v>10.2</v>
      </c>
      <c r="L20" s="339">
        <v>10.2</v>
      </c>
      <c r="M20" s="339">
        <v>11</v>
      </c>
      <c r="N20" s="339">
        <v>10</v>
      </c>
      <c r="O20" s="340">
        <v>10.3</v>
      </c>
      <c r="P20" s="351">
        <v>14.5</v>
      </c>
      <c r="Q20" s="3">
        <v>14</v>
      </c>
    </row>
    <row r="21" spans="1:17" ht="15">
      <c r="A21" s="4"/>
      <c r="B21" s="332" t="s">
        <v>27</v>
      </c>
      <c r="C21" s="333">
        <v>8.2</v>
      </c>
      <c r="D21" s="333">
        <v>6.8</v>
      </c>
      <c r="E21" s="333">
        <v>8.5</v>
      </c>
      <c r="F21" s="343">
        <v>7.2</v>
      </c>
      <c r="G21" s="343">
        <v>6.8</v>
      </c>
      <c r="H21" s="343">
        <v>5.7</v>
      </c>
      <c r="I21" s="339">
        <v>5.2</v>
      </c>
      <c r="J21" s="343">
        <v>6</v>
      </c>
      <c r="K21" s="363">
        <v>6.5</v>
      </c>
      <c r="L21" s="339">
        <v>4.5</v>
      </c>
      <c r="M21" s="339">
        <v>4.9</v>
      </c>
      <c r="N21" s="339">
        <v>4.1</v>
      </c>
      <c r="O21" s="340">
        <v>3.3</v>
      </c>
      <c r="P21" s="351">
        <v>3.4</v>
      </c>
      <c r="Q21" s="3">
        <v>4</v>
      </c>
    </row>
    <row r="22" spans="1:17" ht="15">
      <c r="A22" s="4"/>
      <c r="B22" s="332" t="s">
        <v>28</v>
      </c>
      <c r="C22" s="333">
        <v>26</v>
      </c>
      <c r="D22" s="333">
        <v>25.1</v>
      </c>
      <c r="E22" s="333">
        <v>26.9</v>
      </c>
      <c r="F22" s="343">
        <v>25.2</v>
      </c>
      <c r="G22" s="343">
        <v>30.7</v>
      </c>
      <c r="H22" s="343">
        <v>31.2</v>
      </c>
      <c r="I22" s="339">
        <v>28</v>
      </c>
      <c r="J22" s="343">
        <v>26.6</v>
      </c>
      <c r="K22" s="363">
        <v>23.8</v>
      </c>
      <c r="L22" s="339">
        <v>26.8</v>
      </c>
      <c r="M22" s="339">
        <v>24.3</v>
      </c>
      <c r="N22" s="339">
        <v>26.6</v>
      </c>
      <c r="O22" s="340">
        <v>25.5</v>
      </c>
      <c r="P22" s="351">
        <v>25.3</v>
      </c>
      <c r="Q22" s="3">
        <v>26</v>
      </c>
    </row>
    <row r="23" spans="1:17" ht="15">
      <c r="A23" s="4"/>
      <c r="B23" s="332" t="s">
        <v>29</v>
      </c>
      <c r="C23" s="333">
        <v>4.7</v>
      </c>
      <c r="D23" s="333">
        <v>4.4</v>
      </c>
      <c r="E23" s="333">
        <v>4.2</v>
      </c>
      <c r="F23" s="343">
        <v>3.9</v>
      </c>
      <c r="G23" s="343">
        <v>3.5</v>
      </c>
      <c r="H23" s="343">
        <v>4.5</v>
      </c>
      <c r="I23" s="339">
        <v>3.5</v>
      </c>
      <c r="J23" s="343">
        <v>4.5</v>
      </c>
      <c r="K23" s="363">
        <v>3</v>
      </c>
      <c r="L23" s="339">
        <v>5.8</v>
      </c>
      <c r="M23" s="339">
        <v>6.4</v>
      </c>
      <c r="N23" s="339">
        <v>7.2</v>
      </c>
      <c r="O23" s="340">
        <v>4.3</v>
      </c>
      <c r="P23" s="351">
        <v>5.7</v>
      </c>
      <c r="Q23" s="3">
        <v>7</v>
      </c>
    </row>
    <row r="24" spans="1:17" ht="15">
      <c r="A24" s="4"/>
      <c r="B24" s="332" t="s">
        <v>30</v>
      </c>
      <c r="C24" s="333">
        <v>3</v>
      </c>
      <c r="D24" s="333">
        <v>1.6</v>
      </c>
      <c r="E24" s="333">
        <v>2.5</v>
      </c>
      <c r="F24" s="343">
        <v>1.8</v>
      </c>
      <c r="G24" s="343">
        <v>2</v>
      </c>
      <c r="H24" s="343">
        <v>1.8</v>
      </c>
      <c r="I24" s="339">
        <v>2.1</v>
      </c>
      <c r="J24" s="343">
        <v>2.6</v>
      </c>
      <c r="K24" s="363">
        <v>2.5</v>
      </c>
      <c r="L24" s="339">
        <v>2.4</v>
      </c>
      <c r="M24" s="339">
        <v>1.6</v>
      </c>
      <c r="N24" s="339">
        <v>3.6</v>
      </c>
      <c r="O24" s="340">
        <v>1.7</v>
      </c>
      <c r="P24" s="351">
        <v>4.9</v>
      </c>
      <c r="Q24" s="3">
        <v>2</v>
      </c>
    </row>
    <row r="25" spans="1:17" ht="15">
      <c r="A25" s="4"/>
      <c r="B25" s="332" t="s">
        <v>31</v>
      </c>
      <c r="C25" s="333">
        <v>8.6</v>
      </c>
      <c r="D25" s="333">
        <v>8.6</v>
      </c>
      <c r="E25" s="333">
        <v>5.4</v>
      </c>
      <c r="F25" s="343">
        <v>10.4</v>
      </c>
      <c r="G25" s="343">
        <v>8.1</v>
      </c>
      <c r="H25" s="343">
        <v>8.8</v>
      </c>
      <c r="I25" s="339">
        <v>9.5</v>
      </c>
      <c r="J25" s="343">
        <v>9.3</v>
      </c>
      <c r="K25" s="363">
        <v>9.9</v>
      </c>
      <c r="L25" s="339">
        <v>8</v>
      </c>
      <c r="M25" s="339">
        <v>9.1</v>
      </c>
      <c r="N25" s="339">
        <v>13.6</v>
      </c>
      <c r="O25" s="340">
        <v>11.8</v>
      </c>
      <c r="P25" s="351">
        <v>8.3</v>
      </c>
      <c r="Q25" s="3">
        <v>11</v>
      </c>
    </row>
    <row r="26" spans="1:17" ht="15">
      <c r="A26" s="4"/>
      <c r="B26" s="332" t="s">
        <v>32</v>
      </c>
      <c r="C26" s="333">
        <v>1.1</v>
      </c>
      <c r="D26" s="333">
        <v>1.1</v>
      </c>
      <c r="E26" s="333">
        <v>0.7</v>
      </c>
      <c r="F26" s="343">
        <v>0.2</v>
      </c>
      <c r="G26" s="343">
        <v>0.3</v>
      </c>
      <c r="H26" s="343">
        <v>0.2</v>
      </c>
      <c r="I26" s="339">
        <v>0.3</v>
      </c>
      <c r="J26" s="343">
        <v>0.7</v>
      </c>
      <c r="K26" s="363">
        <v>0.4</v>
      </c>
      <c r="L26" s="339">
        <v>0</v>
      </c>
      <c r="M26" s="339">
        <v>0.6</v>
      </c>
      <c r="N26" s="339">
        <v>0.2</v>
      </c>
      <c r="O26" s="340">
        <v>0</v>
      </c>
      <c r="P26" s="351">
        <v>0.9</v>
      </c>
      <c r="Q26" s="3">
        <v>1</v>
      </c>
    </row>
    <row r="27" spans="1:17" ht="15">
      <c r="A27" s="4"/>
      <c r="B27" s="332" t="s">
        <v>33</v>
      </c>
      <c r="C27" s="333">
        <v>5.4</v>
      </c>
      <c r="D27" s="333">
        <v>4.8</v>
      </c>
      <c r="E27" s="333">
        <v>6.1</v>
      </c>
      <c r="F27" s="343">
        <v>7.1</v>
      </c>
      <c r="G27" s="343">
        <v>4.9</v>
      </c>
      <c r="H27" s="343">
        <v>4.6</v>
      </c>
      <c r="I27" s="339">
        <v>5.4</v>
      </c>
      <c r="J27" s="343">
        <v>7.2</v>
      </c>
      <c r="K27" s="363">
        <v>6.4</v>
      </c>
      <c r="L27" s="339">
        <v>4.2</v>
      </c>
      <c r="M27" s="339">
        <v>5.7</v>
      </c>
      <c r="N27" s="339">
        <v>3.7</v>
      </c>
      <c r="O27" s="340">
        <v>6.2</v>
      </c>
      <c r="P27" s="351">
        <v>5.1</v>
      </c>
      <c r="Q27" s="3">
        <v>4</v>
      </c>
    </row>
    <row r="28" spans="1:17" ht="25.5">
      <c r="A28" s="4"/>
      <c r="B28" s="332" t="s">
        <v>34</v>
      </c>
      <c r="C28" s="333">
        <v>0.4</v>
      </c>
      <c r="D28" s="333">
        <v>0.5</v>
      </c>
      <c r="E28" s="333">
        <v>0.8</v>
      </c>
      <c r="F28" s="343">
        <v>0.3</v>
      </c>
      <c r="G28" s="343">
        <v>1</v>
      </c>
      <c r="H28" s="343">
        <v>0.9</v>
      </c>
      <c r="I28" s="339">
        <v>0.6</v>
      </c>
      <c r="J28" s="343">
        <v>1.2</v>
      </c>
      <c r="K28" s="363">
        <v>1.8</v>
      </c>
      <c r="L28" s="339">
        <v>1.5</v>
      </c>
      <c r="M28" s="339">
        <v>0.7</v>
      </c>
      <c r="N28" s="339">
        <v>0.6</v>
      </c>
      <c r="O28" s="344">
        <v>0.3</v>
      </c>
      <c r="P28" s="353">
        <v>0.7</v>
      </c>
      <c r="Q28" s="479">
        <v>1</v>
      </c>
    </row>
    <row r="29" spans="2:16" ht="0.75" customHeight="1">
      <c r="B29" s="334"/>
      <c r="C29" s="333"/>
      <c r="D29" s="333"/>
      <c r="E29" s="333"/>
      <c r="F29" s="343"/>
      <c r="G29" s="343"/>
      <c r="H29" s="343"/>
      <c r="I29" s="339"/>
      <c r="J29" s="343"/>
      <c r="K29" s="363"/>
      <c r="L29" s="339"/>
      <c r="M29" s="339"/>
      <c r="N29" s="339"/>
      <c r="O29" s="341"/>
      <c r="P29" s="351">
        <v>0.4</v>
      </c>
    </row>
    <row r="30" spans="1:16" ht="18.75">
      <c r="A30" s="5" t="s">
        <v>346</v>
      </c>
      <c r="B30" s="331"/>
      <c r="C30" s="333"/>
      <c r="D30" s="333"/>
      <c r="E30" s="333"/>
      <c r="F30" s="343"/>
      <c r="G30" s="343"/>
      <c r="H30" s="343"/>
      <c r="I30" s="339"/>
      <c r="J30" s="343"/>
      <c r="K30" s="363"/>
      <c r="L30" s="339"/>
      <c r="M30" s="339"/>
      <c r="N30" s="339"/>
      <c r="O30" s="341"/>
      <c r="P30" s="354"/>
    </row>
    <row r="31" spans="1:17" ht="15">
      <c r="A31" s="4"/>
      <c r="B31" s="332" t="s">
        <v>35</v>
      </c>
      <c r="C31" s="333">
        <v>27.6</v>
      </c>
      <c r="D31" s="333">
        <v>28.9</v>
      </c>
      <c r="E31" s="333">
        <v>29</v>
      </c>
      <c r="F31" s="343">
        <v>27.8</v>
      </c>
      <c r="G31" s="343">
        <v>26.8</v>
      </c>
      <c r="H31" s="343">
        <v>25.8</v>
      </c>
      <c r="I31" s="339">
        <v>27.7</v>
      </c>
      <c r="J31" s="343">
        <v>27.8</v>
      </c>
      <c r="K31" s="363">
        <v>28.9</v>
      </c>
      <c r="L31" s="339">
        <v>28.2</v>
      </c>
      <c r="M31" s="339">
        <v>28.9</v>
      </c>
      <c r="N31" s="339">
        <v>28.1</v>
      </c>
      <c r="O31" s="340">
        <v>27.1</v>
      </c>
      <c r="P31" s="351">
        <v>29.9</v>
      </c>
      <c r="Q31" s="3">
        <v>28</v>
      </c>
    </row>
    <row r="32" spans="1:17" ht="15">
      <c r="A32" s="4"/>
      <c r="B32" s="332" t="s">
        <v>36</v>
      </c>
      <c r="C32" s="333">
        <v>7.5</v>
      </c>
      <c r="D32" s="333">
        <v>6</v>
      </c>
      <c r="E32" s="333">
        <v>4.8</v>
      </c>
      <c r="F32" s="343">
        <v>6.4</v>
      </c>
      <c r="G32" s="343">
        <v>4.1</v>
      </c>
      <c r="H32" s="343">
        <v>6.1</v>
      </c>
      <c r="I32" s="339">
        <v>6.1</v>
      </c>
      <c r="J32" s="343">
        <v>5.6</v>
      </c>
      <c r="K32" s="363">
        <v>7.5</v>
      </c>
      <c r="L32" s="339">
        <v>6.9</v>
      </c>
      <c r="M32" s="339">
        <v>5.8</v>
      </c>
      <c r="N32" s="339">
        <v>8.2</v>
      </c>
      <c r="O32" s="340">
        <v>10.5</v>
      </c>
      <c r="P32" s="351">
        <v>6.5</v>
      </c>
      <c r="Q32" s="3">
        <v>7</v>
      </c>
    </row>
    <row r="33" spans="1:17" ht="15">
      <c r="A33" s="4"/>
      <c r="B33" s="332" t="s">
        <v>37</v>
      </c>
      <c r="C33" s="333">
        <v>29.3</v>
      </c>
      <c r="D33" s="333">
        <v>28.8</v>
      </c>
      <c r="E33" s="333">
        <v>31.1</v>
      </c>
      <c r="F33" s="343">
        <v>32.3</v>
      </c>
      <c r="G33" s="343">
        <v>30.6</v>
      </c>
      <c r="H33" s="343">
        <v>30.2</v>
      </c>
      <c r="I33" s="339">
        <v>28.3</v>
      </c>
      <c r="J33" s="343">
        <v>26.4</v>
      </c>
      <c r="K33" s="363">
        <v>28.7</v>
      </c>
      <c r="L33" s="339">
        <v>28.7</v>
      </c>
      <c r="M33" s="339">
        <v>25.7</v>
      </c>
      <c r="N33" s="339">
        <v>28</v>
      </c>
      <c r="O33" s="340">
        <v>21</v>
      </c>
      <c r="P33" s="351">
        <v>25</v>
      </c>
      <c r="Q33" s="3">
        <v>25</v>
      </c>
    </row>
    <row r="34" spans="1:17" ht="15">
      <c r="A34" s="4"/>
      <c r="B34" s="332" t="s">
        <v>38</v>
      </c>
      <c r="C34" s="333">
        <v>3.4</v>
      </c>
      <c r="D34" s="333">
        <v>2.9</v>
      </c>
      <c r="E34" s="333">
        <v>3.8</v>
      </c>
      <c r="F34" s="343">
        <v>3.2</v>
      </c>
      <c r="G34" s="343">
        <v>4</v>
      </c>
      <c r="H34" s="343">
        <v>5.9</v>
      </c>
      <c r="I34" s="339">
        <v>3.3</v>
      </c>
      <c r="J34" s="343">
        <v>5</v>
      </c>
      <c r="K34" s="363">
        <v>3.5</v>
      </c>
      <c r="L34" s="339">
        <v>4.8</v>
      </c>
      <c r="M34" s="339">
        <v>4.2</v>
      </c>
      <c r="N34" s="339">
        <v>4.3</v>
      </c>
      <c r="O34" s="340">
        <v>2.7</v>
      </c>
      <c r="P34" s="351">
        <v>3.7</v>
      </c>
      <c r="Q34" s="3">
        <v>2</v>
      </c>
    </row>
    <row r="35" spans="1:17" ht="15">
      <c r="A35" s="4"/>
      <c r="B35" s="332" t="s">
        <v>39</v>
      </c>
      <c r="C35" s="333">
        <v>5.6</v>
      </c>
      <c r="D35" s="333">
        <v>3.8</v>
      </c>
      <c r="E35" s="333">
        <v>4.6</v>
      </c>
      <c r="F35" s="343">
        <v>4.4</v>
      </c>
      <c r="G35" s="343">
        <v>5.9</v>
      </c>
      <c r="H35" s="343">
        <v>6</v>
      </c>
      <c r="I35" s="339">
        <v>5.9</v>
      </c>
      <c r="J35" s="343">
        <v>9.2</v>
      </c>
      <c r="K35" s="363">
        <v>5.9</v>
      </c>
      <c r="L35" s="339">
        <v>5.1</v>
      </c>
      <c r="M35" s="339">
        <v>7.7</v>
      </c>
      <c r="N35" s="339">
        <v>4.3</v>
      </c>
      <c r="O35" s="340">
        <v>7.3</v>
      </c>
      <c r="P35" s="351">
        <v>4</v>
      </c>
      <c r="Q35" s="3">
        <v>6</v>
      </c>
    </row>
    <row r="36" spans="1:17" ht="15">
      <c r="A36" s="4"/>
      <c r="B36" s="332" t="s">
        <v>40</v>
      </c>
      <c r="C36" s="333">
        <v>9.3</v>
      </c>
      <c r="D36" s="333">
        <v>12.4</v>
      </c>
      <c r="E36" s="333">
        <v>9.2</v>
      </c>
      <c r="F36" s="343">
        <v>10.4</v>
      </c>
      <c r="G36" s="343">
        <v>12.5</v>
      </c>
      <c r="H36" s="343">
        <v>9.1</v>
      </c>
      <c r="I36" s="339">
        <v>10</v>
      </c>
      <c r="J36" s="343">
        <v>9</v>
      </c>
      <c r="K36" s="363">
        <v>8.1</v>
      </c>
      <c r="L36" s="339">
        <v>10.5</v>
      </c>
      <c r="M36" s="339">
        <v>9</v>
      </c>
      <c r="N36" s="339">
        <v>7.7</v>
      </c>
      <c r="O36" s="340">
        <v>11.8</v>
      </c>
      <c r="P36" s="351">
        <v>10.9</v>
      </c>
      <c r="Q36" s="3">
        <v>12</v>
      </c>
    </row>
    <row r="37" spans="1:17" ht="15">
      <c r="A37" s="4"/>
      <c r="B37" s="332" t="s">
        <v>41</v>
      </c>
      <c r="C37" s="333">
        <v>3</v>
      </c>
      <c r="D37" s="333">
        <v>3.2</v>
      </c>
      <c r="E37" s="333">
        <v>3.3</v>
      </c>
      <c r="F37" s="343">
        <v>2.7</v>
      </c>
      <c r="G37" s="343">
        <v>3.4</v>
      </c>
      <c r="H37" s="343">
        <v>3.9</v>
      </c>
      <c r="I37" s="339">
        <v>3.4</v>
      </c>
      <c r="J37" s="343">
        <v>3.9</v>
      </c>
      <c r="K37" s="363">
        <v>3.1</v>
      </c>
      <c r="L37" s="339">
        <v>4.8</v>
      </c>
      <c r="M37" s="339">
        <v>5.8</v>
      </c>
      <c r="N37" s="339">
        <v>8.1</v>
      </c>
      <c r="O37" s="340">
        <v>6.1</v>
      </c>
      <c r="P37" s="351">
        <v>2</v>
      </c>
      <c r="Q37" s="3">
        <v>2</v>
      </c>
    </row>
    <row r="38" spans="1:17" ht="15">
      <c r="A38" s="4"/>
      <c r="B38" s="332" t="s">
        <v>42</v>
      </c>
      <c r="C38" s="333" t="s">
        <v>43</v>
      </c>
      <c r="D38" s="333" t="s">
        <v>43</v>
      </c>
      <c r="E38" s="333" t="s">
        <v>43</v>
      </c>
      <c r="F38" s="343" t="s">
        <v>43</v>
      </c>
      <c r="G38" s="343" t="s">
        <v>43</v>
      </c>
      <c r="H38" s="343" t="s">
        <v>43</v>
      </c>
      <c r="I38" s="339" t="s">
        <v>43</v>
      </c>
      <c r="J38" s="343" t="s">
        <v>43</v>
      </c>
      <c r="K38" s="363">
        <v>3.9</v>
      </c>
      <c r="L38" s="339">
        <v>3.2</v>
      </c>
      <c r="M38" s="339">
        <v>3.9</v>
      </c>
      <c r="N38" s="339">
        <v>2.3</v>
      </c>
      <c r="O38" s="340">
        <v>3.9</v>
      </c>
      <c r="P38" s="351">
        <v>8.9</v>
      </c>
      <c r="Q38" s="6" t="s">
        <v>43</v>
      </c>
    </row>
    <row r="39" spans="1:17" ht="15">
      <c r="A39" s="4"/>
      <c r="B39" s="332" t="s">
        <v>44</v>
      </c>
      <c r="C39" s="333">
        <v>14</v>
      </c>
      <c r="D39" s="333">
        <v>14.1</v>
      </c>
      <c r="E39" s="333">
        <v>14.2</v>
      </c>
      <c r="F39" s="343">
        <v>12.8</v>
      </c>
      <c r="G39" s="343">
        <v>12.8</v>
      </c>
      <c r="H39" s="343">
        <v>13</v>
      </c>
      <c r="I39" s="339">
        <v>15.4</v>
      </c>
      <c r="J39" s="343">
        <v>13.1</v>
      </c>
      <c r="K39" s="363">
        <v>10.4</v>
      </c>
      <c r="L39" s="339">
        <v>7.9</v>
      </c>
      <c r="M39" s="339">
        <v>9</v>
      </c>
      <c r="N39" s="339">
        <v>8.9</v>
      </c>
      <c r="O39" s="340">
        <v>9.7</v>
      </c>
      <c r="P39" s="351">
        <v>9.2</v>
      </c>
      <c r="Q39" s="3">
        <v>18</v>
      </c>
    </row>
    <row r="40" spans="1:16" ht="1.5" customHeight="1">
      <c r="A40" s="4"/>
      <c r="B40" s="332"/>
      <c r="C40" s="333"/>
      <c r="D40" s="333"/>
      <c r="E40" s="333"/>
      <c r="F40" s="343"/>
      <c r="G40" s="343"/>
      <c r="H40" s="343"/>
      <c r="I40" s="339"/>
      <c r="J40" s="343"/>
      <c r="K40" s="363"/>
      <c r="L40" s="339"/>
      <c r="M40" s="339"/>
      <c r="N40" s="339"/>
      <c r="O40" s="341"/>
      <c r="P40" s="352"/>
    </row>
    <row r="41" spans="1:16" ht="15.75">
      <c r="A41" s="5" t="s">
        <v>0</v>
      </c>
      <c r="B41" s="331"/>
      <c r="C41" s="333"/>
      <c r="D41" s="333"/>
      <c r="E41" s="333"/>
      <c r="F41" s="343"/>
      <c r="G41" s="343"/>
      <c r="H41" s="343"/>
      <c r="I41" s="339"/>
      <c r="J41" s="343"/>
      <c r="K41" s="363"/>
      <c r="L41" s="339"/>
      <c r="M41" s="339"/>
      <c r="N41" s="339"/>
      <c r="O41" s="341"/>
      <c r="P41" s="352"/>
    </row>
    <row r="42" spans="1:17" ht="15">
      <c r="A42" s="4"/>
      <c r="B42" s="332" t="s">
        <v>1</v>
      </c>
      <c r="C42" s="333">
        <v>44.1</v>
      </c>
      <c r="D42" s="333">
        <v>36.6</v>
      </c>
      <c r="E42" s="333">
        <v>34.8</v>
      </c>
      <c r="F42" s="343">
        <v>31.4</v>
      </c>
      <c r="G42" s="343">
        <v>31.2</v>
      </c>
      <c r="H42" s="343">
        <v>31.4</v>
      </c>
      <c r="I42" s="339">
        <v>27</v>
      </c>
      <c r="J42" s="343">
        <v>26.8</v>
      </c>
      <c r="K42" s="363">
        <v>20.9</v>
      </c>
      <c r="L42" s="339">
        <v>21.2</v>
      </c>
      <c r="M42" s="339">
        <v>19.9</v>
      </c>
      <c r="N42" s="339">
        <v>18.9</v>
      </c>
      <c r="O42" s="340">
        <v>21.6</v>
      </c>
      <c r="P42" s="351">
        <v>14.2</v>
      </c>
      <c r="Q42" s="3">
        <v>13</v>
      </c>
    </row>
    <row r="43" spans="1:17" ht="15">
      <c r="A43" s="4"/>
      <c r="B43" s="332" t="s">
        <v>45</v>
      </c>
      <c r="C43" s="333">
        <v>23.8</v>
      </c>
      <c r="D43" s="333">
        <v>23.2</v>
      </c>
      <c r="E43" s="333">
        <v>22</v>
      </c>
      <c r="F43" s="343">
        <v>25.1</v>
      </c>
      <c r="G43" s="343">
        <v>24.5</v>
      </c>
      <c r="H43" s="343">
        <v>25.1</v>
      </c>
      <c r="I43" s="339">
        <v>25.1</v>
      </c>
      <c r="J43" s="343">
        <v>24.8</v>
      </c>
      <c r="K43" s="363">
        <v>23.9</v>
      </c>
      <c r="L43" s="339">
        <v>24</v>
      </c>
      <c r="M43" s="339">
        <v>24.1</v>
      </c>
      <c r="N43" s="339">
        <v>22.1</v>
      </c>
      <c r="O43" s="340">
        <v>22.9</v>
      </c>
      <c r="P43" s="351">
        <v>22.6</v>
      </c>
      <c r="Q43" s="3">
        <v>25</v>
      </c>
    </row>
    <row r="44" spans="1:17" ht="15">
      <c r="A44" s="4"/>
      <c r="B44" s="332" t="s">
        <v>46</v>
      </c>
      <c r="C44" s="333">
        <v>14.4</v>
      </c>
      <c r="D44" s="333">
        <v>17.5</v>
      </c>
      <c r="E44" s="333">
        <v>17.1</v>
      </c>
      <c r="F44" s="343">
        <v>14.2</v>
      </c>
      <c r="G44" s="343">
        <v>15.4</v>
      </c>
      <c r="H44" s="343">
        <v>13</v>
      </c>
      <c r="I44" s="339">
        <v>14.9</v>
      </c>
      <c r="J44" s="343">
        <v>16</v>
      </c>
      <c r="K44" s="363">
        <v>17</v>
      </c>
      <c r="L44" s="339">
        <v>14.6</v>
      </c>
      <c r="M44" s="339">
        <v>12.3</v>
      </c>
      <c r="N44" s="339">
        <v>17.6</v>
      </c>
      <c r="O44" s="340">
        <v>16.6</v>
      </c>
      <c r="P44" s="351">
        <v>15.7</v>
      </c>
      <c r="Q44" s="3">
        <v>15</v>
      </c>
    </row>
    <row r="45" spans="1:17" ht="15">
      <c r="A45" s="4"/>
      <c r="B45" s="332" t="s">
        <v>47</v>
      </c>
      <c r="C45" s="333">
        <v>8.6</v>
      </c>
      <c r="D45" s="333">
        <v>10.5</v>
      </c>
      <c r="E45" s="333">
        <v>10.9</v>
      </c>
      <c r="F45" s="343">
        <v>10.8</v>
      </c>
      <c r="G45" s="343">
        <v>10.1</v>
      </c>
      <c r="H45" s="343">
        <v>11.7</v>
      </c>
      <c r="I45" s="339">
        <v>10.3</v>
      </c>
      <c r="J45" s="343">
        <v>8</v>
      </c>
      <c r="K45" s="363">
        <v>13.8</v>
      </c>
      <c r="L45" s="339">
        <v>11.6</v>
      </c>
      <c r="M45" s="339">
        <v>9.7</v>
      </c>
      <c r="N45" s="339">
        <v>12.5</v>
      </c>
      <c r="O45" s="340">
        <v>12.8</v>
      </c>
      <c r="P45" s="351">
        <v>13.6</v>
      </c>
      <c r="Q45" s="3">
        <v>12</v>
      </c>
    </row>
    <row r="46" spans="1:17" ht="15">
      <c r="A46" s="4"/>
      <c r="B46" s="332" t="s">
        <v>48</v>
      </c>
      <c r="C46" s="333">
        <v>4.1</v>
      </c>
      <c r="D46" s="333">
        <v>5.4</v>
      </c>
      <c r="E46" s="333">
        <v>6.8</v>
      </c>
      <c r="F46" s="343">
        <v>6.7</v>
      </c>
      <c r="G46" s="343">
        <v>5.4</v>
      </c>
      <c r="H46" s="343">
        <v>6.5</v>
      </c>
      <c r="I46" s="339">
        <v>5.7</v>
      </c>
      <c r="J46" s="343">
        <v>6.9</v>
      </c>
      <c r="K46" s="363">
        <v>6.7</v>
      </c>
      <c r="L46" s="339">
        <v>7.2</v>
      </c>
      <c r="M46" s="339">
        <v>10.8</v>
      </c>
      <c r="N46" s="339">
        <v>5.1</v>
      </c>
      <c r="O46" s="340">
        <v>6.8</v>
      </c>
      <c r="P46" s="351">
        <v>11.4</v>
      </c>
      <c r="Q46" s="3">
        <v>9</v>
      </c>
    </row>
    <row r="47" spans="1:17" ht="15">
      <c r="A47" s="4"/>
      <c r="B47" s="332" t="s">
        <v>49</v>
      </c>
      <c r="C47" s="333">
        <v>2.5</v>
      </c>
      <c r="D47" s="333">
        <v>4</v>
      </c>
      <c r="E47" s="333">
        <v>3.9</v>
      </c>
      <c r="F47" s="343">
        <v>6.1</v>
      </c>
      <c r="G47" s="343">
        <v>7.9</v>
      </c>
      <c r="H47" s="343">
        <v>6.8</v>
      </c>
      <c r="I47" s="339">
        <v>9.7</v>
      </c>
      <c r="J47" s="343">
        <v>10.3</v>
      </c>
      <c r="K47" s="363">
        <v>8.6</v>
      </c>
      <c r="L47" s="339">
        <v>11</v>
      </c>
      <c r="M47" s="339">
        <v>12.1</v>
      </c>
      <c r="N47" s="339">
        <v>8.4</v>
      </c>
      <c r="O47" s="340">
        <v>8</v>
      </c>
      <c r="P47" s="351">
        <v>9.5</v>
      </c>
      <c r="Q47" s="3">
        <v>13</v>
      </c>
    </row>
    <row r="48" spans="1:17" ht="15">
      <c r="A48" s="4"/>
      <c r="B48" s="332" t="s">
        <v>2</v>
      </c>
      <c r="C48" s="333">
        <v>1</v>
      </c>
      <c r="D48" s="333">
        <v>1.1</v>
      </c>
      <c r="E48" s="333">
        <v>1.4</v>
      </c>
      <c r="F48" s="343">
        <v>2.8</v>
      </c>
      <c r="G48" s="343">
        <v>3.5</v>
      </c>
      <c r="H48" s="343">
        <v>1.9</v>
      </c>
      <c r="I48" s="339">
        <v>4.4</v>
      </c>
      <c r="J48" s="343">
        <v>3.7</v>
      </c>
      <c r="K48" s="363">
        <v>5.8</v>
      </c>
      <c r="L48" s="339">
        <v>6.6</v>
      </c>
      <c r="M48" s="339">
        <v>6</v>
      </c>
      <c r="N48" s="339">
        <v>11.5</v>
      </c>
      <c r="O48" s="340">
        <v>6.8</v>
      </c>
      <c r="P48" s="351">
        <v>8.3</v>
      </c>
      <c r="Q48" s="3">
        <v>10</v>
      </c>
    </row>
    <row r="49" spans="1:16" ht="1.5" customHeight="1">
      <c r="A49" s="4"/>
      <c r="B49" s="332"/>
      <c r="C49" s="333"/>
      <c r="D49" s="333"/>
      <c r="E49" s="333"/>
      <c r="F49" s="343"/>
      <c r="G49" s="343"/>
      <c r="H49" s="343"/>
      <c r="I49" s="339"/>
      <c r="J49" s="343"/>
      <c r="K49" s="363"/>
      <c r="L49" s="339"/>
      <c r="M49" s="339"/>
      <c r="N49" s="339"/>
      <c r="O49" s="341"/>
      <c r="P49" s="352"/>
    </row>
    <row r="50" spans="1:16" ht="15.75">
      <c r="A50" s="5" t="s">
        <v>3</v>
      </c>
      <c r="B50" s="328"/>
      <c r="C50" s="326"/>
      <c r="D50" s="326"/>
      <c r="E50" s="326"/>
      <c r="F50" s="339"/>
      <c r="G50" s="339"/>
      <c r="H50" s="339"/>
      <c r="I50" s="339"/>
      <c r="J50" s="343"/>
      <c r="K50" s="363"/>
      <c r="L50" s="339"/>
      <c r="M50" s="339"/>
      <c r="N50" s="339"/>
      <c r="O50" s="341"/>
      <c r="P50" s="352"/>
    </row>
    <row r="51" spans="1:17" ht="15">
      <c r="A51" s="4"/>
      <c r="B51" s="325" t="s">
        <v>4</v>
      </c>
      <c r="C51" s="326">
        <v>57.2</v>
      </c>
      <c r="D51" s="326">
        <v>52.9</v>
      </c>
      <c r="E51" s="326">
        <v>64.2</v>
      </c>
      <c r="F51" s="339">
        <v>64.2</v>
      </c>
      <c r="G51" s="339">
        <v>62.2</v>
      </c>
      <c r="H51" s="339">
        <v>61.2</v>
      </c>
      <c r="I51" s="339">
        <v>57.6</v>
      </c>
      <c r="J51" s="343">
        <v>58.9</v>
      </c>
      <c r="K51" s="363">
        <v>60.4</v>
      </c>
      <c r="L51" s="339">
        <v>62.2</v>
      </c>
      <c r="M51" s="339">
        <v>61.3</v>
      </c>
      <c r="N51" s="339">
        <v>57.5</v>
      </c>
      <c r="O51" s="340">
        <v>61.8</v>
      </c>
      <c r="P51" s="351">
        <v>61.2</v>
      </c>
      <c r="Q51" s="3">
        <v>61</v>
      </c>
    </row>
    <row r="52" spans="1:17" ht="15">
      <c r="A52" s="4"/>
      <c r="B52" s="325" t="s">
        <v>5</v>
      </c>
      <c r="C52" s="326">
        <v>27.6</v>
      </c>
      <c r="D52" s="326">
        <v>29.5</v>
      </c>
      <c r="E52" s="326">
        <v>23.2</v>
      </c>
      <c r="F52" s="339">
        <v>22.2</v>
      </c>
      <c r="G52" s="339">
        <v>23.3</v>
      </c>
      <c r="H52" s="339">
        <v>23.8</v>
      </c>
      <c r="I52" s="339">
        <v>24.7</v>
      </c>
      <c r="J52" s="343">
        <v>24</v>
      </c>
      <c r="K52" s="363">
        <v>24.7</v>
      </c>
      <c r="L52" s="339">
        <v>24.2</v>
      </c>
      <c r="M52" s="339">
        <v>23.1</v>
      </c>
      <c r="N52" s="339">
        <v>26.3</v>
      </c>
      <c r="O52" s="340">
        <v>23</v>
      </c>
      <c r="P52" s="351">
        <v>22.7</v>
      </c>
      <c r="Q52" s="3">
        <v>25</v>
      </c>
    </row>
    <row r="53" spans="1:17" ht="15">
      <c r="A53" s="4"/>
      <c r="B53" s="325" t="s">
        <v>6</v>
      </c>
      <c r="C53" s="326">
        <v>5.7</v>
      </c>
      <c r="D53" s="326">
        <v>7.9</v>
      </c>
      <c r="E53" s="326">
        <v>5.1</v>
      </c>
      <c r="F53" s="339">
        <v>6.7</v>
      </c>
      <c r="G53" s="339">
        <v>6.9</v>
      </c>
      <c r="H53" s="339">
        <v>6.7</v>
      </c>
      <c r="I53" s="339">
        <v>8</v>
      </c>
      <c r="J53" s="343">
        <v>7</v>
      </c>
      <c r="K53" s="363">
        <v>5.8</v>
      </c>
      <c r="L53" s="339">
        <v>5.8</v>
      </c>
      <c r="M53" s="339">
        <v>5.7</v>
      </c>
      <c r="N53" s="339">
        <v>6.2</v>
      </c>
      <c r="O53" s="340">
        <v>5.8</v>
      </c>
      <c r="P53" s="351">
        <v>5</v>
      </c>
      <c r="Q53" s="3">
        <v>7</v>
      </c>
    </row>
    <row r="54" spans="1:17" ht="15">
      <c r="A54" s="4"/>
      <c r="B54" s="325" t="s">
        <v>7</v>
      </c>
      <c r="C54" s="326">
        <v>1.6</v>
      </c>
      <c r="D54" s="326">
        <v>1.4</v>
      </c>
      <c r="E54" s="326">
        <v>0.7</v>
      </c>
      <c r="F54" s="339">
        <v>0.4</v>
      </c>
      <c r="G54" s="339">
        <v>0.4</v>
      </c>
      <c r="H54" s="339">
        <v>0.7</v>
      </c>
      <c r="I54" s="339">
        <v>1.3</v>
      </c>
      <c r="J54" s="343">
        <v>1.6</v>
      </c>
      <c r="K54" s="363">
        <v>1.3</v>
      </c>
      <c r="L54" s="339">
        <v>1.5</v>
      </c>
      <c r="M54" s="339">
        <v>1.5</v>
      </c>
      <c r="N54" s="339">
        <v>0.9</v>
      </c>
      <c r="O54" s="340">
        <v>1.7</v>
      </c>
      <c r="P54" s="351">
        <v>2.3</v>
      </c>
      <c r="Q54" s="3">
        <v>1</v>
      </c>
    </row>
    <row r="55" spans="1:17" ht="15">
      <c r="A55" s="4"/>
      <c r="B55" s="325" t="s">
        <v>8</v>
      </c>
      <c r="C55" s="326">
        <v>6.2</v>
      </c>
      <c r="D55" s="326">
        <v>6.5</v>
      </c>
      <c r="E55" s="326">
        <v>5.9</v>
      </c>
      <c r="F55" s="339">
        <v>5.1</v>
      </c>
      <c r="G55" s="339">
        <v>5.3</v>
      </c>
      <c r="H55" s="339">
        <v>6</v>
      </c>
      <c r="I55" s="339">
        <v>6.4</v>
      </c>
      <c r="J55" s="343">
        <v>7</v>
      </c>
      <c r="K55" s="363">
        <v>6.8</v>
      </c>
      <c r="L55" s="339">
        <v>5</v>
      </c>
      <c r="M55" s="339">
        <v>6.6</v>
      </c>
      <c r="N55" s="339">
        <v>7.5</v>
      </c>
      <c r="O55" s="340">
        <v>6.7</v>
      </c>
      <c r="P55" s="351">
        <v>6.2</v>
      </c>
      <c r="Q55" s="3">
        <v>4</v>
      </c>
    </row>
    <row r="56" spans="1:17" ht="15">
      <c r="A56" s="4"/>
      <c r="B56" s="325" t="s">
        <v>9</v>
      </c>
      <c r="C56" s="326">
        <v>1.6</v>
      </c>
      <c r="D56" s="326">
        <v>1.8</v>
      </c>
      <c r="E56" s="326">
        <v>0.7</v>
      </c>
      <c r="F56" s="339">
        <v>1.4</v>
      </c>
      <c r="G56" s="339">
        <v>1.9</v>
      </c>
      <c r="H56" s="339">
        <v>1.6</v>
      </c>
      <c r="I56" s="339">
        <v>1.7</v>
      </c>
      <c r="J56" s="343">
        <v>1.5</v>
      </c>
      <c r="K56" s="363">
        <v>1</v>
      </c>
      <c r="L56" s="339">
        <v>1.3</v>
      </c>
      <c r="M56" s="339">
        <v>1.9</v>
      </c>
      <c r="N56" s="339">
        <v>1.7</v>
      </c>
      <c r="O56" s="340">
        <v>0.9</v>
      </c>
      <c r="P56" s="351">
        <v>2.5</v>
      </c>
      <c r="Q56" s="3">
        <v>2</v>
      </c>
    </row>
    <row r="57" spans="1:16" ht="1.5" customHeight="1">
      <c r="A57" s="4"/>
      <c r="B57" s="325"/>
      <c r="C57" s="326"/>
      <c r="D57" s="326"/>
      <c r="E57" s="326"/>
      <c r="F57" s="339"/>
      <c r="G57" s="339"/>
      <c r="H57" s="339"/>
      <c r="I57" s="339"/>
      <c r="J57" s="343"/>
      <c r="K57" s="363"/>
      <c r="L57" s="339"/>
      <c r="M57" s="339"/>
      <c r="N57" s="339"/>
      <c r="O57" s="341"/>
      <c r="P57" s="352"/>
    </row>
    <row r="58" spans="1:16" ht="15.75">
      <c r="A58" s="5" t="s">
        <v>50</v>
      </c>
      <c r="B58" s="328"/>
      <c r="C58" s="329"/>
      <c r="D58" s="329"/>
      <c r="E58" s="329"/>
      <c r="F58" s="342"/>
      <c r="G58" s="342"/>
      <c r="H58" s="342"/>
      <c r="I58" s="342"/>
      <c r="J58" s="341"/>
      <c r="K58" s="364"/>
      <c r="L58" s="342"/>
      <c r="M58" s="342"/>
      <c r="N58" s="342"/>
      <c r="O58" s="341"/>
      <c r="P58" s="352"/>
    </row>
    <row r="59" spans="1:17" ht="15">
      <c r="A59" s="4"/>
      <c r="B59" s="325" t="s">
        <v>51</v>
      </c>
      <c r="C59" s="326">
        <v>7</v>
      </c>
      <c r="D59" s="326">
        <v>6.8</v>
      </c>
      <c r="E59" s="326">
        <v>7.8</v>
      </c>
      <c r="F59" s="339">
        <v>6.1</v>
      </c>
      <c r="G59" s="339">
        <v>5.6</v>
      </c>
      <c r="H59" s="339">
        <v>6.4</v>
      </c>
      <c r="I59" s="339">
        <v>5.3</v>
      </c>
      <c r="J59" s="343">
        <v>6.2</v>
      </c>
      <c r="K59" s="363">
        <v>7.3</v>
      </c>
      <c r="L59" s="339">
        <v>5.4</v>
      </c>
      <c r="M59" s="339">
        <v>6.7</v>
      </c>
      <c r="N59" s="339">
        <v>6.3</v>
      </c>
      <c r="O59" s="340">
        <v>7</v>
      </c>
      <c r="P59" s="351">
        <v>7.5</v>
      </c>
      <c r="Q59" s="3">
        <v>7</v>
      </c>
    </row>
    <row r="60" spans="1:17" ht="15">
      <c r="A60" s="4"/>
      <c r="B60" s="325" t="s">
        <v>52</v>
      </c>
      <c r="C60" s="326">
        <v>5.7</v>
      </c>
      <c r="D60" s="326">
        <v>5.6</v>
      </c>
      <c r="E60" s="326">
        <v>4.5</v>
      </c>
      <c r="F60" s="339">
        <v>5.1</v>
      </c>
      <c r="G60" s="339">
        <v>6.2</v>
      </c>
      <c r="H60" s="339">
        <v>5</v>
      </c>
      <c r="I60" s="339">
        <v>5.5</v>
      </c>
      <c r="J60" s="343">
        <v>4.7</v>
      </c>
      <c r="K60" s="363">
        <v>5.6</v>
      </c>
      <c r="L60" s="339">
        <v>7.3</v>
      </c>
      <c r="M60" s="339">
        <v>5.1</v>
      </c>
      <c r="N60" s="339">
        <v>4.8</v>
      </c>
      <c r="O60" s="340">
        <v>5.1</v>
      </c>
      <c r="P60" s="351">
        <v>7.1</v>
      </c>
      <c r="Q60" s="3">
        <v>5</v>
      </c>
    </row>
    <row r="61" spans="1:17" ht="15">
      <c r="A61" s="4"/>
      <c r="B61" s="325" t="s">
        <v>53</v>
      </c>
      <c r="C61" s="326">
        <v>3.9</v>
      </c>
      <c r="D61" s="326">
        <v>4.4</v>
      </c>
      <c r="E61" s="326">
        <v>3.5</v>
      </c>
      <c r="F61" s="339">
        <v>4.5</v>
      </c>
      <c r="G61" s="339">
        <v>4.4</v>
      </c>
      <c r="H61" s="339">
        <v>4.7</v>
      </c>
      <c r="I61" s="339">
        <v>3.3</v>
      </c>
      <c r="J61" s="343">
        <v>4.2</v>
      </c>
      <c r="K61" s="363">
        <v>3.6</v>
      </c>
      <c r="L61" s="339">
        <v>6</v>
      </c>
      <c r="M61" s="339">
        <v>5.3</v>
      </c>
      <c r="N61" s="339">
        <v>5.5</v>
      </c>
      <c r="O61" s="340">
        <v>6.4</v>
      </c>
      <c r="P61" s="351">
        <v>5.3</v>
      </c>
      <c r="Q61" s="3">
        <v>4</v>
      </c>
    </row>
    <row r="62" spans="1:17" ht="15">
      <c r="A62" s="4"/>
      <c r="B62" s="325" t="s">
        <v>54</v>
      </c>
      <c r="C62" s="326">
        <v>3.9</v>
      </c>
      <c r="D62" s="326">
        <v>4.8</v>
      </c>
      <c r="E62" s="326">
        <v>5.4</v>
      </c>
      <c r="F62" s="339">
        <v>5.5</v>
      </c>
      <c r="G62" s="339">
        <v>4.3</v>
      </c>
      <c r="H62" s="339">
        <v>4.1</v>
      </c>
      <c r="I62" s="339">
        <v>4.2</v>
      </c>
      <c r="J62" s="343">
        <v>3.5</v>
      </c>
      <c r="K62" s="363">
        <v>6.2</v>
      </c>
      <c r="L62" s="339">
        <v>4</v>
      </c>
      <c r="M62" s="339">
        <v>4.7</v>
      </c>
      <c r="N62" s="339">
        <v>4.3</v>
      </c>
      <c r="O62" s="340">
        <v>5</v>
      </c>
      <c r="P62" s="351">
        <v>2.7</v>
      </c>
      <c r="Q62" s="3">
        <v>4</v>
      </c>
    </row>
    <row r="63" spans="1:17" ht="15">
      <c r="A63" s="4"/>
      <c r="B63" s="325" t="s">
        <v>55</v>
      </c>
      <c r="C63" s="326">
        <v>8.3</v>
      </c>
      <c r="D63" s="326">
        <v>7.4</v>
      </c>
      <c r="E63" s="326">
        <v>8</v>
      </c>
      <c r="F63" s="339">
        <v>6.2</v>
      </c>
      <c r="G63" s="339">
        <v>9.6</v>
      </c>
      <c r="H63" s="339">
        <v>7.2</v>
      </c>
      <c r="I63" s="339">
        <v>7.1</v>
      </c>
      <c r="J63" s="343">
        <v>8.4</v>
      </c>
      <c r="K63" s="363">
        <v>9.1</v>
      </c>
      <c r="L63" s="339">
        <v>7.2</v>
      </c>
      <c r="M63" s="339">
        <v>9.6</v>
      </c>
      <c r="N63" s="339">
        <v>6.6</v>
      </c>
      <c r="O63" s="344">
        <v>9.3</v>
      </c>
      <c r="P63" s="353">
        <v>10</v>
      </c>
      <c r="Q63" s="3">
        <v>9</v>
      </c>
    </row>
    <row r="64" spans="1:17" ht="15">
      <c r="A64" s="2"/>
      <c r="B64" s="325" t="s">
        <v>56</v>
      </c>
      <c r="C64" s="326">
        <v>71.3</v>
      </c>
      <c r="D64" s="326">
        <v>71.1</v>
      </c>
      <c r="E64" s="326">
        <v>70.8</v>
      </c>
      <c r="F64" s="339">
        <v>72.5</v>
      </c>
      <c r="G64" s="339">
        <v>69.8</v>
      </c>
      <c r="H64" s="339">
        <v>72.6</v>
      </c>
      <c r="I64" s="339">
        <v>74.7</v>
      </c>
      <c r="J64" s="343">
        <v>73.1</v>
      </c>
      <c r="K64" s="363">
        <v>68.2</v>
      </c>
      <c r="L64" s="339">
        <v>70.1</v>
      </c>
      <c r="M64" s="339">
        <v>68.7</v>
      </c>
      <c r="N64" s="339">
        <v>72.4</v>
      </c>
      <c r="O64" s="344">
        <v>67.2</v>
      </c>
      <c r="P64" s="353">
        <v>67.4</v>
      </c>
      <c r="Q64" s="3">
        <v>72</v>
      </c>
    </row>
    <row r="65" spans="1:16" ht="1.5" customHeight="1">
      <c r="A65" s="4"/>
      <c r="B65" s="325"/>
      <c r="C65" s="335"/>
      <c r="D65" s="335"/>
      <c r="E65" s="335"/>
      <c r="F65" s="345"/>
      <c r="G65" s="345"/>
      <c r="H65" s="345"/>
      <c r="I65" s="345"/>
      <c r="J65" s="358"/>
      <c r="K65" s="365"/>
      <c r="L65" s="345"/>
      <c r="M65" s="345"/>
      <c r="N65" s="345"/>
      <c r="O65" s="346"/>
      <c r="P65" s="355"/>
    </row>
    <row r="66" spans="1:16" ht="18.75">
      <c r="A66" s="5" t="s">
        <v>347</v>
      </c>
      <c r="B66" s="323"/>
      <c r="C66" s="6"/>
      <c r="D66" s="6"/>
      <c r="E66" s="6"/>
      <c r="F66" s="347"/>
      <c r="G66" s="347"/>
      <c r="H66" s="347"/>
      <c r="I66" s="347"/>
      <c r="J66" s="359"/>
      <c r="K66" s="366"/>
      <c r="L66" s="347"/>
      <c r="M66" s="347"/>
      <c r="N66" s="347"/>
      <c r="O66" s="346"/>
      <c r="P66" s="355"/>
    </row>
    <row r="67" spans="1:17" ht="15">
      <c r="A67" s="4"/>
      <c r="B67" s="325" t="s">
        <v>57</v>
      </c>
      <c r="C67" s="335" t="s">
        <v>43</v>
      </c>
      <c r="D67" s="335" t="s">
        <v>43</v>
      </c>
      <c r="E67" s="335" t="s">
        <v>43</v>
      </c>
      <c r="F67" s="345" t="s">
        <v>43</v>
      </c>
      <c r="G67" s="339">
        <v>30.3</v>
      </c>
      <c r="H67" s="339">
        <v>37.3</v>
      </c>
      <c r="I67" s="339">
        <v>36.6</v>
      </c>
      <c r="J67" s="343">
        <v>35.7</v>
      </c>
      <c r="K67" s="363">
        <v>28.7</v>
      </c>
      <c r="L67" s="339">
        <v>33.2</v>
      </c>
      <c r="M67" s="339">
        <v>32.7</v>
      </c>
      <c r="N67" s="339">
        <v>33.7</v>
      </c>
      <c r="O67" s="340">
        <v>34.8</v>
      </c>
      <c r="P67" s="351">
        <v>33.1</v>
      </c>
      <c r="Q67" s="3">
        <v>33</v>
      </c>
    </row>
    <row r="68" spans="1:17" ht="15">
      <c r="A68" s="4"/>
      <c r="B68" s="325" t="s">
        <v>58</v>
      </c>
      <c r="C68" s="335" t="s">
        <v>43</v>
      </c>
      <c r="D68" s="335" t="s">
        <v>43</v>
      </c>
      <c r="E68" s="335" t="s">
        <v>43</v>
      </c>
      <c r="F68" s="345" t="s">
        <v>43</v>
      </c>
      <c r="G68" s="339">
        <v>69.7</v>
      </c>
      <c r="H68" s="339">
        <v>62.7</v>
      </c>
      <c r="I68" s="339">
        <v>63.4</v>
      </c>
      <c r="J68" s="343">
        <v>64.3</v>
      </c>
      <c r="K68" s="363">
        <v>71.3</v>
      </c>
      <c r="L68" s="339">
        <v>66.8</v>
      </c>
      <c r="M68" s="339">
        <v>67.3</v>
      </c>
      <c r="N68" s="339">
        <v>66.3</v>
      </c>
      <c r="O68" s="340">
        <v>65.2</v>
      </c>
      <c r="P68" s="351">
        <v>66.9</v>
      </c>
      <c r="Q68" s="3">
        <v>67</v>
      </c>
    </row>
    <row r="69" spans="1:16" ht="1.5" customHeight="1">
      <c r="A69" s="4"/>
      <c r="B69" s="325"/>
      <c r="C69" s="335"/>
      <c r="D69" s="335"/>
      <c r="E69" s="335"/>
      <c r="F69" s="335"/>
      <c r="G69" s="335"/>
      <c r="H69" s="335"/>
      <c r="I69" s="335"/>
      <c r="J69" s="360"/>
      <c r="K69" s="367"/>
      <c r="L69" s="335"/>
      <c r="M69" s="335"/>
      <c r="N69" s="335"/>
      <c r="O69" s="319"/>
      <c r="P69" s="350"/>
    </row>
    <row r="70" spans="1:17" ht="16.5" thickBot="1">
      <c r="A70" s="11" t="s">
        <v>59</v>
      </c>
      <c r="B70" s="336"/>
      <c r="C70" s="337">
        <v>2669</v>
      </c>
      <c r="D70" s="337">
        <v>2848</v>
      </c>
      <c r="E70" s="337">
        <v>2857</v>
      </c>
      <c r="F70" s="337">
        <v>2698</v>
      </c>
      <c r="G70" s="337">
        <v>2697</v>
      </c>
      <c r="H70" s="337">
        <v>2840</v>
      </c>
      <c r="I70" s="337">
        <v>2639</v>
      </c>
      <c r="J70" s="337">
        <v>2889</v>
      </c>
      <c r="K70" s="368">
        <v>1854</v>
      </c>
      <c r="L70" s="337">
        <v>1893</v>
      </c>
      <c r="M70" s="337">
        <v>1615</v>
      </c>
      <c r="N70" s="337">
        <v>1438</v>
      </c>
      <c r="O70" s="337">
        <v>1565</v>
      </c>
      <c r="P70" s="337">
        <v>1536</v>
      </c>
      <c r="Q70" s="337">
        <v>1685</v>
      </c>
    </row>
    <row r="71" spans="1:17" ht="15">
      <c r="A71" s="464" t="s">
        <v>331</v>
      </c>
      <c r="B71" s="283"/>
      <c r="C71" s="460"/>
      <c r="D71" s="460"/>
      <c r="E71" s="460"/>
      <c r="F71" s="460"/>
      <c r="G71" s="460"/>
      <c r="H71" s="460"/>
      <c r="I71" s="460"/>
      <c r="J71" s="460"/>
      <c r="K71" s="460"/>
      <c r="L71" s="460"/>
      <c r="M71" s="460"/>
      <c r="N71" s="460"/>
      <c r="O71" s="461"/>
      <c r="P71" s="462"/>
      <c r="Q71" s="463"/>
    </row>
    <row r="72" spans="1:14" ht="15">
      <c r="A72" s="9" t="s">
        <v>342</v>
      </c>
      <c r="B72" s="9"/>
      <c r="C72" s="12"/>
      <c r="D72" s="12"/>
      <c r="E72" s="12"/>
      <c r="F72" s="12"/>
      <c r="G72" s="12"/>
      <c r="H72" s="12"/>
      <c r="I72" s="12"/>
      <c r="J72" s="12"/>
      <c r="K72" s="12"/>
      <c r="L72" s="12"/>
      <c r="M72" s="12"/>
      <c r="N72" s="12"/>
    </row>
    <row r="73" spans="1:14" ht="26.25" customHeight="1">
      <c r="A73" s="553" t="s">
        <v>343</v>
      </c>
      <c r="B73" s="553"/>
      <c r="C73" s="554"/>
      <c r="D73" s="554"/>
      <c r="E73" s="554"/>
      <c r="F73" s="554"/>
      <c r="G73" s="554"/>
      <c r="H73" s="554"/>
      <c r="I73" s="554"/>
      <c r="J73" s="554"/>
      <c r="K73" s="554"/>
      <c r="L73" s="554"/>
      <c r="M73" s="554"/>
      <c r="N73" s="554"/>
    </row>
    <row r="74" spans="1:14" ht="15">
      <c r="A74" s="9" t="s">
        <v>344</v>
      </c>
      <c r="B74" s="9"/>
      <c r="C74" s="12"/>
      <c r="D74" s="12"/>
      <c r="E74" s="12"/>
      <c r="F74" s="12"/>
      <c r="G74" s="12"/>
      <c r="H74" s="12"/>
      <c r="I74" s="12"/>
      <c r="J74" s="12"/>
      <c r="K74" s="12"/>
      <c r="L74" s="12"/>
      <c r="M74" s="12"/>
      <c r="N74" s="12"/>
    </row>
  </sheetData>
  <sheetProtection/>
  <mergeCells count="1">
    <mergeCell ref="A73:N73"/>
  </mergeCells>
  <printOptions/>
  <pageMargins left="0.3937007874015748" right="0.4330708661417323" top="0.6299212598425197" bottom="0.984251968503937" header="0.5118110236220472" footer="0.5118110236220472"/>
  <pageSetup fitToHeight="1" fitToWidth="1" horizontalDpi="600" verticalDpi="600" orientation="portrait" paperSize="9" scale="68" r:id="rId1"/>
  <headerFooter alignWithMargins="0">
    <oddHeader>&amp;R&amp;"Arial,Bold"&amp;12BUS AND COACH TRAVEL</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N107"/>
  <sheetViews>
    <sheetView zoomScale="70" zoomScaleNormal="70" workbookViewId="0" topLeftCell="A1">
      <selection activeCell="A1" sqref="A1"/>
    </sheetView>
  </sheetViews>
  <sheetFormatPr defaultColWidth="9.140625" defaultRowHeight="12.75"/>
  <cols>
    <col min="1" max="1" width="46.8515625" style="263" customWidth="1"/>
    <col min="2" max="2" width="11.140625" style="263" hidden="1" customWidth="1"/>
    <col min="3" max="11" width="11.140625" style="263" customWidth="1"/>
    <col min="12" max="16384" width="9.140625" style="263" customWidth="1"/>
  </cols>
  <sheetData>
    <row r="1" spans="1:12" ht="14.25">
      <c r="A1" s="304" t="s">
        <v>341</v>
      </c>
      <c r="B1" s="265"/>
      <c r="C1" s="265"/>
      <c r="D1" s="265"/>
      <c r="E1" s="265"/>
      <c r="F1" s="265"/>
      <c r="G1" s="265"/>
      <c r="H1" s="265"/>
      <c r="I1" s="265"/>
      <c r="J1" s="265"/>
      <c r="K1" s="265"/>
      <c r="L1" s="279"/>
    </row>
    <row r="2" spans="1:12" ht="13.5" thickBot="1">
      <c r="A2" s="272"/>
      <c r="B2" s="272"/>
      <c r="C2" s="272"/>
      <c r="D2" s="272"/>
      <c r="E2" s="272"/>
      <c r="F2" s="300">
        <v>2007</v>
      </c>
      <c r="G2" s="300">
        <v>2008</v>
      </c>
      <c r="H2" s="300">
        <v>2009</v>
      </c>
      <c r="I2" s="300">
        <v>2010</v>
      </c>
      <c r="J2" s="300">
        <v>2011</v>
      </c>
      <c r="K2" s="300">
        <v>2012</v>
      </c>
      <c r="L2" s="486"/>
    </row>
    <row r="3" spans="1:12" ht="13.5" thickTop="1">
      <c r="A3" s="283" t="s">
        <v>256</v>
      </c>
      <c r="B3" s="279"/>
      <c r="C3" s="279"/>
      <c r="D3" s="279"/>
      <c r="E3" s="279"/>
      <c r="F3" s="279"/>
      <c r="G3" s="279"/>
      <c r="H3" s="279"/>
      <c r="I3" s="279"/>
      <c r="J3" s="279"/>
      <c r="L3" s="279"/>
    </row>
    <row r="4" spans="1:12" ht="14.25">
      <c r="A4" s="284" t="s">
        <v>239</v>
      </c>
      <c r="F4" s="263">
        <v>71</v>
      </c>
      <c r="G4" s="263">
        <v>73</v>
      </c>
      <c r="H4" s="263">
        <v>73</v>
      </c>
      <c r="I4" s="263">
        <v>73</v>
      </c>
      <c r="J4" s="263">
        <v>73</v>
      </c>
      <c r="K4" s="273">
        <v>74</v>
      </c>
      <c r="L4" s="279"/>
    </row>
    <row r="5" spans="1:12" ht="12.75">
      <c r="A5" s="284" t="s">
        <v>337</v>
      </c>
      <c r="F5" s="263">
        <v>77</v>
      </c>
      <c r="G5" s="263">
        <v>79</v>
      </c>
      <c r="H5" s="263">
        <v>80</v>
      </c>
      <c r="I5" s="263">
        <v>80</v>
      </c>
      <c r="J5" s="263">
        <v>79</v>
      </c>
      <c r="L5" s="279"/>
    </row>
    <row r="6" spans="1:12" ht="12.75">
      <c r="A6" s="284" t="s">
        <v>230</v>
      </c>
      <c r="F6" s="263">
        <v>71</v>
      </c>
      <c r="G6" s="263">
        <v>74</v>
      </c>
      <c r="H6" s="263">
        <v>75</v>
      </c>
      <c r="I6" s="263">
        <v>74</v>
      </c>
      <c r="J6" s="263">
        <v>74</v>
      </c>
      <c r="L6" s="279"/>
    </row>
    <row r="7" spans="1:12" ht="12.75">
      <c r="A7" s="284" t="s">
        <v>231</v>
      </c>
      <c r="J7" s="263">
        <v>85</v>
      </c>
      <c r="L7" s="279"/>
    </row>
    <row r="8" spans="1:12" ht="12.75">
      <c r="A8" s="284" t="s">
        <v>232</v>
      </c>
      <c r="F8" s="263">
        <v>80</v>
      </c>
      <c r="G8" s="263">
        <v>80</v>
      </c>
      <c r="H8" s="263">
        <v>79</v>
      </c>
      <c r="I8" s="263">
        <v>80</v>
      </c>
      <c r="K8" s="263">
        <v>78</v>
      </c>
      <c r="L8" s="279"/>
    </row>
    <row r="9" spans="1:12" ht="12.75">
      <c r="A9" s="284" t="s">
        <v>233</v>
      </c>
      <c r="F9" s="263">
        <v>72</v>
      </c>
      <c r="G9" s="263">
        <v>75</v>
      </c>
      <c r="H9" s="263">
        <v>75</v>
      </c>
      <c r="I9" s="263">
        <v>75</v>
      </c>
      <c r="J9" s="281"/>
      <c r="K9" s="263">
        <v>80</v>
      </c>
      <c r="L9" s="279"/>
    </row>
    <row r="10" spans="1:12" ht="12.75">
      <c r="A10" s="284" t="s">
        <v>254</v>
      </c>
      <c r="F10" s="263">
        <v>73</v>
      </c>
      <c r="G10" s="263">
        <v>74</v>
      </c>
      <c r="H10" s="263">
        <v>77</v>
      </c>
      <c r="I10" s="263">
        <v>78</v>
      </c>
      <c r="L10" s="279"/>
    </row>
    <row r="11" spans="1:12" ht="12.75">
      <c r="A11" s="284" t="s">
        <v>234</v>
      </c>
      <c r="K11" s="263">
        <v>56</v>
      </c>
      <c r="L11" s="279"/>
    </row>
    <row r="12" spans="1:12" ht="14.25">
      <c r="A12" s="284" t="s">
        <v>258</v>
      </c>
      <c r="F12" s="263">
        <v>80</v>
      </c>
      <c r="G12" s="263">
        <v>81</v>
      </c>
      <c r="L12" s="279"/>
    </row>
    <row r="13" spans="1:12" ht="14.25">
      <c r="A13" s="284" t="s">
        <v>259</v>
      </c>
      <c r="H13" s="263">
        <v>91</v>
      </c>
      <c r="I13" s="263">
        <v>91</v>
      </c>
      <c r="J13" s="263">
        <v>94</v>
      </c>
      <c r="K13" s="263">
        <v>93</v>
      </c>
      <c r="L13" s="279"/>
    </row>
    <row r="14" spans="1:12" ht="14.25">
      <c r="A14" s="284" t="s">
        <v>260</v>
      </c>
      <c r="H14" s="263">
        <v>58</v>
      </c>
      <c r="I14" s="263">
        <v>59</v>
      </c>
      <c r="J14" s="263">
        <v>63</v>
      </c>
      <c r="K14" s="263">
        <v>62</v>
      </c>
      <c r="L14" s="279"/>
    </row>
    <row r="15" spans="1:12" ht="12.75">
      <c r="A15" s="284" t="s">
        <v>235</v>
      </c>
      <c r="F15" s="263">
        <v>87</v>
      </c>
      <c r="G15" s="263">
        <v>87</v>
      </c>
      <c r="H15" s="263">
        <v>86</v>
      </c>
      <c r="I15" s="263">
        <v>88</v>
      </c>
      <c r="J15" s="263">
        <v>89</v>
      </c>
      <c r="K15" s="263">
        <v>89</v>
      </c>
      <c r="L15" s="279"/>
    </row>
    <row r="16" spans="1:12" ht="12.75">
      <c r="A16" s="284" t="s">
        <v>236</v>
      </c>
      <c r="F16" s="263">
        <v>77</v>
      </c>
      <c r="G16" s="263">
        <v>79</v>
      </c>
      <c r="H16" s="263">
        <v>81</v>
      </c>
      <c r="I16" s="263">
        <v>81</v>
      </c>
      <c r="J16" s="263">
        <v>82</v>
      </c>
      <c r="K16" s="263">
        <v>84</v>
      </c>
      <c r="L16" s="279"/>
    </row>
    <row r="17" spans="1:12" ht="12.75">
      <c r="A17" s="284" t="s">
        <v>237</v>
      </c>
      <c r="F17" s="263">
        <v>69</v>
      </c>
      <c r="G17" s="263">
        <v>71</v>
      </c>
      <c r="H17" s="263">
        <v>71</v>
      </c>
      <c r="I17" s="263">
        <v>73</v>
      </c>
      <c r="J17" s="263">
        <v>76</v>
      </c>
      <c r="K17" s="263">
        <v>75</v>
      </c>
      <c r="L17" s="279"/>
    </row>
    <row r="18" spans="1:12" ht="12.75">
      <c r="A18" s="285" t="s">
        <v>238</v>
      </c>
      <c r="B18" s="279"/>
      <c r="C18" s="279"/>
      <c r="D18" s="279"/>
      <c r="E18" s="279"/>
      <c r="F18" s="279">
        <v>63</v>
      </c>
      <c r="G18" s="279">
        <v>58</v>
      </c>
      <c r="H18" s="279">
        <v>57</v>
      </c>
      <c r="I18" s="279">
        <v>59</v>
      </c>
      <c r="J18" s="279">
        <v>59</v>
      </c>
      <c r="K18" s="279">
        <v>55</v>
      </c>
      <c r="L18" s="279"/>
    </row>
    <row r="19" spans="1:12" ht="12.75">
      <c r="A19" s="286" t="s">
        <v>255</v>
      </c>
      <c r="B19" s="265"/>
      <c r="C19" s="265"/>
      <c r="D19" s="265"/>
      <c r="E19" s="265"/>
      <c r="F19" s="287">
        <v>2697</v>
      </c>
      <c r="G19" s="287">
        <v>2846</v>
      </c>
      <c r="H19" s="287">
        <v>2902</v>
      </c>
      <c r="I19" s="287">
        <v>2833</v>
      </c>
      <c r="J19" s="287">
        <v>2984</v>
      </c>
      <c r="K19" s="287">
        <v>4068</v>
      </c>
      <c r="L19" s="279"/>
    </row>
    <row r="20" spans="1:12" ht="12.75">
      <c r="A20" s="279" t="s">
        <v>331</v>
      </c>
      <c r="B20" s="279"/>
      <c r="C20" s="279"/>
      <c r="D20" s="279"/>
      <c r="E20" s="279"/>
      <c r="F20" s="465"/>
      <c r="G20" s="465"/>
      <c r="H20" s="465"/>
      <c r="I20" s="465"/>
      <c r="J20" s="465"/>
      <c r="K20" s="465"/>
      <c r="L20" s="279"/>
    </row>
    <row r="21" spans="1:12" ht="14.25">
      <c r="A21" s="263" t="s">
        <v>241</v>
      </c>
      <c r="L21" s="279"/>
    </row>
    <row r="22" ht="15" customHeight="1">
      <c r="A22" s="263" t="s">
        <v>240</v>
      </c>
    </row>
    <row r="23" ht="15" customHeight="1">
      <c r="A23" s="263" t="s">
        <v>257</v>
      </c>
    </row>
    <row r="24" ht="15" customHeight="1">
      <c r="A24" s="263" t="s">
        <v>261</v>
      </c>
    </row>
    <row r="25" ht="15" customHeight="1">
      <c r="A25" s="263" t="s">
        <v>338</v>
      </c>
    </row>
    <row r="28" spans="1:9" ht="15" thickBot="1">
      <c r="A28" s="305" t="s">
        <v>307</v>
      </c>
      <c r="B28" s="306"/>
      <c r="C28" s="280"/>
      <c r="D28" s="280"/>
      <c r="I28" s="279"/>
    </row>
    <row r="29" spans="1:12" ht="12.75">
      <c r="A29" s="307"/>
      <c r="B29" s="476" t="s">
        <v>267</v>
      </c>
      <c r="C29" s="476">
        <v>2004</v>
      </c>
      <c r="D29" s="476">
        <v>2005</v>
      </c>
      <c r="E29" s="474" t="s">
        <v>265</v>
      </c>
      <c r="F29" s="474">
        <v>2007</v>
      </c>
      <c r="G29" s="474">
        <v>2008</v>
      </c>
      <c r="H29" s="474">
        <v>2009</v>
      </c>
      <c r="I29" s="474">
        <v>2010</v>
      </c>
      <c r="J29" s="474">
        <v>2011</v>
      </c>
      <c r="K29" s="474">
        <v>2012</v>
      </c>
      <c r="L29" s="474">
        <v>2013</v>
      </c>
    </row>
    <row r="30" spans="1:13" ht="13.5" thickBot="1">
      <c r="A30" s="289"/>
      <c r="B30" s="477"/>
      <c r="C30" s="477"/>
      <c r="D30" s="477"/>
      <c r="E30" s="475"/>
      <c r="F30" s="475"/>
      <c r="G30" s="475"/>
      <c r="H30" s="475"/>
      <c r="I30" s="475"/>
      <c r="J30" s="475"/>
      <c r="K30" s="475"/>
      <c r="L30" s="475"/>
      <c r="M30" s="293"/>
    </row>
    <row r="31" spans="1:12" ht="13.5" thickTop="1">
      <c r="A31" s="433"/>
      <c r="B31" s="476"/>
      <c r="C31" s="476"/>
      <c r="D31" s="476"/>
      <c r="E31" s="434"/>
      <c r="F31" s="434"/>
      <c r="G31" s="434"/>
      <c r="H31" s="434"/>
      <c r="I31" s="434"/>
      <c r="J31" s="434"/>
      <c r="L31" s="435" t="s">
        <v>318</v>
      </c>
    </row>
    <row r="32" spans="1:13" ht="12.75">
      <c r="A32" s="290" t="s">
        <v>263</v>
      </c>
      <c r="B32" s="297">
        <v>25</v>
      </c>
      <c r="C32" s="297">
        <v>26</v>
      </c>
      <c r="D32" s="297">
        <v>26</v>
      </c>
      <c r="E32" s="297">
        <v>27</v>
      </c>
      <c r="F32" s="263">
        <v>28</v>
      </c>
      <c r="G32" s="263">
        <v>25</v>
      </c>
      <c r="H32" s="263">
        <v>26</v>
      </c>
      <c r="I32" s="263">
        <v>27</v>
      </c>
      <c r="J32" s="263">
        <v>27</v>
      </c>
      <c r="K32" s="293">
        <v>27</v>
      </c>
      <c r="L32" s="279">
        <v>26</v>
      </c>
      <c r="M32" s="293"/>
    </row>
    <row r="33" spans="1:13" ht="12.75">
      <c r="A33" s="295" t="s">
        <v>264</v>
      </c>
      <c r="B33" s="296">
        <v>77</v>
      </c>
      <c r="C33" s="296">
        <v>79</v>
      </c>
      <c r="D33" s="296">
        <v>81</v>
      </c>
      <c r="E33" s="282">
        <v>84</v>
      </c>
      <c r="F33" s="282">
        <v>82</v>
      </c>
      <c r="G33" s="282">
        <v>84</v>
      </c>
      <c r="H33" s="282">
        <v>87</v>
      </c>
      <c r="I33" s="282">
        <v>87</v>
      </c>
      <c r="J33" s="282">
        <v>87</v>
      </c>
      <c r="K33" s="282">
        <v>88</v>
      </c>
      <c r="L33" s="282">
        <v>86</v>
      </c>
      <c r="M33" s="293"/>
    </row>
    <row r="34" spans="1:13" ht="12.75">
      <c r="A34" s="290" t="s">
        <v>269</v>
      </c>
      <c r="B34" s="297"/>
      <c r="C34" s="297"/>
      <c r="D34" s="297"/>
      <c r="E34" s="297"/>
      <c r="K34" s="293"/>
      <c r="L34" s="279"/>
      <c r="M34" s="293"/>
    </row>
    <row r="35" spans="1:13" ht="12.75">
      <c r="A35" s="301" t="s">
        <v>60</v>
      </c>
      <c r="B35" s="291"/>
      <c r="C35" s="291"/>
      <c r="D35" s="291"/>
      <c r="F35" s="293">
        <v>1</v>
      </c>
      <c r="G35" s="263">
        <v>1</v>
      </c>
      <c r="H35" s="263">
        <v>2</v>
      </c>
      <c r="I35" s="263">
        <v>1</v>
      </c>
      <c r="J35" s="263">
        <v>2</v>
      </c>
      <c r="K35" s="293">
        <v>2</v>
      </c>
      <c r="L35" s="279">
        <v>1</v>
      </c>
      <c r="M35" s="293"/>
    </row>
    <row r="36" spans="1:13" ht="12.75">
      <c r="A36" s="301" t="s">
        <v>61</v>
      </c>
      <c r="B36" s="291"/>
      <c r="C36" s="291"/>
      <c r="D36" s="291"/>
      <c r="F36" s="293">
        <v>2</v>
      </c>
      <c r="G36" s="263">
        <v>2</v>
      </c>
      <c r="H36" s="263">
        <v>4</v>
      </c>
      <c r="I36" s="263">
        <v>3</v>
      </c>
      <c r="J36" s="263">
        <v>3</v>
      </c>
      <c r="K36" s="293">
        <v>3</v>
      </c>
      <c r="L36" s="279">
        <v>3</v>
      </c>
      <c r="M36" s="293"/>
    </row>
    <row r="37" spans="1:13" ht="12.75">
      <c r="A37" s="301" t="s">
        <v>62</v>
      </c>
      <c r="B37" s="291"/>
      <c r="C37" s="291"/>
      <c r="D37" s="291"/>
      <c r="F37" s="293">
        <v>5</v>
      </c>
      <c r="G37" s="263">
        <v>4</v>
      </c>
      <c r="H37" s="263">
        <v>6</v>
      </c>
      <c r="I37" s="263">
        <v>6</v>
      </c>
      <c r="J37" s="263">
        <v>5</v>
      </c>
      <c r="K37" s="293">
        <v>5</v>
      </c>
      <c r="L37" s="279">
        <v>4</v>
      </c>
      <c r="M37" s="293"/>
    </row>
    <row r="38" spans="1:13" ht="12.75">
      <c r="A38" s="301" t="s">
        <v>63</v>
      </c>
      <c r="B38" s="291"/>
      <c r="C38" s="291"/>
      <c r="D38" s="291"/>
      <c r="F38" s="293">
        <v>75</v>
      </c>
      <c r="G38" s="263">
        <v>75</v>
      </c>
      <c r="H38" s="263">
        <v>78</v>
      </c>
      <c r="I38" s="263">
        <v>79</v>
      </c>
      <c r="J38" s="263">
        <v>80</v>
      </c>
      <c r="K38" s="293">
        <v>81</v>
      </c>
      <c r="L38" s="279">
        <v>75</v>
      </c>
      <c r="M38" s="293"/>
    </row>
    <row r="39" spans="1:13" ht="12.75">
      <c r="A39" s="301" t="s">
        <v>64</v>
      </c>
      <c r="B39" s="291"/>
      <c r="C39" s="291"/>
      <c r="D39" s="291"/>
      <c r="F39" s="293">
        <v>83</v>
      </c>
      <c r="G39" s="263">
        <v>88</v>
      </c>
      <c r="H39" s="263">
        <v>89</v>
      </c>
      <c r="I39" s="263">
        <v>90</v>
      </c>
      <c r="J39" s="263">
        <v>88</v>
      </c>
      <c r="K39" s="293">
        <v>91</v>
      </c>
      <c r="L39" s="279">
        <v>90</v>
      </c>
      <c r="M39" s="293"/>
    </row>
    <row r="40" spans="1:13" ht="12.75">
      <c r="A40" s="301" t="s">
        <v>65</v>
      </c>
      <c r="B40" s="291"/>
      <c r="C40" s="291"/>
      <c r="D40" s="291"/>
      <c r="F40" s="293">
        <v>85</v>
      </c>
      <c r="G40" s="263">
        <v>89</v>
      </c>
      <c r="H40" s="263">
        <v>92</v>
      </c>
      <c r="I40" s="263">
        <v>91</v>
      </c>
      <c r="J40" s="263">
        <v>93</v>
      </c>
      <c r="K40" s="293">
        <v>92</v>
      </c>
      <c r="L40" s="279">
        <v>92</v>
      </c>
      <c r="M40" s="293"/>
    </row>
    <row r="41" spans="1:13" ht="12.75">
      <c r="A41" s="301" t="s">
        <v>66</v>
      </c>
      <c r="B41" s="291"/>
      <c r="C41" s="291"/>
      <c r="D41" s="291"/>
      <c r="F41" s="293">
        <v>86</v>
      </c>
      <c r="G41" s="263">
        <v>89</v>
      </c>
      <c r="H41" s="263">
        <v>92</v>
      </c>
      <c r="I41" s="263">
        <v>93</v>
      </c>
      <c r="J41" s="263">
        <v>91</v>
      </c>
      <c r="K41" s="293">
        <v>94</v>
      </c>
      <c r="L41" s="279">
        <v>90</v>
      </c>
      <c r="M41" s="293"/>
    </row>
    <row r="42" spans="1:14" ht="24.75" customHeight="1" thickBot="1">
      <c r="A42" s="302" t="s">
        <v>67</v>
      </c>
      <c r="B42" s="292"/>
      <c r="C42" s="292"/>
      <c r="D42" s="292"/>
      <c r="E42" s="280"/>
      <c r="F42" s="294">
        <v>81</v>
      </c>
      <c r="G42" s="280">
        <v>85</v>
      </c>
      <c r="H42" s="280">
        <v>87</v>
      </c>
      <c r="I42" s="280">
        <v>87</v>
      </c>
      <c r="J42" s="280">
        <v>90</v>
      </c>
      <c r="K42" s="294">
        <v>88</v>
      </c>
      <c r="L42" s="280">
        <v>89</v>
      </c>
      <c r="M42" s="91"/>
      <c r="N42" s="91"/>
    </row>
    <row r="43" spans="1:14" ht="12.75">
      <c r="A43" s="279" t="s">
        <v>331</v>
      </c>
      <c r="B43" s="291"/>
      <c r="C43" s="291"/>
      <c r="D43" s="291"/>
      <c r="E43" s="279"/>
      <c r="F43" s="293"/>
      <c r="G43" s="279"/>
      <c r="H43" s="279"/>
      <c r="I43" s="279"/>
      <c r="J43" s="279"/>
      <c r="K43" s="293"/>
      <c r="L43" s="279"/>
      <c r="M43" s="91"/>
      <c r="N43" s="91"/>
    </row>
    <row r="44" spans="1:14" ht="65.25">
      <c r="A44" s="478" t="s">
        <v>268</v>
      </c>
      <c r="B44" s="478"/>
      <c r="C44" s="478"/>
      <c r="D44" s="478"/>
      <c r="E44" s="478"/>
      <c r="F44" s="478"/>
      <c r="G44" s="478"/>
      <c r="H44" s="478"/>
      <c r="I44" s="478"/>
      <c r="J44" s="478"/>
      <c r="K44" s="478"/>
      <c r="L44" s="91"/>
      <c r="M44" s="91"/>
      <c r="N44" s="91"/>
    </row>
    <row r="45" spans="1:14" ht="12.75">
      <c r="A45" s="86" t="s">
        <v>270</v>
      </c>
      <c r="B45" s="308"/>
      <c r="C45" s="86"/>
      <c r="D45" s="188"/>
      <c r="E45" s="188"/>
      <c r="F45" s="86"/>
      <c r="G45" s="91"/>
      <c r="H45" s="91"/>
      <c r="I45" s="91"/>
      <c r="J45" s="91"/>
      <c r="K45" s="86"/>
      <c r="L45" s="91"/>
      <c r="M45" s="91"/>
      <c r="N45" s="91"/>
    </row>
    <row r="46" spans="1:14" ht="15">
      <c r="A46" s="103" t="s">
        <v>271</v>
      </c>
      <c r="B46" s="308"/>
      <c r="D46" s="188"/>
      <c r="E46" s="188"/>
      <c r="F46" s="86"/>
      <c r="G46" s="91"/>
      <c r="H46" s="91"/>
      <c r="I46" s="91"/>
      <c r="J46" s="91"/>
      <c r="K46" s="86"/>
      <c r="L46" s="91"/>
      <c r="M46" s="80"/>
      <c r="N46" s="80"/>
    </row>
    <row r="47" spans="1:12" ht="12.75">
      <c r="A47" s="86" t="s">
        <v>266</v>
      </c>
      <c r="C47" s="103"/>
      <c r="D47" s="188"/>
      <c r="E47" s="188"/>
      <c r="F47" s="86"/>
      <c r="G47" s="91"/>
      <c r="H47" s="91"/>
      <c r="I47" s="91"/>
      <c r="J47" s="91"/>
      <c r="K47" s="86"/>
      <c r="L47" s="91"/>
    </row>
    <row r="107" spans="1:10" ht="12.75">
      <c r="A107" s="309"/>
      <c r="B107" s="309"/>
      <c r="C107" s="309"/>
      <c r="D107" s="309"/>
      <c r="E107" s="309"/>
      <c r="F107" s="309"/>
      <c r="G107" s="309"/>
      <c r="H107" s="309"/>
      <c r="I107" s="309"/>
      <c r="J107" s="309"/>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57" r:id="rId1"/>
  <headerFooter>
    <oddHeader>&amp;R&amp;"Arial,Bold"&amp;16BUS AND COACH TRAVEL</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U68"/>
  <sheetViews>
    <sheetView zoomScale="85" zoomScaleNormal="85" workbookViewId="0" topLeftCell="A1">
      <selection activeCell="A1" sqref="A1"/>
    </sheetView>
  </sheetViews>
  <sheetFormatPr defaultColWidth="9.140625" defaultRowHeight="12.75"/>
  <cols>
    <col min="1" max="1" width="40.00390625" style="0" customWidth="1"/>
    <col min="2" max="2" width="12.421875" style="0" hidden="1" customWidth="1"/>
    <col min="3" max="7" width="12.421875" style="0" customWidth="1"/>
    <col min="8" max="9" width="12.57421875" style="0" customWidth="1"/>
    <col min="10" max="10" width="10.28125" style="0" customWidth="1"/>
  </cols>
  <sheetData>
    <row r="1" spans="1:9" s="276" customFormat="1" ht="14.25">
      <c r="A1" s="274" t="s">
        <v>363</v>
      </c>
      <c r="B1" s="275"/>
      <c r="C1" s="275"/>
      <c r="D1" s="275"/>
      <c r="E1" s="275"/>
      <c r="F1" s="275"/>
      <c r="G1" s="275"/>
      <c r="H1" s="275"/>
      <c r="I1" s="275"/>
    </row>
    <row r="2" spans="1:10" s="277" customFormat="1" ht="27.75" customHeight="1">
      <c r="A2" s="369"/>
      <c r="B2" s="370">
        <v>2006</v>
      </c>
      <c r="C2" s="371" t="s">
        <v>248</v>
      </c>
      <c r="D2" s="370" t="s">
        <v>249</v>
      </c>
      <c r="E2" s="370" t="s">
        <v>250</v>
      </c>
      <c r="F2" s="370">
        <v>2010</v>
      </c>
      <c r="G2" s="370">
        <v>2011</v>
      </c>
      <c r="H2" s="370">
        <v>2012</v>
      </c>
      <c r="I2" s="370" t="s">
        <v>280</v>
      </c>
      <c r="J2" s="370">
        <v>2014</v>
      </c>
    </row>
    <row r="3" spans="1:9" s="277" customFormat="1" ht="12.75">
      <c r="A3" s="372" t="s">
        <v>162</v>
      </c>
      <c r="B3" s="372"/>
      <c r="C3" s="372"/>
      <c r="D3" s="372"/>
      <c r="E3" s="372"/>
      <c r="F3" s="372"/>
      <c r="G3" s="372"/>
      <c r="H3" s="372"/>
      <c r="I3" s="373"/>
    </row>
    <row r="4" spans="1:10" s="276" customFormat="1" ht="12.75">
      <c r="A4" s="374" t="s">
        <v>127</v>
      </c>
      <c r="B4" s="375">
        <v>820863</v>
      </c>
      <c r="C4" s="375">
        <v>896913</v>
      </c>
      <c r="D4" s="375">
        <v>952177</v>
      </c>
      <c r="E4" s="375">
        <v>957852</v>
      </c>
      <c r="F4" s="375">
        <v>1018941</v>
      </c>
      <c r="G4" s="375">
        <v>1049490</v>
      </c>
      <c r="H4" s="375">
        <v>1074616</v>
      </c>
      <c r="I4" s="387">
        <v>1141214</v>
      </c>
      <c r="J4" s="453">
        <v>1142923</v>
      </c>
    </row>
    <row r="5" spans="1:10" s="276" customFormat="1" ht="12.75">
      <c r="A5" s="374" t="s">
        <v>123</v>
      </c>
      <c r="B5" s="375">
        <v>54347</v>
      </c>
      <c r="C5" s="375">
        <v>58081</v>
      </c>
      <c r="D5" s="375">
        <v>59606</v>
      </c>
      <c r="E5" s="375">
        <v>55737</v>
      </c>
      <c r="F5" s="375">
        <v>59470</v>
      </c>
      <c r="G5" s="375">
        <v>60866</v>
      </c>
      <c r="H5" s="375">
        <v>61660</v>
      </c>
      <c r="I5" s="387">
        <v>40923</v>
      </c>
      <c r="J5" s="453">
        <v>44381</v>
      </c>
    </row>
    <row r="6" spans="1:10" s="276" customFormat="1" ht="12.75">
      <c r="A6" s="374" t="s">
        <v>124</v>
      </c>
      <c r="B6" s="375">
        <v>76464</v>
      </c>
      <c r="C6" s="375">
        <v>84563</v>
      </c>
      <c r="D6" s="375">
        <v>92996</v>
      </c>
      <c r="E6" s="375">
        <v>93005</v>
      </c>
      <c r="F6" s="375">
        <v>100613</v>
      </c>
      <c r="G6" s="375">
        <v>105325</v>
      </c>
      <c r="H6" s="375">
        <v>109680</v>
      </c>
      <c r="I6" s="387">
        <v>83937</v>
      </c>
      <c r="J6" s="453">
        <v>96253</v>
      </c>
    </row>
    <row r="7" spans="1:10" s="276" customFormat="1" ht="12.75">
      <c r="A7" s="374" t="s">
        <v>125</v>
      </c>
      <c r="B7" s="375">
        <v>5800</v>
      </c>
      <c r="C7" s="375">
        <v>5141</v>
      </c>
      <c r="D7" s="375">
        <v>4967</v>
      </c>
      <c r="E7" s="375">
        <v>4980</v>
      </c>
      <c r="F7" s="375">
        <v>4782</v>
      </c>
      <c r="G7" s="375">
        <v>4790</v>
      </c>
      <c r="H7" s="375">
        <v>4751</v>
      </c>
      <c r="I7" s="387">
        <v>3964</v>
      </c>
      <c r="J7" s="453">
        <v>4092</v>
      </c>
    </row>
    <row r="8" spans="1:10" s="276" customFormat="1" ht="12.75">
      <c r="A8" s="376" t="s">
        <v>126</v>
      </c>
      <c r="B8" s="377">
        <v>9830</v>
      </c>
      <c r="C8" s="377">
        <v>10776</v>
      </c>
      <c r="D8" s="377">
        <v>11943</v>
      </c>
      <c r="E8" s="377">
        <v>11272</v>
      </c>
      <c r="F8" s="377">
        <v>11269</v>
      </c>
      <c r="G8" s="377">
        <v>11373</v>
      </c>
      <c r="H8" s="377">
        <v>11554</v>
      </c>
      <c r="I8" s="387">
        <v>9775</v>
      </c>
      <c r="J8" s="453">
        <v>10102</v>
      </c>
    </row>
    <row r="9" spans="1:10" s="276" customFormat="1" ht="12.75">
      <c r="A9" s="378" t="s">
        <v>163</v>
      </c>
      <c r="B9" s="379">
        <v>967304</v>
      </c>
      <c r="C9" s="379">
        <v>1055474</v>
      </c>
      <c r="D9" s="379">
        <v>1121689</v>
      </c>
      <c r="E9" s="379">
        <v>1122846</v>
      </c>
      <c r="F9" s="379">
        <v>1195075</v>
      </c>
      <c r="G9" s="379">
        <v>1231844</v>
      </c>
      <c r="H9" s="379">
        <v>1262261</v>
      </c>
      <c r="I9" s="388">
        <v>1279813</v>
      </c>
      <c r="J9" s="445">
        <v>1297751</v>
      </c>
    </row>
    <row r="10" spans="1:9" s="276" customFormat="1" ht="4.5" customHeight="1">
      <c r="A10" s="378"/>
      <c r="B10" s="379"/>
      <c r="C10" s="379"/>
      <c r="D10" s="379"/>
      <c r="E10" s="379"/>
      <c r="F10" s="379"/>
      <c r="G10" s="379"/>
      <c r="H10" s="379"/>
      <c r="I10" s="380"/>
    </row>
    <row r="11" spans="1:10" s="276" customFormat="1" ht="12.75">
      <c r="A11" s="381" t="s">
        <v>308</v>
      </c>
      <c r="B11" s="379"/>
      <c r="C11" s="379"/>
      <c r="D11" s="379"/>
      <c r="E11" s="379"/>
      <c r="F11" s="379"/>
      <c r="G11" s="379"/>
      <c r="H11" s="379"/>
      <c r="I11" s="382">
        <v>131210</v>
      </c>
      <c r="J11" s="480">
        <v>152626</v>
      </c>
    </row>
    <row r="12" spans="1:10" s="276" customFormat="1" ht="4.5" customHeight="1">
      <c r="A12" s="467"/>
      <c r="B12" s="442"/>
      <c r="C12" s="442"/>
      <c r="D12" s="442"/>
      <c r="E12" s="442"/>
      <c r="F12" s="442"/>
      <c r="G12" s="442"/>
      <c r="H12" s="442"/>
      <c r="I12" s="442"/>
      <c r="J12" s="442"/>
    </row>
    <row r="13" spans="1:10" s="276" customFormat="1" ht="12.75" customHeight="1">
      <c r="A13" s="468" t="s">
        <v>332</v>
      </c>
      <c r="B13" s="379"/>
      <c r="C13" s="379"/>
      <c r="D13" s="379"/>
      <c r="E13" s="379"/>
      <c r="F13" s="379"/>
      <c r="G13" s="379"/>
      <c r="H13" s="379"/>
      <c r="I13" s="379"/>
      <c r="J13" s="379"/>
    </row>
    <row r="14" spans="1:9" s="276" customFormat="1" ht="14.25">
      <c r="A14" s="466" t="s">
        <v>251</v>
      </c>
      <c r="B14" s="466"/>
      <c r="C14" s="466"/>
      <c r="D14" s="466"/>
      <c r="E14" s="466"/>
      <c r="F14" s="466"/>
      <c r="G14" s="466"/>
      <c r="H14" s="466"/>
      <c r="I14" s="466"/>
    </row>
    <row r="15" spans="1:9" s="276" customFormat="1" ht="14.25">
      <c r="A15" s="298" t="s">
        <v>252</v>
      </c>
      <c r="B15" s="298"/>
      <c r="C15" s="298"/>
      <c r="D15" s="298"/>
      <c r="E15" s="298"/>
      <c r="F15" s="298"/>
      <c r="G15" s="298"/>
      <c r="H15" s="298"/>
      <c r="I15" s="298"/>
    </row>
    <row r="16" spans="1:9" s="271" customFormat="1" ht="14.25">
      <c r="A16" s="303" t="s">
        <v>253</v>
      </c>
      <c r="B16" s="299"/>
      <c r="C16" s="299"/>
      <c r="D16" s="299"/>
      <c r="E16" s="299"/>
      <c r="F16" s="299"/>
      <c r="G16" s="299"/>
      <c r="H16" s="299"/>
      <c r="I16" s="299"/>
    </row>
    <row r="17" spans="1:10" s="271" customFormat="1" ht="51" customHeight="1">
      <c r="A17" s="556" t="s">
        <v>282</v>
      </c>
      <c r="B17" s="556"/>
      <c r="C17" s="556"/>
      <c r="D17" s="556"/>
      <c r="E17" s="556"/>
      <c r="F17" s="556"/>
      <c r="G17" s="556"/>
      <c r="H17" s="556"/>
      <c r="I17" s="556"/>
      <c r="J17" s="150"/>
    </row>
    <row r="18" s="271" customFormat="1" ht="12.75"/>
    <row r="19" spans="1:7" s="271" customFormat="1" ht="14.25">
      <c r="A19" s="278" t="s">
        <v>323</v>
      </c>
      <c r="B19" s="6"/>
      <c r="C19" s="6"/>
      <c r="D19" s="6"/>
      <c r="E19" s="6"/>
      <c r="F19" s="6"/>
      <c r="G19" s="13"/>
    </row>
    <row r="20" spans="1:8" s="271" customFormat="1" ht="38.25">
      <c r="A20" s="384"/>
      <c r="C20" s="385" t="s">
        <v>123</v>
      </c>
      <c r="D20" s="385" t="s">
        <v>124</v>
      </c>
      <c r="E20" s="385" t="s">
        <v>125</v>
      </c>
      <c r="F20" s="385" t="s">
        <v>126</v>
      </c>
      <c r="G20" s="385" t="s">
        <v>127</v>
      </c>
      <c r="H20" s="386" t="s">
        <v>128</v>
      </c>
    </row>
    <row r="21" spans="1:8" s="271" customFormat="1" ht="12.75">
      <c r="A21" s="426" t="s">
        <v>129</v>
      </c>
      <c r="B21" s="427"/>
      <c r="C21" s="427">
        <v>44381</v>
      </c>
      <c r="D21" s="427">
        <v>96253</v>
      </c>
      <c r="E21" s="427">
        <v>4092</v>
      </c>
      <c r="F21" s="427">
        <v>10102</v>
      </c>
      <c r="G21" s="383">
        <v>1142923</v>
      </c>
      <c r="H21" s="443">
        <v>1297751</v>
      </c>
    </row>
    <row r="22" spans="1:9" s="271" customFormat="1" ht="6" customHeight="1">
      <c r="A22" s="373"/>
      <c r="B22" s="427"/>
      <c r="C22" s="427"/>
      <c r="D22" s="427"/>
      <c r="E22" s="427"/>
      <c r="F22" s="427"/>
      <c r="G22" s="383"/>
      <c r="I22" s="310"/>
    </row>
    <row r="23" spans="1:8" s="271" customFormat="1" ht="12.75">
      <c r="A23" s="373" t="s">
        <v>130</v>
      </c>
      <c r="B23" s="427"/>
      <c r="C23" s="427">
        <v>2114</v>
      </c>
      <c r="D23" s="427">
        <v>2767</v>
      </c>
      <c r="E23" s="427">
        <v>232</v>
      </c>
      <c r="F23" s="427">
        <v>279</v>
      </c>
      <c r="G23" s="383">
        <v>44407</v>
      </c>
      <c r="H23" s="443">
        <v>49799</v>
      </c>
    </row>
    <row r="24" spans="1:8" s="271" customFormat="1" ht="12.75">
      <c r="A24" s="373" t="s">
        <v>131</v>
      </c>
      <c r="B24" s="427"/>
      <c r="C24" s="427">
        <v>1359</v>
      </c>
      <c r="D24" s="427">
        <v>2018</v>
      </c>
      <c r="E24" s="427">
        <v>194</v>
      </c>
      <c r="F24" s="427">
        <v>348</v>
      </c>
      <c r="G24" s="383">
        <v>53430</v>
      </c>
      <c r="H24" s="443">
        <v>57349</v>
      </c>
    </row>
    <row r="25" spans="1:8" s="271" customFormat="1" ht="12.75">
      <c r="A25" s="373" t="s">
        <v>132</v>
      </c>
      <c r="B25" s="427"/>
      <c r="C25" s="427">
        <v>786</v>
      </c>
      <c r="D25" s="427">
        <v>1179</v>
      </c>
      <c r="E25" s="427">
        <v>94</v>
      </c>
      <c r="F25" s="427">
        <v>146</v>
      </c>
      <c r="G25" s="383">
        <v>29311</v>
      </c>
      <c r="H25" s="443">
        <v>31516</v>
      </c>
    </row>
    <row r="26" spans="1:8" s="271" customFormat="1" ht="12.75">
      <c r="A26" s="373" t="s">
        <v>133</v>
      </c>
      <c r="B26" s="427"/>
      <c r="C26" s="427">
        <v>665</v>
      </c>
      <c r="D26" s="427">
        <v>1343</v>
      </c>
      <c r="E26" s="427">
        <v>78</v>
      </c>
      <c r="F26" s="427">
        <v>238</v>
      </c>
      <c r="G26" s="383">
        <v>25018</v>
      </c>
      <c r="H26" s="443">
        <v>27342</v>
      </c>
    </row>
    <row r="27" spans="1:8" s="271" customFormat="1" ht="6" customHeight="1">
      <c r="A27" s="373"/>
      <c r="B27" s="427"/>
      <c r="C27" s="427"/>
      <c r="D27" s="427"/>
      <c r="E27" s="427"/>
      <c r="F27" s="427"/>
      <c r="G27" s="383"/>
      <c r="H27" s="443"/>
    </row>
    <row r="28" spans="1:8" s="271" customFormat="1" ht="12.75">
      <c r="A28" s="373" t="s">
        <v>134</v>
      </c>
      <c r="B28" s="427"/>
      <c r="C28" s="427">
        <v>464</v>
      </c>
      <c r="D28" s="427">
        <v>701</v>
      </c>
      <c r="E28" s="427">
        <v>25</v>
      </c>
      <c r="F28" s="427">
        <v>64</v>
      </c>
      <c r="G28" s="383">
        <v>10797</v>
      </c>
      <c r="H28" s="443">
        <v>12051</v>
      </c>
    </row>
    <row r="29" spans="1:8" s="271" customFormat="1" ht="12.75">
      <c r="A29" s="373" t="s">
        <v>135</v>
      </c>
      <c r="B29" s="427"/>
      <c r="C29" s="427">
        <v>825</v>
      </c>
      <c r="D29" s="427">
        <v>1858</v>
      </c>
      <c r="E29" s="427">
        <v>116</v>
      </c>
      <c r="F29" s="427">
        <v>246</v>
      </c>
      <c r="G29" s="383">
        <v>37884</v>
      </c>
      <c r="H29" s="443">
        <v>40929</v>
      </c>
    </row>
    <row r="30" spans="1:8" s="271" customFormat="1" ht="12.75">
      <c r="A30" s="373" t="s">
        <v>136</v>
      </c>
      <c r="B30" s="427"/>
      <c r="C30" s="427">
        <v>1094</v>
      </c>
      <c r="D30" s="427">
        <v>3368</v>
      </c>
      <c r="E30" s="427">
        <v>224</v>
      </c>
      <c r="F30" s="427">
        <v>360</v>
      </c>
      <c r="G30" s="383">
        <v>31435</v>
      </c>
      <c r="H30" s="443">
        <v>36481</v>
      </c>
    </row>
    <row r="31" spans="1:8" s="271" customFormat="1" ht="12.75">
      <c r="A31" s="373" t="s">
        <v>137</v>
      </c>
      <c r="B31" s="427"/>
      <c r="C31" s="427">
        <v>1179</v>
      </c>
      <c r="D31" s="427">
        <v>2699</v>
      </c>
      <c r="E31" s="427">
        <v>78</v>
      </c>
      <c r="F31" s="427">
        <v>268</v>
      </c>
      <c r="G31" s="383">
        <v>27173</v>
      </c>
      <c r="H31" s="443">
        <v>31397</v>
      </c>
    </row>
    <row r="32" spans="1:8" s="271" customFormat="1" ht="6" customHeight="1">
      <c r="A32" s="373"/>
      <c r="B32" s="427"/>
      <c r="H32" s="443"/>
    </row>
    <row r="33" spans="1:8" s="271" customFormat="1" ht="12.75">
      <c r="A33" s="373" t="s">
        <v>138</v>
      </c>
      <c r="B33" s="427"/>
      <c r="C33" s="427">
        <v>487</v>
      </c>
      <c r="D33" s="427">
        <v>1241</v>
      </c>
      <c r="E33" s="427">
        <v>109</v>
      </c>
      <c r="F33" s="427">
        <v>180</v>
      </c>
      <c r="G33" s="383">
        <v>26620</v>
      </c>
      <c r="H33" s="443">
        <v>28637</v>
      </c>
    </row>
    <row r="34" spans="1:8" s="271" customFormat="1" ht="12.75">
      <c r="A34" s="373" t="s">
        <v>139</v>
      </c>
      <c r="B34" s="427"/>
      <c r="C34" s="427">
        <v>786</v>
      </c>
      <c r="D34" s="427">
        <v>1353</v>
      </c>
      <c r="E34" s="427">
        <v>62</v>
      </c>
      <c r="F34" s="427">
        <v>159</v>
      </c>
      <c r="G34" s="383">
        <v>23650</v>
      </c>
      <c r="H34" s="443">
        <v>26010</v>
      </c>
    </row>
    <row r="35" spans="1:8" s="271" customFormat="1" ht="12.75">
      <c r="A35" s="373" t="s">
        <v>140</v>
      </c>
      <c r="B35" s="427"/>
      <c r="C35" s="427">
        <v>461</v>
      </c>
      <c r="D35" s="427">
        <v>1116</v>
      </c>
      <c r="E35" s="427">
        <v>62</v>
      </c>
      <c r="F35" s="427">
        <v>128</v>
      </c>
      <c r="G35" s="383">
        <v>20576</v>
      </c>
      <c r="H35" s="443">
        <v>22343</v>
      </c>
    </row>
    <row r="36" spans="1:8" s="271" customFormat="1" ht="12.75">
      <c r="A36" s="373" t="s">
        <v>141</v>
      </c>
      <c r="B36" s="427"/>
      <c r="C36" s="427">
        <v>4299</v>
      </c>
      <c r="D36" s="427">
        <v>7955</v>
      </c>
      <c r="E36" s="427">
        <v>285</v>
      </c>
      <c r="F36" s="427">
        <v>798</v>
      </c>
      <c r="G36" s="383">
        <v>97415</v>
      </c>
      <c r="H36" s="443">
        <v>110752</v>
      </c>
    </row>
    <row r="37" spans="1:8" s="271" customFormat="1" ht="6" customHeight="1">
      <c r="A37" s="373"/>
      <c r="B37" s="427"/>
      <c r="C37" s="427"/>
      <c r="D37" s="427"/>
      <c r="E37" s="427"/>
      <c r="F37" s="427"/>
      <c r="G37" s="383"/>
      <c r="H37" s="443"/>
    </row>
    <row r="38" spans="1:8" s="271" customFormat="1" ht="12.75">
      <c r="A38" s="373" t="s">
        <v>142</v>
      </c>
      <c r="B38" s="427"/>
      <c r="C38" s="427">
        <v>134</v>
      </c>
      <c r="D38" s="427">
        <v>186</v>
      </c>
      <c r="E38" s="427">
        <v>9</v>
      </c>
      <c r="F38" s="427">
        <v>24</v>
      </c>
      <c r="G38" s="383">
        <v>7778</v>
      </c>
      <c r="H38" s="443">
        <v>8131</v>
      </c>
    </row>
    <row r="39" spans="1:8" s="271" customFormat="1" ht="12.75">
      <c r="A39" s="373" t="s">
        <v>143</v>
      </c>
      <c r="B39" s="427"/>
      <c r="C39" s="427">
        <v>1569</v>
      </c>
      <c r="D39" s="427">
        <v>2093</v>
      </c>
      <c r="E39" s="427">
        <v>122</v>
      </c>
      <c r="F39" s="427">
        <v>239</v>
      </c>
      <c r="G39" s="383">
        <v>32504</v>
      </c>
      <c r="H39" s="443">
        <v>36527</v>
      </c>
    </row>
    <row r="40" spans="1:8" s="271" customFormat="1" ht="12.75">
      <c r="A40" s="373" t="s">
        <v>144</v>
      </c>
      <c r="B40" s="427"/>
      <c r="C40" s="427">
        <v>2920</v>
      </c>
      <c r="D40" s="427">
        <v>9524</v>
      </c>
      <c r="E40" s="427">
        <v>264</v>
      </c>
      <c r="F40" s="427">
        <v>805</v>
      </c>
      <c r="G40" s="383">
        <v>84102</v>
      </c>
      <c r="H40" s="443">
        <v>97615</v>
      </c>
    </row>
    <row r="41" spans="1:8" s="271" customFormat="1" ht="12.75">
      <c r="A41" s="373" t="s">
        <v>145</v>
      </c>
      <c r="B41" s="427"/>
      <c r="C41" s="427">
        <v>7882</v>
      </c>
      <c r="D41" s="427">
        <v>18213</v>
      </c>
      <c r="E41" s="427">
        <v>474</v>
      </c>
      <c r="F41" s="427">
        <v>1420</v>
      </c>
      <c r="G41" s="383">
        <v>98617</v>
      </c>
      <c r="H41" s="443">
        <v>126606</v>
      </c>
    </row>
    <row r="42" spans="1:8" s="271" customFormat="1" ht="6" customHeight="1">
      <c r="A42" s="373"/>
      <c r="B42" s="427"/>
      <c r="C42" s="427"/>
      <c r="D42" s="427"/>
      <c r="E42" s="427"/>
      <c r="F42" s="427"/>
      <c r="G42" s="383"/>
      <c r="H42" s="443"/>
    </row>
    <row r="43" spans="1:8" s="271" customFormat="1" ht="12.75">
      <c r="A43" s="373" t="s">
        <v>146</v>
      </c>
      <c r="B43" s="427"/>
      <c r="C43" s="427">
        <v>1488</v>
      </c>
      <c r="D43" s="427">
        <v>2770</v>
      </c>
      <c r="E43" s="427">
        <v>48</v>
      </c>
      <c r="F43" s="427">
        <v>444</v>
      </c>
      <c r="G43" s="383">
        <v>54557</v>
      </c>
      <c r="H43" s="443">
        <v>59307</v>
      </c>
    </row>
    <row r="44" spans="1:8" s="271" customFormat="1" ht="12.75">
      <c r="A44" s="373" t="s">
        <v>147</v>
      </c>
      <c r="B44" s="427"/>
      <c r="C44" s="427">
        <v>826</v>
      </c>
      <c r="D44" s="427">
        <v>2354</v>
      </c>
      <c r="E44" s="427">
        <v>96</v>
      </c>
      <c r="F44" s="427">
        <v>225</v>
      </c>
      <c r="G44" s="383">
        <v>18359</v>
      </c>
      <c r="H44" s="443">
        <v>21860</v>
      </c>
    </row>
    <row r="45" spans="1:8" s="271" customFormat="1" ht="12.75">
      <c r="A45" s="373" t="s">
        <v>148</v>
      </c>
      <c r="B45" s="427"/>
      <c r="C45" s="427">
        <v>731</v>
      </c>
      <c r="D45" s="427">
        <v>1578</v>
      </c>
      <c r="E45" s="427">
        <v>37</v>
      </c>
      <c r="F45" s="427">
        <v>158</v>
      </c>
      <c r="G45" s="383">
        <v>19056</v>
      </c>
      <c r="H45" s="443">
        <v>21560</v>
      </c>
    </row>
    <row r="46" spans="1:8" s="271" customFormat="1" ht="12.75">
      <c r="A46" s="373" t="s">
        <v>149</v>
      </c>
      <c r="B46" s="427"/>
      <c r="C46" s="427">
        <v>551</v>
      </c>
      <c r="D46" s="427">
        <v>903</v>
      </c>
      <c r="E46" s="427">
        <v>76</v>
      </c>
      <c r="F46" s="427">
        <v>137</v>
      </c>
      <c r="G46" s="383">
        <v>21095</v>
      </c>
      <c r="H46" s="443">
        <v>22762</v>
      </c>
    </row>
    <row r="47" spans="1:8" s="271" customFormat="1" ht="6" customHeight="1">
      <c r="A47" s="373"/>
      <c r="B47" s="427"/>
      <c r="C47" s="427"/>
      <c r="D47" s="427"/>
      <c r="E47" s="427"/>
      <c r="F47" s="427"/>
      <c r="G47" s="383"/>
      <c r="H47" s="443"/>
    </row>
    <row r="48" spans="1:8" s="271" customFormat="1" ht="12.75">
      <c r="A48" s="373" t="s">
        <v>150</v>
      </c>
      <c r="B48" s="427"/>
      <c r="C48" s="427">
        <v>1218</v>
      </c>
      <c r="D48" s="427">
        <v>3022</v>
      </c>
      <c r="E48" s="427">
        <v>164</v>
      </c>
      <c r="F48" s="427">
        <v>408</v>
      </c>
      <c r="G48" s="383">
        <v>34020</v>
      </c>
      <c r="H48" s="443">
        <v>38832</v>
      </c>
    </row>
    <row r="49" spans="1:8" s="271" customFormat="1" ht="12.75">
      <c r="A49" s="373" t="s">
        <v>151</v>
      </c>
      <c r="B49" s="427"/>
      <c r="C49" s="427">
        <v>2832</v>
      </c>
      <c r="D49" s="427">
        <v>6819</v>
      </c>
      <c r="E49" s="427">
        <v>206</v>
      </c>
      <c r="F49" s="427">
        <v>630</v>
      </c>
      <c r="G49" s="383">
        <v>62828</v>
      </c>
      <c r="H49" s="443">
        <v>73315</v>
      </c>
    </row>
    <row r="50" spans="1:8" s="271" customFormat="1" ht="12.75">
      <c r="A50" s="373" t="s">
        <v>152</v>
      </c>
      <c r="B50" s="427"/>
      <c r="C50" s="427">
        <v>142</v>
      </c>
      <c r="D50" s="427">
        <v>347</v>
      </c>
      <c r="E50" s="427">
        <v>5</v>
      </c>
      <c r="F50" s="427">
        <v>29</v>
      </c>
      <c r="G50" s="383">
        <v>5546</v>
      </c>
      <c r="H50" s="443">
        <v>6069</v>
      </c>
    </row>
    <row r="51" spans="1:8" s="271" customFormat="1" ht="12.75">
      <c r="A51" s="373" t="s">
        <v>153</v>
      </c>
      <c r="B51" s="427"/>
      <c r="C51" s="427">
        <v>722</v>
      </c>
      <c r="D51" s="427">
        <v>1568</v>
      </c>
      <c r="E51" s="427">
        <v>179</v>
      </c>
      <c r="F51" s="427">
        <v>267</v>
      </c>
      <c r="G51" s="383">
        <v>36580</v>
      </c>
      <c r="H51" s="443">
        <v>39316</v>
      </c>
    </row>
    <row r="52" spans="1:8" s="271" customFormat="1" ht="6" customHeight="1">
      <c r="A52" s="373"/>
      <c r="B52" s="427"/>
      <c r="C52" s="427"/>
      <c r="D52" s="427"/>
      <c r="E52" s="427"/>
      <c r="F52" s="427"/>
      <c r="G52" s="383"/>
      <c r="H52" s="443"/>
    </row>
    <row r="53" spans="1:8" s="271" customFormat="1" ht="12.75">
      <c r="A53" s="373" t="s">
        <v>154</v>
      </c>
      <c r="B53" s="427"/>
      <c r="C53" s="427">
        <v>1530</v>
      </c>
      <c r="D53" s="427">
        <v>3516</v>
      </c>
      <c r="E53" s="427">
        <v>169</v>
      </c>
      <c r="F53" s="427">
        <v>428</v>
      </c>
      <c r="G53" s="383">
        <v>37889</v>
      </c>
      <c r="H53" s="443">
        <v>43532</v>
      </c>
    </row>
    <row r="54" spans="1:8" s="271" customFormat="1" ht="12.75">
      <c r="A54" s="373" t="s">
        <v>155</v>
      </c>
      <c r="B54" s="427"/>
      <c r="C54" s="427">
        <v>865</v>
      </c>
      <c r="D54" s="427">
        <v>1089</v>
      </c>
      <c r="E54" s="427">
        <v>75</v>
      </c>
      <c r="F54" s="427">
        <v>170</v>
      </c>
      <c r="G54" s="383">
        <v>29470</v>
      </c>
      <c r="H54" s="443">
        <v>31669</v>
      </c>
    </row>
    <row r="55" spans="1:8" s="271" customFormat="1" ht="12.75">
      <c r="A55" s="373" t="s">
        <v>156</v>
      </c>
      <c r="B55" s="427"/>
      <c r="C55" s="427">
        <v>109</v>
      </c>
      <c r="D55" s="427">
        <v>323</v>
      </c>
      <c r="E55" s="427">
        <v>6</v>
      </c>
      <c r="F55" s="427">
        <v>18</v>
      </c>
      <c r="G55" s="383">
        <v>5460</v>
      </c>
      <c r="H55" s="443">
        <v>5916</v>
      </c>
    </row>
    <row r="56" spans="1:8" s="271" customFormat="1" ht="12.75">
      <c r="A56" s="373" t="s">
        <v>157</v>
      </c>
      <c r="B56" s="427"/>
      <c r="C56" s="427">
        <v>982</v>
      </c>
      <c r="D56" s="427">
        <v>2251</v>
      </c>
      <c r="E56" s="427">
        <v>98</v>
      </c>
      <c r="F56" s="427">
        <v>245</v>
      </c>
      <c r="G56" s="383">
        <v>30451</v>
      </c>
      <c r="H56" s="443">
        <v>34027</v>
      </c>
    </row>
    <row r="57" spans="1:8" s="271" customFormat="1" ht="6" customHeight="1">
      <c r="A57" s="373"/>
      <c r="B57" s="427"/>
      <c r="C57" s="427"/>
      <c r="D57" s="427"/>
      <c r="E57" s="427"/>
      <c r="F57" s="427"/>
      <c r="G57" s="383"/>
      <c r="H57" s="443"/>
    </row>
    <row r="58" spans="1:8" s="271" customFormat="1" ht="12.75">
      <c r="A58" s="373" t="s">
        <v>158</v>
      </c>
      <c r="B58" s="427"/>
      <c r="C58" s="427">
        <v>2339</v>
      </c>
      <c r="D58" s="427">
        <v>5982</v>
      </c>
      <c r="E58" s="427">
        <v>272</v>
      </c>
      <c r="F58" s="427">
        <v>662</v>
      </c>
      <c r="G58" s="383">
        <v>66513</v>
      </c>
      <c r="H58" s="443">
        <v>75768</v>
      </c>
    </row>
    <row r="59" spans="1:8" s="271" customFormat="1" ht="12.75">
      <c r="A59" s="373" t="s">
        <v>159</v>
      </c>
      <c r="B59" s="427"/>
      <c r="C59" s="427">
        <v>619</v>
      </c>
      <c r="D59" s="427">
        <v>1058</v>
      </c>
      <c r="E59" s="427">
        <v>81</v>
      </c>
      <c r="F59" s="427">
        <v>136</v>
      </c>
      <c r="G59" s="383">
        <v>18467</v>
      </c>
      <c r="H59" s="443">
        <v>20361</v>
      </c>
    </row>
    <row r="60" spans="1:8" s="271" customFormat="1" ht="12.75">
      <c r="A60" s="373" t="s">
        <v>160</v>
      </c>
      <c r="B60" s="427"/>
      <c r="C60" s="427">
        <v>979</v>
      </c>
      <c r="D60" s="427">
        <v>2292</v>
      </c>
      <c r="E60" s="427">
        <v>70</v>
      </c>
      <c r="F60" s="427">
        <v>210</v>
      </c>
      <c r="G60" s="383">
        <v>18811</v>
      </c>
      <c r="H60" s="443">
        <v>22362</v>
      </c>
    </row>
    <row r="61" spans="1:8" s="271" customFormat="1" ht="13.5" thickBot="1">
      <c r="A61" s="471" t="s">
        <v>161</v>
      </c>
      <c r="B61" s="472"/>
      <c r="C61" s="472">
        <v>1424</v>
      </c>
      <c r="D61" s="472">
        <v>2767</v>
      </c>
      <c r="E61" s="472">
        <v>82</v>
      </c>
      <c r="F61" s="472">
        <v>233</v>
      </c>
      <c r="G61" s="473">
        <v>33104</v>
      </c>
      <c r="H61" s="444">
        <v>37610</v>
      </c>
    </row>
    <row r="62" spans="1:8" s="271" customFormat="1" ht="12.75">
      <c r="A62" s="468" t="s">
        <v>332</v>
      </c>
      <c r="B62" s="470"/>
      <c r="C62" s="470"/>
      <c r="D62" s="470"/>
      <c r="E62" s="470"/>
      <c r="F62" s="470"/>
      <c r="G62" s="383"/>
      <c r="H62" s="469"/>
    </row>
    <row r="63" spans="1:7" s="271" customFormat="1" ht="27" customHeight="1">
      <c r="A63" s="555" t="s">
        <v>322</v>
      </c>
      <c r="B63" s="555"/>
      <c r="C63" s="555"/>
      <c r="D63" s="555"/>
      <c r="E63" s="555"/>
      <c r="F63" s="555"/>
      <c r="G63" s="555"/>
    </row>
    <row r="64" spans="9:21" ht="12.75">
      <c r="I64" s="271"/>
      <c r="J64" s="271"/>
      <c r="K64" s="271"/>
      <c r="L64" s="271"/>
      <c r="M64" s="271"/>
      <c r="N64" s="271"/>
      <c r="O64" s="271"/>
      <c r="P64" s="271"/>
      <c r="Q64" s="271"/>
      <c r="R64" s="271"/>
      <c r="S64" s="271"/>
      <c r="T64" s="271"/>
      <c r="U64" s="271"/>
    </row>
    <row r="65" spans="9:21" ht="12.75">
      <c r="I65" s="271"/>
      <c r="J65" s="271"/>
      <c r="K65" s="271"/>
      <c r="L65" s="271"/>
      <c r="M65" s="271"/>
      <c r="N65" s="271"/>
      <c r="O65" s="271"/>
      <c r="P65" s="271"/>
      <c r="Q65" s="271"/>
      <c r="R65" s="271"/>
      <c r="S65" s="271"/>
      <c r="T65" s="271"/>
      <c r="U65" s="271"/>
    </row>
    <row r="66" spans="9:21" ht="12.75">
      <c r="I66" s="271"/>
      <c r="J66" s="271"/>
      <c r="K66" s="271"/>
      <c r="L66" s="271"/>
      <c r="M66" s="271"/>
      <c r="N66" s="271"/>
      <c r="O66" s="271"/>
      <c r="P66" s="271"/>
      <c r="Q66" s="271"/>
      <c r="R66" s="271"/>
      <c r="S66" s="271"/>
      <c r="T66" s="271"/>
      <c r="U66" s="271"/>
    </row>
    <row r="67" spans="9:21" ht="12.75">
      <c r="I67" s="271"/>
      <c r="J67" s="271"/>
      <c r="K67" s="271"/>
      <c r="L67" s="271"/>
      <c r="M67" s="271"/>
      <c r="N67" s="271"/>
      <c r="O67" s="271"/>
      <c r="P67" s="271"/>
      <c r="Q67" s="271"/>
      <c r="R67" s="271"/>
      <c r="S67" s="271"/>
      <c r="T67" s="271"/>
      <c r="U67" s="271"/>
    </row>
    <row r="68" spans="9:21" ht="12.75">
      <c r="I68" s="271"/>
      <c r="J68" s="271"/>
      <c r="K68" s="271"/>
      <c r="L68" s="271"/>
      <c r="M68" s="271"/>
      <c r="N68" s="271"/>
      <c r="O68" s="271"/>
      <c r="P68" s="271"/>
      <c r="Q68" s="271"/>
      <c r="R68" s="271"/>
      <c r="S68" s="271"/>
      <c r="T68" s="271"/>
      <c r="U68" s="271"/>
    </row>
  </sheetData>
  <sheetProtection/>
  <mergeCells count="2">
    <mergeCell ref="A63:G63"/>
    <mergeCell ref="A17:I17"/>
  </mergeCells>
  <printOptions/>
  <pageMargins left="0.7" right="0.7" top="0.75" bottom="0.75" header="0.3" footer="0.3"/>
  <pageSetup fitToHeight="1" fitToWidth="1" horizontalDpi="600" verticalDpi="600" orientation="portrait" paperSize="9" scale="64" r:id="rId1"/>
  <headerFooter>
    <oddHeader>&amp;R&amp;"Arial,Bold"&amp;16BUS AND COACH TRAVEL</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R84"/>
  <sheetViews>
    <sheetView zoomScale="75" zoomScaleNormal="75" zoomScalePageLayoutView="0" workbookViewId="0" topLeftCell="A1">
      <selection activeCell="A1" sqref="A1"/>
    </sheetView>
  </sheetViews>
  <sheetFormatPr defaultColWidth="9.140625" defaultRowHeight="12.75"/>
  <sheetData>
    <row r="1" s="415" customFormat="1" ht="20.25">
      <c r="A1" s="481" t="s">
        <v>300</v>
      </c>
    </row>
    <row r="2" ht="23.25">
      <c r="A2" s="417"/>
    </row>
    <row r="3" ht="23.25">
      <c r="A3" s="417"/>
    </row>
    <row r="6" ht="87.75" customHeight="1"/>
    <row r="36" ht="15">
      <c r="B36" s="415"/>
    </row>
    <row r="39" ht="22.5" customHeight="1">
      <c r="A39" s="481" t="s">
        <v>299</v>
      </c>
    </row>
    <row r="40" ht="15" customHeight="1"/>
    <row r="41" s="415" customFormat="1" ht="24.75" customHeight="1"/>
    <row r="49" ht="12.75">
      <c r="R49" t="s">
        <v>87</v>
      </c>
    </row>
    <row r="81" ht="18">
      <c r="B81" s="482" t="s">
        <v>298</v>
      </c>
    </row>
    <row r="82" ht="6" customHeight="1"/>
    <row r="84" spans="1:12" ht="18">
      <c r="A84" s="416" t="s">
        <v>306</v>
      </c>
      <c r="B84" s="415"/>
      <c r="C84" s="415"/>
      <c r="D84" s="415"/>
      <c r="E84" s="415"/>
      <c r="F84" s="415"/>
      <c r="G84" s="415"/>
      <c r="H84" s="415"/>
      <c r="I84" s="415"/>
      <c r="J84" s="415"/>
      <c r="K84" s="415"/>
      <c r="L84" s="415"/>
    </row>
  </sheetData>
  <sheetProtection/>
  <printOptions/>
  <pageMargins left="0.7480314960629921" right="0.7480314960629921" top="0.984251968503937" bottom="0.984251968503937" header="0.5118110236220472" footer="0.5118110236220472"/>
  <pageSetup fitToHeight="1" fitToWidth="1" horizontalDpi="600" verticalDpi="600" orientation="portrait" paperSize="9" scale="42" r:id="rId2"/>
  <headerFooter alignWithMargins="0">
    <oddHeader>&amp;R&amp;"Arial,Bold"&amp;20BUS AND COACH TRAVEL</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Scottish Executive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u016789</cp:lastModifiedBy>
  <cp:lastPrinted>2015-02-06T11:45:48Z</cp:lastPrinted>
  <dcterms:created xsi:type="dcterms:W3CDTF">2013-01-16T10:09:36Z</dcterms:created>
  <dcterms:modified xsi:type="dcterms:W3CDTF">2015-02-06T11:46:14Z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A7813854</vt:lpwstr>
  </property>
  <property fmtid="{D5CDD505-2E9C-101B-9397-08002B2CF9AE}" pid="3" name="Objective-Title">
    <vt:lpwstr>Chapter02 - Bus &amp; Coach</vt:lpwstr>
  </property>
  <property fmtid="{D5CDD505-2E9C-101B-9397-08002B2CF9AE}" pid="4" name="Objective-Comment">
    <vt:lpwstr/>
  </property>
  <property fmtid="{D5CDD505-2E9C-101B-9397-08002B2CF9AE}" pid="5" name="Objective-CreationStamp">
    <vt:filetime>2014-02-19T13:37:42Z</vt:filetime>
  </property>
  <property fmtid="{D5CDD505-2E9C-101B-9397-08002B2CF9AE}" pid="6" name="Objective-IsApproved">
    <vt:bool>false</vt:bool>
  </property>
  <property fmtid="{D5CDD505-2E9C-101B-9397-08002B2CF9AE}" pid="7" name="Objective-IsPublished">
    <vt:bool>true</vt:bool>
  </property>
  <property fmtid="{D5CDD505-2E9C-101B-9397-08002B2CF9AE}" pid="8" name="Objective-DatePublished">
    <vt:filetime>2015-02-06T11:53:07Z</vt:filetime>
  </property>
  <property fmtid="{D5CDD505-2E9C-101B-9397-08002B2CF9AE}" pid="9" name="Objective-ModificationStamp">
    <vt:filetime>2015-02-06T11:53:10Z</vt:filetime>
  </property>
  <property fmtid="{D5CDD505-2E9C-101B-9397-08002B2CF9AE}" pid="10" name="Objective-Owner">
    <vt:lpwstr>Knight, Andrew A (U016789)</vt:lpwstr>
  </property>
  <property fmtid="{D5CDD505-2E9C-101B-9397-08002B2CF9AE}" pid="11" name="Objective-Path">
    <vt:lpwstr>Objective Global Folder:SG File Plan:Business and industry:Transport:Roads and road transport - Road safety:Research and analysis: Roads and road transport - Road safety:Transport statistics: Scottish Transport Statistics: 2014: Research and analysis: Transport: 2014-2019:</vt:lpwstr>
  </property>
  <property fmtid="{D5CDD505-2E9C-101B-9397-08002B2CF9AE}" pid="12" name="Objective-Parent">
    <vt:lpwstr>Transport statistics: Scottish Transport Statistics: 2014: Research and analysis: Transport: 2014-2019</vt:lpwstr>
  </property>
  <property fmtid="{D5CDD505-2E9C-101B-9397-08002B2CF9AE}" pid="13" name="Objective-State">
    <vt:lpwstr>Published</vt:lpwstr>
  </property>
  <property fmtid="{D5CDD505-2E9C-101B-9397-08002B2CF9AE}" pid="14" name="Objective-Version">
    <vt:lpwstr>42.0</vt:lpwstr>
  </property>
  <property fmtid="{D5CDD505-2E9C-101B-9397-08002B2CF9AE}" pid="15" name="Objective-VersionNumber">
    <vt:i4>46</vt:i4>
  </property>
  <property fmtid="{D5CDD505-2E9C-101B-9397-08002B2CF9AE}" pid="16" name="Objective-VersionComment">
    <vt:lpwstr/>
  </property>
  <property fmtid="{D5CDD505-2E9C-101B-9397-08002B2CF9AE}" pid="17" name="Objective-FileNumber">
    <vt:lpwstr/>
  </property>
  <property fmtid="{D5CDD505-2E9C-101B-9397-08002B2CF9AE}" pid="18" name="Objective-Classification">
    <vt:lpwstr>[Inherited - Restricted]</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ies>
</file>