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7140" windowWidth="16740" windowHeight="4890" tabRatio="598" activeTab="0"/>
  </bookViews>
  <sheets>
    <sheet name="Table 2.1 a and b" sheetId="1" r:id="rId1"/>
    <sheet name="Table 2.2" sheetId="2" r:id="rId2"/>
    <sheet name="Table 2.3" sheetId="3" r:id="rId3"/>
    <sheet name="Tab 2.4 - 2.7" sheetId="4" r:id="rId4"/>
    <sheet name="Table 2.8 - 2.9" sheetId="5" r:id="rId5"/>
    <sheet name="Table 2.10" sheetId="6" r:id="rId6"/>
    <sheet name="Table 2.11-2.12" sheetId="7" r:id="rId7"/>
    <sheet name="Table 2.13-2.14" sheetId="8" r:id="rId8"/>
    <sheet name="Figs 2.1-2.3" sheetId="9" r:id="rId9"/>
    <sheet name="numbers for Fig 2.2" sheetId="10" r:id="rId10"/>
  </sheets>
  <externalReferences>
    <externalReference r:id="rId13"/>
    <externalReference r:id="rId14"/>
    <externalReference r:id="rId15"/>
  </externalReferences>
  <definedNames>
    <definedName name="_MailAutoSig" localSheetId="4">'Table 2.8 - 2.9'!$Y$55</definedName>
    <definedName name="compnum">#REF!</definedName>
    <definedName name="exchange_rate" localSheetId="3">#REF!</definedName>
    <definedName name="exchange_rate" localSheetId="5">#REF!</definedName>
    <definedName name="exchange_rate">#REF!</definedName>
    <definedName name="IDX1" localSheetId="5">'Table 2.10'!#REF!</definedName>
    <definedName name="IDX2" localSheetId="5">'Table 2.10'!#REF!</definedName>
    <definedName name="IDX3" localSheetId="5">'Table 2.10'!#REF!</definedName>
    <definedName name="KEYA">#REF!</definedName>
    <definedName name="_xlnm.Print_Area" localSheetId="8">'Figs 2.1-2.3'!$A$1:$S$120</definedName>
    <definedName name="_xlnm.Print_Area" localSheetId="3">'Tab 2.4 - 2.7'!$A$1:$AC$63</definedName>
    <definedName name="_xlnm.Print_Area" localSheetId="0">'Table 2.1 a and b'!$A$1:$M$44</definedName>
    <definedName name="_xlnm.Print_Area" localSheetId="5">'Table 2.10'!$A$1:$P$74</definedName>
    <definedName name="_xlnm.Print_Area" localSheetId="6">'Table 2.11-2.12'!$A$1:$K$43</definedName>
    <definedName name="_xlnm.Print_Area" localSheetId="7">'Table 2.13-2.14'!$A$1:$I$61</definedName>
    <definedName name="_xlnm.Print_Area" localSheetId="1">'Table 2.2'!$A$1:$AB$41</definedName>
    <definedName name="_xlnm.Print_Area" localSheetId="2">'Table 2.3'!$A$1:$AB$47</definedName>
    <definedName name="_xlnm.Print_Area" localSheetId="4">'Table 2.8 - 2.9'!$A$1:$AB$96</definedName>
  </definedNames>
  <calcPr fullCalcOnLoad="1"/>
</workbook>
</file>

<file path=xl/sharedStrings.xml><?xml version="1.0" encoding="utf-8"?>
<sst xmlns="http://schemas.openxmlformats.org/spreadsheetml/2006/main" count="746" uniqueCount="347">
  <si>
    <t>by annual net household income:</t>
  </si>
  <si>
    <t>up to £10,000 p.a.</t>
  </si>
  <si>
    <t>over £40,000 p.a.</t>
  </si>
  <si>
    <t>by urban/rural classification:</t>
  </si>
  <si>
    <t>Large urban areas</t>
  </si>
  <si>
    <t>Other urban</t>
  </si>
  <si>
    <t>Small accessible towns</t>
  </si>
  <si>
    <t>Small remote towns</t>
  </si>
  <si>
    <t>Accessible rural</t>
  </si>
  <si>
    <t>Remote rural</t>
  </si>
  <si>
    <t>column percentages</t>
  </si>
  <si>
    <r>
      <t>1</t>
    </r>
    <r>
      <rPr>
        <sz val="9"/>
        <rFont val="Arial"/>
        <family val="2"/>
      </rPr>
      <t xml:space="preserve"> These results use an improved weighting system which better accounts for non-response bias and figures may differ to those previously published.</t>
    </r>
  </si>
  <si>
    <t>by gender:</t>
  </si>
  <si>
    <t>Male</t>
  </si>
  <si>
    <t>Female</t>
  </si>
  <si>
    <t>by age:</t>
  </si>
  <si>
    <t>16-19</t>
  </si>
  <si>
    <t>20-29</t>
  </si>
  <si>
    <t>30-39</t>
  </si>
  <si>
    <t>40-49</t>
  </si>
  <si>
    <t>50-59</t>
  </si>
  <si>
    <t>60-69</t>
  </si>
  <si>
    <t>70-79</t>
  </si>
  <si>
    <t>80 and over</t>
  </si>
  <si>
    <t>by current status:</t>
  </si>
  <si>
    <t>Self employed</t>
  </si>
  <si>
    <t>Employed full time</t>
  </si>
  <si>
    <t>Employed part time</t>
  </si>
  <si>
    <t>Looking after the home or family</t>
  </si>
  <si>
    <t>Permanently retired from work</t>
  </si>
  <si>
    <t>Unemployed and seeking work</t>
  </si>
  <si>
    <t>At school</t>
  </si>
  <si>
    <t>In further/higher education</t>
  </si>
  <si>
    <t>Gov't work or training scheme</t>
  </si>
  <si>
    <t>Permanently sick or disabled</t>
  </si>
  <si>
    <t>Unable to work because of short-term illness or injury</t>
  </si>
  <si>
    <t>Commuting</t>
  </si>
  <si>
    <t>Education</t>
  </si>
  <si>
    <t>Shopping</t>
  </si>
  <si>
    <t>Visit hospital or other health</t>
  </si>
  <si>
    <t>On other personal business</t>
  </si>
  <si>
    <t>Visiting friends or relatives</t>
  </si>
  <si>
    <t>Sport/Entertainment</t>
  </si>
  <si>
    <t>Go home</t>
  </si>
  <si>
    <t>…</t>
  </si>
  <si>
    <t>Other purpose</t>
  </si>
  <si>
    <t>£10,000 - £15,000</t>
  </si>
  <si>
    <t>£15,000 - £20,000</t>
  </si>
  <si>
    <t>£20,000 - £25,000</t>
  </si>
  <si>
    <t>£25,000 - £30,000</t>
  </si>
  <si>
    <t>£30,000 - £40,000</t>
  </si>
  <si>
    <t>by frequency of driving:</t>
  </si>
  <si>
    <t>Every day</t>
  </si>
  <si>
    <t>At least three times a week</t>
  </si>
  <si>
    <t>Once or twice a week</t>
  </si>
  <si>
    <t>Less often</t>
  </si>
  <si>
    <t>Never, but holds full driving licence</t>
  </si>
  <si>
    <t>Does not hold a full driving licence</t>
  </si>
  <si>
    <t>Yes</t>
  </si>
  <si>
    <t>No</t>
  </si>
  <si>
    <t>Sample size (=100%)</t>
  </si>
  <si>
    <r>
      <t>by journey purpose</t>
    </r>
    <r>
      <rPr>
        <b/>
        <vertAlign val="superscript"/>
        <sz val="12"/>
        <rFont val="Arial"/>
        <family val="2"/>
      </rPr>
      <t>3</t>
    </r>
    <r>
      <rPr>
        <b/>
        <sz val="12"/>
        <rFont val="Arial"/>
        <family val="2"/>
      </rPr>
      <t>:</t>
    </r>
  </si>
  <si>
    <r>
      <t>by whether or not respondent has concessionary travel pass</t>
    </r>
    <r>
      <rPr>
        <b/>
        <vertAlign val="superscript"/>
        <sz val="12"/>
        <rFont val="Arial"/>
        <family val="2"/>
      </rPr>
      <t>4</t>
    </r>
    <r>
      <rPr>
        <b/>
        <sz val="12"/>
        <rFont val="Arial"/>
        <family val="2"/>
      </rPr>
      <t>:</t>
    </r>
  </si>
  <si>
    <r>
      <t>2</t>
    </r>
    <r>
      <rPr>
        <sz val="9"/>
        <rFont val="Arial"/>
        <family val="2"/>
      </rPr>
      <t xml:space="preserve"> Prior to 2007 only journeys over 1/4 mile were recorded.  Since 2007 all journeys are recorded.  This creates a discontinuity in the time series between 2006 and 2007.</t>
    </r>
  </si>
  <si>
    <r>
      <t>3</t>
    </r>
    <r>
      <rPr>
        <sz val="9"/>
        <rFont val="Arial"/>
        <family val="2"/>
      </rPr>
      <t xml:space="preserve"> From 2007 onwards, two new categories, 'Go home' and 'Just go for a walk', were added.  'Go home' has been separated out in this table but 'Just go for a walk' has not as these are largely going to be walking (only) journeys.</t>
    </r>
  </si>
  <si>
    <r>
      <t>4</t>
    </r>
    <r>
      <rPr>
        <sz val="9"/>
        <rFont val="Arial"/>
        <family val="2"/>
      </rPr>
      <t xml:space="preserve"> Sample size in 2003 was </t>
    </r>
    <r>
      <rPr>
        <i/>
        <sz val="9"/>
        <rFont val="Arial"/>
        <family val="2"/>
      </rPr>
      <t>2,004</t>
    </r>
    <r>
      <rPr>
        <sz val="9"/>
        <rFont val="Arial"/>
        <family val="2"/>
      </rPr>
      <t xml:space="preserve"> as this data was not collected in quarter 1; sample size in 2006 was </t>
    </r>
    <r>
      <rPr>
        <i/>
        <sz val="9"/>
        <rFont val="Arial"/>
        <family val="2"/>
      </rPr>
      <t>2,181</t>
    </r>
    <r>
      <rPr>
        <sz val="9"/>
        <rFont val="Arial"/>
        <family val="2"/>
      </rPr>
      <t xml:space="preserve"> as a new concessionary scheme was introduced in April 2006.</t>
    </r>
  </si>
  <si>
    <t>16 - 39</t>
  </si>
  <si>
    <t>40 - 49</t>
  </si>
  <si>
    <t>50 - 59</t>
  </si>
  <si>
    <t>60 - 64</t>
  </si>
  <si>
    <t>65 - 69</t>
  </si>
  <si>
    <t>70 - 74</t>
  </si>
  <si>
    <t>75 - 79</t>
  </si>
  <si>
    <t>80 +</t>
  </si>
  <si>
    <t>2000-01</t>
  </si>
  <si>
    <t>2001-02</t>
  </si>
  <si>
    <t>2002-03</t>
  </si>
  <si>
    <t>2003-04</t>
  </si>
  <si>
    <t>2004-05</t>
  </si>
  <si>
    <t>2005-06</t>
  </si>
  <si>
    <t>2006-07</t>
  </si>
  <si>
    <t>2007-08</t>
  </si>
  <si>
    <t>2008-09</t>
  </si>
  <si>
    <t>2009-10</t>
  </si>
  <si>
    <t>2010-11</t>
  </si>
  <si>
    <t>2011-12</t>
  </si>
  <si>
    <t>% change over</t>
  </si>
  <si>
    <t>1 year</t>
  </si>
  <si>
    <t>5 years</t>
  </si>
  <si>
    <t>million</t>
  </si>
  <si>
    <t>Scotland</t>
  </si>
  <si>
    <t>Great Britain</t>
  </si>
  <si>
    <t>Annual growth rates</t>
  </si>
  <si>
    <t xml:space="preserve"> </t>
  </si>
  <si>
    <r>
      <t>1</t>
    </r>
    <r>
      <rPr>
        <sz val="9"/>
        <rFont val="Arial"/>
        <family val="2"/>
      </rPr>
      <t xml:space="preserve"> There is a break in the series in 2004/05 due to changes in the estimation methodology.</t>
    </r>
  </si>
  <si>
    <t xml:space="preserve">Population  </t>
  </si>
  <si>
    <t>thousands</t>
  </si>
  <si>
    <t>Ratio Scotland/GB</t>
  </si>
  <si>
    <t>million vehicle kilometres</t>
  </si>
  <si>
    <r>
      <t>Scotland</t>
    </r>
    <r>
      <rPr>
        <b/>
        <vertAlign val="superscript"/>
        <sz val="12"/>
        <rFont val="Arial"/>
        <family val="2"/>
      </rPr>
      <t>3</t>
    </r>
  </si>
  <si>
    <t>Commercial</t>
  </si>
  <si>
    <t>Subsidised</t>
  </si>
  <si>
    <t>Subsidised % of total</t>
  </si>
  <si>
    <t xml:space="preserve">Annual growth rate </t>
  </si>
  <si>
    <t>GB outwith London</t>
  </si>
  <si>
    <r>
      <t>3</t>
    </r>
    <r>
      <rPr>
        <sz val="9"/>
        <rFont val="Arial"/>
        <family val="2"/>
      </rPr>
      <t xml:space="preserve"> Commercial and subsidised totals may not match Scotland totals due to rounding.</t>
    </r>
  </si>
  <si>
    <t>Vehicle kilometres per head of population</t>
  </si>
  <si>
    <t>Current prices</t>
  </si>
  <si>
    <t xml:space="preserve"> Scotland</t>
  </si>
  <si>
    <t xml:space="preserve"> Great Britain</t>
  </si>
  <si>
    <t>£ Million</t>
  </si>
  <si>
    <t>Current Prices</t>
  </si>
  <si>
    <t>Concessionary fares</t>
  </si>
  <si>
    <t>Scotland (bus)</t>
  </si>
  <si>
    <t>Scotland (all modes)</t>
  </si>
  <si>
    <t xml:space="preserve">Scotland </t>
  </si>
  <si>
    <t>Pence per Vehicle Kilometre</t>
  </si>
  <si>
    <t>Pence per passenger journey</t>
  </si>
  <si>
    <t>Number of buses used as Public Service Vehicles</t>
  </si>
  <si>
    <t>Average age of the bus fleet</t>
  </si>
  <si>
    <t>Percentage of buses with CCTV</t>
  </si>
  <si>
    <t>%</t>
  </si>
  <si>
    <t>Percentage of bus fleet with automatic vehicle location (AVL) device</t>
  </si>
  <si>
    <t>Percentage of buses with live ITSO Smart-card readers</t>
  </si>
  <si>
    <r>
      <t>Great Britain (outwith London)</t>
    </r>
    <r>
      <rPr>
        <vertAlign val="superscript"/>
        <sz val="12"/>
        <rFont val="Arial"/>
        <family val="2"/>
      </rPr>
      <t>2</t>
    </r>
  </si>
  <si>
    <t>Number (thousands)</t>
  </si>
  <si>
    <t>Percentage of all buses</t>
  </si>
  <si>
    <t>Total accessible or low-floor buses</t>
  </si>
  <si>
    <t>million passenger journeys</t>
  </si>
  <si>
    <t>North East, Tayside and Central</t>
  </si>
  <si>
    <t>Highlands, Islands and Shetland</t>
  </si>
  <si>
    <t>South East</t>
  </si>
  <si>
    <t>South West and Strathclyde</t>
  </si>
  <si>
    <t>Disabled</t>
  </si>
  <si>
    <t>Disabled + companion</t>
  </si>
  <si>
    <t>Visually impaired</t>
  </si>
  <si>
    <t>Visually impaired + companion</t>
  </si>
  <si>
    <t>60+</t>
  </si>
  <si>
    <t>All card holders</t>
  </si>
  <si>
    <t>All 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</si>
  <si>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</si>
  <si>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</si>
  <si>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</si>
  <si>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</si>
  <si>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</si>
  <si>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</si>
  <si>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</si>
  <si>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</si>
  <si>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</si>
  <si>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</si>
  <si>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</si>
  <si>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</si>
  <si>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</si>
  <si>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</si>
  <si>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</si>
  <si>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</si>
  <si>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</si>
  <si>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</si>
  <si>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</si>
  <si>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</si>
  <si>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</si>
  <si>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</si>
  <si>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</si>
  <si>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</si>
  <si>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</si>
  <si>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</si>
  <si>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</si>
  <si>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</si>
  <si>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</si>
  <si>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</si>
  <si>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</si>
  <si>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</si>
  <si>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Card type</t>
  </si>
  <si>
    <t>All cards</t>
  </si>
  <si>
    <r>
      <t>Buses with accessibility certificate</t>
    </r>
    <r>
      <rPr>
        <b/>
        <vertAlign val="superscript"/>
        <sz val="12"/>
        <rFont val="Arial"/>
        <family val="2"/>
      </rPr>
      <t>2</t>
    </r>
  </si>
  <si>
    <r>
      <t>Buses with low floor access</t>
    </r>
    <r>
      <rPr>
        <b/>
        <vertAlign val="superscript"/>
        <sz val="12"/>
        <rFont val="Arial"/>
        <family val="2"/>
      </rPr>
      <t>3</t>
    </r>
  </si>
  <si>
    <r>
      <rPr>
        <vertAlign val="superscript"/>
        <sz val="9"/>
        <rFont val="Arial"/>
        <family val="2"/>
      </rPr>
      <t>2</t>
    </r>
    <r>
      <rPr>
        <sz val="9"/>
        <rFont val="Arial"/>
        <family val="2"/>
      </rPr>
      <t xml:space="preserve"> Buses which have an Accessibility certificate issued under the Disability Discrimination Act PSV Accessibility Regulations 2000 (DDA PSVAR 2000 Certificate)</t>
    </r>
  </si>
  <si>
    <r>
      <rPr>
        <vertAlign val="superscript"/>
        <sz val="9"/>
        <rFont val="Arial"/>
        <family val="2"/>
      </rPr>
      <t>3</t>
    </r>
    <r>
      <rPr>
        <sz val="9"/>
        <rFont val="Arial"/>
        <family val="2"/>
      </rPr>
      <t xml:space="preserve"> Buses which do not have a DDA PSVAR 2000 Certificate but which have low floor designs, suitable for wheelchair access</t>
    </r>
  </si>
  <si>
    <r>
      <t>1</t>
    </r>
    <r>
      <rPr>
        <sz val="9"/>
        <rFont val="Arial"/>
        <family val="2"/>
      </rPr>
      <t xml:space="preserve"> Regional groupings have been dictated by commercial sensitivities around the disclosure of bus operators' financial information. </t>
    </r>
  </si>
  <si>
    <r>
      <rPr>
        <vertAlign val="superscript"/>
        <sz val="10"/>
        <rFont val="Arial"/>
        <family val="2"/>
      </rPr>
      <t>1</t>
    </r>
    <r>
      <rPr>
        <sz val="10"/>
        <rFont val="Arial"/>
        <family val="2"/>
      </rPr>
      <t>This table provides the most up to date figure for the number of concessionary passes on issue at Local Authority and national level. Table 24 displays changes over time at a national level.</t>
    </r>
  </si>
  <si>
    <r>
      <rPr>
        <vertAlign val="superscript"/>
        <sz val="10"/>
        <rFont val="Arial"/>
        <family val="2"/>
      </rPr>
      <t>1</t>
    </r>
    <r>
      <rPr>
        <sz val="10"/>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</si>
  <si>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t>
    </r>
    <r>
      <rPr>
        <i/>
        <sz val="9"/>
        <rFont val="Arial"/>
        <family val="2"/>
      </rPr>
      <t>Sources</t>
    </r>
    <r>
      <rPr>
        <sz val="9"/>
        <rFont val="Arial"/>
        <family val="2"/>
      </rPr>
      <t xml:space="preserve"> sheet.</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</si>
  <si>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</si>
  <si>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9"/>
        <rFont val="Arial"/>
        <family val="2"/>
      </rPr>
      <t>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</si>
  <si>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9"/>
        <rFont val="Arial"/>
        <family val="2"/>
      </rPr>
      <t xml:space="preserve"> Total of all local authorities' gross costs incurred in support of bus services, either directly or by subsidies to operators or individuals.</t>
    </r>
  </si>
  <si>
    <r>
      <t>3</t>
    </r>
    <r>
      <rPr>
        <sz val="9"/>
        <rFont val="Arial"/>
        <family val="2"/>
      </rPr>
      <t xml:space="preserve"> Figures refer to Transport Scotland spending on elderly, disabled and youth schemes. Prior to the centralisation of funding in 2006/07 it is not possible split out spending on bus schemes alone.</t>
    </r>
  </si>
  <si>
    <r>
      <t>4</t>
    </r>
    <r>
      <rPr>
        <sz val="9"/>
        <rFont val="Arial"/>
        <family val="2"/>
      </rPr>
      <t xml:space="preserve"> Includes Local Authority spending.</t>
    </r>
  </si>
  <si>
    <r>
      <t>5</t>
    </r>
    <r>
      <rPr>
        <sz val="9"/>
        <rFont val="Arial"/>
        <family val="2"/>
      </rPr>
      <t xml:space="preserve"> GB figures cover the total of all local authorities' net costs of concessionary bus travel and include funding for taxi tokens as well as administation costs.</t>
    </r>
  </si>
  <si>
    <r>
      <t>6</t>
    </r>
    <r>
      <rPr>
        <sz val="9"/>
        <rFont val="Arial"/>
        <family val="2"/>
      </rPr>
      <t xml:space="preserve"> There is no information on concessionary spending for 'other' modes in England and Wales.  Therefore, the only difference between the GB (bus) and GB (all modes) figures will be a result of the differences in the Scotland concessionary fares figures </t>
    </r>
    <r>
      <rPr>
        <u val="single"/>
        <sz val="9"/>
        <rFont val="Arial"/>
        <family val="2"/>
      </rPr>
      <t>only</t>
    </r>
    <r>
      <rPr>
        <sz val="9"/>
        <rFont val="Arial"/>
        <family val="2"/>
      </rPr>
      <t>.</t>
    </r>
  </si>
  <si>
    <r>
      <t>7</t>
    </r>
    <r>
      <rPr>
        <sz val="9"/>
        <rFont val="Arial"/>
        <family val="2"/>
      </rPr>
      <t xml:space="preserve"> Bus Service Operators Grant (BSOG) is a subsidy provided by Central Government to operatros of local bus services.</t>
    </r>
  </si>
  <si>
    <r>
      <t>Local Authority bus support</t>
    </r>
    <r>
      <rPr>
        <b/>
        <vertAlign val="superscript"/>
        <sz val="12"/>
        <rFont val="Arial"/>
        <family val="2"/>
      </rPr>
      <t>2</t>
    </r>
  </si>
  <si>
    <r>
      <t>Scotland (bus)</t>
    </r>
    <r>
      <rPr>
        <vertAlign val="superscript"/>
        <sz val="12"/>
        <rFont val="Arial"/>
        <family val="2"/>
      </rPr>
      <t>3</t>
    </r>
  </si>
  <si>
    <r>
      <t>Scotland (all modes)</t>
    </r>
    <r>
      <rPr>
        <vertAlign val="superscript"/>
        <sz val="12"/>
        <rFont val="Arial"/>
        <family val="2"/>
      </rPr>
      <t>4</t>
    </r>
  </si>
  <si>
    <r>
      <t>Bus Service Operators Grant</t>
    </r>
    <r>
      <rPr>
        <b/>
        <vertAlign val="superscript"/>
        <sz val="12"/>
        <rFont val="Arial"/>
        <family val="2"/>
      </rPr>
      <t>7</t>
    </r>
  </si>
  <si>
    <r>
      <t>GB outwith London</t>
    </r>
    <r>
      <rPr>
        <vertAlign val="superscript"/>
        <sz val="12"/>
        <rFont val="Arial"/>
        <family val="2"/>
      </rPr>
      <t>3</t>
    </r>
  </si>
  <si>
    <r>
      <rPr>
        <vertAlign val="superscript"/>
        <sz val="9"/>
        <rFont val="Arial"/>
        <family val="2"/>
      </rP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</si>
  <si>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rPr>
        <vertAlign val="superscript"/>
        <sz val="10"/>
        <rFont val="Arial"/>
        <family val="2"/>
      </rPr>
      <t>2</t>
    </r>
    <r>
      <rPr>
        <sz val="10"/>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</si>
  <si>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rPr>
        <vertAlign val="superscript"/>
        <sz val="9"/>
        <rFont val="Arial"/>
        <family val="2"/>
      </rPr>
      <t>1</t>
    </r>
    <r>
      <rPr>
        <sz val="9"/>
        <rFont val="Arial"/>
        <family val="2"/>
      </rPr>
      <t xml:space="preserve"> Adjusted for general inflation using the GDP market price deflator.</t>
    </r>
  </si>
  <si>
    <r>
      <rPr>
        <vertAlign val="superscript"/>
        <sz val="9"/>
        <rFont val="Arial"/>
        <family val="2"/>
      </rPr>
      <t>3</t>
    </r>
    <r>
      <rPr>
        <sz val="9"/>
        <rFont val="Arial"/>
        <family val="2"/>
      </rPr>
      <t>Buses in London operate under a different regulatory model to the rest of the country, and comparisons on an operating costs basis between London and the rest of the country would have little meaning. London figures are therefore excluded from this table.</t>
    </r>
  </si>
  <si>
    <r>
      <rPr>
        <vertAlign val="superscript"/>
        <sz val="9"/>
        <rFont val="Arial"/>
        <family val="2"/>
      </rPr>
      <t xml:space="preserve">1 </t>
    </r>
    <r>
      <rPr>
        <sz val="9"/>
        <rFont val="Arial"/>
        <family val="2"/>
      </rPr>
      <t>This table includes some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</si>
  <si>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t xml:space="preserve">Great Britain </t>
  </si>
  <si>
    <t>2012-13</t>
  </si>
  <si>
    <t>vehicle km per head</t>
  </si>
  <si>
    <t>At 2012-13 Prices  ( including depreciation )</t>
  </si>
  <si>
    <r>
      <t>At 2012-13 Prices</t>
    </r>
    <r>
      <rPr>
        <b/>
        <vertAlign val="superscript"/>
        <sz val="12"/>
        <rFont val="Arial"/>
        <family val="2"/>
      </rPr>
      <t xml:space="preserve"> </t>
    </r>
    <r>
      <rPr>
        <b/>
        <sz val="12"/>
        <rFont val="Arial"/>
        <family val="2"/>
      </rPr>
      <t xml:space="preserve"> ( including depreciation )</t>
    </r>
  </si>
  <si>
    <t>ADD - NEW TABLE</t>
  </si>
  <si>
    <t>Of which concessionary passengers</t>
  </si>
  <si>
    <t>Concessionary passengers</t>
  </si>
  <si>
    <t>Percentage Concessionary passengers</t>
  </si>
  <si>
    <r>
      <t xml:space="preserve">Scotland </t>
    </r>
    <r>
      <rPr>
        <vertAlign val="superscript"/>
        <sz val="12"/>
        <rFont val="Arial"/>
        <family val="2"/>
      </rPr>
      <t>3,4</t>
    </r>
  </si>
  <si>
    <r>
      <t xml:space="preserve">Great Britain </t>
    </r>
    <r>
      <rPr>
        <vertAlign val="superscript"/>
        <sz val="12"/>
        <rFont val="Arial"/>
        <family val="2"/>
      </rPr>
      <t>5</t>
    </r>
  </si>
  <si>
    <r>
      <t xml:space="preserve">3 </t>
    </r>
    <r>
      <rPr>
        <sz val="9"/>
        <rFont val="Arial"/>
        <family val="2"/>
      </rPr>
      <t>Figures include a degree of estimation (e.g. allowances for claims not yet been processed) and may incur some small revisions to previously published data.</t>
    </r>
  </si>
  <si>
    <r>
      <rPr>
        <vertAlign val="superscript"/>
        <sz val="9"/>
        <rFont val="Arial"/>
        <family val="2"/>
      </rPr>
      <t xml:space="preserve">4 </t>
    </r>
    <r>
      <rPr>
        <sz val="9"/>
        <rFont val="Arial"/>
        <family val="2"/>
      </rPr>
      <t>Administrative data collected by Transport Scotland in relation to the older and disabled persons scheme and the young persons scheme bus journeys.  This is around</t>
    </r>
    <r>
      <rPr>
        <b/>
        <sz val="9"/>
        <rFont val="Arial"/>
        <family val="2"/>
      </rPr>
      <t xml:space="preserve"> </t>
    </r>
    <r>
      <rPr>
        <sz val="9"/>
        <rFont val="Arial"/>
        <family val="2"/>
      </rPr>
      <t>2-5</t>
    </r>
    <r>
      <rPr>
        <b/>
        <sz val="9"/>
        <rFont val="Arial"/>
        <family val="2"/>
      </rPr>
      <t xml:space="preserve">% </t>
    </r>
    <r>
      <rPr>
        <sz val="9"/>
        <rFont val="Arial"/>
        <family val="2"/>
      </rPr>
      <t>different from Scotland level estimates calculated from DfT survey data.</t>
    </r>
  </si>
  <si>
    <r>
      <rPr>
        <vertAlign val="superscript"/>
        <sz val="9"/>
        <rFont val="Arial"/>
        <family val="2"/>
      </rPr>
      <t>5</t>
    </r>
    <r>
      <rPr>
        <sz val="9"/>
        <rFont val="Arial"/>
        <family val="2"/>
      </rPr>
      <t xml:space="preserve"> Estimated from DfT survey data; this will not be directly comparable with administrative data for Scotland.</t>
    </r>
  </si>
  <si>
    <t>thousand</t>
  </si>
  <si>
    <r>
      <t xml:space="preserve">Table 2.4  Staff employed </t>
    </r>
    <r>
      <rPr>
        <b/>
        <vertAlign val="superscript"/>
        <sz val="12"/>
        <rFont val="Arial"/>
        <family val="2"/>
      </rPr>
      <t>1, 2</t>
    </r>
  </si>
  <si>
    <t>1989-90</t>
  </si>
  <si>
    <t>1990-91</t>
  </si>
  <si>
    <t>1991-92</t>
  </si>
  <si>
    <t>1992-93</t>
  </si>
  <si>
    <t>1993-94</t>
  </si>
  <si>
    <t>1994-95</t>
  </si>
  <si>
    <t>1995-96</t>
  </si>
  <si>
    <t>1996-97</t>
  </si>
  <si>
    <t>1997-98</t>
  </si>
  <si>
    <t>1998-99</t>
  </si>
  <si>
    <t>1999-00</t>
  </si>
  <si>
    <r>
      <t xml:space="preserve">Platform staff </t>
    </r>
    <r>
      <rPr>
        <vertAlign val="superscript"/>
        <sz val="12"/>
        <rFont val="Arial"/>
        <family val="2"/>
      </rPr>
      <t>3</t>
    </r>
  </si>
  <si>
    <r>
      <t xml:space="preserve">Maintenance and other staff </t>
    </r>
    <r>
      <rPr>
        <vertAlign val="superscript"/>
        <sz val="12"/>
        <rFont val="Arial"/>
        <family val="2"/>
      </rPr>
      <t>3</t>
    </r>
  </si>
  <si>
    <t>Maintenance</t>
  </si>
  <si>
    <t xml:space="preserve">Other </t>
  </si>
  <si>
    <t>Total</t>
  </si>
  <si>
    <t xml:space="preserve"> All staff</t>
  </si>
  <si>
    <t>1.  Figures relate to the financial year end.</t>
  </si>
  <si>
    <t>2. Figures for local operators only (including those doing some non-local work)</t>
  </si>
  <si>
    <t>3.  Staff are classified according to their main occupation as some may have more than one function.</t>
  </si>
  <si>
    <t>4. Break in the series due to changes in the estimation methodology from 2004/05</t>
  </si>
  <si>
    <t>2002 = 100</t>
  </si>
  <si>
    <t>At current prices</t>
  </si>
  <si>
    <r>
      <t xml:space="preserve">At constant prices </t>
    </r>
    <r>
      <rPr>
        <b/>
        <vertAlign val="superscript"/>
        <sz val="12"/>
        <rFont val="Arial"/>
        <family val="2"/>
      </rPr>
      <t>2</t>
    </r>
  </si>
  <si>
    <t>1. Fares at March of each year</t>
  </si>
  <si>
    <t>2. Adjusted for general inflation, using the Retail Prices Index.</t>
  </si>
  <si>
    <t>Obtain indices from Dft publication</t>
  </si>
  <si>
    <t>2005 = 100</t>
  </si>
  <si>
    <r>
      <t>Scotland</t>
    </r>
    <r>
      <rPr>
        <vertAlign val="superscript"/>
        <sz val="12"/>
        <rFont val="Arial"/>
        <family val="2"/>
      </rPr>
      <t>3</t>
    </r>
  </si>
  <si>
    <r>
      <t>Table 2.5  Local bus fare indices</t>
    </r>
    <r>
      <rPr>
        <b/>
        <vertAlign val="superscript"/>
        <sz val="12"/>
        <rFont val="Arial"/>
        <family val="2"/>
      </rPr>
      <t>1</t>
    </r>
  </si>
  <si>
    <r>
      <t>Table 2.6: Operating costs per vehicle kilometre for local bus services</t>
    </r>
    <r>
      <rPr>
        <b/>
        <vertAlign val="superscript"/>
        <sz val="12"/>
        <rFont val="Arial"/>
        <family val="2"/>
      </rPr>
      <t>1,2</t>
    </r>
  </si>
  <si>
    <r>
      <t>Table 2.7: Operating costs per passenger journey for local bus services</t>
    </r>
    <r>
      <rPr>
        <b/>
        <vertAlign val="superscript"/>
        <sz val="12"/>
        <rFont val="Arial"/>
        <family val="2"/>
      </rPr>
      <t>1,2</t>
    </r>
  </si>
  <si>
    <r>
      <t>Table 2.10: Bus use the previous day (adults) by characteristic</t>
    </r>
    <r>
      <rPr>
        <b/>
        <vertAlign val="superscript"/>
        <sz val="12"/>
        <rFont val="Arial"/>
        <family val="2"/>
      </rPr>
      <t>1,2</t>
    </r>
  </si>
  <si>
    <t>Busese are frequent</t>
  </si>
  <si>
    <t>Service runs when I need it</t>
  </si>
  <si>
    <t>Journey times are reasonable</t>
  </si>
  <si>
    <t>Bus service is stable and not regulary changing</t>
  </si>
  <si>
    <t>Buses are clean</t>
  </si>
  <si>
    <t>Buses are environmentally friendly</t>
  </si>
  <si>
    <t>Simple deciding what ticket I need</t>
  </si>
  <si>
    <t>Finding out about routes and times is easy</t>
  </si>
  <si>
    <t>Easy to change from buses to other forms of transport</t>
  </si>
  <si>
    <t>Bus fares are good value</t>
  </si>
  <si>
    <r>
      <t xml:space="preserve">Buses run to timetable </t>
    </r>
    <r>
      <rPr>
        <vertAlign val="superscript"/>
        <sz val="10"/>
        <rFont val="Arial"/>
        <family val="2"/>
      </rPr>
      <t>2</t>
    </r>
  </si>
  <si>
    <r>
      <rPr>
        <vertAlign val="superscript"/>
        <sz val="10"/>
        <rFont val="Arial"/>
        <family val="2"/>
      </rPr>
      <t>2</t>
    </r>
    <r>
      <rPr>
        <sz val="10"/>
        <rFont val="Arial"/>
        <family val="2"/>
      </rPr>
      <t xml:space="preserve"> prior to 2012, question asked 'buses are on time'</t>
    </r>
  </si>
  <si>
    <r>
      <t>TABLE 2.11: Users views on local bus services</t>
    </r>
    <r>
      <rPr>
        <b/>
        <vertAlign val="superscript"/>
        <sz val="10"/>
        <rFont val="Arial"/>
        <family val="2"/>
      </rPr>
      <t>1,3</t>
    </r>
  </si>
  <si>
    <r>
      <rPr>
        <vertAlign val="superscript"/>
        <sz val="10"/>
        <rFont val="Arial"/>
        <family val="2"/>
      </rPr>
      <t>1</t>
    </r>
    <r>
      <rPr>
        <sz val="10"/>
        <rFont val="Arial"/>
        <family val="2"/>
      </rPr>
      <t xml:space="preserve"> SHS data. Question asked of adults (16+), who have used the bus in the previous month</t>
    </r>
  </si>
  <si>
    <r>
      <t>Table 2.1b: Number of disability accessible or low-floor buses used as Public Service Vehicles in Scotland (Local Operators)</t>
    </r>
    <r>
      <rPr>
        <b/>
        <vertAlign val="superscript"/>
        <sz val="12"/>
        <rFont val="Arial"/>
        <family val="2"/>
      </rPr>
      <t>1</t>
    </r>
  </si>
  <si>
    <r>
      <t>Table 2.1a: Public Service Vehicle characteristics (Local Operators)</t>
    </r>
    <r>
      <rPr>
        <b/>
        <vertAlign val="superscript"/>
        <sz val="12"/>
        <rFont val="Arial"/>
        <family val="2"/>
      </rPr>
      <t>1</t>
    </r>
  </si>
  <si>
    <r>
      <t>Table 2.2a: Passenger journeys on local bus services</t>
    </r>
    <r>
      <rPr>
        <b/>
        <vertAlign val="superscript"/>
        <sz val="12"/>
        <rFont val="Arial"/>
        <family val="2"/>
      </rPr>
      <t>1,2</t>
    </r>
  </si>
  <si>
    <r>
      <t>Table 2.3c: Vehicle kilometres by region for local bus services</t>
    </r>
    <r>
      <rPr>
        <b/>
        <vertAlign val="superscript"/>
        <sz val="12"/>
        <rFont val="Arial"/>
        <family val="2"/>
      </rPr>
      <t>1,2</t>
    </r>
  </si>
  <si>
    <r>
      <t xml:space="preserve">Table 2.3a: Vehicle kilometres on local bus services by type of service </t>
    </r>
    <r>
      <rPr>
        <b/>
        <vertAlign val="superscript"/>
        <sz val="12"/>
        <rFont val="Arial"/>
        <family val="2"/>
      </rPr>
      <t>1,2</t>
    </r>
  </si>
  <si>
    <r>
      <t xml:space="preserve">Table 2.3b: Vehicle kilometres on local bus services per head of population </t>
    </r>
    <r>
      <rPr>
        <b/>
        <vertAlign val="superscript"/>
        <sz val="12"/>
        <rFont val="Arial"/>
        <family val="2"/>
      </rPr>
      <t>1,2</t>
    </r>
  </si>
  <si>
    <r>
      <t>Table 2.8: Passenger revenue</t>
    </r>
    <r>
      <rPr>
        <b/>
        <vertAlign val="superscript"/>
        <sz val="12"/>
        <rFont val="Arial"/>
        <family val="2"/>
      </rPr>
      <t>1</t>
    </r>
    <r>
      <rPr>
        <b/>
        <sz val="12"/>
        <rFont val="Arial"/>
        <family val="2"/>
      </rPr>
      <t xml:space="preserve"> on local bus services</t>
    </r>
    <r>
      <rPr>
        <b/>
        <vertAlign val="superscript"/>
        <sz val="12"/>
        <rFont val="Arial"/>
        <family val="2"/>
      </rPr>
      <t>2</t>
    </r>
  </si>
  <si>
    <r>
      <t>Table 2.9: Government support on local bus services by type of support</t>
    </r>
    <r>
      <rPr>
        <b/>
        <vertAlign val="superscript"/>
        <sz val="12"/>
        <rFont val="Arial"/>
        <family val="2"/>
      </rPr>
      <t>1</t>
    </r>
  </si>
  <si>
    <r>
      <rPr>
        <b/>
        <sz val="10"/>
        <color indexed="8"/>
        <rFont val="Arial"/>
        <family val="2"/>
      </rPr>
      <t>2007</t>
    </r>
    <r>
      <rPr>
        <b/>
        <vertAlign val="superscript"/>
        <sz val="10"/>
        <color indexed="8"/>
        <rFont val="Arial"/>
        <family val="2"/>
      </rPr>
      <t xml:space="preserve"> 2</t>
    </r>
  </si>
  <si>
    <r>
      <t xml:space="preserve">2008 </t>
    </r>
    <r>
      <rPr>
        <b/>
        <vertAlign val="superscript"/>
        <sz val="10"/>
        <color indexed="8"/>
        <rFont val="Arial"/>
        <family val="2"/>
      </rPr>
      <t>2</t>
    </r>
  </si>
  <si>
    <r>
      <t xml:space="preserve">2009 </t>
    </r>
    <r>
      <rPr>
        <b/>
        <vertAlign val="superscript"/>
        <sz val="10"/>
        <color indexed="8"/>
        <rFont val="Arial"/>
        <family val="2"/>
      </rPr>
      <t>1</t>
    </r>
  </si>
  <si>
    <r>
      <rPr>
        <vertAlign val="superscript"/>
        <sz val="10"/>
        <color indexed="8"/>
        <rFont val="Arial"/>
        <family val="2"/>
      </rPr>
      <t>1</t>
    </r>
    <r>
      <rPr>
        <sz val="10"/>
        <color indexed="8"/>
        <rFont val="Arial"/>
        <family val="2"/>
      </rPr>
      <t>As at October in each year, with the exception of 2009 where the figure is as at February</t>
    </r>
  </si>
  <si>
    <r>
      <rPr>
        <vertAlign val="superscript"/>
        <sz val="10"/>
        <color indexed="8"/>
        <rFont val="Arial"/>
        <family val="2"/>
      </rPr>
      <t>2</t>
    </r>
    <r>
      <rPr>
        <sz val="10"/>
        <color indexed="8"/>
        <rFont val="Arial"/>
        <family val="2"/>
      </rPr>
      <t>Figures for 2007 and 2008 should be interpreted with caution, due to possible double-counting in one Local Authority</t>
    </r>
  </si>
  <si>
    <r>
      <rPr>
        <vertAlign val="superscript"/>
        <sz val="10"/>
        <rFont val="Arial"/>
        <family val="2"/>
      </rPr>
      <t>3</t>
    </r>
    <r>
      <rPr>
        <sz val="10"/>
        <rFont val="Arial"/>
        <family val="2"/>
      </rPr>
      <t>This table displays changes over time at a national level. For the most up to date figures at national and Local Authority level consult table 23</t>
    </r>
  </si>
  <si>
    <t>Buses are comfortable</t>
  </si>
  <si>
    <t>Sample Size</t>
  </si>
  <si>
    <t>Percentage agreeing with each statement</t>
  </si>
  <si>
    <r>
      <rPr>
        <vertAlign val="superscript"/>
        <sz val="10"/>
        <rFont val="Arial"/>
        <family val="2"/>
      </rPr>
      <t>3</t>
    </r>
    <r>
      <rPr>
        <sz val="10"/>
        <rFont val="Arial"/>
        <family val="2"/>
      </rPr>
      <t xml:space="preserve"> Changes to the questionnaire have been made between years so some response options are removed and new ones added</t>
    </r>
  </si>
  <si>
    <r>
      <t>I feel personally safe and secure</t>
    </r>
    <r>
      <rPr>
        <vertAlign val="superscript"/>
        <sz val="10"/>
        <rFont val="Arial"/>
        <family val="2"/>
      </rPr>
      <t>4</t>
    </r>
  </si>
  <si>
    <r>
      <t>Feel safe/secure on bus during day</t>
    </r>
    <r>
      <rPr>
        <vertAlign val="superscript"/>
        <sz val="10"/>
        <rFont val="Arial"/>
        <family val="2"/>
      </rPr>
      <t>4</t>
    </r>
  </si>
  <si>
    <r>
      <t>Feel safe/secure on bus during the evening</t>
    </r>
    <r>
      <rPr>
        <vertAlign val="superscript"/>
        <sz val="10"/>
        <rFont val="Arial"/>
        <family val="2"/>
      </rPr>
      <t>4</t>
    </r>
  </si>
  <si>
    <r>
      <rPr>
        <vertAlign val="superscript"/>
        <sz val="10"/>
        <rFont val="Arial"/>
        <family val="2"/>
      </rPr>
      <t>4</t>
    </r>
    <r>
      <rPr>
        <sz val="10"/>
        <rFont val="Arial"/>
        <family val="2"/>
      </rPr>
      <t xml:space="preserve"> The question about feeling safe and secure on the bus was split in 2009 to ask about during the day and in the evening.</t>
    </r>
  </si>
  <si>
    <r>
      <t>Table 2.2b: Passenger journeys by region for local bus services</t>
    </r>
    <r>
      <rPr>
        <b/>
        <vertAlign val="superscript"/>
        <sz val="12"/>
        <rFont val="Arial"/>
        <family val="2"/>
      </rPr>
      <t>1,2</t>
    </r>
  </si>
  <si>
    <t>All adults aged 16+</t>
  </si>
  <si>
    <t>All adults aged 60+</t>
  </si>
  <si>
    <t>2006**</t>
  </si>
  <si>
    <t xml:space="preserve">** Figures for 2006 relate to the period from April to December, as new concessionary fare arrangements were introduced in April 2006 </t>
  </si>
  <si>
    <t>* Figures for 2003 relate to the period from April to December, as the "concessionary pass" question was asked with effect from April 2003</t>
  </si>
  <si>
    <t>2003*</t>
  </si>
  <si>
    <r>
      <rPr>
        <vertAlign val="superscript"/>
        <sz val="10"/>
        <rFont val="Arial"/>
        <family val="2"/>
      </rPr>
      <t>1</t>
    </r>
    <r>
      <rPr>
        <sz val="10"/>
        <rFont val="Arial"/>
        <family val="2"/>
      </rPr>
      <t xml:space="preserve"> The question started thus: "do you have a concessionary travel pass which allows you to travel free of charge …" The remainer of the question depended upon the national minimum concessionary fare arrangements that applied at the time</t>
    </r>
  </si>
  <si>
    <t>Age band</t>
  </si>
  <si>
    <t xml:space="preserve">          - From April 2003 to March 2006, the question concluded: "….  on off-peak local bus services"</t>
  </si>
  <si>
    <t xml:space="preserve">          - From April 2006, the question concluded: "… on scheduled bus services"</t>
  </si>
  <si>
    <t>Passenger revenue</t>
  </si>
  <si>
    <t>1. Passenger fare receipts only include fare receipts retained by bus operators.  On some tendered or supported services, fare receipts are passed to the local authority.</t>
  </si>
  <si>
    <t>2.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</si>
  <si>
    <t>3.  Until 2003-04, receipts for local bus services include concessionary fare reimbursement from local authorities.  From 2004-05 this only includes fare reciepts retained by bus operators.  On some tendered or supported services, fare receipts are passed to the Local Authority.</t>
  </si>
  <si>
    <r>
      <t>Government support</t>
    </r>
    <r>
      <rPr>
        <b/>
        <vertAlign val="superscript"/>
        <sz val="12"/>
        <rFont val="Arial"/>
        <family val="2"/>
      </rPr>
      <t>4</t>
    </r>
  </si>
  <si>
    <r>
      <t>Total passenger revenue</t>
    </r>
    <r>
      <rPr>
        <b/>
        <vertAlign val="superscript"/>
        <sz val="12"/>
        <rFont val="Arial"/>
        <family val="2"/>
      </rPr>
      <t xml:space="preserve">4 </t>
    </r>
  </si>
  <si>
    <t>HMT GDP deflator (Taken from HMT website on 10/12/2013)</t>
  </si>
  <si>
    <r>
      <t>2007</t>
    </r>
    <r>
      <rPr>
        <b/>
        <vertAlign val="superscript"/>
        <sz val="10"/>
        <rFont val="Arial"/>
        <family val="2"/>
      </rPr>
      <t>2,3</t>
    </r>
  </si>
  <si>
    <r>
      <rPr>
        <vertAlign val="superscript"/>
        <sz val="9"/>
        <rFont val="Arial"/>
        <family val="2"/>
      </rPr>
      <t xml:space="preserve">1 </t>
    </r>
    <r>
      <rPr>
        <sz val="9"/>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</si>
  <si>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rPr>
        <vertAlign val="superscript"/>
        <sz val="9"/>
        <rFont val="Arial"/>
        <family val="2"/>
      </rPr>
      <t>2</t>
    </r>
    <r>
      <rPr>
        <sz val="9"/>
        <rFont val="Arial"/>
        <family val="2"/>
      </rPr>
      <t xml:space="preserve"> London buses (on local services) are equipped with non-ITSO (Oyster) smartcard readers.</t>
    </r>
  </si>
  <si>
    <r>
      <t xml:space="preserve">2013 </t>
    </r>
    <r>
      <rPr>
        <b/>
        <vertAlign val="superscript"/>
        <sz val="10"/>
        <color indexed="8"/>
        <rFont val="Arial"/>
        <family val="2"/>
      </rPr>
      <t>4</t>
    </r>
  </si>
  <si>
    <r>
      <t>Table 2.14: Concessionary fare passes issued to older and disabled people. As at October 2013</t>
    </r>
    <r>
      <rPr>
        <b/>
        <vertAlign val="superscript"/>
        <sz val="10"/>
        <rFont val="Arial"/>
        <family val="2"/>
      </rPr>
      <t>1</t>
    </r>
  </si>
  <si>
    <r>
      <t>Table 2.13: Concessionary fare passes issued to older and disabled people, 2006-2013</t>
    </r>
    <r>
      <rPr>
        <b/>
        <vertAlign val="superscript"/>
        <sz val="10"/>
        <color indexed="8"/>
        <rFont val="Arial"/>
        <family val="2"/>
      </rPr>
      <t>1,2,3</t>
    </r>
  </si>
  <si>
    <t>4. Government support includes Bus Service Operators Grant, Concessionary Bus Travel and Local Authority gross costs incurred in support of bus services.  The National Concessionary Travel scheme was introduced in April 2006.  Figures for Government support prior to this include all modes of concessionary travel so are not comparable with later years.</t>
  </si>
  <si>
    <r>
      <rPr>
        <vertAlign val="superscript"/>
        <sz val="10"/>
        <rFont val="Arial"/>
        <family val="2"/>
      </rPr>
      <t>4</t>
    </r>
    <r>
      <rPr>
        <sz val="10"/>
        <rFont val="Arial"/>
        <family val="2"/>
      </rPr>
      <t xml:space="preserve"> The new supplier of the National Entitlement Card programme is able to provide a more detailed split of card holder eligibility than Transport Scotland received previously.  As well as being able to better identify eligibility, the new reports also identify duplicate cards ie where a customer has a card due to expire at the end of the month and a replacement has been issued, so these can now be excluded from the totals.  These changes mean that data for 2013 onwards is not directly comparable with earlier years.</t>
    </r>
  </si>
  <si>
    <r>
      <t>2012-13 Prices</t>
    </r>
    <r>
      <rPr>
        <sz val="12"/>
        <rFont val="Arial"/>
        <family val="2"/>
      </rPr>
      <t xml:space="preserve"> (Adjusted for general inflation using the GDP market price deflator)</t>
    </r>
  </si>
  <si>
    <r>
      <t xml:space="preserve">Great Britain </t>
    </r>
    <r>
      <rPr>
        <vertAlign val="superscript"/>
        <sz val="12"/>
        <rFont val="Arial"/>
        <family val="2"/>
      </rPr>
      <t>8</t>
    </r>
  </si>
  <si>
    <r>
      <t xml:space="preserve">GB outwith London </t>
    </r>
    <r>
      <rPr>
        <vertAlign val="superscript"/>
        <sz val="12"/>
        <rFont val="Arial"/>
        <family val="2"/>
      </rPr>
      <t>8</t>
    </r>
  </si>
  <si>
    <r>
      <t>Great Britain (bus)</t>
    </r>
    <r>
      <rPr>
        <vertAlign val="superscript"/>
        <sz val="12"/>
        <rFont val="Arial"/>
        <family val="2"/>
      </rPr>
      <t>5,6,8</t>
    </r>
  </si>
  <si>
    <r>
      <t>GB outwith London (bus)</t>
    </r>
    <r>
      <rPr>
        <vertAlign val="superscript"/>
        <sz val="12"/>
        <rFont val="Arial"/>
        <family val="2"/>
      </rPr>
      <t>5,6,8</t>
    </r>
  </si>
  <si>
    <r>
      <t>Great Britain (all modes)</t>
    </r>
    <r>
      <rPr>
        <vertAlign val="superscript"/>
        <sz val="12"/>
        <rFont val="Arial"/>
        <family val="2"/>
      </rPr>
      <t>5,6,8</t>
    </r>
  </si>
  <si>
    <r>
      <t>GB outwith London (all modes)</t>
    </r>
    <r>
      <rPr>
        <vertAlign val="superscript"/>
        <sz val="12"/>
        <rFont val="Arial"/>
        <family val="2"/>
      </rPr>
      <t>5,6,8</t>
    </r>
  </si>
  <si>
    <r>
      <t>Great Britain (bus)</t>
    </r>
    <r>
      <rPr>
        <vertAlign val="superscript"/>
        <sz val="12"/>
        <rFont val="Arial"/>
        <family val="2"/>
      </rPr>
      <t>6,8</t>
    </r>
  </si>
  <si>
    <r>
      <t>GB outwith London (bus)</t>
    </r>
    <r>
      <rPr>
        <vertAlign val="superscript"/>
        <sz val="12"/>
        <rFont val="Arial"/>
        <family val="2"/>
      </rPr>
      <t>6,8</t>
    </r>
  </si>
  <si>
    <r>
      <t>Great Britain (all modes)</t>
    </r>
    <r>
      <rPr>
        <vertAlign val="superscript"/>
        <sz val="12"/>
        <rFont val="Arial"/>
        <family val="2"/>
      </rPr>
      <t>6,8</t>
    </r>
  </si>
  <si>
    <r>
      <t>GB outwith London (all modes)</t>
    </r>
    <r>
      <rPr>
        <vertAlign val="superscript"/>
        <sz val="12"/>
        <rFont val="Arial"/>
        <family val="2"/>
      </rPr>
      <t>6,8</t>
    </r>
  </si>
  <si>
    <r>
      <t xml:space="preserve">2012-13 Prices </t>
    </r>
    <r>
      <rPr>
        <sz val="12"/>
        <rFont val="Arial"/>
        <family val="2"/>
      </rPr>
      <t>(Adjusted for general inflation using the GDP market price deflator.)</t>
    </r>
  </si>
  <si>
    <t>5. DfT have yet to publish this figure for 2012-13 due to delays in Department for Communities and Local Government publishing Government Support figures for 2012-13.  This will be updated in the online version of these tables.</t>
  </si>
  <si>
    <r>
      <t>Great Britain</t>
    </r>
    <r>
      <rPr>
        <vertAlign val="superscript"/>
        <sz val="12"/>
        <rFont val="Arial"/>
        <family val="2"/>
      </rPr>
      <t>5</t>
    </r>
  </si>
  <si>
    <r>
      <t xml:space="preserve">9 </t>
    </r>
    <r>
      <rPr>
        <sz val="9"/>
        <rFont val="Arial"/>
        <family val="2"/>
      </rPr>
      <t>Totals exclude 'non-revenue' funding, specifically the Scottish Green Bus Fund and the Bus Investment Fund.</t>
    </r>
  </si>
  <si>
    <r>
      <t xml:space="preserve">All government support </t>
    </r>
    <r>
      <rPr>
        <b/>
        <vertAlign val="superscript"/>
        <sz val="12"/>
        <rFont val="Arial"/>
        <family val="2"/>
      </rPr>
      <t>9</t>
    </r>
  </si>
  <si>
    <t>-</t>
  </si>
  <si>
    <r>
      <rPr>
        <vertAlign val="superscript"/>
        <sz val="9"/>
        <rFont val="Arial"/>
        <family val="2"/>
      </rPr>
      <t>8</t>
    </r>
    <r>
      <rPr>
        <sz val="9"/>
        <rFont val="Arial"/>
        <family val="2"/>
      </rPr>
      <t xml:space="preserve"> Statistics for Concessionary Fare spend and Local Authority support for bus for England are published by Department for Communities and Local Government.  Data for 2012-13 was published but is being revised in February so correct figures are not avaialble </t>
    </r>
  </si>
  <si>
    <t xml:space="preserve">   for the printed version of this publication.  Figures will be updated in the web tables.  Figures for Great Britain are calculated by combining the England, Wales and Scotland figures.</t>
  </si>
  <si>
    <t>Note: Figures prior to 2004/05 are not strictly comparable with previous years due to changes in the methodology.</t>
  </si>
  <si>
    <t>Figure 2.2             Passenger journeys (boardings) and vehicle-kilometres</t>
  </si>
  <si>
    <t>Note: Comparable data prior to 2004/05 is not available due to changes in methodology</t>
  </si>
  <si>
    <t>Figure 2.1             Vehicle stock by type of vehicle</t>
  </si>
  <si>
    <t>Veh-kms: other services</t>
  </si>
  <si>
    <t>Veh-kms: local services</t>
  </si>
  <si>
    <t>Local bus passengers</t>
  </si>
  <si>
    <t>In each case, DfT's revised figures appear in the second column</t>
  </si>
  <si>
    <t>Numbers for Figure 2.2 - so that the graph can show the breaks in series</t>
  </si>
  <si>
    <t xml:space="preserve">Figure 2.3  Local bus fare indices </t>
  </si>
  <si>
    <r>
      <t>Table 2.12: Possession of concessionary fare pass</t>
    </r>
    <r>
      <rPr>
        <b/>
        <vertAlign val="superscript"/>
        <sz val="10"/>
        <rFont val="Arial"/>
        <family val="2"/>
      </rPr>
      <t>1</t>
    </r>
    <r>
      <rPr>
        <b/>
        <sz val="10"/>
        <rFont val="Arial"/>
        <family val="2"/>
      </rPr>
      <t xml:space="preserve"> for all adults aged 16+</t>
    </r>
  </si>
  <si>
    <t>Young persons scheme (16-18)</t>
  </si>
  <si>
    <t>Numbers for Figure 2.1</t>
  </si>
  <si>
    <t>Year</t>
  </si>
  <si>
    <t>Buses</t>
  </si>
  <si>
    <t>Coaches</t>
  </si>
  <si>
    <t>Minibuses</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</si>
</sst>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_ ;\-#,##0\ "/>
    <numFmt numFmtId="169" formatCode="#,##0.0_ ;\-#,##0.0\ "/>
    <numFmt numFmtId="170" formatCode="0.0%"/>
    <numFmt numFmtId="171" formatCode="[$-809]dd\ mmmm\ yyyy"/>
    <numFmt numFmtId="172" formatCode="&quot;Yes&quot;;&quot;Yes&quot;;&quot;No&quot;"/>
    <numFmt numFmtId="173" formatCode="&quot;True&quot;;&quot;True&quot;;&quot;False&quot;"/>
    <numFmt numFmtId="174" formatCode="&quot;On&quot;;&quot;On&quot;;&quot;Off&quot;"/>
    <numFmt numFmtId="175" formatCode="[$€-2]\ #,##0.00_);[Red]\([$€-2]\ #,##0.00\)"/>
    <numFmt numFmtId="176" formatCode="#,##0.00_ ;\-#,##0.00\ "/>
    <numFmt numFmtId="177" formatCode="0.000"/>
    <numFmt numFmtId="178" formatCode="0.0000"/>
    <numFmt numFmtId="179" formatCode="0.00000"/>
    <numFmt numFmtId="180" formatCode="#,##0.000"/>
    <numFmt numFmtId="181" formatCode="0.00_ ;\-0.00\ "/>
    <numFmt numFmtId="182" formatCode="#,##0.000_ ;\-#,##0.000\ "/>
    <numFmt numFmtId="183" formatCode="#,##0.0000_ ;\-#,##0.0000\ "/>
    <numFmt numFmtId="184" formatCode="#,##0.00000_ ;\-#,##0.00000\ "/>
    <numFmt numFmtId="185" formatCode="#,##0.000000_ ;\-#,##0.000000\ "/>
    <numFmt numFmtId="186" formatCode="_-* #,##0.000_-;\-* #,##0.000_-;_-* &quot;-&quot;??_-;_-@_-"/>
    <numFmt numFmtId="187" formatCode="_-* #,##0.0000_-;\-* #,##0.0000_-;_-* &quot;-&quot;??_-;_-@_-"/>
    <numFmt numFmtId="188" formatCode="_-* #,##0.00000_-;\-* #,##0.00000_-;_-* &quot;-&quot;??_-;_-@_-"/>
    <numFmt numFmtId="189" formatCode="0.0000000"/>
    <numFmt numFmtId="190" formatCode="General_)"/>
    <numFmt numFmtId="191" formatCode="0.000%"/>
    <numFmt numFmtId="192" formatCode="0.000000"/>
    <numFmt numFmtId="193" formatCode="0.000000000"/>
    <numFmt numFmtId="194" formatCode="0.00000000"/>
    <numFmt numFmtId="195" formatCode="\1\9\8\8\-\8\9"/>
    <numFmt numFmtId="196" formatCode="\1\9\8\8\-\8\9;\1\9\8\9\-\90"/>
    <numFmt numFmtId="197" formatCode="\1\9\8\8\-\8\9\1\9\8\9\-\9#,##0"/>
    <numFmt numFmtId="198" formatCode="0.0000_)"/>
    <numFmt numFmtId="199" formatCode="#,##0_);\(#,##0\)"/>
    <numFmt numFmtId="200" formatCode="0.000_)"/>
    <numFmt numFmtId="201" formatCode="0.00_)"/>
    <numFmt numFmtId="202" formatCode="0.0_)"/>
    <numFmt numFmtId="203" formatCode="0_)"/>
    <numFmt numFmtId="204" formatCode="#,##0.0000"/>
    <numFmt numFmtId="205" formatCode="#,##0.0_);\(#,##0.0\)"/>
    <numFmt numFmtId="206" formatCode="_-* #,##0.0_-;\-* #,##0.0_-;_-* &quot;-&quot;_-;_-@_-"/>
    <numFmt numFmtId="207" formatCode="_-* #,##0.000_-;\-* #,##0.000_-;_-* &quot;-&quot;???_-;_-@_-"/>
    <numFmt numFmtId="208" formatCode="0_ ;\-0\ "/>
    <numFmt numFmtId="209" formatCode="[&gt;0.5]#,##0;[&lt;-0.5]\-#,##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0.0000000000"/>
  </numFmts>
  <fonts count="100">
    <font>
      <sz val="10"/>
      <name val="Arial"/>
      <family val="0"/>
    </font>
    <font>
      <u val="single"/>
      <sz val="10"/>
      <color indexed="36"/>
      <name val="Arial"/>
      <family val="2"/>
    </font>
    <font>
      <u val="single"/>
      <sz val="10"/>
      <color indexed="12"/>
      <name val="Arial"/>
      <family val="2"/>
    </font>
    <font>
      <sz val="8"/>
      <name val="Arial"/>
      <family val="2"/>
    </font>
    <font>
      <sz val="12"/>
      <name val="Arial"/>
      <family val="2"/>
    </font>
    <font>
      <b/>
      <sz val="12"/>
      <name val="Arial"/>
      <family val="2"/>
    </font>
    <font>
      <i/>
      <sz val="12"/>
      <name val="Arial"/>
      <family val="2"/>
    </font>
    <font>
      <b/>
      <i/>
      <sz val="12"/>
      <name val="Arial"/>
      <family val="2"/>
    </font>
    <font>
      <sz val="10"/>
      <color indexed="8"/>
      <name val="Arial"/>
      <family val="2"/>
    </font>
    <font>
      <vertAlign val="superscript"/>
      <sz val="12"/>
      <name val="Arial"/>
      <family val="2"/>
    </font>
    <font>
      <b/>
      <sz val="10"/>
      <name val="Arial"/>
      <family val="2"/>
    </font>
    <font>
      <b/>
      <vertAlign val="superscript"/>
      <sz val="12"/>
      <name val="Arial"/>
      <family val="2"/>
    </font>
    <font>
      <sz val="9"/>
      <name val="Arial"/>
      <family val="2"/>
    </font>
    <font>
      <vertAlign val="superscript"/>
      <sz val="9"/>
      <name val="Arial"/>
      <family val="2"/>
    </font>
    <font>
      <i/>
      <sz val="9"/>
      <name val="Arial"/>
      <family val="2"/>
    </font>
    <font>
      <vertAlign val="superscript"/>
      <sz val="10"/>
      <name val="Arial"/>
      <family val="2"/>
    </font>
    <font>
      <i/>
      <sz val="10"/>
      <name val="Arial"/>
      <family val="2"/>
    </font>
    <font>
      <u val="single"/>
      <sz val="9"/>
      <name val="Arial"/>
      <family val="2"/>
    </font>
    <font>
      <vertAlign val="superscript"/>
      <sz val="9"/>
      <color indexed="10"/>
      <name val="Arial"/>
      <family val="2"/>
    </font>
    <font>
      <sz val="12"/>
      <name val="Arial MT"/>
      <family val="0"/>
    </font>
    <font>
      <sz val="10"/>
      <color indexed="10"/>
      <name val="Arial"/>
      <family val="2"/>
    </font>
    <font>
      <b/>
      <sz val="9"/>
      <name val="Arial"/>
      <family val="2"/>
    </font>
    <font>
      <b/>
      <sz val="12"/>
      <color indexed="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vertAlign val="superscript"/>
      <sz val="12"/>
      <name val="Times New Roman"/>
      <family val="1"/>
    </font>
    <font>
      <sz val="11"/>
      <color indexed="17"/>
      <name val="Calibri"/>
      <family val="2"/>
    </font>
    <font>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color indexed="12"/>
      <name val="Arial"/>
      <family val="2"/>
    </font>
    <font>
      <sz val="12"/>
      <color indexed="9"/>
      <name val="Arial"/>
      <family val="2"/>
    </font>
    <font>
      <sz val="12"/>
      <color indexed="10"/>
      <name val="Arial"/>
      <family val="2"/>
    </font>
    <font>
      <b/>
      <sz val="13"/>
      <name val="Arial"/>
      <family val="2"/>
    </font>
    <font>
      <b/>
      <vertAlign val="superscript"/>
      <sz val="10"/>
      <name val="Arial"/>
      <family val="2"/>
    </font>
    <font>
      <b/>
      <vertAlign val="superscript"/>
      <sz val="10"/>
      <color indexed="8"/>
      <name val="Arial"/>
      <family val="2"/>
    </font>
    <font>
      <vertAlign val="superscript"/>
      <sz val="10"/>
      <color indexed="8"/>
      <name val="Arial"/>
      <family val="2"/>
    </font>
    <font>
      <b/>
      <i/>
      <sz val="10"/>
      <name val="Arial"/>
      <family val="2"/>
    </font>
    <font>
      <sz val="9"/>
      <color indexed="10"/>
      <name val="Arial"/>
      <family val="2"/>
    </font>
    <font>
      <b/>
      <sz val="14"/>
      <name val="Arial"/>
      <family val="2"/>
    </font>
    <font>
      <sz val="18"/>
      <name val="Arial"/>
      <family val="2"/>
    </font>
    <font>
      <sz val="10"/>
      <color indexed="12"/>
      <name val="Arial"/>
      <family val="2"/>
    </font>
    <font>
      <sz val="12"/>
      <color indexed="8"/>
      <name val="Arial"/>
      <family val="2"/>
    </font>
    <font>
      <sz val="9"/>
      <color indexed="8"/>
      <name val="Arial"/>
      <family val="2"/>
    </font>
    <font>
      <b/>
      <sz val="11.75"/>
      <color indexed="8"/>
      <name val="Arial"/>
      <family val="2"/>
    </font>
    <font>
      <b/>
      <sz val="14"/>
      <color indexed="8"/>
      <name val="Arial"/>
      <family val="2"/>
    </font>
    <font>
      <b/>
      <sz val="12"/>
      <color indexed="8"/>
      <name val="Arial"/>
      <family val="2"/>
    </font>
    <font>
      <b/>
      <sz val="9.2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i/>
      <sz val="12"/>
      <color indexed="12"/>
      <name val="Arial"/>
      <family val="2"/>
    </font>
    <font>
      <b/>
      <sz val="8"/>
      <color indexed="8"/>
      <name val="Arial"/>
      <family val="2"/>
    </font>
    <font>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2"/>
      <color rgb="FF0000FF"/>
      <name val="Arial"/>
      <family val="2"/>
    </font>
    <font>
      <sz val="12"/>
      <color rgb="FF0000FF"/>
      <name val="Arial"/>
      <family val="2"/>
    </font>
    <font>
      <b/>
      <vertAlign val="superscript"/>
      <sz val="10"/>
      <color theme="1"/>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style="dotted"/>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hair"/>
      <top>
        <color indexed="63"/>
      </top>
      <bottom>
        <color indexed="63"/>
      </bottom>
    </border>
    <border>
      <left>
        <color indexed="63"/>
      </left>
      <right style="hair"/>
      <top>
        <color indexed="63"/>
      </top>
      <bottom style="medium"/>
    </border>
    <border>
      <left>
        <color indexed="63"/>
      </left>
      <right style="thin"/>
      <top>
        <color indexed="63"/>
      </top>
      <bottom style="medium"/>
    </border>
    <border>
      <left style="dotted"/>
      <right>
        <color indexed="63"/>
      </right>
      <top>
        <color indexed="63"/>
      </top>
      <bottom>
        <color indexed="63"/>
      </bottom>
    </border>
    <border>
      <left>
        <color indexed="63"/>
      </left>
      <right style="dotted"/>
      <top>
        <color indexed="63"/>
      </top>
      <bottom style="medium"/>
    </border>
    <border>
      <left style="dotted"/>
      <right>
        <color indexed="63"/>
      </right>
      <top>
        <color indexed="63"/>
      </top>
      <bottom style="medium"/>
    </border>
    <border>
      <left>
        <color indexed="63"/>
      </left>
      <right>
        <color indexed="63"/>
      </right>
      <top>
        <color indexed="63"/>
      </top>
      <bottom style="medium">
        <color indexed="8"/>
      </bottom>
    </border>
    <border>
      <left style="dotted"/>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style="double"/>
    </border>
    <border>
      <left>
        <color indexed="63"/>
      </left>
      <right style="dotted"/>
      <top style="thin"/>
      <bottom>
        <color indexed="63"/>
      </bottom>
    </border>
    <border>
      <left>
        <color indexed="63"/>
      </left>
      <right style="dotted"/>
      <top>
        <color indexed="63"/>
      </top>
      <bottom style="double"/>
    </border>
    <border>
      <left>
        <color indexed="63"/>
      </left>
      <right style="hair"/>
      <top style="thin"/>
      <bottom>
        <color indexed="63"/>
      </bottom>
    </border>
    <border>
      <left>
        <color indexed="63"/>
      </left>
      <right style="hair"/>
      <top>
        <color indexed="63"/>
      </top>
      <bottom style="double"/>
    </border>
    <border>
      <left>
        <color indexed="63"/>
      </left>
      <right style="thin"/>
      <top style="medium"/>
      <bottom>
        <color indexed="63"/>
      </bottom>
    </border>
    <border>
      <left style="thin"/>
      <right>
        <color indexed="63"/>
      </right>
      <top style="medium"/>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24" fillId="3" borderId="0" applyNumberFormat="0" applyBorder="0" applyAlignment="0" applyProtection="0"/>
    <xf numFmtId="0" fontId="80" fillId="4" borderId="0" applyNumberFormat="0" applyBorder="0" applyAlignment="0" applyProtection="0"/>
    <xf numFmtId="0" fontId="24" fillId="5" borderId="0" applyNumberFormat="0" applyBorder="0" applyAlignment="0" applyProtection="0"/>
    <xf numFmtId="0" fontId="80" fillId="6" borderId="0" applyNumberFormat="0" applyBorder="0" applyAlignment="0" applyProtection="0"/>
    <xf numFmtId="0" fontId="24" fillId="7" borderId="0" applyNumberFormat="0" applyBorder="0" applyAlignment="0" applyProtection="0"/>
    <xf numFmtId="0" fontId="80" fillId="8" borderId="0" applyNumberFormat="0" applyBorder="0" applyAlignment="0" applyProtection="0"/>
    <xf numFmtId="0" fontId="24" fillId="9" borderId="0" applyNumberFormat="0" applyBorder="0" applyAlignment="0" applyProtection="0"/>
    <xf numFmtId="0" fontId="80" fillId="10" borderId="0" applyNumberFormat="0" applyBorder="0" applyAlignment="0" applyProtection="0"/>
    <xf numFmtId="0" fontId="24" fillId="11" borderId="0" applyNumberFormat="0" applyBorder="0" applyAlignment="0" applyProtection="0"/>
    <xf numFmtId="0" fontId="80" fillId="12" borderId="0" applyNumberFormat="0" applyBorder="0" applyAlignment="0" applyProtection="0"/>
    <xf numFmtId="0" fontId="24" fillId="13" borderId="0" applyNumberFormat="0" applyBorder="0" applyAlignment="0" applyProtection="0"/>
    <xf numFmtId="0" fontId="80" fillId="14" borderId="0" applyNumberFormat="0" applyBorder="0" applyAlignment="0" applyProtection="0"/>
    <xf numFmtId="0" fontId="24" fillId="15" borderId="0" applyNumberFormat="0" applyBorder="0" applyAlignment="0" applyProtection="0"/>
    <xf numFmtId="0" fontId="80" fillId="16" borderId="0" applyNumberFormat="0" applyBorder="0" applyAlignment="0" applyProtection="0"/>
    <xf numFmtId="0" fontId="24" fillId="17" borderId="0" applyNumberFormat="0" applyBorder="0" applyAlignment="0" applyProtection="0"/>
    <xf numFmtId="0" fontId="80" fillId="18" borderId="0" applyNumberFormat="0" applyBorder="0" applyAlignment="0" applyProtection="0"/>
    <xf numFmtId="0" fontId="24" fillId="19" borderId="0" applyNumberFormat="0" applyBorder="0" applyAlignment="0" applyProtection="0"/>
    <xf numFmtId="0" fontId="80" fillId="20" borderId="0" applyNumberFormat="0" applyBorder="0" applyAlignment="0" applyProtection="0"/>
    <xf numFmtId="0" fontId="24" fillId="9" borderId="0" applyNumberFormat="0" applyBorder="0" applyAlignment="0" applyProtection="0"/>
    <xf numFmtId="0" fontId="80" fillId="21" borderId="0" applyNumberFormat="0" applyBorder="0" applyAlignment="0" applyProtection="0"/>
    <xf numFmtId="0" fontId="24" fillId="15" borderId="0" applyNumberFormat="0" applyBorder="0" applyAlignment="0" applyProtection="0"/>
    <xf numFmtId="0" fontId="80" fillId="22" borderId="0" applyNumberFormat="0" applyBorder="0" applyAlignment="0" applyProtection="0"/>
    <xf numFmtId="0" fontId="24" fillId="23" borderId="0" applyNumberFormat="0" applyBorder="0" applyAlignment="0" applyProtection="0"/>
    <xf numFmtId="0" fontId="81" fillId="24" borderId="0" applyNumberFormat="0" applyBorder="0" applyAlignment="0" applyProtection="0"/>
    <xf numFmtId="0" fontId="25" fillId="25" borderId="0" applyNumberFormat="0" applyBorder="0" applyAlignment="0" applyProtection="0"/>
    <xf numFmtId="0" fontId="81" fillId="26" borderId="0" applyNumberFormat="0" applyBorder="0" applyAlignment="0" applyProtection="0"/>
    <xf numFmtId="0" fontId="25" fillId="17" borderId="0" applyNumberFormat="0" applyBorder="0" applyAlignment="0" applyProtection="0"/>
    <xf numFmtId="0" fontId="81" fillId="27" borderId="0" applyNumberFormat="0" applyBorder="0" applyAlignment="0" applyProtection="0"/>
    <xf numFmtId="0" fontId="25" fillId="19" borderId="0" applyNumberFormat="0" applyBorder="0" applyAlignment="0" applyProtection="0"/>
    <xf numFmtId="0" fontId="81" fillId="28" borderId="0" applyNumberFormat="0" applyBorder="0" applyAlignment="0" applyProtection="0"/>
    <xf numFmtId="0" fontId="25" fillId="29" borderId="0" applyNumberFormat="0" applyBorder="0" applyAlignment="0" applyProtection="0"/>
    <xf numFmtId="0" fontId="81" fillId="30" borderId="0" applyNumberFormat="0" applyBorder="0" applyAlignment="0" applyProtection="0"/>
    <xf numFmtId="0" fontId="25" fillId="31" borderId="0" applyNumberFormat="0" applyBorder="0" applyAlignment="0" applyProtection="0"/>
    <xf numFmtId="0" fontId="81" fillId="32" borderId="0" applyNumberFormat="0" applyBorder="0" applyAlignment="0" applyProtection="0"/>
    <xf numFmtId="0" fontId="25" fillId="33" borderId="0" applyNumberFormat="0" applyBorder="0" applyAlignment="0" applyProtection="0"/>
    <xf numFmtId="0" fontId="81" fillId="34" borderId="0" applyNumberFormat="0" applyBorder="0" applyAlignment="0" applyProtection="0"/>
    <xf numFmtId="0" fontId="25" fillId="35" borderId="0" applyNumberFormat="0" applyBorder="0" applyAlignment="0" applyProtection="0"/>
    <xf numFmtId="0" fontId="81" fillId="36" borderId="0" applyNumberFormat="0" applyBorder="0" applyAlignment="0" applyProtection="0"/>
    <xf numFmtId="0" fontId="25" fillId="37" borderId="0" applyNumberFormat="0" applyBorder="0" applyAlignment="0" applyProtection="0"/>
    <xf numFmtId="0" fontId="81" fillId="38" borderId="0" applyNumberFormat="0" applyBorder="0" applyAlignment="0" applyProtection="0"/>
    <xf numFmtId="0" fontId="25" fillId="39" borderId="0" applyNumberFormat="0" applyBorder="0" applyAlignment="0" applyProtection="0"/>
    <xf numFmtId="0" fontId="81" fillId="40" borderId="0" applyNumberFormat="0" applyBorder="0" applyAlignment="0" applyProtection="0"/>
    <xf numFmtId="0" fontId="25" fillId="29" borderId="0" applyNumberFormat="0" applyBorder="0" applyAlignment="0" applyProtection="0"/>
    <xf numFmtId="0" fontId="81" fillId="41" borderId="0" applyNumberFormat="0" applyBorder="0" applyAlignment="0" applyProtection="0"/>
    <xf numFmtId="0" fontId="25" fillId="31" borderId="0" applyNumberFormat="0" applyBorder="0" applyAlignment="0" applyProtection="0"/>
    <xf numFmtId="0" fontId="81" fillId="42" borderId="0" applyNumberFormat="0" applyBorder="0" applyAlignment="0" applyProtection="0"/>
    <xf numFmtId="0" fontId="25" fillId="43" borderId="0" applyNumberFormat="0" applyBorder="0" applyAlignment="0" applyProtection="0"/>
    <xf numFmtId="0" fontId="82" fillId="44" borderId="0" applyNumberFormat="0" applyBorder="0" applyAlignment="0" applyProtection="0"/>
    <xf numFmtId="0" fontId="26" fillId="5" borderId="0" applyNumberFormat="0" applyBorder="0" applyAlignment="0" applyProtection="0"/>
    <xf numFmtId="0" fontId="83" fillId="45" borderId="1" applyNumberFormat="0" applyAlignment="0" applyProtection="0"/>
    <xf numFmtId="0" fontId="27" fillId="46" borderId="2" applyNumberFormat="0" applyAlignment="0" applyProtection="0"/>
    <xf numFmtId="0" fontId="84" fillId="47" borderId="3" applyNumberFormat="0" applyAlignment="0" applyProtection="0"/>
    <xf numFmtId="0" fontId="2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9" fontId="29" fillId="0" borderId="0">
      <alignment/>
      <protection/>
    </xf>
    <xf numFmtId="0" fontId="85" fillId="0" borderId="0" applyNumberForma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3" fontId="31" fillId="0" borderId="0">
      <alignment/>
      <protection/>
    </xf>
    <xf numFmtId="0" fontId="86" fillId="49" borderId="0" applyNumberFormat="0" applyBorder="0" applyAlignment="0" applyProtection="0"/>
    <xf numFmtId="0" fontId="32" fillId="7" borderId="0" applyNumberFormat="0" applyBorder="0" applyAlignment="0" applyProtection="0"/>
    <xf numFmtId="209" fontId="33" fillId="0" borderId="0">
      <alignment horizontal="left" vertical="center"/>
      <protection/>
    </xf>
    <xf numFmtId="0" fontId="87" fillId="0" borderId="5" applyNumberFormat="0" applyFill="0" applyAlignment="0" applyProtection="0"/>
    <xf numFmtId="0" fontId="34" fillId="0" borderId="6" applyNumberFormat="0" applyFill="0" applyAlignment="0" applyProtection="0"/>
    <xf numFmtId="0" fontId="88" fillId="0" borderId="7" applyNumberFormat="0" applyFill="0" applyAlignment="0" applyProtection="0"/>
    <xf numFmtId="0" fontId="35" fillId="0" borderId="8" applyNumberFormat="0" applyFill="0" applyAlignment="0" applyProtection="0"/>
    <xf numFmtId="0" fontId="89" fillId="0" borderId="9" applyNumberFormat="0" applyFill="0" applyAlignment="0" applyProtection="0"/>
    <xf numFmtId="0" fontId="36" fillId="0" borderId="10" applyNumberFormat="0" applyFill="0" applyAlignment="0" applyProtection="0"/>
    <xf numFmtId="0" fontId="89" fillId="0" borderId="0" applyNumberForma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90" fillId="50" borderId="1" applyNumberFormat="0" applyAlignment="0" applyProtection="0"/>
    <xf numFmtId="0" fontId="37" fillId="13" borderId="2" applyNumberFormat="0" applyAlignment="0" applyProtection="0"/>
    <xf numFmtId="0" fontId="91" fillId="0" borderId="11" applyNumberFormat="0" applyFill="0" applyAlignment="0" applyProtection="0"/>
    <xf numFmtId="0" fontId="38" fillId="0" borderId="12" applyNumberFormat="0" applyFill="0" applyAlignment="0" applyProtection="0"/>
    <xf numFmtId="0" fontId="92" fillId="51" borderId="0" applyNumberFormat="0" applyBorder="0" applyAlignment="0" applyProtection="0"/>
    <xf numFmtId="0" fontId="39" fillId="52" borderId="0" applyNumberFormat="0" applyBorder="0" applyAlignment="0" applyProtection="0"/>
    <xf numFmtId="0" fontId="0" fillId="0" borderId="0">
      <alignment/>
      <protection/>
    </xf>
    <xf numFmtId="0" fontId="80" fillId="0" borderId="0">
      <alignment/>
      <protection/>
    </xf>
    <xf numFmtId="0" fontId="0" fillId="53" borderId="13" applyNumberFormat="0" applyFont="0" applyAlignment="0" applyProtection="0"/>
    <xf numFmtId="0" fontId="0" fillId="54" borderId="14" applyNumberFormat="0" applyFont="0" applyAlignment="0" applyProtection="0"/>
    <xf numFmtId="0" fontId="93" fillId="45" borderId="15" applyNumberFormat="0" applyAlignment="0" applyProtection="0"/>
    <xf numFmtId="0" fontId="4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209" fontId="40" fillId="0" borderId="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95" fillId="0" borderId="17" applyNumberFormat="0" applyFill="0" applyAlignment="0" applyProtection="0"/>
    <xf numFmtId="0" fontId="43" fillId="0" borderId="18" applyNumberFormat="0" applyFill="0" applyAlignment="0" applyProtection="0"/>
    <xf numFmtId="0" fontId="96" fillId="0" borderId="0" applyNumberFormat="0" applyFill="0" applyBorder="0" applyAlignment="0" applyProtection="0"/>
    <xf numFmtId="0" fontId="44" fillId="0" borderId="0" applyNumberFormat="0" applyFill="0" applyBorder="0" applyAlignment="0" applyProtection="0"/>
  </cellStyleXfs>
  <cellXfs count="536">
    <xf numFmtId="0" fontId="0" fillId="0" borderId="0" xfId="0" applyAlignment="1">
      <alignment/>
    </xf>
    <xf numFmtId="0" fontId="5" fillId="55" borderId="0" xfId="0" applyFont="1" applyFill="1" applyAlignment="1">
      <alignment horizontal="left"/>
    </xf>
    <xf numFmtId="0" fontId="4" fillId="55" borderId="0" xfId="0" applyFont="1" applyFill="1" applyAlignment="1">
      <alignment/>
    </xf>
    <xf numFmtId="0" fontId="0" fillId="55" borderId="0" xfId="0" applyFill="1" applyAlignment="1">
      <alignment/>
    </xf>
    <xf numFmtId="0" fontId="4" fillId="55" borderId="0" xfId="0" applyFont="1" applyFill="1" applyAlignment="1">
      <alignment horizontal="left"/>
    </xf>
    <xf numFmtId="0" fontId="5" fillId="55" borderId="0" xfId="0" applyFont="1" applyFill="1" applyAlignment="1">
      <alignment horizontal="left" vertical="top"/>
    </xf>
    <xf numFmtId="0" fontId="0" fillId="55" borderId="0" xfId="0" applyFont="1" applyFill="1" applyAlignment="1">
      <alignment/>
    </xf>
    <xf numFmtId="0" fontId="0" fillId="55" borderId="0" xfId="0" applyFill="1" applyAlignment="1">
      <alignment horizontal="left"/>
    </xf>
    <xf numFmtId="0" fontId="4" fillId="55" borderId="0" xfId="0" applyFont="1" applyFill="1" applyAlignment="1">
      <alignment/>
    </xf>
    <xf numFmtId="0" fontId="13" fillId="55" borderId="0" xfId="0" applyFont="1" applyFill="1" applyAlignment="1">
      <alignment horizontal="left"/>
    </xf>
    <xf numFmtId="0" fontId="4" fillId="55" borderId="19" xfId="0" applyFont="1" applyFill="1" applyBorder="1" applyAlignment="1">
      <alignment horizontal="left" vertical="top" wrapText="1"/>
    </xf>
    <xf numFmtId="0" fontId="5" fillId="55" borderId="20" xfId="0" applyFont="1" applyFill="1" applyBorder="1" applyAlignment="1">
      <alignment horizontal="left"/>
    </xf>
    <xf numFmtId="0" fontId="12" fillId="55" borderId="0" xfId="0" applyFont="1" applyFill="1" applyAlignment="1">
      <alignment/>
    </xf>
    <xf numFmtId="0" fontId="16" fillId="55" borderId="0" xfId="0" applyFont="1" applyFill="1" applyAlignment="1">
      <alignment/>
    </xf>
    <xf numFmtId="3" fontId="4" fillId="0" borderId="0" xfId="97" applyNumberFormat="1" applyFont="1" applyFill="1" applyBorder="1" applyAlignment="1">
      <alignment horizontal="right"/>
      <protection/>
    </xf>
    <xf numFmtId="0" fontId="5" fillId="0" borderId="0" xfId="97" applyFont="1" applyFill="1" applyBorder="1">
      <alignment/>
      <protection/>
    </xf>
    <xf numFmtId="0" fontId="4" fillId="0" borderId="0" xfId="97" applyFont="1" applyFill="1" applyBorder="1">
      <alignment/>
      <protection/>
    </xf>
    <xf numFmtId="1" fontId="7" fillId="0" borderId="21" xfId="97" applyNumberFormat="1" applyFont="1" applyFill="1" applyBorder="1" applyAlignment="1">
      <alignment horizontal="centerContinuous" vertical="top" wrapText="1"/>
      <protection/>
    </xf>
    <xf numFmtId="0" fontId="7" fillId="0" borderId="22" xfId="97" applyFont="1" applyFill="1" applyBorder="1" applyAlignment="1">
      <alignment horizontal="centerContinuous" vertical="top" wrapText="1"/>
      <protection/>
    </xf>
    <xf numFmtId="1" fontId="7" fillId="0" borderId="23" xfId="97" applyNumberFormat="1" applyFont="1" applyFill="1" applyBorder="1" applyAlignment="1" quotePrefix="1">
      <alignment horizontal="center" vertical="top" wrapText="1"/>
      <protection/>
    </xf>
    <xf numFmtId="1" fontId="4" fillId="0" borderId="0" xfId="97" applyNumberFormat="1" applyFont="1" applyFill="1" applyBorder="1">
      <alignment/>
      <protection/>
    </xf>
    <xf numFmtId="0" fontId="6" fillId="0" borderId="0" xfId="97" applyFont="1" applyFill="1" applyBorder="1">
      <alignment/>
      <protection/>
    </xf>
    <xf numFmtId="0" fontId="4" fillId="0" borderId="20" xfId="97" applyFont="1" applyFill="1" applyBorder="1">
      <alignment/>
      <protection/>
    </xf>
    <xf numFmtId="0" fontId="5" fillId="0" borderId="22" xfId="97" applyFont="1" applyFill="1" applyBorder="1">
      <alignment/>
      <protection/>
    </xf>
    <xf numFmtId="0" fontId="5" fillId="0" borderId="24" xfId="97" applyFont="1" applyFill="1" applyBorder="1">
      <alignment/>
      <protection/>
    </xf>
    <xf numFmtId="0" fontId="7" fillId="0" borderId="24" xfId="97" applyFont="1" applyFill="1" applyBorder="1" applyAlignment="1" quotePrefix="1">
      <alignment horizontal="center" vertical="top" wrapText="1"/>
      <protection/>
    </xf>
    <xf numFmtId="0" fontId="6" fillId="0" borderId="0" xfId="97" applyFont="1" applyFill="1" applyBorder="1" applyAlignment="1">
      <alignment horizontal="right"/>
      <protection/>
    </xf>
    <xf numFmtId="0" fontId="7" fillId="0" borderId="25" xfId="97" applyFont="1" applyFill="1" applyBorder="1" applyAlignment="1">
      <alignment horizontal="center" vertical="top" wrapText="1"/>
      <protection/>
    </xf>
    <xf numFmtId="0" fontId="7" fillId="0" borderId="0" xfId="97" applyFont="1" applyFill="1" applyBorder="1" applyAlignment="1">
      <alignment horizontal="center" vertical="top" wrapText="1"/>
      <protection/>
    </xf>
    <xf numFmtId="0" fontId="5" fillId="0" borderId="0" xfId="97" applyFont="1" applyFill="1" applyBorder="1" applyAlignment="1">
      <alignment horizontal="left"/>
      <protection/>
    </xf>
    <xf numFmtId="0" fontId="4" fillId="0" borderId="0" xfId="97" applyFont="1" applyFill="1" applyBorder="1" applyAlignment="1">
      <alignment horizontal="left"/>
      <protection/>
    </xf>
    <xf numFmtId="3" fontId="4" fillId="0" borderId="0" xfId="71" applyNumberFormat="1" applyFont="1" applyFill="1" applyBorder="1" applyAlignment="1">
      <alignment/>
    </xf>
    <xf numFmtId="3" fontId="4" fillId="0" borderId="0" xfId="97" applyNumberFormat="1" applyFont="1" applyFill="1" applyBorder="1">
      <alignment/>
      <protection/>
    </xf>
    <xf numFmtId="3" fontId="4" fillId="0" borderId="0" xfId="71" applyNumberFormat="1" applyFont="1" applyFill="1" applyBorder="1" applyAlignment="1">
      <alignment horizontal="right"/>
    </xf>
    <xf numFmtId="0" fontId="5" fillId="0" borderId="0" xfId="97" applyFont="1" applyFill="1" applyBorder="1" applyAlignment="1" quotePrefix="1">
      <alignment horizontal="left"/>
      <protection/>
    </xf>
    <xf numFmtId="0" fontId="0" fillId="0" borderId="0" xfId="97" applyFont="1" applyFill="1" applyBorder="1">
      <alignment/>
      <protection/>
    </xf>
    <xf numFmtId="0" fontId="13" fillId="0" borderId="0" xfId="97" applyFont="1" applyFill="1" applyBorder="1" applyAlignment="1">
      <alignment horizontal="left"/>
      <protection/>
    </xf>
    <xf numFmtId="0" fontId="12" fillId="0" borderId="0" xfId="97" applyFont="1" applyFill="1" applyBorder="1" applyAlignment="1">
      <alignment horizontal="left"/>
      <protection/>
    </xf>
    <xf numFmtId="0" fontId="9" fillId="0" borderId="0" xfId="97" applyFont="1" applyFill="1" applyBorder="1" applyAlignment="1">
      <alignment horizontal="left"/>
      <protection/>
    </xf>
    <xf numFmtId="0" fontId="22" fillId="0" borderId="0" xfId="97" applyFont="1" applyFill="1" applyBorder="1">
      <alignment/>
      <protection/>
    </xf>
    <xf numFmtId="0" fontId="12" fillId="0" borderId="0" xfId="97" applyFont="1" applyFill="1" applyBorder="1">
      <alignment/>
      <protection/>
    </xf>
    <xf numFmtId="0" fontId="14" fillId="0" borderId="0" xfId="97" applyFont="1" applyFill="1" applyBorder="1">
      <alignment/>
      <protection/>
    </xf>
    <xf numFmtId="0" fontId="13" fillId="0" borderId="0" xfId="97" applyFont="1" applyFill="1" applyBorder="1" applyAlignment="1">
      <alignment horizontal="left" wrapText="1"/>
      <protection/>
    </xf>
    <xf numFmtId="3" fontId="4" fillId="0" borderId="0" xfId="97" applyNumberFormat="1" applyFont="1" applyFill="1" applyBorder="1" applyAlignment="1">
      <alignment horizontal="right" vertical="top" wrapText="1"/>
      <protection/>
    </xf>
    <xf numFmtId="1" fontId="97" fillId="0" borderId="25" xfId="97" applyNumberFormat="1" applyFont="1" applyFill="1" applyBorder="1" applyAlignment="1">
      <alignment horizontal="center" vertical="top" wrapText="1"/>
      <protection/>
    </xf>
    <xf numFmtId="1" fontId="97" fillId="0" borderId="0" xfId="97" applyNumberFormat="1" applyFont="1" applyFill="1" applyBorder="1" applyAlignment="1">
      <alignment horizontal="center" vertical="top" wrapText="1"/>
      <protection/>
    </xf>
    <xf numFmtId="0" fontId="4" fillId="0" borderId="0" xfId="0" applyFont="1" applyFill="1" applyAlignment="1">
      <alignment/>
    </xf>
    <xf numFmtId="0" fontId="4" fillId="56" borderId="0" xfId="97" applyFont="1" applyFill="1" applyBorder="1">
      <alignment/>
      <protection/>
    </xf>
    <xf numFmtId="1" fontId="4" fillId="56" borderId="0" xfId="97" applyNumberFormat="1" applyFont="1" applyFill="1" applyBorder="1">
      <alignment/>
      <protection/>
    </xf>
    <xf numFmtId="0" fontId="4" fillId="56" borderId="0" xfId="97" applyFont="1" applyFill="1" applyAlignment="1">
      <alignment horizontal="center"/>
      <protection/>
    </xf>
    <xf numFmtId="3" fontId="4" fillId="56" borderId="0" xfId="97" applyNumberFormat="1" applyFont="1" applyFill="1">
      <alignment/>
      <protection/>
    </xf>
    <xf numFmtId="3" fontId="4" fillId="56" borderId="0" xfId="97" applyNumberFormat="1" applyFont="1" applyFill="1" applyBorder="1">
      <alignment/>
      <protection/>
    </xf>
    <xf numFmtId="0" fontId="6" fillId="56" borderId="0" xfId="97" applyFont="1" applyFill="1" applyBorder="1">
      <alignment/>
      <protection/>
    </xf>
    <xf numFmtId="3" fontId="7" fillId="56" borderId="0" xfId="97" applyNumberFormat="1" applyFont="1" applyFill="1" applyBorder="1" applyAlignment="1">
      <alignment horizontal="right"/>
      <protection/>
    </xf>
    <xf numFmtId="3" fontId="6" fillId="56" borderId="0" xfId="97" applyNumberFormat="1" applyFont="1" applyFill="1" applyBorder="1" applyAlignment="1">
      <alignment horizontal="right"/>
      <protection/>
    </xf>
    <xf numFmtId="9" fontId="97" fillId="56" borderId="0" xfId="104" applyNumberFormat="1" applyFont="1" applyFill="1" applyBorder="1" applyAlignment="1">
      <alignment/>
    </xf>
    <xf numFmtId="9" fontId="97" fillId="56" borderId="0" xfId="97" applyNumberFormat="1" applyFont="1" applyFill="1" applyBorder="1" applyAlignment="1">
      <alignment horizontal="right"/>
      <protection/>
    </xf>
    <xf numFmtId="9" fontId="97" fillId="56" borderId="20" xfId="104" applyNumberFormat="1" applyFont="1" applyFill="1" applyBorder="1" applyAlignment="1">
      <alignment/>
    </xf>
    <xf numFmtId="0" fontId="4" fillId="56" borderId="20" xfId="97" applyFont="1" applyFill="1" applyBorder="1" applyAlignment="1">
      <alignment horizontal="center"/>
      <protection/>
    </xf>
    <xf numFmtId="0" fontId="4" fillId="56" borderId="20" xfId="97" applyFont="1" applyFill="1" applyBorder="1" applyAlignment="1">
      <alignment horizontal="right"/>
      <protection/>
    </xf>
    <xf numFmtId="9" fontId="97" fillId="56" borderId="20" xfId="97" applyNumberFormat="1" applyFont="1" applyFill="1" applyBorder="1">
      <alignment/>
      <protection/>
    </xf>
    <xf numFmtId="9" fontId="97" fillId="56" borderId="20" xfId="97" applyNumberFormat="1" applyFont="1" applyFill="1" applyBorder="1" applyAlignment="1">
      <alignment horizontal="right"/>
      <protection/>
    </xf>
    <xf numFmtId="0" fontId="4" fillId="56" borderId="0" xfId="97" applyFont="1" applyFill="1" applyAlignment="1">
      <alignment horizontal="right"/>
      <protection/>
    </xf>
    <xf numFmtId="1" fontId="4" fillId="56" borderId="0" xfId="97" applyNumberFormat="1" applyFont="1" applyFill="1" applyBorder="1" applyAlignment="1">
      <alignment horizontal="right"/>
      <protection/>
    </xf>
    <xf numFmtId="1" fontId="4" fillId="56" borderId="0" xfId="97" applyNumberFormat="1" applyFont="1" applyFill="1" applyAlignment="1">
      <alignment horizontal="right"/>
      <protection/>
    </xf>
    <xf numFmtId="0" fontId="4" fillId="56" borderId="26" xfId="97" applyFont="1" applyFill="1" applyBorder="1" applyAlignment="1">
      <alignment horizontal="right"/>
      <protection/>
    </xf>
    <xf numFmtId="3" fontId="4" fillId="56" borderId="0" xfId="97" applyNumberFormat="1" applyFont="1" applyFill="1" applyAlignment="1">
      <alignment horizontal="right"/>
      <protection/>
    </xf>
    <xf numFmtId="3" fontId="4" fillId="56" borderId="0" xfId="97" applyNumberFormat="1" applyFont="1" applyFill="1" applyBorder="1" applyAlignment="1">
      <alignment horizontal="right"/>
      <protection/>
    </xf>
    <xf numFmtId="9" fontId="98" fillId="56" borderId="0" xfId="103" applyFont="1" applyFill="1" applyAlignment="1">
      <alignment horizontal="right"/>
    </xf>
    <xf numFmtId="0" fontId="98" fillId="56" borderId="0" xfId="97" applyFont="1" applyFill="1" applyAlignment="1">
      <alignment horizontal="right"/>
      <protection/>
    </xf>
    <xf numFmtId="0" fontId="5" fillId="56" borderId="0" xfId="97" applyFont="1" applyFill="1" applyBorder="1">
      <alignment/>
      <protection/>
    </xf>
    <xf numFmtId="0" fontId="4" fillId="56" borderId="0" xfId="97" applyFont="1" applyFill="1">
      <alignment/>
      <protection/>
    </xf>
    <xf numFmtId="0" fontId="5" fillId="56" borderId="22" xfId="97" applyFont="1" applyFill="1" applyBorder="1">
      <alignment/>
      <protection/>
    </xf>
    <xf numFmtId="0" fontId="5" fillId="56" borderId="24" xfId="97" applyFont="1" applyFill="1" applyBorder="1">
      <alignment/>
      <protection/>
    </xf>
    <xf numFmtId="1" fontId="7" fillId="56" borderId="23" xfId="97" applyNumberFormat="1" applyFont="1" applyFill="1" applyBorder="1" applyAlignment="1" quotePrefix="1">
      <alignment horizontal="center" vertical="top" wrapText="1"/>
      <protection/>
    </xf>
    <xf numFmtId="0" fontId="7" fillId="56" borderId="24" xfId="97" applyFont="1" applyFill="1" applyBorder="1" applyAlignment="1" quotePrefix="1">
      <alignment horizontal="center" vertical="top" wrapText="1"/>
      <protection/>
    </xf>
    <xf numFmtId="0" fontId="6" fillId="56" borderId="0" xfId="97" applyFont="1" applyFill="1" applyBorder="1" applyAlignment="1">
      <alignment horizontal="right"/>
      <protection/>
    </xf>
    <xf numFmtId="3" fontId="4" fillId="57" borderId="0" xfId="97" applyNumberFormat="1" applyFont="1" applyFill="1" applyBorder="1" applyAlignment="1" applyProtection="1">
      <alignment horizontal="right"/>
      <protection/>
    </xf>
    <xf numFmtId="1" fontId="6" fillId="56" borderId="0" xfId="97" applyNumberFormat="1" applyFont="1" applyFill="1" applyBorder="1" applyAlignment="1">
      <alignment horizontal="center"/>
      <protection/>
    </xf>
    <xf numFmtId="0" fontId="5" fillId="56" borderId="20" xfId="97" applyFont="1" applyFill="1" applyBorder="1">
      <alignment/>
      <protection/>
    </xf>
    <xf numFmtId="0" fontId="4" fillId="56" borderId="0" xfId="97" applyFont="1" applyFill="1" applyBorder="1" applyAlignment="1">
      <alignment horizontal="left"/>
      <protection/>
    </xf>
    <xf numFmtId="0" fontId="5" fillId="56" borderId="0" xfId="97" applyFont="1" applyFill="1" applyBorder="1" applyAlignment="1">
      <alignment horizontal="right"/>
      <protection/>
    </xf>
    <xf numFmtId="166" fontId="4" fillId="56" borderId="0" xfId="97" applyNumberFormat="1" applyFont="1" applyFill="1" applyBorder="1">
      <alignment/>
      <protection/>
    </xf>
    <xf numFmtId="0" fontId="4" fillId="56" borderId="20" xfId="97" applyFont="1" applyFill="1" applyBorder="1">
      <alignment/>
      <protection/>
    </xf>
    <xf numFmtId="166" fontId="4" fillId="56" borderId="0" xfId="97" applyNumberFormat="1" applyFont="1" applyFill="1">
      <alignment/>
      <protection/>
    </xf>
    <xf numFmtId="0" fontId="7" fillId="56" borderId="25" xfId="97" applyFont="1" applyFill="1" applyBorder="1" applyAlignment="1">
      <alignment horizontal="center" vertical="top" wrapText="1"/>
      <protection/>
    </xf>
    <xf numFmtId="0" fontId="7" fillId="56" borderId="0" xfId="97" applyFont="1" applyFill="1" applyBorder="1" applyAlignment="1">
      <alignment horizontal="center" vertical="top" wrapText="1"/>
      <protection/>
    </xf>
    <xf numFmtId="0" fontId="5" fillId="56" borderId="0" xfId="97" applyFont="1" applyFill="1" applyBorder="1" applyAlignment="1" quotePrefix="1">
      <alignment horizontal="left"/>
      <protection/>
    </xf>
    <xf numFmtId="0" fontId="0" fillId="56" borderId="0" xfId="97" applyFont="1" applyFill="1" applyBorder="1">
      <alignment/>
      <protection/>
    </xf>
    <xf numFmtId="0" fontId="12" fillId="56" borderId="0" xfId="97" applyFont="1" applyFill="1" applyBorder="1" applyAlignment="1">
      <alignment horizontal="left"/>
      <protection/>
    </xf>
    <xf numFmtId="1" fontId="97" fillId="56" borderId="25" xfId="97" applyNumberFormat="1" applyFont="1" applyFill="1" applyBorder="1" applyAlignment="1">
      <alignment horizontal="center"/>
      <protection/>
    </xf>
    <xf numFmtId="1" fontId="97" fillId="56" borderId="0" xfId="97" applyNumberFormat="1" applyFont="1" applyFill="1" applyBorder="1" applyAlignment="1">
      <alignment horizontal="center"/>
      <protection/>
    </xf>
    <xf numFmtId="0" fontId="0" fillId="56" borderId="0" xfId="97" applyFont="1" applyFill="1" applyBorder="1" applyAlignment="1">
      <alignment horizontal="left"/>
      <protection/>
    </xf>
    <xf numFmtId="166" fontId="0" fillId="56" borderId="0" xfId="97" applyNumberFormat="1" applyFont="1" applyFill="1" applyBorder="1">
      <alignment/>
      <protection/>
    </xf>
    <xf numFmtId="0" fontId="4" fillId="56" borderId="0" xfId="97" applyFont="1" applyFill="1" applyBorder="1" applyAlignment="1">
      <alignment horizontal="right"/>
      <protection/>
    </xf>
    <xf numFmtId="1" fontId="97" fillId="56" borderId="27" xfId="97" applyNumberFormat="1" applyFont="1" applyFill="1" applyBorder="1" applyAlignment="1">
      <alignment horizontal="center"/>
      <protection/>
    </xf>
    <xf numFmtId="1" fontId="97" fillId="56" borderId="20" xfId="97" applyNumberFormat="1" applyFont="1" applyFill="1" applyBorder="1" applyAlignment="1">
      <alignment horizontal="center"/>
      <protection/>
    </xf>
    <xf numFmtId="3" fontId="4" fillId="56" borderId="0" xfId="0" applyNumberFormat="1" applyFont="1" applyFill="1" applyBorder="1" applyAlignment="1">
      <alignment/>
    </xf>
    <xf numFmtId="0" fontId="4" fillId="56" borderId="0" xfId="0" applyFont="1" applyFill="1" applyBorder="1" applyAlignment="1">
      <alignment/>
    </xf>
    <xf numFmtId="0" fontId="40" fillId="0" borderId="0" xfId="97" applyFont="1" applyBorder="1">
      <alignment/>
      <protection/>
    </xf>
    <xf numFmtId="177" fontId="0" fillId="0" borderId="0" xfId="97" applyNumberFormat="1">
      <alignment/>
      <protection/>
    </xf>
    <xf numFmtId="0" fontId="13" fillId="0" borderId="0" xfId="97" applyFont="1" applyAlignment="1">
      <alignment horizontal="left" wrapText="1"/>
      <protection/>
    </xf>
    <xf numFmtId="0" fontId="4" fillId="0" borderId="26" xfId="0" applyFont="1" applyFill="1" applyBorder="1" applyAlignment="1">
      <alignment/>
    </xf>
    <xf numFmtId="0" fontId="5" fillId="56" borderId="28" xfId="97" applyFont="1" applyFill="1" applyBorder="1" applyAlignment="1">
      <alignment horizontal="right"/>
      <protection/>
    </xf>
    <xf numFmtId="0" fontId="23" fillId="56" borderId="0" xfId="97" applyFont="1" applyFill="1">
      <alignment/>
      <protection/>
    </xf>
    <xf numFmtId="0" fontId="10" fillId="56" borderId="0" xfId="97" applyFont="1" applyFill="1" applyBorder="1">
      <alignment/>
      <protection/>
    </xf>
    <xf numFmtId="0" fontId="16" fillId="56" borderId="0" xfId="97" applyFont="1" applyFill="1" applyBorder="1" applyAlignment="1">
      <alignment horizontal="right"/>
      <protection/>
    </xf>
    <xf numFmtId="0" fontId="0" fillId="56" borderId="0" xfId="97" applyFont="1" applyFill="1">
      <alignment/>
      <protection/>
    </xf>
    <xf numFmtId="166" fontId="4" fillId="56" borderId="0" xfId="97" applyNumberFormat="1" applyFont="1" applyFill="1" applyAlignment="1">
      <alignment horizontal="right"/>
      <protection/>
    </xf>
    <xf numFmtId="0" fontId="4" fillId="56" borderId="0" xfId="97" applyFont="1" applyFill="1" applyBorder="1" applyAlignment="1">
      <alignment horizontal="left" indent="1"/>
      <protection/>
    </xf>
    <xf numFmtId="166" fontId="5" fillId="56" borderId="20" xfId="97" applyNumberFormat="1" applyFont="1" applyFill="1" applyBorder="1">
      <alignment/>
      <protection/>
    </xf>
    <xf numFmtId="166" fontId="5" fillId="56" borderId="20" xfId="97" applyNumberFormat="1" applyFont="1" applyFill="1" applyBorder="1" applyAlignment="1">
      <alignment horizontal="right"/>
      <protection/>
    </xf>
    <xf numFmtId="177" fontId="23" fillId="56" borderId="0" xfId="97" applyNumberFormat="1" applyFont="1" applyFill="1">
      <alignment/>
      <protection/>
    </xf>
    <xf numFmtId="177" fontId="23" fillId="56" borderId="0" xfId="97" applyNumberFormat="1" applyFont="1" applyFill="1" applyBorder="1">
      <alignment/>
      <protection/>
    </xf>
    <xf numFmtId="0" fontId="22" fillId="56" borderId="0" xfId="97" applyFont="1" applyFill="1">
      <alignment/>
      <protection/>
    </xf>
    <xf numFmtId="0" fontId="47" fillId="56" borderId="0" xfId="97" applyFont="1" applyFill="1">
      <alignment/>
      <protection/>
    </xf>
    <xf numFmtId="166" fontId="46" fillId="56" borderId="0" xfId="97" applyNumberFormat="1" applyFont="1" applyFill="1" applyBorder="1">
      <alignment/>
      <protection/>
    </xf>
    <xf numFmtId="9" fontId="0" fillId="56" borderId="0" xfId="104" applyFont="1" applyFill="1" applyAlignment="1">
      <alignment/>
    </xf>
    <xf numFmtId="166" fontId="6" fillId="56" borderId="25" xfId="97" applyNumberFormat="1" applyFont="1" applyFill="1" applyBorder="1" applyAlignment="1">
      <alignment horizontal="center"/>
      <protection/>
    </xf>
    <xf numFmtId="166" fontId="48" fillId="56" borderId="0" xfId="97" applyNumberFormat="1" applyFont="1" applyFill="1" applyBorder="1">
      <alignment/>
      <protection/>
    </xf>
    <xf numFmtId="0" fontId="4" fillId="56" borderId="25" xfId="97" applyFont="1" applyFill="1" applyBorder="1">
      <alignment/>
      <protection/>
    </xf>
    <xf numFmtId="166" fontId="46" fillId="56" borderId="20" xfId="97" applyNumberFormat="1" applyFont="1" applyFill="1" applyBorder="1">
      <alignment/>
      <protection/>
    </xf>
    <xf numFmtId="0" fontId="0" fillId="56" borderId="28" xfId="97" applyFont="1" applyFill="1" applyBorder="1">
      <alignment/>
      <protection/>
    </xf>
    <xf numFmtId="0" fontId="4" fillId="56" borderId="28" xfId="97" applyFont="1" applyFill="1" applyBorder="1">
      <alignment/>
      <protection/>
    </xf>
    <xf numFmtId="0" fontId="5" fillId="56" borderId="0" xfId="97" applyFont="1" applyFill="1">
      <alignment/>
      <protection/>
    </xf>
    <xf numFmtId="0" fontId="10" fillId="56" borderId="0" xfId="97" applyFont="1" applyFill="1">
      <alignment/>
      <protection/>
    </xf>
    <xf numFmtId="0" fontId="16" fillId="56" borderId="0" xfId="97" applyFont="1" applyFill="1">
      <alignment/>
      <protection/>
    </xf>
    <xf numFmtId="0" fontId="5" fillId="56" borderId="22" xfId="97" applyFont="1" applyFill="1" applyBorder="1" applyAlignment="1" quotePrefix="1">
      <alignment horizontal="center" vertical="center"/>
      <protection/>
    </xf>
    <xf numFmtId="0" fontId="23" fillId="56" borderId="0" xfId="97" applyFont="1" applyFill="1" applyBorder="1">
      <alignment/>
      <protection/>
    </xf>
    <xf numFmtId="0" fontId="5" fillId="56" borderId="24" xfId="97" applyFont="1" applyFill="1" applyBorder="1" applyAlignment="1" quotePrefix="1">
      <alignment horizontal="center" vertical="center"/>
      <protection/>
    </xf>
    <xf numFmtId="3" fontId="0" fillId="57" borderId="0" xfId="97" applyNumberFormat="1" applyFont="1" applyFill="1" applyBorder="1" applyAlignment="1" applyProtection="1">
      <alignment horizontal="right"/>
      <protection/>
    </xf>
    <xf numFmtId="0" fontId="4" fillId="56" borderId="28" xfId="97" applyFont="1" applyFill="1" applyBorder="1" applyAlignment="1">
      <alignment horizontal="left"/>
      <protection/>
    </xf>
    <xf numFmtId="166" fontId="6" fillId="56" borderId="29" xfId="97" applyNumberFormat="1" applyFont="1" applyFill="1" applyBorder="1" applyAlignment="1">
      <alignment horizontal="center"/>
      <protection/>
    </xf>
    <xf numFmtId="1" fontId="6" fillId="56" borderId="28" xfId="97" applyNumberFormat="1" applyFont="1" applyFill="1" applyBorder="1" applyAlignment="1">
      <alignment horizontal="center"/>
      <protection/>
    </xf>
    <xf numFmtId="166" fontId="16" fillId="56" borderId="0" xfId="97" applyNumberFormat="1" applyFont="1" applyFill="1" applyBorder="1">
      <alignment/>
      <protection/>
    </xf>
    <xf numFmtId="0" fontId="15" fillId="56" borderId="0" xfId="97" applyFont="1" applyFill="1" applyAlignment="1">
      <alignment horizontal="left"/>
      <protection/>
    </xf>
    <xf numFmtId="166" fontId="20" fillId="56" borderId="0" xfId="97" applyNumberFormat="1" applyFont="1" applyFill="1" applyBorder="1">
      <alignment/>
      <protection/>
    </xf>
    <xf numFmtId="166" fontId="20" fillId="56" borderId="0" xfId="97" applyNumberFormat="1" applyFont="1" applyFill="1">
      <alignment/>
      <protection/>
    </xf>
    <xf numFmtId="0" fontId="20" fillId="56" borderId="0" xfId="97" applyFont="1" applyFill="1">
      <alignment/>
      <protection/>
    </xf>
    <xf numFmtId="166" fontId="0" fillId="56" borderId="0" xfId="97" applyNumberFormat="1" applyFill="1" applyBorder="1">
      <alignment/>
      <protection/>
    </xf>
    <xf numFmtId="166" fontId="0" fillId="56" borderId="0" xfId="97" applyNumberFormat="1" applyFill="1">
      <alignment/>
      <protection/>
    </xf>
    <xf numFmtId="0" fontId="49" fillId="56" borderId="0" xfId="97" applyFont="1" applyFill="1" applyBorder="1">
      <alignment/>
      <protection/>
    </xf>
    <xf numFmtId="0" fontId="5" fillId="56" borderId="0" xfId="97" applyFont="1" applyFill="1" applyBorder="1" applyAlignment="1">
      <alignment/>
      <protection/>
    </xf>
    <xf numFmtId="0" fontId="4" fillId="56" borderId="0" xfId="97" applyFont="1" applyFill="1" applyAlignment="1">
      <alignment horizontal="left"/>
      <protection/>
    </xf>
    <xf numFmtId="0" fontId="6" fillId="56" borderId="0" xfId="97" applyFont="1" applyFill="1" applyAlignment="1">
      <alignment horizontal="left"/>
      <protection/>
    </xf>
    <xf numFmtId="0" fontId="4" fillId="56" borderId="0" xfId="97" applyFont="1" applyFill="1" applyAlignment="1">
      <alignment horizontal="left" indent="1"/>
      <protection/>
    </xf>
    <xf numFmtId="167" fontId="4" fillId="56" borderId="0" xfId="97" applyNumberFormat="1" applyFont="1" applyFill="1">
      <alignment/>
      <protection/>
    </xf>
    <xf numFmtId="167" fontId="4" fillId="56" borderId="0" xfId="97" applyNumberFormat="1" applyFont="1" applyFill="1" applyBorder="1">
      <alignment/>
      <protection/>
    </xf>
    <xf numFmtId="9" fontId="0" fillId="56" borderId="0" xfId="104" applyFont="1" applyFill="1" applyBorder="1" applyAlignment="1">
      <alignment/>
    </xf>
    <xf numFmtId="0" fontId="0" fillId="56" borderId="30" xfId="97" applyFont="1" applyFill="1" applyBorder="1">
      <alignment/>
      <protection/>
    </xf>
    <xf numFmtId="0" fontId="0" fillId="56" borderId="25" xfId="97" applyFont="1" applyFill="1" applyBorder="1">
      <alignment/>
      <protection/>
    </xf>
    <xf numFmtId="0" fontId="4" fillId="56" borderId="24" xfId="97" applyFont="1" applyFill="1" applyBorder="1" applyAlignment="1">
      <alignment horizontal="right"/>
      <protection/>
    </xf>
    <xf numFmtId="0" fontId="5" fillId="56" borderId="24" xfId="97" applyFont="1" applyFill="1" applyBorder="1" applyAlignment="1">
      <alignment horizontal="right"/>
      <protection/>
    </xf>
    <xf numFmtId="0" fontId="5" fillId="56" borderId="24" xfId="97" applyFont="1" applyFill="1" applyBorder="1" applyAlignment="1">
      <alignment horizontal="center"/>
      <protection/>
    </xf>
    <xf numFmtId="0" fontId="0" fillId="0" borderId="0" xfId="0" applyFont="1" applyAlignment="1">
      <alignment wrapText="1"/>
    </xf>
    <xf numFmtId="0" fontId="6" fillId="56" borderId="0" xfId="97" applyFont="1" applyFill="1" applyAlignment="1">
      <alignment horizontal="right"/>
      <protection/>
    </xf>
    <xf numFmtId="1" fontId="4" fillId="56" borderId="0" xfId="97" applyNumberFormat="1" applyFont="1" applyFill="1">
      <alignment/>
      <protection/>
    </xf>
    <xf numFmtId="1" fontId="4" fillId="56" borderId="20" xfId="97" applyNumberFormat="1" applyFont="1" applyFill="1" applyBorder="1">
      <alignment/>
      <protection/>
    </xf>
    <xf numFmtId="1" fontId="4" fillId="56" borderId="20" xfId="0" applyNumberFormat="1" applyFont="1" applyFill="1" applyBorder="1" applyAlignment="1">
      <alignment/>
    </xf>
    <xf numFmtId="1" fontId="6" fillId="56" borderId="0" xfId="97" applyNumberFormat="1" applyFont="1" applyFill="1" applyBorder="1">
      <alignment/>
      <protection/>
    </xf>
    <xf numFmtId="1" fontId="7" fillId="56" borderId="21" xfId="97" applyNumberFormat="1" applyFont="1" applyFill="1" applyBorder="1" applyAlignment="1">
      <alignment horizontal="centerContinuous" vertical="top" wrapText="1"/>
      <protection/>
    </xf>
    <xf numFmtId="0" fontId="7" fillId="56" borderId="22" xfId="97" applyFont="1" applyFill="1" applyBorder="1" applyAlignment="1">
      <alignment horizontal="centerContinuous" vertical="top" wrapText="1"/>
      <protection/>
    </xf>
    <xf numFmtId="0" fontId="5" fillId="56" borderId="31" xfId="97" applyFont="1" applyFill="1" applyBorder="1" applyAlignment="1">
      <alignment horizontal="right"/>
      <protection/>
    </xf>
    <xf numFmtId="0" fontId="4" fillId="56" borderId="32" xfId="97" applyFont="1" applyFill="1" applyBorder="1">
      <alignment/>
      <protection/>
    </xf>
    <xf numFmtId="0" fontId="6" fillId="56" borderId="33" xfId="97" applyFont="1" applyFill="1" applyBorder="1" applyAlignment="1">
      <alignment horizontal="right"/>
      <protection/>
    </xf>
    <xf numFmtId="1" fontId="7" fillId="56" borderId="0" xfId="97" applyNumberFormat="1" applyFont="1" applyFill="1" applyBorder="1" applyAlignment="1">
      <alignment horizontal="center" vertical="top" wrapText="1"/>
      <protection/>
    </xf>
    <xf numFmtId="0" fontId="6" fillId="56" borderId="0" xfId="97" applyFont="1" applyFill="1" applyBorder="1" applyAlignment="1">
      <alignment horizontal="center" vertical="top" wrapText="1"/>
      <protection/>
    </xf>
    <xf numFmtId="3" fontId="4" fillId="56" borderId="31" xfId="97" applyNumberFormat="1" applyFont="1" applyFill="1" applyBorder="1" applyAlignment="1">
      <alignment horizontal="right"/>
      <protection/>
    </xf>
    <xf numFmtId="3" fontId="4" fillId="57" borderId="26" xfId="97" applyNumberFormat="1" applyFont="1" applyFill="1" applyBorder="1" applyAlignment="1" applyProtection="1">
      <alignment horizontal="right"/>
      <protection/>
    </xf>
    <xf numFmtId="1" fontId="97" fillId="56" borderId="25" xfId="97" applyNumberFormat="1" applyFont="1" applyFill="1" applyBorder="1">
      <alignment/>
      <protection/>
    </xf>
    <xf numFmtId="1" fontId="97" fillId="56" borderId="0" xfId="97" applyNumberFormat="1" applyFont="1" applyFill="1" applyBorder="1">
      <alignment/>
      <protection/>
    </xf>
    <xf numFmtId="3" fontId="4" fillId="56" borderId="0" xfId="71" applyNumberFormat="1" applyFont="1" applyFill="1" applyBorder="1" applyAlignment="1">
      <alignment/>
    </xf>
    <xf numFmtId="3" fontId="4" fillId="56" borderId="31" xfId="71" applyNumberFormat="1" applyFont="1" applyFill="1" applyBorder="1" applyAlignment="1">
      <alignment/>
    </xf>
    <xf numFmtId="0" fontId="4" fillId="56" borderId="26" xfId="97" applyFont="1" applyFill="1" applyBorder="1">
      <alignment/>
      <protection/>
    </xf>
    <xf numFmtId="166" fontId="6" fillId="56" borderId="0" xfId="97" applyNumberFormat="1" applyFont="1" applyFill="1" applyBorder="1">
      <alignment/>
      <protection/>
    </xf>
    <xf numFmtId="1" fontId="6" fillId="56" borderId="25" xfId="97" applyNumberFormat="1" applyFont="1" applyFill="1" applyBorder="1">
      <alignment/>
      <protection/>
    </xf>
    <xf numFmtId="0" fontId="7" fillId="56" borderId="0" xfId="97" applyFont="1" applyFill="1" applyBorder="1" applyAlignment="1">
      <alignment horizontal="left"/>
      <protection/>
    </xf>
    <xf numFmtId="3" fontId="7" fillId="56" borderId="31" xfId="97" applyNumberFormat="1" applyFont="1" applyFill="1" applyBorder="1" applyAlignment="1">
      <alignment horizontal="right"/>
      <protection/>
    </xf>
    <xf numFmtId="0" fontId="6" fillId="56" borderId="0" xfId="97" applyFont="1" applyFill="1">
      <alignment/>
      <protection/>
    </xf>
    <xf numFmtId="0" fontId="6" fillId="56" borderId="0" xfId="97" applyFont="1" applyFill="1" applyBorder="1" applyAlignment="1">
      <alignment horizontal="left"/>
      <protection/>
    </xf>
    <xf numFmtId="9" fontId="6" fillId="56" borderId="0" xfId="104" applyNumberFormat="1" applyFont="1" applyFill="1" applyBorder="1" applyAlignment="1">
      <alignment/>
    </xf>
    <xf numFmtId="9" fontId="6" fillId="56" borderId="31" xfId="104" applyNumberFormat="1" applyFont="1" applyFill="1" applyBorder="1" applyAlignment="1">
      <alignment/>
    </xf>
    <xf numFmtId="0" fontId="4" fillId="56" borderId="20" xfId="97" applyFont="1" applyFill="1" applyBorder="1" applyAlignment="1">
      <alignment horizontal="left"/>
      <protection/>
    </xf>
    <xf numFmtId="9" fontId="6" fillId="56" borderId="20" xfId="104" applyNumberFormat="1" applyFont="1" applyFill="1" applyBorder="1" applyAlignment="1">
      <alignment/>
    </xf>
    <xf numFmtId="1" fontId="6" fillId="56" borderId="27" xfId="97" applyNumberFormat="1" applyFont="1" applyFill="1" applyBorder="1">
      <alignment/>
      <protection/>
    </xf>
    <xf numFmtId="166" fontId="6" fillId="56" borderId="20" xfId="97" applyNumberFormat="1" applyFont="1" applyFill="1" applyBorder="1">
      <alignment/>
      <protection/>
    </xf>
    <xf numFmtId="0" fontId="13" fillId="56" borderId="0" xfId="97" applyFont="1" applyFill="1" applyBorder="1">
      <alignment/>
      <protection/>
    </xf>
    <xf numFmtId="0" fontId="18" fillId="56" borderId="0" xfId="97" applyFont="1" applyFill="1" applyBorder="1">
      <alignment/>
      <protection/>
    </xf>
    <xf numFmtId="4" fontId="5" fillId="56" borderId="0" xfId="97" applyNumberFormat="1" applyFont="1" applyFill="1" applyBorder="1" applyAlignment="1">
      <alignment horizontal="right"/>
      <protection/>
    </xf>
    <xf numFmtId="0" fontId="4" fillId="56" borderId="0" xfId="97" applyNumberFormat="1" applyFont="1" applyFill="1" applyBorder="1">
      <alignment/>
      <protection/>
    </xf>
    <xf numFmtId="170" fontId="6" fillId="56" borderId="0" xfId="104" applyNumberFormat="1" applyFont="1" applyFill="1" applyBorder="1" applyAlignment="1">
      <alignment/>
    </xf>
    <xf numFmtId="0" fontId="5" fillId="56" borderId="0" xfId="97" applyFont="1" applyFill="1" applyBorder="1" applyAlignment="1">
      <alignment horizontal="left"/>
      <protection/>
    </xf>
    <xf numFmtId="0" fontId="0" fillId="56" borderId="0" xfId="97" applyFill="1">
      <alignment/>
      <protection/>
    </xf>
    <xf numFmtId="0" fontId="5" fillId="56" borderId="22" xfId="97" applyFont="1" applyFill="1" applyBorder="1" applyAlignment="1">
      <alignment horizontal="center"/>
      <protection/>
    </xf>
    <xf numFmtId="9" fontId="6" fillId="56" borderId="25" xfId="103" applyFont="1" applyFill="1" applyBorder="1" applyAlignment="1">
      <alignment horizontal="center"/>
    </xf>
    <xf numFmtId="9" fontId="6" fillId="56" borderId="0" xfId="103" applyFont="1" applyFill="1" applyBorder="1" applyAlignment="1">
      <alignment horizontal="center"/>
    </xf>
    <xf numFmtId="1" fontId="0" fillId="56" borderId="0" xfId="97" applyNumberFormat="1" applyFill="1">
      <alignment/>
      <protection/>
    </xf>
    <xf numFmtId="9" fontId="6" fillId="56" borderId="27" xfId="103" applyFont="1" applyFill="1" applyBorder="1" applyAlignment="1">
      <alignment horizontal="center"/>
    </xf>
    <xf numFmtId="9" fontId="6" fillId="56" borderId="20" xfId="103" applyFont="1" applyFill="1" applyBorder="1" applyAlignment="1">
      <alignment horizontal="center"/>
    </xf>
    <xf numFmtId="0" fontId="5" fillId="56" borderId="0" xfId="97" applyFont="1" applyFill="1" applyBorder="1" applyAlignment="1">
      <alignment vertical="center"/>
      <protection/>
    </xf>
    <xf numFmtId="0" fontId="4" fillId="56" borderId="34" xfId="97" applyFont="1" applyFill="1" applyBorder="1">
      <alignment/>
      <protection/>
    </xf>
    <xf numFmtId="0" fontId="6" fillId="56" borderId="0" xfId="97" applyFont="1" applyFill="1" applyBorder="1" applyAlignment="1">
      <alignment wrapText="1"/>
      <protection/>
    </xf>
    <xf numFmtId="1" fontId="4" fillId="56" borderId="34" xfId="97" applyNumberFormat="1" applyFont="1" applyFill="1" applyBorder="1">
      <alignment/>
      <protection/>
    </xf>
    <xf numFmtId="1" fontId="4" fillId="56" borderId="26" xfId="97" applyNumberFormat="1" applyFont="1" applyFill="1" applyBorder="1">
      <alignment/>
      <protection/>
    </xf>
    <xf numFmtId="170" fontId="6" fillId="56" borderId="0" xfId="97" applyNumberFormat="1" applyFont="1" applyFill="1" applyBorder="1">
      <alignment/>
      <protection/>
    </xf>
    <xf numFmtId="170" fontId="6" fillId="56" borderId="34" xfId="97" applyNumberFormat="1" applyFont="1" applyFill="1" applyBorder="1">
      <alignment/>
      <protection/>
    </xf>
    <xf numFmtId="170" fontId="97" fillId="56" borderId="0" xfId="97" applyNumberFormat="1" applyFont="1" applyFill="1" applyBorder="1">
      <alignment/>
      <protection/>
    </xf>
    <xf numFmtId="170" fontId="97" fillId="56" borderId="26" xfId="97" applyNumberFormat="1" applyFont="1" applyFill="1" applyBorder="1">
      <alignment/>
      <protection/>
    </xf>
    <xf numFmtId="1" fontId="6" fillId="56" borderId="0" xfId="97" applyNumberFormat="1" applyFont="1" applyFill="1" applyBorder="1" applyAlignment="1">
      <alignment horizontal="right"/>
      <protection/>
    </xf>
    <xf numFmtId="0" fontId="6" fillId="56" borderId="26" xfId="97" applyFont="1" applyFill="1" applyBorder="1" applyAlignment="1">
      <alignment horizontal="right"/>
      <protection/>
    </xf>
    <xf numFmtId="0" fontId="7" fillId="56" borderId="0" xfId="97" applyFont="1" applyFill="1" applyBorder="1">
      <alignment/>
      <protection/>
    </xf>
    <xf numFmtId="9" fontId="6" fillId="56" borderId="0" xfId="103" applyFont="1" applyFill="1" applyBorder="1" applyAlignment="1">
      <alignment horizontal="right"/>
    </xf>
    <xf numFmtId="9" fontId="6" fillId="56" borderId="34" xfId="103" applyFont="1" applyFill="1" applyBorder="1" applyAlignment="1">
      <alignment horizontal="right"/>
    </xf>
    <xf numFmtId="170" fontId="6" fillId="56" borderId="26" xfId="97" applyNumberFormat="1" applyFont="1" applyFill="1" applyBorder="1">
      <alignment/>
      <protection/>
    </xf>
    <xf numFmtId="3" fontId="4" fillId="56" borderId="34" xfId="97" applyNumberFormat="1" applyFont="1" applyFill="1" applyBorder="1">
      <alignment/>
      <protection/>
    </xf>
    <xf numFmtId="3" fontId="4" fillId="56" borderId="34" xfId="71" applyNumberFormat="1" applyFont="1" applyFill="1" applyBorder="1" applyAlignment="1">
      <alignment/>
    </xf>
    <xf numFmtId="3" fontId="4" fillId="56" borderId="0" xfId="71" applyNumberFormat="1" applyFont="1" applyFill="1" applyBorder="1" applyAlignment="1">
      <alignment horizontal="right"/>
    </xf>
    <xf numFmtId="1" fontId="6" fillId="56" borderId="25" xfId="97" applyNumberFormat="1" applyFont="1" applyFill="1" applyBorder="1" applyAlignment="1">
      <alignment horizontal="center"/>
      <protection/>
    </xf>
    <xf numFmtId="166" fontId="6" fillId="56" borderId="0" xfId="97" applyNumberFormat="1" applyFont="1" applyFill="1" applyBorder="1" applyAlignment="1">
      <alignment horizontal="center"/>
      <protection/>
    </xf>
    <xf numFmtId="0" fontId="6" fillId="56" borderId="20" xfId="97" applyFont="1" applyFill="1" applyBorder="1">
      <alignment/>
      <protection/>
    </xf>
    <xf numFmtId="3" fontId="4" fillId="56" borderId="20" xfId="97" applyNumberFormat="1" applyFont="1" applyFill="1" applyBorder="1" applyAlignment="1">
      <alignment horizontal="right"/>
      <protection/>
    </xf>
    <xf numFmtId="3" fontId="4" fillId="57" borderId="20" xfId="97" applyNumberFormat="1" applyFont="1" applyFill="1" applyBorder="1" applyAlignment="1" applyProtection="1">
      <alignment horizontal="right"/>
      <protection/>
    </xf>
    <xf numFmtId="3" fontId="4" fillId="56" borderId="35" xfId="97" applyNumberFormat="1" applyFont="1" applyFill="1" applyBorder="1" applyAlignment="1">
      <alignment horizontal="right"/>
      <protection/>
    </xf>
    <xf numFmtId="3" fontId="4" fillId="56" borderId="36" xfId="97" applyNumberFormat="1" applyFont="1" applyFill="1" applyBorder="1" applyAlignment="1">
      <alignment horizontal="right"/>
      <protection/>
    </xf>
    <xf numFmtId="1" fontId="97" fillId="56" borderId="20" xfId="97" applyNumberFormat="1" applyFont="1" applyFill="1" applyBorder="1" applyAlignment="1">
      <alignment horizontal="right"/>
      <protection/>
    </xf>
    <xf numFmtId="3" fontId="10" fillId="57" borderId="0" xfId="97" applyNumberFormat="1" applyFont="1" applyFill="1" applyBorder="1" applyAlignment="1" applyProtection="1">
      <alignment horizontal="right"/>
      <protection/>
    </xf>
    <xf numFmtId="0" fontId="13" fillId="56" borderId="0" xfId="97" applyNumberFormat="1" applyFont="1" applyFill="1" applyBorder="1">
      <alignment/>
      <protection/>
    </xf>
    <xf numFmtId="0" fontId="18" fillId="56" borderId="0" xfId="97" applyNumberFormat="1" applyFont="1" applyFill="1" applyBorder="1">
      <alignment/>
      <protection/>
    </xf>
    <xf numFmtId="1" fontId="5" fillId="56" borderId="34" xfId="97" applyNumberFormat="1" applyFont="1" applyFill="1" applyBorder="1" applyAlignment="1">
      <alignment horizontal="right"/>
      <protection/>
    </xf>
    <xf numFmtId="3" fontId="4" fillId="56" borderId="0" xfId="71" applyNumberFormat="1" applyFont="1" applyFill="1" applyBorder="1" applyAlignment="1" applyProtection="1">
      <alignment horizontal="right"/>
      <protection locked="0"/>
    </xf>
    <xf numFmtId="3" fontId="4" fillId="56" borderId="34" xfId="71" applyNumberFormat="1" applyFont="1" applyFill="1" applyBorder="1" applyAlignment="1" applyProtection="1">
      <alignment horizontal="right"/>
      <protection locked="0"/>
    </xf>
    <xf numFmtId="3" fontId="4" fillId="56" borderId="34" xfId="71" applyNumberFormat="1" applyFont="1" applyFill="1" applyBorder="1" applyAlignment="1">
      <alignment horizontal="right"/>
    </xf>
    <xf numFmtId="3" fontId="19" fillId="56" borderId="0" xfId="97" applyNumberFormat="1" applyFont="1" applyFill="1" applyBorder="1" applyAlignment="1" applyProtection="1">
      <alignment horizontal="right"/>
      <protection locked="0"/>
    </xf>
    <xf numFmtId="3" fontId="19" fillId="56" borderId="0" xfId="97" applyNumberFormat="1" applyFont="1" applyFill="1" applyBorder="1" applyProtection="1">
      <alignment/>
      <protection/>
    </xf>
    <xf numFmtId="3" fontId="4" fillId="56" borderId="0" xfId="0" applyNumberFormat="1" applyFont="1" applyFill="1" applyAlignment="1">
      <alignment/>
    </xf>
    <xf numFmtId="165" fontId="4" fillId="56" borderId="0" xfId="71" applyNumberFormat="1" applyFont="1" applyFill="1" applyBorder="1" applyAlignment="1">
      <alignment horizontal="right"/>
    </xf>
    <xf numFmtId="165" fontId="4" fillId="56" borderId="34" xfId="71" applyNumberFormat="1" applyFont="1" applyFill="1" applyBorder="1" applyAlignment="1">
      <alignment horizontal="right"/>
    </xf>
    <xf numFmtId="199" fontId="19" fillId="56" borderId="0" xfId="97" applyNumberFormat="1" applyFont="1" applyFill="1" applyBorder="1" applyAlignment="1" applyProtection="1">
      <alignment horizontal="right"/>
      <protection/>
    </xf>
    <xf numFmtId="1" fontId="6" fillId="56" borderId="25" xfId="97" applyNumberFormat="1" applyFont="1" applyFill="1" applyBorder="1" applyAlignment="1">
      <alignment horizontal="right"/>
      <protection/>
    </xf>
    <xf numFmtId="0" fontId="5" fillId="56" borderId="34" xfId="97" applyFont="1" applyFill="1" applyBorder="1" applyAlignment="1">
      <alignment horizontal="right"/>
      <protection/>
    </xf>
    <xf numFmtId="166" fontId="98" fillId="56" borderId="0" xfId="97" applyNumberFormat="1" applyFont="1" applyFill="1" applyBorder="1">
      <alignment/>
      <protection/>
    </xf>
    <xf numFmtId="166" fontId="98" fillId="56" borderId="34" xfId="97" applyNumberFormat="1" applyFont="1" applyFill="1" applyBorder="1">
      <alignment/>
      <protection/>
    </xf>
    <xf numFmtId="166" fontId="4" fillId="56" borderId="34" xfId="97" applyNumberFormat="1" applyFont="1" applyFill="1" applyBorder="1">
      <alignment/>
      <protection/>
    </xf>
    <xf numFmtId="2" fontId="98" fillId="56" borderId="20" xfId="97" applyNumberFormat="1" applyFont="1" applyFill="1" applyBorder="1">
      <alignment/>
      <protection/>
    </xf>
    <xf numFmtId="2" fontId="98" fillId="56" borderId="35" xfId="97" applyNumberFormat="1" applyFont="1" applyFill="1" applyBorder="1">
      <alignment/>
      <protection/>
    </xf>
    <xf numFmtId="1" fontId="97" fillId="56" borderId="27" xfId="97" applyNumberFormat="1" applyFont="1" applyFill="1" applyBorder="1">
      <alignment/>
      <protection/>
    </xf>
    <xf numFmtId="1" fontId="97" fillId="56" borderId="20" xfId="97" applyNumberFormat="1" applyFont="1" applyFill="1" applyBorder="1">
      <alignment/>
      <protection/>
    </xf>
    <xf numFmtId="1" fontId="4" fillId="56" borderId="0" xfId="0" applyNumberFormat="1" applyFont="1" applyFill="1" applyAlignment="1">
      <alignment/>
    </xf>
    <xf numFmtId="0" fontId="0" fillId="56" borderId="0" xfId="97" applyFill="1" applyBorder="1">
      <alignment/>
      <protection/>
    </xf>
    <xf numFmtId="0" fontId="7" fillId="56" borderId="23" xfId="97" applyFont="1" applyFill="1" applyBorder="1" applyAlignment="1" quotePrefix="1">
      <alignment horizontal="center" vertical="center" wrapText="1"/>
      <protection/>
    </xf>
    <xf numFmtId="0" fontId="7" fillId="56" borderId="24" xfId="97" applyFont="1" applyFill="1" applyBorder="1" applyAlignment="1" quotePrefix="1">
      <alignment horizontal="center" vertical="center" wrapText="1"/>
      <protection/>
    </xf>
    <xf numFmtId="0" fontId="6" fillId="56" borderId="0" xfId="97" applyFont="1" applyFill="1" applyBorder="1" applyAlignment="1">
      <alignment horizontal="center"/>
      <protection/>
    </xf>
    <xf numFmtId="0" fontId="4" fillId="56" borderId="0" xfId="97" applyFont="1" applyFill="1" applyBorder="1" applyAlignment="1">
      <alignment horizontal="center"/>
      <protection/>
    </xf>
    <xf numFmtId="1" fontId="4" fillId="56" borderId="20" xfId="97" applyNumberFormat="1" applyFont="1" applyFill="1" applyBorder="1" applyAlignment="1">
      <alignment horizontal="right"/>
      <protection/>
    </xf>
    <xf numFmtId="1" fontId="6" fillId="56" borderId="20" xfId="97" applyNumberFormat="1" applyFont="1" applyFill="1" applyBorder="1" applyAlignment="1">
      <alignment horizontal="center"/>
      <protection/>
    </xf>
    <xf numFmtId="0" fontId="5" fillId="56" borderId="0" xfId="97" applyFont="1" applyFill="1" applyBorder="1" applyAlignment="1">
      <alignment horizontal="left" wrapText="1"/>
      <protection/>
    </xf>
    <xf numFmtId="0" fontId="6" fillId="56" borderId="30" xfId="97" applyFont="1" applyFill="1" applyBorder="1">
      <alignment/>
      <protection/>
    </xf>
    <xf numFmtId="0" fontId="4" fillId="56" borderId="0" xfId="97" applyFont="1" applyFill="1" applyBorder="1" applyAlignment="1">
      <alignment/>
      <protection/>
    </xf>
    <xf numFmtId="166" fontId="98" fillId="56" borderId="0" xfId="97" applyNumberFormat="1" applyFont="1" applyFill="1" applyBorder="1" applyAlignment="1">
      <alignment/>
      <protection/>
    </xf>
    <xf numFmtId="1" fontId="6" fillId="56" borderId="0" xfId="97" applyNumberFormat="1" applyFont="1" applyFill="1" applyBorder="1" applyAlignment="1" applyProtection="1">
      <alignment horizontal="right"/>
      <protection/>
    </xf>
    <xf numFmtId="0" fontId="4" fillId="56" borderId="0" xfId="97" applyFont="1" applyFill="1" applyBorder="1" applyAlignment="1" quotePrefix="1">
      <alignment/>
      <protection/>
    </xf>
    <xf numFmtId="0" fontId="4" fillId="56" borderId="0" xfId="97" applyFont="1" applyFill="1" applyBorder="1" applyAlignment="1" quotePrefix="1">
      <alignment horizontal="left"/>
      <protection/>
    </xf>
    <xf numFmtId="0" fontId="5" fillId="56" borderId="0" xfId="97" applyFont="1" applyFill="1" applyBorder="1" applyAlignment="1" applyProtection="1">
      <alignment/>
      <protection/>
    </xf>
    <xf numFmtId="0" fontId="4" fillId="56" borderId="0" xfId="97" applyFont="1" applyFill="1" applyBorder="1" applyAlignment="1" quotePrefix="1">
      <alignment horizontal="left" indent="1"/>
      <protection/>
    </xf>
    <xf numFmtId="166" fontId="4" fillId="56" borderId="0" xfId="97" applyNumberFormat="1" applyFont="1" applyFill="1" applyBorder="1" applyAlignment="1" quotePrefix="1">
      <alignment horizontal="right"/>
      <protection/>
    </xf>
    <xf numFmtId="166" fontId="4" fillId="56" borderId="0" xfId="97" applyNumberFormat="1" applyFont="1" applyFill="1" applyBorder="1" applyAlignment="1">
      <alignment horizontal="right"/>
      <protection/>
    </xf>
    <xf numFmtId="166" fontId="98" fillId="56" borderId="0" xfId="97" applyNumberFormat="1" applyFont="1" applyFill="1" applyBorder="1" applyAlignment="1" quotePrefix="1">
      <alignment/>
      <protection/>
    </xf>
    <xf numFmtId="0" fontId="4" fillId="56" borderId="20" xfId="97" applyFont="1" applyFill="1" applyBorder="1" applyAlignment="1">
      <alignment horizontal="left" indent="1"/>
      <protection/>
    </xf>
    <xf numFmtId="0" fontId="6" fillId="56" borderId="20" xfId="97" applyFont="1" applyFill="1" applyBorder="1" applyAlignment="1">
      <alignment horizontal="left"/>
      <protection/>
    </xf>
    <xf numFmtId="1" fontId="6" fillId="56" borderId="20" xfId="97" applyNumberFormat="1" applyFont="1" applyFill="1" applyBorder="1" applyAlignment="1" applyProtection="1">
      <alignment horizontal="right"/>
      <protection/>
    </xf>
    <xf numFmtId="1" fontId="6" fillId="56" borderId="27" xfId="97" applyNumberFormat="1" applyFont="1" applyFill="1" applyBorder="1" applyAlignment="1">
      <alignment horizontal="center"/>
      <protection/>
    </xf>
    <xf numFmtId="203" fontId="12" fillId="56" borderId="0" xfId="97" applyNumberFormat="1" applyFont="1" applyFill="1" applyAlignment="1" applyProtection="1">
      <alignment horizontal="left"/>
      <protection/>
    </xf>
    <xf numFmtId="0" fontId="12" fillId="56" borderId="0" xfId="97" applyFont="1" applyFill="1" applyBorder="1">
      <alignment/>
      <protection/>
    </xf>
    <xf numFmtId="0" fontId="14" fillId="56" borderId="0" xfId="97" applyFont="1" applyFill="1" applyBorder="1">
      <alignment/>
      <protection/>
    </xf>
    <xf numFmtId="0" fontId="5" fillId="56" borderId="0" xfId="97" applyFont="1" applyFill="1" applyBorder="1" applyAlignment="1">
      <alignment horizontal="right" wrapText="1"/>
      <protection/>
    </xf>
    <xf numFmtId="1" fontId="12" fillId="56" borderId="0" xfId="97" applyNumberFormat="1" applyFont="1" applyFill="1" applyAlignment="1">
      <alignment horizontal="left"/>
      <protection/>
    </xf>
    <xf numFmtId="0" fontId="12" fillId="56" borderId="0" xfId="97" applyFont="1" applyFill="1" applyAlignment="1">
      <alignment horizontal="left"/>
      <protection/>
    </xf>
    <xf numFmtId="0" fontId="0" fillId="56" borderId="0" xfId="0" applyFont="1" applyFill="1" applyAlignment="1">
      <alignment/>
    </xf>
    <xf numFmtId="0" fontId="0" fillId="56" borderId="0" xfId="0" applyFill="1" applyAlignment="1">
      <alignment/>
    </xf>
    <xf numFmtId="0" fontId="0" fillId="56" borderId="28" xfId="0" applyFont="1" applyFill="1" applyBorder="1" applyAlignment="1">
      <alignment/>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7" fillId="56" borderId="0" xfId="97" applyFont="1" applyFill="1">
      <alignment/>
      <protection/>
    </xf>
    <xf numFmtId="1" fontId="7" fillId="56" borderId="0" xfId="97" applyNumberFormat="1" applyFont="1" applyFill="1" applyBorder="1">
      <alignment/>
      <protection/>
    </xf>
    <xf numFmtId="0" fontId="7" fillId="0" borderId="0" xfId="97" applyFont="1" applyFill="1" applyBorder="1">
      <alignment/>
      <protection/>
    </xf>
    <xf numFmtId="0" fontId="0" fillId="0" borderId="0" xfId="0" applyFont="1" applyAlignment="1">
      <alignment/>
    </xf>
    <xf numFmtId="0" fontId="0" fillId="56" borderId="24" xfId="0" applyFont="1" applyFill="1" applyBorder="1" applyAlignment="1">
      <alignment/>
    </xf>
    <xf numFmtId="0" fontId="0" fillId="56" borderId="25" xfId="0" applyFont="1" applyFill="1" applyBorder="1" applyAlignment="1">
      <alignment/>
    </xf>
    <xf numFmtId="0" fontId="45" fillId="0" borderId="28" xfId="0" applyFont="1" applyBorder="1" applyAlignment="1">
      <alignment/>
    </xf>
    <xf numFmtId="0" fontId="80" fillId="0" borderId="28" xfId="0" applyFont="1" applyBorder="1" applyAlignment="1">
      <alignment/>
    </xf>
    <xf numFmtId="0" fontId="80" fillId="0" borderId="0" xfId="0" applyFont="1" applyAlignment="1">
      <alignment/>
    </xf>
    <xf numFmtId="0" fontId="95" fillId="0" borderId="0" xfId="0" applyFont="1" applyAlignment="1">
      <alignment/>
    </xf>
    <xf numFmtId="0" fontId="10" fillId="55" borderId="0" xfId="0" applyFont="1" applyFill="1" applyAlignment="1">
      <alignment/>
    </xf>
    <xf numFmtId="0" fontId="10" fillId="56" borderId="0" xfId="0" applyFont="1" applyFill="1" applyBorder="1" applyAlignment="1">
      <alignment/>
    </xf>
    <xf numFmtId="0" fontId="0" fillId="56" borderId="0" xfId="0" applyFont="1" applyFill="1" applyBorder="1" applyAlignment="1">
      <alignment/>
    </xf>
    <xf numFmtId="0" fontId="0" fillId="56" borderId="20" xfId="0" applyFont="1" applyFill="1" applyBorder="1" applyAlignment="1">
      <alignment/>
    </xf>
    <xf numFmtId="0" fontId="0" fillId="56" borderId="0" xfId="0" applyFont="1" applyFill="1" applyAlignment="1">
      <alignment horizontal="right"/>
    </xf>
    <xf numFmtId="0" fontId="0" fillId="56" borderId="0" xfId="0" applyFont="1" applyFill="1" applyBorder="1" applyAlignment="1">
      <alignment horizontal="right"/>
    </xf>
    <xf numFmtId="0" fontId="10" fillId="56" borderId="0" xfId="0" applyFont="1" applyFill="1" applyBorder="1" applyAlignment="1">
      <alignment horizontal="left"/>
    </xf>
    <xf numFmtId="0" fontId="0" fillId="56" borderId="0" xfId="0" applyFont="1" applyFill="1" applyAlignment="1">
      <alignment horizontal="left" indent="2"/>
    </xf>
    <xf numFmtId="0" fontId="0" fillId="56" borderId="0" xfId="0" applyFont="1" applyFill="1" applyBorder="1" applyAlignment="1">
      <alignment horizontal="left" indent="2"/>
    </xf>
    <xf numFmtId="0" fontId="16" fillId="56" borderId="28" xfId="0" applyFont="1" applyFill="1" applyBorder="1" applyAlignment="1">
      <alignment/>
    </xf>
    <xf numFmtId="3" fontId="16" fillId="56" borderId="28" xfId="0" applyNumberFormat="1" applyFont="1" applyFill="1" applyBorder="1" applyAlignment="1">
      <alignment/>
    </xf>
    <xf numFmtId="0" fontId="13" fillId="0" borderId="0" xfId="97" applyFont="1" applyFill="1" applyBorder="1" applyAlignment="1">
      <alignment wrapText="1"/>
      <protection/>
    </xf>
    <xf numFmtId="0" fontId="95" fillId="56" borderId="24" xfId="0" applyFont="1" applyFill="1" applyBorder="1" applyAlignment="1">
      <alignment horizontal="center" vertical="center" wrapText="1"/>
    </xf>
    <xf numFmtId="0" fontId="95" fillId="56" borderId="0" xfId="0" applyFont="1" applyFill="1" applyBorder="1" applyAlignment="1">
      <alignment horizontal="left" vertical="top"/>
    </xf>
    <xf numFmtId="0" fontId="0" fillId="56" borderId="0" xfId="0" applyFont="1" applyFill="1" applyBorder="1" applyAlignment="1">
      <alignment horizontal="left" vertical="top" wrapText="1"/>
    </xf>
    <xf numFmtId="0" fontId="0" fillId="56" borderId="20" xfId="0" applyFont="1" applyFill="1" applyBorder="1" applyAlignment="1">
      <alignment horizontal="left" vertical="top" wrapText="1"/>
    </xf>
    <xf numFmtId="0" fontId="0" fillId="56" borderId="0" xfId="0" applyFont="1" applyFill="1" applyBorder="1" applyAlignment="1">
      <alignment/>
    </xf>
    <xf numFmtId="0" fontId="0" fillId="56" borderId="20" xfId="0" applyFont="1" applyFill="1" applyBorder="1" applyAlignment="1">
      <alignment/>
    </xf>
    <xf numFmtId="0" fontId="95" fillId="56" borderId="0" xfId="0" applyFont="1" applyFill="1" applyBorder="1" applyAlignment="1">
      <alignment horizontal="left" vertical="center" wrapText="1"/>
    </xf>
    <xf numFmtId="0" fontId="80" fillId="56" borderId="0" xfId="0" applyFont="1" applyFill="1" applyBorder="1" applyAlignment="1">
      <alignment horizontal="right" vertical="center" wrapText="1"/>
    </xf>
    <xf numFmtId="0" fontId="80" fillId="56" borderId="0" xfId="0" applyFont="1" applyFill="1" applyBorder="1" applyAlignment="1">
      <alignment horizontal="right" vertical="top"/>
    </xf>
    <xf numFmtId="0" fontId="80" fillId="0" borderId="22" xfId="0" applyFont="1" applyBorder="1" applyAlignment="1">
      <alignment horizontal="left"/>
    </xf>
    <xf numFmtId="0" fontId="80" fillId="0" borderId="0" xfId="0" applyFont="1" applyAlignment="1">
      <alignment horizontal="left"/>
    </xf>
    <xf numFmtId="0" fontId="0" fillId="0" borderId="0" xfId="0" applyFont="1" applyAlignment="1">
      <alignment horizontal="left" wrapText="1"/>
    </xf>
    <xf numFmtId="0" fontId="10" fillId="56" borderId="24" xfId="0" applyFont="1" applyFill="1" applyBorder="1" applyAlignment="1">
      <alignment/>
    </xf>
    <xf numFmtId="0" fontId="0" fillId="56" borderId="0" xfId="0" applyFont="1" applyFill="1" applyBorder="1" applyAlignment="1">
      <alignment horizontal="left" vertical="top" wrapText="1" indent="2"/>
    </xf>
    <xf numFmtId="0" fontId="0" fillId="56" borderId="20" xfId="0" applyFont="1" applyFill="1" applyBorder="1" applyAlignment="1">
      <alignment horizontal="left" vertical="top" wrapText="1" indent="2"/>
    </xf>
    <xf numFmtId="0" fontId="0" fillId="0" borderId="0" xfId="0" applyFont="1" applyAlignment="1">
      <alignment horizontal="left"/>
    </xf>
    <xf numFmtId="0" fontId="10" fillId="56" borderId="28" xfId="0" applyFont="1" applyFill="1" applyBorder="1" applyAlignment="1">
      <alignment/>
    </xf>
    <xf numFmtId="0" fontId="10" fillId="56" borderId="20" xfId="0" applyFont="1" applyFill="1" applyBorder="1" applyAlignment="1">
      <alignment/>
    </xf>
    <xf numFmtId="0" fontId="10" fillId="56" borderId="20" xfId="0" applyFont="1" applyFill="1" applyBorder="1" applyAlignment="1">
      <alignment/>
    </xf>
    <xf numFmtId="0" fontId="10" fillId="56" borderId="0" xfId="0" applyFont="1" applyFill="1" applyBorder="1" applyAlignment="1">
      <alignment/>
    </xf>
    <xf numFmtId="0" fontId="0" fillId="56" borderId="0" xfId="0" applyFont="1" applyFill="1" applyBorder="1" applyAlignment="1">
      <alignment horizontal="center"/>
    </xf>
    <xf numFmtId="0" fontId="0" fillId="56" borderId="0" xfId="97" applyFont="1" applyFill="1" quotePrefix="1">
      <alignment/>
      <protection/>
    </xf>
    <xf numFmtId="0" fontId="0" fillId="56" borderId="0" xfId="0" applyFont="1" applyFill="1" applyAlignment="1">
      <alignment wrapText="1"/>
    </xf>
    <xf numFmtId="3" fontId="0" fillId="0" borderId="0" xfId="0" applyNumberFormat="1" applyFont="1" applyAlignment="1">
      <alignment/>
    </xf>
    <xf numFmtId="166" fontId="4" fillId="56" borderId="31" xfId="97" applyNumberFormat="1" applyFont="1" applyFill="1" applyBorder="1">
      <alignment/>
      <protection/>
    </xf>
    <xf numFmtId="166" fontId="4" fillId="56" borderId="37" xfId="97" applyNumberFormat="1" applyFont="1" applyFill="1" applyBorder="1">
      <alignment/>
      <protection/>
    </xf>
    <xf numFmtId="166" fontId="5" fillId="56" borderId="38" xfId="97" applyNumberFormat="1" applyFont="1" applyFill="1" applyBorder="1">
      <alignment/>
      <protection/>
    </xf>
    <xf numFmtId="166" fontId="5" fillId="56" borderId="39" xfId="97" applyNumberFormat="1" applyFont="1" applyFill="1" applyBorder="1">
      <alignment/>
      <protection/>
    </xf>
    <xf numFmtId="3" fontId="98" fillId="0" borderId="0" xfId="97" applyNumberFormat="1" applyFont="1" applyFill="1" applyBorder="1">
      <alignment/>
      <protection/>
    </xf>
    <xf numFmtId="3" fontId="4" fillId="0" borderId="25" xfId="71" applyNumberFormat="1" applyFont="1" applyFill="1" applyBorder="1" applyAlignment="1">
      <alignment/>
    </xf>
    <xf numFmtId="0" fontId="4" fillId="0" borderId="25" xfId="97" applyFont="1" applyFill="1" applyBorder="1">
      <alignment/>
      <protection/>
    </xf>
    <xf numFmtId="3" fontId="4" fillId="0" borderId="25" xfId="97" applyNumberFormat="1" applyFont="1" applyFill="1" applyBorder="1">
      <alignment/>
      <protection/>
    </xf>
    <xf numFmtId="1" fontId="97" fillId="0" borderId="27" xfId="97" applyNumberFormat="1" applyFont="1" applyFill="1" applyBorder="1" applyAlignment="1">
      <alignment horizontal="center" vertical="top" wrapText="1"/>
      <protection/>
    </xf>
    <xf numFmtId="1" fontId="97" fillId="0" borderId="20" xfId="97" applyNumberFormat="1" applyFont="1" applyFill="1" applyBorder="1" applyAlignment="1">
      <alignment horizontal="center" vertical="top" wrapText="1"/>
      <protection/>
    </xf>
    <xf numFmtId="0" fontId="0" fillId="56" borderId="0" xfId="0" applyFont="1" applyFill="1" applyBorder="1" applyAlignment="1">
      <alignment horizontal="center"/>
    </xf>
    <xf numFmtId="0" fontId="10" fillId="55" borderId="0" xfId="0" applyFont="1" applyFill="1" applyAlignment="1">
      <alignment horizontal="left"/>
    </xf>
    <xf numFmtId="0" fontId="0" fillId="55" borderId="19" xfId="0" applyFont="1" applyFill="1" applyBorder="1" applyAlignment="1">
      <alignment horizontal="left" vertical="top" wrapText="1"/>
    </xf>
    <xf numFmtId="0" fontId="10" fillId="55" borderId="19" xfId="0" applyFont="1" applyFill="1" applyBorder="1" applyAlignment="1">
      <alignment horizontal="center" vertical="center" wrapText="1"/>
    </xf>
    <xf numFmtId="0" fontId="10" fillId="55" borderId="0" xfId="0" applyFont="1" applyFill="1" applyAlignment="1">
      <alignment horizontal="left" vertical="top"/>
    </xf>
    <xf numFmtId="0" fontId="16" fillId="55" borderId="0" xfId="0" applyFont="1" applyFill="1" applyAlignment="1">
      <alignment horizontal="right"/>
    </xf>
    <xf numFmtId="0" fontId="0" fillId="55" borderId="0" xfId="0" applyFont="1" applyFill="1" applyAlignment="1">
      <alignment horizontal="left" vertical="top" wrapText="1"/>
    </xf>
    <xf numFmtId="166" fontId="0" fillId="55" borderId="0" xfId="0" applyNumberFormat="1" applyFont="1" applyFill="1" applyAlignment="1">
      <alignment horizontal="right" vertical="top" wrapText="1"/>
    </xf>
    <xf numFmtId="166" fontId="0" fillId="55" borderId="0" xfId="0" applyNumberFormat="1" applyFont="1" applyFill="1" applyBorder="1" applyAlignment="1">
      <alignment horizontal="right"/>
    </xf>
    <xf numFmtId="0" fontId="10" fillId="55" borderId="0" xfId="0" applyFont="1" applyFill="1" applyAlignment="1">
      <alignment horizontal="left" vertical="top" wrapText="1"/>
    </xf>
    <xf numFmtId="166" fontId="0" fillId="55" borderId="0" xfId="0" applyNumberFormat="1" applyFont="1" applyFill="1" applyAlignment="1">
      <alignment horizontal="right"/>
    </xf>
    <xf numFmtId="17" fontId="0" fillId="55" borderId="0" xfId="0" applyNumberFormat="1" applyFont="1" applyFill="1" applyAlignment="1">
      <alignment horizontal="left" vertical="top" wrapText="1"/>
    </xf>
    <xf numFmtId="0" fontId="10" fillId="55" borderId="0" xfId="0" applyFont="1" applyFill="1" applyBorder="1" applyAlignment="1">
      <alignment horizontal="left" vertical="top" wrapText="1"/>
    </xf>
    <xf numFmtId="0" fontId="0" fillId="55" borderId="0" xfId="0" applyFont="1" applyFill="1" applyBorder="1" applyAlignment="1">
      <alignment horizontal="left" vertical="top" wrapText="1"/>
    </xf>
    <xf numFmtId="166" fontId="0" fillId="55" borderId="0" xfId="0" applyNumberFormat="1" applyFont="1" applyFill="1" applyBorder="1" applyAlignment="1">
      <alignment horizontal="right" vertical="top" wrapText="1"/>
    </xf>
    <xf numFmtId="0" fontId="0" fillId="55" borderId="0" xfId="0" applyFont="1" applyFill="1" applyBorder="1" applyAlignment="1">
      <alignment horizontal="left"/>
    </xf>
    <xf numFmtId="166" fontId="0" fillId="55" borderId="0" xfId="0" applyNumberFormat="1" applyFont="1" applyFill="1" applyAlignment="1">
      <alignment horizontal="center" vertical="top" wrapText="1"/>
    </xf>
    <xf numFmtId="0" fontId="10" fillId="55" borderId="20" xfId="0" applyFont="1" applyFill="1" applyBorder="1" applyAlignment="1">
      <alignment horizontal="left"/>
    </xf>
    <xf numFmtId="3" fontId="53" fillId="55" borderId="20" xfId="0" applyNumberFormat="1" applyFont="1" applyFill="1" applyBorder="1" applyAlignment="1">
      <alignment horizontal="right" vertical="top" wrapText="1"/>
    </xf>
    <xf numFmtId="3" fontId="53" fillId="55" borderId="40" xfId="0" applyNumberFormat="1" applyFont="1" applyFill="1" applyBorder="1" applyAlignment="1">
      <alignment horizontal="right"/>
    </xf>
    <xf numFmtId="0" fontId="10" fillId="56" borderId="0" xfId="0" applyFont="1" applyFill="1" applyAlignment="1">
      <alignment/>
    </xf>
    <xf numFmtId="1" fontId="0" fillId="55" borderId="0" xfId="0" applyNumberFormat="1" applyFont="1" applyFill="1" applyAlignment="1">
      <alignment horizontal="right" vertical="top" wrapText="1"/>
    </xf>
    <xf numFmtId="1" fontId="8" fillId="55" borderId="0" xfId="0" applyNumberFormat="1" applyFont="1" applyFill="1" applyBorder="1" applyAlignment="1">
      <alignment horizontal="right"/>
    </xf>
    <xf numFmtId="1" fontId="0" fillId="55" borderId="0" xfId="0" applyNumberFormat="1" applyFont="1" applyFill="1" applyBorder="1" applyAlignment="1">
      <alignment horizontal="right"/>
    </xf>
    <xf numFmtId="1" fontId="0" fillId="55" borderId="0" xfId="0" applyNumberFormat="1" applyFont="1" applyFill="1" applyAlignment="1">
      <alignment horizontal="right"/>
    </xf>
    <xf numFmtId="1" fontId="0" fillId="55" borderId="0" xfId="0" applyNumberFormat="1" applyFont="1" applyFill="1" applyBorder="1" applyAlignment="1">
      <alignment horizontal="right" vertical="top" wrapText="1"/>
    </xf>
    <xf numFmtId="1" fontId="8" fillId="55" borderId="0" xfId="0" applyNumberFormat="1" applyFont="1" applyFill="1" applyBorder="1" applyAlignment="1">
      <alignment horizontal="right" vertical="top"/>
    </xf>
    <xf numFmtId="1" fontId="0" fillId="55" borderId="0" xfId="0" applyNumberFormat="1" applyFont="1" applyFill="1" applyAlignment="1">
      <alignment horizontal="center" vertical="top" wrapText="1"/>
    </xf>
    <xf numFmtId="1" fontId="0" fillId="55" borderId="0" xfId="0" applyNumberFormat="1" applyFont="1" applyFill="1" applyBorder="1" applyAlignment="1">
      <alignment horizontal="center"/>
    </xf>
    <xf numFmtId="1" fontId="0" fillId="55" borderId="0" xfId="0" applyNumberFormat="1" applyFont="1" applyFill="1" applyAlignment="1">
      <alignment/>
    </xf>
    <xf numFmtId="203" fontId="12" fillId="57" borderId="0" xfId="97" applyNumberFormat="1" applyFont="1" applyFill="1" applyAlignment="1" applyProtection="1">
      <alignment horizontal="left"/>
      <protection/>
    </xf>
    <xf numFmtId="0" fontId="54" fillId="56" borderId="0" xfId="97" applyFont="1" applyFill="1" applyBorder="1" applyAlignment="1">
      <alignment horizontal="left"/>
      <protection/>
    </xf>
    <xf numFmtId="0" fontId="80" fillId="0" borderId="0" xfId="98">
      <alignment/>
      <protection/>
    </xf>
    <xf numFmtId="3" fontId="7" fillId="55" borderId="40" xfId="98" applyNumberFormat="1" applyFont="1" applyFill="1" applyBorder="1" applyAlignment="1">
      <alignment horizontal="right"/>
      <protection/>
    </xf>
    <xf numFmtId="1" fontId="8" fillId="55" borderId="0" xfId="98" applyNumberFormat="1" applyFont="1" applyFill="1" applyBorder="1" applyAlignment="1">
      <alignment horizontal="right"/>
      <protection/>
    </xf>
    <xf numFmtId="1" fontId="0" fillId="55" borderId="0" xfId="98" applyNumberFormat="1" applyFont="1" applyFill="1" applyBorder="1" applyAlignment="1">
      <alignment horizontal="right"/>
      <protection/>
    </xf>
    <xf numFmtId="1" fontId="8" fillId="55" borderId="0" xfId="98" applyNumberFormat="1" applyFont="1" applyFill="1" applyBorder="1" applyAlignment="1">
      <alignment horizontal="right" vertical="top"/>
      <protection/>
    </xf>
    <xf numFmtId="1" fontId="0" fillId="0" borderId="0" xfId="0" applyNumberFormat="1" applyFont="1" applyFill="1" applyAlignment="1">
      <alignment/>
    </xf>
    <xf numFmtId="1" fontId="0" fillId="55" borderId="0" xfId="98" applyNumberFormat="1" applyFont="1" applyFill="1" applyBorder="1" applyAlignment="1">
      <alignment horizontal="center"/>
      <protection/>
    </xf>
    <xf numFmtId="0" fontId="10" fillId="55" borderId="19" xfId="0" applyFont="1" applyFill="1" applyBorder="1" applyAlignment="1">
      <alignment horizontal="right" vertical="center" wrapText="1"/>
    </xf>
    <xf numFmtId="0" fontId="10" fillId="55" borderId="19" xfId="0" applyFont="1" applyFill="1" applyBorder="1" applyAlignment="1">
      <alignment horizontal="right" vertical="center"/>
    </xf>
    <xf numFmtId="1" fontId="0" fillId="55" borderId="0" xfId="0" applyNumberFormat="1" applyFont="1" applyFill="1" applyBorder="1" applyAlignment="1">
      <alignment horizontal="center" vertical="top" wrapText="1"/>
    </xf>
    <xf numFmtId="1" fontId="0" fillId="55" borderId="0" xfId="0" applyNumberFormat="1" applyFont="1" applyFill="1" applyBorder="1" applyAlignment="1">
      <alignment/>
    </xf>
    <xf numFmtId="166" fontId="0" fillId="55" borderId="0" xfId="0" applyNumberFormat="1" applyFont="1" applyFill="1" applyBorder="1" applyAlignment="1">
      <alignment horizontal="center" vertical="top" wrapText="1"/>
    </xf>
    <xf numFmtId="0" fontId="10" fillId="55" borderId="41" xfId="0" applyFont="1" applyFill="1" applyBorder="1" applyAlignment="1">
      <alignment horizontal="right" vertical="center" wrapText="1"/>
    </xf>
    <xf numFmtId="0" fontId="0" fillId="55" borderId="37" xfId="0" applyFont="1" applyFill="1" applyBorder="1" applyAlignment="1">
      <alignment/>
    </xf>
    <xf numFmtId="1" fontId="0" fillId="55" borderId="37" xfId="0" applyNumberFormat="1" applyFont="1" applyFill="1" applyBorder="1" applyAlignment="1">
      <alignment horizontal="right" vertical="top" wrapText="1"/>
    </xf>
    <xf numFmtId="1" fontId="0" fillId="55" borderId="37" xfId="0" applyNumberFormat="1" applyFont="1" applyFill="1" applyBorder="1" applyAlignment="1">
      <alignment horizontal="right"/>
    </xf>
    <xf numFmtId="1" fontId="0" fillId="55" borderId="37" xfId="0" applyNumberFormat="1" applyFont="1" applyFill="1" applyBorder="1" applyAlignment="1">
      <alignment horizontal="center" vertical="top" wrapText="1"/>
    </xf>
    <xf numFmtId="1" fontId="0" fillId="55" borderId="37" xfId="0" applyNumberFormat="1" applyFont="1" applyFill="1" applyBorder="1" applyAlignment="1">
      <alignment/>
    </xf>
    <xf numFmtId="166" fontId="0" fillId="55" borderId="37" xfId="0" applyNumberFormat="1" applyFont="1" applyFill="1" applyBorder="1" applyAlignment="1">
      <alignment horizontal="center" vertical="top" wrapText="1"/>
    </xf>
    <xf numFmtId="3" fontId="53" fillId="55" borderId="39" xfId="0" applyNumberFormat="1" applyFont="1" applyFill="1" applyBorder="1" applyAlignment="1">
      <alignment horizontal="right" vertical="top" wrapText="1"/>
    </xf>
    <xf numFmtId="0" fontId="95" fillId="0" borderId="42" xfId="0" applyFont="1" applyFill="1" applyBorder="1" applyAlignment="1">
      <alignment/>
    </xf>
    <xf numFmtId="0" fontId="95" fillId="0" borderId="42" xfId="0" applyFont="1" applyFill="1" applyBorder="1" applyAlignment="1">
      <alignment horizontal="right"/>
    </xf>
    <xf numFmtId="0" fontId="99" fillId="0" borderId="42" xfId="0" applyFont="1" applyFill="1" applyBorder="1" applyAlignment="1">
      <alignment horizontal="right"/>
    </xf>
    <xf numFmtId="0" fontId="95" fillId="0" borderId="0" xfId="0" applyFont="1" applyFill="1" applyBorder="1" applyAlignment="1">
      <alignment/>
    </xf>
    <xf numFmtId="0" fontId="0" fillId="0" borderId="0" xfId="0" applyFont="1" applyFill="1" applyAlignment="1">
      <alignment/>
    </xf>
    <xf numFmtId="0" fontId="80" fillId="0" borderId="0" xfId="0" applyFont="1" applyFill="1" applyAlignment="1">
      <alignment horizontal="left" indent="2"/>
    </xf>
    <xf numFmtId="3" fontId="80" fillId="0" borderId="0" xfId="0" applyNumberFormat="1" applyFont="1" applyFill="1" applyAlignment="1">
      <alignment/>
    </xf>
    <xf numFmtId="0" fontId="80" fillId="0" borderId="0" xfId="0" applyFont="1" applyFill="1" applyBorder="1" applyAlignment="1">
      <alignment horizontal="left" indent="2"/>
    </xf>
    <xf numFmtId="3" fontId="80" fillId="0" borderId="0" xfId="0" applyNumberFormat="1" applyFont="1" applyFill="1" applyBorder="1" applyAlignment="1">
      <alignment/>
    </xf>
    <xf numFmtId="0" fontId="95" fillId="0" borderId="0" xfId="0" applyFont="1" applyFill="1" applyBorder="1" applyAlignment="1">
      <alignment horizontal="left" indent="2"/>
    </xf>
    <xf numFmtId="3" fontId="95" fillId="0" borderId="0" xfId="0" applyNumberFormat="1" applyFont="1" applyFill="1" applyBorder="1" applyAlignment="1">
      <alignment/>
    </xf>
    <xf numFmtId="0" fontId="0" fillId="0" borderId="0" xfId="0" applyFont="1" applyFill="1" applyBorder="1" applyAlignment="1">
      <alignment/>
    </xf>
    <xf numFmtId="0" fontId="95" fillId="0" borderId="0" xfId="0" applyFont="1" applyFill="1" applyBorder="1" applyAlignment="1">
      <alignment horizontal="left"/>
    </xf>
    <xf numFmtId="165" fontId="80" fillId="0" borderId="0" xfId="69" applyNumberFormat="1" applyFont="1" applyFill="1" applyAlignment="1">
      <alignment/>
    </xf>
    <xf numFmtId="3" fontId="16" fillId="0" borderId="0" xfId="0" applyNumberFormat="1" applyFont="1" applyFill="1" applyBorder="1" applyAlignment="1">
      <alignment/>
    </xf>
    <xf numFmtId="0" fontId="0" fillId="55" borderId="42" xfId="0" applyFont="1" applyFill="1" applyBorder="1" applyAlignment="1">
      <alignment wrapText="1"/>
    </xf>
    <xf numFmtId="0" fontId="10" fillId="0" borderId="42" xfId="0" applyFont="1" applyFill="1" applyBorder="1" applyAlignment="1">
      <alignment horizontal="right" wrapText="1"/>
    </xf>
    <xf numFmtId="0" fontId="53" fillId="0" borderId="42" xfId="0" applyFont="1" applyFill="1" applyBorder="1" applyAlignment="1">
      <alignment horizontal="right" wrapText="1"/>
    </xf>
    <xf numFmtId="165" fontId="0" fillId="0" borderId="25" xfId="69" applyNumberFormat="1" applyFont="1" applyFill="1" applyBorder="1" applyAlignment="1">
      <alignment/>
    </xf>
    <xf numFmtId="165" fontId="10" fillId="0" borderId="25" xfId="69" applyNumberFormat="1" applyFont="1" applyFill="1" applyBorder="1" applyAlignment="1">
      <alignment/>
    </xf>
    <xf numFmtId="0" fontId="4" fillId="0" borderId="0" xfId="97" applyFont="1" applyFill="1" applyBorder="1" applyAlignment="1">
      <alignment/>
      <protection/>
    </xf>
    <xf numFmtId="0" fontId="12" fillId="0" borderId="0" xfId="97" applyFont="1" applyFill="1" applyBorder="1" applyAlignment="1">
      <alignment horizontal="left" wrapText="1"/>
      <protection/>
    </xf>
    <xf numFmtId="165" fontId="4" fillId="0" borderId="0" xfId="71" applyNumberFormat="1" applyFont="1" applyFill="1" applyBorder="1" applyAlignment="1">
      <alignment horizontal="right"/>
    </xf>
    <xf numFmtId="165" fontId="98" fillId="0" borderId="0" xfId="71" applyNumberFormat="1" applyFont="1" applyFill="1" applyBorder="1" applyAlignment="1">
      <alignment horizontal="right"/>
    </xf>
    <xf numFmtId="3" fontId="98" fillId="0" borderId="0" xfId="71" applyNumberFormat="1" applyFont="1" applyFill="1" applyBorder="1" applyAlignment="1">
      <alignment horizontal="right"/>
    </xf>
    <xf numFmtId="3" fontId="98" fillId="0" borderId="20" xfId="71" applyNumberFormat="1" applyFont="1" applyFill="1" applyBorder="1" applyAlignment="1">
      <alignment horizontal="right"/>
    </xf>
    <xf numFmtId="3" fontId="98" fillId="0" borderId="25" xfId="97" applyNumberFormat="1" applyFont="1" applyFill="1" applyBorder="1">
      <alignment/>
      <protection/>
    </xf>
    <xf numFmtId="3" fontId="4" fillId="0" borderId="0" xfId="97" applyNumberFormat="1" applyFont="1" applyFill="1" applyBorder="1" applyAlignment="1">
      <alignment horizontal="center"/>
      <protection/>
    </xf>
    <xf numFmtId="3" fontId="98" fillId="0" borderId="20" xfId="97" applyNumberFormat="1" applyFont="1" applyFill="1" applyBorder="1">
      <alignment/>
      <protection/>
    </xf>
    <xf numFmtId="3" fontId="98" fillId="0" borderId="27" xfId="97" applyNumberFormat="1" applyFont="1" applyFill="1" applyBorder="1">
      <alignment/>
      <protection/>
    </xf>
    <xf numFmtId="0" fontId="4" fillId="0" borderId="0" xfId="97" applyFont="1" applyFill="1" applyBorder="1" applyAlignment="1">
      <alignment horizontal="right"/>
      <protection/>
    </xf>
    <xf numFmtId="1" fontId="4" fillId="0" borderId="0" xfId="97" applyNumberFormat="1" applyFont="1" applyFill="1" applyBorder="1" applyAlignment="1">
      <alignment horizontal="right"/>
      <protection/>
    </xf>
    <xf numFmtId="3" fontId="98" fillId="0" borderId="0" xfId="97" applyNumberFormat="1" applyFont="1" applyFill="1" applyBorder="1" applyAlignment="1">
      <alignment horizontal="right"/>
      <protection/>
    </xf>
    <xf numFmtId="3" fontId="98" fillId="0" borderId="20" xfId="97" applyNumberFormat="1" applyFont="1" applyFill="1" applyBorder="1" applyAlignment="1">
      <alignment horizontal="right"/>
      <protection/>
    </xf>
    <xf numFmtId="0" fontId="5" fillId="0" borderId="0" xfId="97" applyFont="1" applyFill="1" applyBorder="1" applyAlignment="1">
      <alignment horizontal="right"/>
      <protection/>
    </xf>
    <xf numFmtId="0" fontId="5" fillId="0" borderId="0" xfId="97" applyFont="1" applyFill="1" applyBorder="1" applyAlignment="1">
      <alignment horizontal="left" indent="2"/>
      <protection/>
    </xf>
    <xf numFmtId="1" fontId="97" fillId="0" borderId="25" xfId="97" applyNumberFormat="1" applyFont="1" applyFill="1" applyBorder="1" applyAlignment="1">
      <alignment horizontal="center"/>
      <protection/>
    </xf>
    <xf numFmtId="1" fontId="97" fillId="0" borderId="0" xfId="97" applyNumberFormat="1" applyFont="1" applyFill="1" applyBorder="1" applyAlignment="1">
      <alignment horizontal="center"/>
      <protection/>
    </xf>
    <xf numFmtId="165" fontId="4" fillId="0" borderId="25" xfId="71" applyNumberFormat="1" applyFont="1" applyFill="1" applyBorder="1" applyAlignment="1">
      <alignment horizontal="right"/>
    </xf>
    <xf numFmtId="165" fontId="98" fillId="0" borderId="25" xfId="71" applyNumberFormat="1" applyFont="1" applyFill="1" applyBorder="1" applyAlignment="1">
      <alignment horizontal="right"/>
    </xf>
    <xf numFmtId="9" fontId="4" fillId="0" borderId="0" xfId="103" applyFont="1" applyFill="1" applyBorder="1" applyAlignment="1">
      <alignment/>
    </xf>
    <xf numFmtId="1" fontId="98" fillId="0" borderId="0" xfId="97" applyNumberFormat="1" applyFont="1" applyFill="1" applyBorder="1">
      <alignment/>
      <protection/>
    </xf>
    <xf numFmtId="1" fontId="98" fillId="0" borderId="25" xfId="97" applyNumberFormat="1" applyFont="1" applyFill="1" applyBorder="1">
      <alignment/>
      <protection/>
    </xf>
    <xf numFmtId="1" fontId="98" fillId="0" borderId="0" xfId="97" applyNumberFormat="1" applyFont="1" applyFill="1" applyBorder="1" applyAlignment="1">
      <alignment horizontal="right"/>
      <protection/>
    </xf>
    <xf numFmtId="3" fontId="98" fillId="0" borderId="25" xfId="71" applyNumberFormat="1" applyFont="1" applyFill="1" applyBorder="1" applyAlignment="1">
      <alignment horizontal="right"/>
    </xf>
    <xf numFmtId="0" fontId="4" fillId="0" borderId="20" xfId="97" applyFont="1" applyFill="1" applyBorder="1" applyAlignment="1">
      <alignment horizontal="left"/>
      <protection/>
    </xf>
    <xf numFmtId="3" fontId="98" fillId="0" borderId="27" xfId="71" applyNumberFormat="1" applyFont="1" applyFill="1" applyBorder="1" applyAlignment="1">
      <alignment horizontal="right"/>
    </xf>
    <xf numFmtId="1" fontId="97" fillId="0" borderId="27" xfId="97" applyNumberFormat="1" applyFont="1" applyFill="1" applyBorder="1" applyAlignment="1">
      <alignment horizontal="center"/>
      <protection/>
    </xf>
    <xf numFmtId="1" fontId="97" fillId="0" borderId="20" xfId="97" applyNumberFormat="1" applyFont="1" applyFill="1" applyBorder="1" applyAlignment="1">
      <alignment horizontal="center"/>
      <protection/>
    </xf>
    <xf numFmtId="0" fontId="20" fillId="0" borderId="0" xfId="97" applyFont="1" applyFill="1" applyBorder="1" applyAlignment="1">
      <alignment horizontal="left"/>
      <protection/>
    </xf>
    <xf numFmtId="0" fontId="0" fillId="0" borderId="0" xfId="97" applyFont="1" applyFill="1" applyBorder="1" applyAlignment="1">
      <alignment horizontal="right"/>
      <protection/>
    </xf>
    <xf numFmtId="0" fontId="16" fillId="0" borderId="0" xfId="97" applyFont="1" applyFill="1" applyBorder="1" applyAlignment="1">
      <alignment horizontal="center"/>
      <protection/>
    </xf>
    <xf numFmtId="177" fontId="40" fillId="0" borderId="0" xfId="0" applyNumberFormat="1" applyFont="1" applyFill="1" applyBorder="1" applyAlignment="1">
      <alignment/>
    </xf>
    <xf numFmtId="0" fontId="4" fillId="0" borderId="0" xfId="0" applyFont="1" applyAlignment="1">
      <alignment/>
    </xf>
    <xf numFmtId="0" fontId="55" fillId="0" borderId="0" xfId="0" applyFont="1" applyAlignment="1">
      <alignment/>
    </xf>
    <xf numFmtId="0" fontId="56" fillId="0" borderId="0" xfId="0" applyFont="1" applyAlignment="1">
      <alignment/>
    </xf>
    <xf numFmtId="1" fontId="57" fillId="0" borderId="0" xfId="0" applyNumberFormat="1" applyFont="1" applyAlignment="1">
      <alignment/>
    </xf>
    <xf numFmtId="3" fontId="57" fillId="0" borderId="0" xfId="0" applyNumberFormat="1" applyFont="1" applyAlignment="1">
      <alignment/>
    </xf>
    <xf numFmtId="0" fontId="0" fillId="0" borderId="0" xfId="0" applyFill="1"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Font="1" applyBorder="1" applyAlignment="1">
      <alignment/>
    </xf>
    <xf numFmtId="0" fontId="0" fillId="0" borderId="0" xfId="0" applyFont="1" applyBorder="1" applyAlignment="1">
      <alignment/>
    </xf>
    <xf numFmtId="1" fontId="0" fillId="0" borderId="0" xfId="0" applyNumberFormat="1" applyFont="1" applyAlignment="1">
      <alignment/>
    </xf>
    <xf numFmtId="0" fontId="13" fillId="56" borderId="0" xfId="97" applyFont="1" applyFill="1" applyBorder="1" applyAlignment="1">
      <alignment horizontal="left" wrapText="1"/>
      <protection/>
    </xf>
    <xf numFmtId="0" fontId="5" fillId="56" borderId="22" xfId="97" applyFont="1" applyFill="1" applyBorder="1" applyAlignment="1">
      <alignment horizontal="center" vertical="center"/>
      <protection/>
    </xf>
    <xf numFmtId="0" fontId="5" fillId="56" borderId="24" xfId="97" applyFont="1" applyFill="1" applyBorder="1" applyAlignment="1">
      <alignment horizontal="center" vertical="center"/>
      <protection/>
    </xf>
    <xf numFmtId="0" fontId="0" fillId="56" borderId="24" xfId="0" applyFill="1" applyBorder="1" applyAlignment="1">
      <alignment horizontal="center" vertical="center"/>
    </xf>
    <xf numFmtId="0" fontId="13" fillId="56" borderId="0" xfId="97" applyFont="1" applyFill="1" applyBorder="1" applyAlignment="1">
      <alignment wrapText="1"/>
      <protection/>
    </xf>
    <xf numFmtId="0" fontId="0" fillId="56" borderId="43" xfId="97" applyFont="1" applyFill="1" applyBorder="1" applyAlignment="1">
      <alignment horizontal="left" wrapText="1"/>
      <protection/>
    </xf>
    <xf numFmtId="203" fontId="12" fillId="56" borderId="0" xfId="97" applyNumberFormat="1" applyFont="1" applyFill="1" applyBorder="1" applyAlignment="1" applyProtection="1">
      <alignment horizontal="left" wrapText="1"/>
      <protection/>
    </xf>
    <xf numFmtId="203" fontId="13" fillId="56" borderId="0" xfId="97" applyNumberFormat="1" applyFont="1" applyFill="1" applyBorder="1" applyAlignment="1" applyProtection="1">
      <alignment horizontal="left" wrapText="1"/>
      <protection/>
    </xf>
    <xf numFmtId="0" fontId="7" fillId="56" borderId="21" xfId="97" applyFont="1" applyFill="1" applyBorder="1" applyAlignment="1">
      <alignment horizontal="center" vertical="top" wrapText="1"/>
      <protection/>
    </xf>
    <xf numFmtId="0" fontId="7" fillId="56" borderId="22" xfId="97" applyFont="1" applyFill="1" applyBorder="1" applyAlignment="1">
      <alignment horizontal="center" vertical="top" wrapText="1"/>
      <protection/>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5" fillId="56" borderId="22" xfId="97" applyFont="1" applyFill="1" applyBorder="1" applyAlignment="1" quotePrefix="1">
      <alignment horizontal="center" vertical="center"/>
      <protection/>
    </xf>
    <xf numFmtId="0" fontId="5" fillId="56" borderId="24" xfId="97" applyFont="1" applyFill="1" applyBorder="1" applyAlignment="1" quotePrefix="1">
      <alignment horizontal="center" vertical="center"/>
      <protection/>
    </xf>
    <xf numFmtId="0" fontId="12" fillId="56" borderId="43" xfId="97" applyFont="1" applyFill="1" applyBorder="1" applyAlignment="1">
      <alignment wrapText="1"/>
      <protection/>
    </xf>
    <xf numFmtId="0" fontId="12" fillId="56" borderId="43" xfId="0" applyFont="1" applyFill="1" applyBorder="1" applyAlignment="1">
      <alignment/>
    </xf>
    <xf numFmtId="0" fontId="5" fillId="56" borderId="44" xfId="97" applyFont="1" applyFill="1" applyBorder="1" applyAlignment="1">
      <alignment horizontal="center" vertical="center"/>
      <protection/>
    </xf>
    <xf numFmtId="0" fontId="0" fillId="56" borderId="45" xfId="0" applyFill="1" applyBorder="1" applyAlignment="1">
      <alignment horizontal="center" vertical="center"/>
    </xf>
    <xf numFmtId="0" fontId="5" fillId="56" borderId="22" xfId="0" applyFont="1" applyFill="1" applyBorder="1" applyAlignment="1">
      <alignment horizontal="right" vertical="center"/>
    </xf>
    <xf numFmtId="0" fontId="5" fillId="56" borderId="24" xfId="0" applyFont="1" applyFill="1" applyBorder="1" applyAlignment="1">
      <alignment horizontal="right" vertical="center"/>
    </xf>
    <xf numFmtId="2" fontId="12" fillId="56" borderId="0" xfId="97" applyNumberFormat="1" applyFont="1" applyFill="1" applyBorder="1" applyAlignment="1">
      <alignment horizontal="left" wrapText="1"/>
      <protection/>
    </xf>
    <xf numFmtId="0" fontId="5" fillId="56" borderId="22" xfId="97" applyFont="1" applyFill="1" applyBorder="1" applyAlignment="1">
      <alignment horizontal="right" vertical="center"/>
      <protection/>
    </xf>
    <xf numFmtId="0" fontId="5" fillId="56" borderId="24" xfId="97" applyFont="1" applyFill="1" applyBorder="1" applyAlignment="1">
      <alignment horizontal="right" vertical="center"/>
      <protection/>
    </xf>
    <xf numFmtId="0" fontId="5" fillId="56" borderId="46" xfId="97" applyFont="1" applyFill="1" applyBorder="1" applyAlignment="1" quotePrefix="1">
      <alignment horizontal="right" vertical="center"/>
      <protection/>
    </xf>
    <xf numFmtId="0" fontId="5" fillId="56" borderId="47" xfId="97" applyFont="1" applyFill="1" applyBorder="1" applyAlignment="1" quotePrefix="1">
      <alignment horizontal="right" vertical="center"/>
      <protection/>
    </xf>
    <xf numFmtId="0" fontId="5" fillId="56" borderId="22" xfId="97" applyFont="1" applyFill="1" applyBorder="1" applyAlignment="1" quotePrefix="1">
      <alignment horizontal="right" vertical="center"/>
      <protection/>
    </xf>
    <xf numFmtId="0" fontId="5" fillId="56" borderId="24" xfId="97" applyFont="1" applyFill="1" applyBorder="1" applyAlignment="1" quotePrefix="1">
      <alignment horizontal="right" vertical="center"/>
      <protection/>
    </xf>
    <xf numFmtId="0" fontId="13" fillId="56" borderId="0" xfId="97" applyNumberFormat="1" applyFont="1" applyFill="1" applyBorder="1" applyAlignment="1">
      <alignment wrapText="1"/>
      <protection/>
    </xf>
    <xf numFmtId="0" fontId="0" fillId="56" borderId="0" xfId="0" applyFill="1" applyAlignment="1">
      <alignment wrapText="1"/>
    </xf>
    <xf numFmtId="0" fontId="5" fillId="56" borderId="45" xfId="0" applyFont="1" applyFill="1" applyBorder="1" applyAlignment="1">
      <alignment horizontal="center" vertical="center"/>
    </xf>
    <xf numFmtId="0" fontId="13" fillId="56" borderId="43" xfId="97" applyFont="1" applyFill="1" applyBorder="1" applyAlignment="1">
      <alignment horizontal="left" wrapText="1"/>
      <protection/>
    </xf>
    <xf numFmtId="0" fontId="12" fillId="56" borderId="0" xfId="97" applyFont="1" applyFill="1" applyBorder="1" applyAlignment="1">
      <alignment horizontal="left" wrapText="1"/>
      <protection/>
    </xf>
    <xf numFmtId="0" fontId="0" fillId="56" borderId="0" xfId="97" applyFill="1" applyAlignment="1">
      <alignment horizontal="left" wrapText="1"/>
      <protection/>
    </xf>
    <xf numFmtId="0" fontId="5" fillId="56" borderId="44" xfId="97" applyFont="1" applyFill="1" applyBorder="1" applyAlignment="1">
      <alignment horizontal="right" vertical="center"/>
      <protection/>
    </xf>
    <xf numFmtId="0" fontId="4" fillId="56" borderId="45" xfId="97" applyFont="1" applyFill="1" applyBorder="1" applyAlignment="1">
      <alignment horizontal="right" vertical="center"/>
      <protection/>
    </xf>
    <xf numFmtId="0" fontId="5" fillId="56" borderId="24" xfId="0" applyFont="1" applyFill="1" applyBorder="1" applyAlignment="1">
      <alignment horizontal="center" vertical="center"/>
    </xf>
    <xf numFmtId="0" fontId="12" fillId="56" borderId="0" xfId="97" applyFont="1" applyFill="1" applyAlignment="1">
      <alignment horizontal="left" wrapText="1"/>
      <protection/>
    </xf>
    <xf numFmtId="0" fontId="5" fillId="56" borderId="48" xfId="97" applyFont="1" applyFill="1" applyBorder="1" applyAlignment="1" quotePrefix="1">
      <alignment horizontal="right" vertical="center"/>
      <protection/>
    </xf>
    <xf numFmtId="0" fontId="5" fillId="56" borderId="49" xfId="97" applyFont="1" applyFill="1" applyBorder="1" applyAlignment="1" quotePrefix="1">
      <alignment horizontal="right" vertical="center"/>
      <protection/>
    </xf>
    <xf numFmtId="0" fontId="5" fillId="56" borderId="48" xfId="97" applyFont="1" applyFill="1" applyBorder="1" applyAlignment="1" quotePrefix="1">
      <alignment horizontal="center" vertical="center"/>
      <protection/>
    </xf>
    <xf numFmtId="0" fontId="5" fillId="56" borderId="49" xfId="97" applyFont="1" applyFill="1" applyBorder="1" applyAlignment="1" quotePrefix="1">
      <alignment horizontal="center" vertical="center"/>
      <protection/>
    </xf>
    <xf numFmtId="0" fontId="0" fillId="56" borderId="45" xfId="97" applyFill="1" applyBorder="1" applyAlignment="1">
      <alignment horizontal="right" vertical="center"/>
      <protection/>
    </xf>
    <xf numFmtId="0" fontId="0" fillId="56" borderId="45" xfId="97" applyFill="1" applyBorder="1" applyAlignment="1">
      <alignment horizontal="center" vertical="center"/>
      <protection/>
    </xf>
    <xf numFmtId="1" fontId="7" fillId="56" borderId="21" xfId="97" applyNumberFormat="1" applyFont="1" applyFill="1" applyBorder="1" applyAlignment="1">
      <alignment horizontal="center" vertical="top" wrapText="1"/>
      <protection/>
    </xf>
    <xf numFmtId="1" fontId="7" fillId="56" borderId="22" xfId="97" applyNumberFormat="1" applyFont="1" applyFill="1" applyBorder="1" applyAlignment="1">
      <alignment horizontal="center" vertical="top" wrapText="1"/>
      <protection/>
    </xf>
    <xf numFmtId="0" fontId="5" fillId="56" borderId="43" xfId="97" applyFont="1" applyFill="1" applyBorder="1" applyAlignment="1">
      <alignment horizontal="center"/>
      <protection/>
    </xf>
    <xf numFmtId="0" fontId="12" fillId="56" borderId="0" xfId="0" applyFont="1" applyFill="1" applyBorder="1" applyAlignment="1">
      <alignment horizontal="left" wrapText="1"/>
    </xf>
    <xf numFmtId="0" fontId="5" fillId="56" borderId="50" xfId="97" applyFont="1" applyFill="1" applyBorder="1" applyAlignment="1">
      <alignment horizontal="center"/>
      <protection/>
    </xf>
    <xf numFmtId="0" fontId="5" fillId="56" borderId="45" xfId="97" applyFont="1" applyFill="1" applyBorder="1" applyAlignment="1">
      <alignment horizontal="center"/>
      <protection/>
    </xf>
    <xf numFmtId="1" fontId="7" fillId="56" borderId="51" xfId="97" applyNumberFormat="1" applyFont="1" applyFill="1" applyBorder="1" applyAlignment="1">
      <alignment horizontal="center" vertical="top" wrapText="1"/>
      <protection/>
    </xf>
    <xf numFmtId="1" fontId="7" fillId="56" borderId="43" xfId="97" applyNumberFormat="1" applyFont="1" applyFill="1" applyBorder="1" applyAlignment="1">
      <alignment horizontal="center" vertical="top" wrapText="1"/>
      <protection/>
    </xf>
    <xf numFmtId="1" fontId="7" fillId="56" borderId="27" xfId="97" applyNumberFormat="1" applyFont="1" applyFill="1" applyBorder="1" applyAlignment="1">
      <alignment horizontal="center" vertical="top" wrapText="1"/>
      <protection/>
    </xf>
    <xf numFmtId="1" fontId="7" fillId="56" borderId="20" xfId="97" applyNumberFormat="1" applyFont="1" applyFill="1" applyBorder="1" applyAlignment="1">
      <alignment horizontal="center" vertical="top" wrapText="1"/>
      <protection/>
    </xf>
    <xf numFmtId="0" fontId="5" fillId="56" borderId="43" xfId="97" applyFont="1" applyFill="1" applyBorder="1" applyAlignment="1">
      <alignment horizontal="right" vertical="center"/>
      <protection/>
    </xf>
    <xf numFmtId="0" fontId="5" fillId="56" borderId="43" xfId="97" applyFont="1" applyFill="1" applyBorder="1" applyAlignment="1" quotePrefix="1">
      <alignment horizontal="right" vertical="center"/>
      <protection/>
    </xf>
    <xf numFmtId="0" fontId="12" fillId="0" borderId="0" xfId="97" applyFont="1" applyFill="1" applyBorder="1" applyAlignment="1">
      <alignment horizontal="left" wrapText="1"/>
      <protection/>
    </xf>
    <xf numFmtId="0" fontId="5" fillId="0" borderId="22"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22" xfId="97" applyFont="1" applyFill="1" applyBorder="1" applyAlignment="1">
      <alignment horizontal="center" vertical="center"/>
      <protection/>
    </xf>
    <xf numFmtId="0" fontId="5" fillId="0" borderId="24" xfId="97" applyFont="1" applyFill="1" applyBorder="1" applyAlignment="1">
      <alignment horizontal="center" vertical="center"/>
      <protection/>
    </xf>
    <xf numFmtId="0" fontId="13" fillId="0" borderId="0" xfId="97" applyFont="1" applyFill="1" applyBorder="1" applyAlignment="1">
      <alignment horizontal="left" wrapText="1"/>
      <protection/>
    </xf>
    <xf numFmtId="0" fontId="13" fillId="0" borderId="0" xfId="97" applyFont="1" applyAlignment="1">
      <alignment horizontal="left" wrapText="1"/>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12" fillId="0" borderId="0" xfId="97" applyFont="1" applyFill="1" applyAlignment="1">
      <alignment wrapText="1"/>
      <protection/>
    </xf>
    <xf numFmtId="0" fontId="5" fillId="0" borderId="22" xfId="97" applyFont="1" applyFill="1" applyBorder="1" applyAlignment="1" quotePrefix="1">
      <alignment horizontal="center" vertical="center"/>
      <protection/>
    </xf>
    <xf numFmtId="0" fontId="5" fillId="0" borderId="24" xfId="97" applyFont="1" applyFill="1" applyBorder="1" applyAlignment="1" quotePrefix="1">
      <alignment horizontal="center" vertical="center"/>
      <protection/>
    </xf>
    <xf numFmtId="0" fontId="12" fillId="0" borderId="0" xfId="97" applyFont="1" applyFill="1" applyBorder="1" applyAlignment="1">
      <alignment wrapText="1"/>
      <protection/>
    </xf>
    <xf numFmtId="0" fontId="12" fillId="0" borderId="0" xfId="97" applyFont="1" applyAlignment="1">
      <alignment wrapText="1"/>
      <protection/>
    </xf>
    <xf numFmtId="0" fontId="0" fillId="0" borderId="24" xfId="97" applyFill="1" applyBorder="1" applyAlignment="1">
      <alignment horizontal="center" vertical="center"/>
      <protection/>
    </xf>
    <xf numFmtId="0" fontId="5" fillId="0" borderId="44" xfId="97" applyFont="1" applyFill="1" applyBorder="1" applyAlignment="1">
      <alignment horizontal="center" vertical="center"/>
      <protection/>
    </xf>
    <xf numFmtId="0" fontId="0" fillId="0" borderId="45" xfId="97" applyFill="1" applyBorder="1" applyAlignment="1">
      <alignment horizontal="center" vertical="center"/>
      <protection/>
    </xf>
    <xf numFmtId="0" fontId="13" fillId="55" borderId="0" xfId="0" applyFont="1" applyFill="1" applyAlignment="1">
      <alignment horizontal="left" wrapText="1"/>
    </xf>
    <xf numFmtId="0" fontId="12" fillId="55" borderId="0" xfId="0" applyFont="1" applyFill="1" applyAlignment="1">
      <alignment horizontal="left" wrapText="1"/>
    </xf>
    <xf numFmtId="0" fontId="10" fillId="56" borderId="43" xfId="0" applyFont="1" applyFill="1" applyBorder="1" applyAlignment="1">
      <alignment horizontal="right"/>
    </xf>
    <xf numFmtId="0" fontId="10" fillId="56" borderId="24" xfId="0" applyFont="1" applyFill="1" applyBorder="1" applyAlignment="1">
      <alignment horizontal="right"/>
    </xf>
    <xf numFmtId="0" fontId="10" fillId="56" borderId="0" xfId="0" applyFont="1" applyFill="1" applyBorder="1" applyAlignment="1">
      <alignment horizontal="center"/>
    </xf>
    <xf numFmtId="0" fontId="10" fillId="56" borderId="24" xfId="0" applyFont="1" applyFill="1" applyBorder="1" applyAlignment="1">
      <alignment horizontal="center"/>
    </xf>
    <xf numFmtId="0" fontId="0" fillId="56" borderId="43" xfId="97" applyFont="1" applyFill="1" applyBorder="1" applyAlignment="1" quotePrefix="1">
      <alignment horizontal="left" wrapText="1"/>
      <protection/>
    </xf>
    <xf numFmtId="0" fontId="0" fillId="56" borderId="0" xfId="0" applyFont="1" applyFill="1" applyBorder="1" applyAlignment="1">
      <alignment horizontal="center"/>
    </xf>
    <xf numFmtId="0" fontId="0" fillId="0" borderId="43" xfId="0" applyFont="1" applyBorder="1" applyAlignment="1">
      <alignment horizontal="left" wrapText="1"/>
    </xf>
    <xf numFmtId="0" fontId="0" fillId="0" borderId="0" xfId="0" applyFont="1" applyAlignment="1">
      <alignment horizontal="left" wrapText="1"/>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ecimal" xfId="74"/>
    <cellStyle name="Explanatory Text" xfId="75"/>
    <cellStyle name="Explanatory Text 2" xfId="76"/>
    <cellStyle name="Followed Hyperlink" xfId="77"/>
    <cellStyle name="Footnote" xfId="78"/>
    <cellStyle name="Good" xfId="79"/>
    <cellStyle name="Good 2" xfId="80"/>
    <cellStyle name="Heading"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Linked Cell" xfId="93"/>
    <cellStyle name="Linked Cell 2" xfId="94"/>
    <cellStyle name="Neutral" xfId="95"/>
    <cellStyle name="Neutral 2" xfId="96"/>
    <cellStyle name="Normal 2" xfId="97"/>
    <cellStyle name="Normal 3" xfId="98"/>
    <cellStyle name="Note" xfId="99"/>
    <cellStyle name="Note 2" xfId="100"/>
    <cellStyle name="Output" xfId="101"/>
    <cellStyle name="Output 2" xfId="102"/>
    <cellStyle name="Percent" xfId="103"/>
    <cellStyle name="Percent 2" xfId="104"/>
    <cellStyle name="Publication_style" xfId="105"/>
    <cellStyle name="Title" xfId="106"/>
    <cellStyle name="Title 2" xfId="107"/>
    <cellStyle name="Total" xfId="108"/>
    <cellStyle name="Total 2" xfId="109"/>
    <cellStyle name="Warning Text" xfId="110"/>
    <cellStyle name="Warning Text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16303911"/>
        <c:axId val="12517472"/>
      </c:lineChart>
      <c:catAx>
        <c:axId val="16303911"/>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2517472"/>
        <c:crosses val="autoZero"/>
        <c:auto val="0"/>
        <c:lblOffset val="100"/>
        <c:tickLblSkip val="4"/>
        <c:noMultiLvlLbl val="0"/>
      </c:catAx>
      <c:valAx>
        <c:axId val="12517472"/>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Thousand</a:t>
                </a:r>
              </a:p>
            </c:rich>
          </c:tx>
          <c:layout/>
          <c:overlay val="0"/>
          <c:spPr>
            <a:noFill/>
            <a:ln w="3175">
              <a:noFill/>
            </a:ln>
          </c:spPr>
        </c:title>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16303911"/>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45548385"/>
        <c:axId val="7282282"/>
      </c:lineChart>
      <c:catAx>
        <c:axId val="45548385"/>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7282282"/>
        <c:crosses val="autoZero"/>
        <c:auto val="0"/>
        <c:lblOffset val="100"/>
        <c:tickLblSkip val="1"/>
        <c:noMultiLvlLbl val="0"/>
      </c:catAx>
      <c:valAx>
        <c:axId val="7282282"/>
        <c:scaling>
          <c:orientation val="minMax"/>
        </c:scaling>
        <c:axPos val="l"/>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45548385"/>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65540539"/>
        <c:axId val="52993940"/>
      </c:lineChart>
      <c:catAx>
        <c:axId val="65540539"/>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2993940"/>
        <c:crosses val="autoZero"/>
        <c:auto val="0"/>
        <c:lblOffset val="100"/>
        <c:tickLblSkip val="4"/>
        <c:noMultiLvlLbl val="0"/>
      </c:catAx>
      <c:valAx>
        <c:axId val="52993940"/>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Thousand</a:t>
                </a:r>
              </a:p>
            </c:rich>
          </c:tx>
          <c:layout/>
          <c:overlay val="0"/>
          <c:spPr>
            <a:noFill/>
            <a:ln w="3175">
              <a:noFill/>
            </a:ln>
          </c:spPr>
        </c:title>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65540539"/>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3725"/>
          <c:w val="0.932"/>
          <c:h val="0.8815"/>
        </c:manualLayout>
      </c:layout>
      <c:lineChart>
        <c:grouping val="standard"/>
        <c:varyColors val="0"/>
        <c:ser>
          <c:idx val="8"/>
          <c:order val="0"/>
          <c:tx>
            <c:strRef>
              <c:f>'numbers for Fig 2.2'!$D$28</c:f>
              <c:strCache>
                <c:ptCount val="1"/>
                <c:pt idx="0">
                  <c:v>Buses</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800000"/>
                </a:solidFill>
              </a:ln>
            </c:spPr>
          </c:marker>
          <c:cat>
            <c:strRef>
              <c:f>'numbers for Fig 2.2'!$C$29:$C$37</c:f>
              <c:strCache>
                <c:ptCount val="9"/>
                <c:pt idx="0">
                  <c:v>2004-05</c:v>
                </c:pt>
                <c:pt idx="1">
                  <c:v>2005-06</c:v>
                </c:pt>
                <c:pt idx="2">
                  <c:v>2006-07</c:v>
                </c:pt>
                <c:pt idx="3">
                  <c:v>2007-08</c:v>
                </c:pt>
                <c:pt idx="4">
                  <c:v>2008-09</c:v>
                </c:pt>
                <c:pt idx="5">
                  <c:v>2009-10</c:v>
                </c:pt>
                <c:pt idx="6">
                  <c:v>2010-11</c:v>
                </c:pt>
                <c:pt idx="7">
                  <c:v>2011-12</c:v>
                </c:pt>
                <c:pt idx="8">
                  <c:v>2012-13</c:v>
                </c:pt>
              </c:strCache>
            </c:strRef>
          </c:cat>
          <c:val>
            <c:numRef>
              <c:f>'numbers for Fig 2.2'!$D$29:$D$37</c:f>
              <c:numCache>
                <c:ptCount val="9"/>
                <c:pt idx="0">
                  <c:v>5.1</c:v>
                </c:pt>
                <c:pt idx="1">
                  <c:v>5.1</c:v>
                </c:pt>
                <c:pt idx="2">
                  <c:v>5.3</c:v>
                </c:pt>
                <c:pt idx="3">
                  <c:v>5.4</c:v>
                </c:pt>
                <c:pt idx="4">
                  <c:v>5.4</c:v>
                </c:pt>
                <c:pt idx="5">
                  <c:v>5</c:v>
                </c:pt>
                <c:pt idx="6">
                  <c:v>4.8</c:v>
                </c:pt>
                <c:pt idx="7">
                  <c:v>4.8</c:v>
                </c:pt>
                <c:pt idx="8">
                  <c:v>4.6</c:v>
                </c:pt>
              </c:numCache>
            </c:numRef>
          </c:val>
          <c:smooth val="0"/>
        </c:ser>
        <c:ser>
          <c:idx val="11"/>
          <c:order val="1"/>
          <c:tx>
            <c:strRef>
              <c:f>'numbers for Fig 2.2'!$E$28</c:f>
              <c:strCache>
                <c:ptCount val="1"/>
                <c:pt idx="0">
                  <c:v>Coaches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2.2'!$C$29:$C$37</c:f>
              <c:strCache>
                <c:ptCount val="9"/>
                <c:pt idx="0">
                  <c:v>2004-05</c:v>
                </c:pt>
                <c:pt idx="1">
                  <c:v>2005-06</c:v>
                </c:pt>
                <c:pt idx="2">
                  <c:v>2006-07</c:v>
                </c:pt>
                <c:pt idx="3">
                  <c:v>2007-08</c:v>
                </c:pt>
                <c:pt idx="4">
                  <c:v>2008-09</c:v>
                </c:pt>
                <c:pt idx="5">
                  <c:v>2009-10</c:v>
                </c:pt>
                <c:pt idx="6">
                  <c:v>2010-11</c:v>
                </c:pt>
                <c:pt idx="7">
                  <c:v>2011-12</c:v>
                </c:pt>
                <c:pt idx="8">
                  <c:v>2012-13</c:v>
                </c:pt>
              </c:strCache>
            </c:strRef>
          </c:cat>
          <c:val>
            <c:numRef>
              <c:f>'numbers for Fig 2.2'!$E$29:$E$37</c:f>
              <c:numCache>
                <c:ptCount val="9"/>
                <c:pt idx="0">
                  <c:v>2.4</c:v>
                </c:pt>
                <c:pt idx="1">
                  <c:v>2.5</c:v>
                </c:pt>
                <c:pt idx="2">
                  <c:v>2.6</c:v>
                </c:pt>
                <c:pt idx="3">
                  <c:v>2.9</c:v>
                </c:pt>
                <c:pt idx="4">
                  <c:v>2.8</c:v>
                </c:pt>
                <c:pt idx="5">
                  <c:v>3</c:v>
                </c:pt>
                <c:pt idx="6">
                  <c:v>2.9</c:v>
                </c:pt>
              </c:numCache>
            </c:numRef>
          </c:val>
          <c:smooth val="0"/>
        </c:ser>
        <c:ser>
          <c:idx val="12"/>
          <c:order val="2"/>
          <c:tx>
            <c:strRef>
              <c:f>'numbers for Fig 2.2'!$F$28</c:f>
              <c:strCache>
                <c:ptCount val="1"/>
                <c:pt idx="0">
                  <c:v>Minibuses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'numbers for Fig 2.2'!$C$29:$C$37</c:f>
              <c:strCache>
                <c:ptCount val="9"/>
                <c:pt idx="0">
                  <c:v>2004-05</c:v>
                </c:pt>
                <c:pt idx="1">
                  <c:v>2005-06</c:v>
                </c:pt>
                <c:pt idx="2">
                  <c:v>2006-07</c:v>
                </c:pt>
                <c:pt idx="3">
                  <c:v>2007-08</c:v>
                </c:pt>
                <c:pt idx="4">
                  <c:v>2008-09</c:v>
                </c:pt>
                <c:pt idx="5">
                  <c:v>2009-10</c:v>
                </c:pt>
                <c:pt idx="6">
                  <c:v>2010-11</c:v>
                </c:pt>
                <c:pt idx="7">
                  <c:v>2011-12</c:v>
                </c:pt>
                <c:pt idx="8">
                  <c:v>2012-13</c:v>
                </c:pt>
              </c:strCache>
            </c:strRef>
          </c:cat>
          <c:val>
            <c:numRef>
              <c:f>'numbers for Fig 2.2'!$F$29:$F$37</c:f>
              <c:numCache>
                <c:ptCount val="9"/>
                <c:pt idx="0">
                  <c:v>1.5</c:v>
                </c:pt>
                <c:pt idx="1">
                  <c:v>1.5</c:v>
                </c:pt>
                <c:pt idx="2">
                  <c:v>1.4</c:v>
                </c:pt>
                <c:pt idx="3">
                  <c:v>1.6</c:v>
                </c:pt>
                <c:pt idx="4">
                  <c:v>1.5</c:v>
                </c:pt>
                <c:pt idx="5">
                  <c:v>1.5</c:v>
                </c:pt>
                <c:pt idx="6">
                  <c:v>1.5</c:v>
                </c:pt>
              </c:numCache>
            </c:numRef>
          </c:val>
          <c:smooth val="0"/>
        </c:ser>
        <c:marker val="1"/>
        <c:axId val="7183413"/>
        <c:axId val="64650718"/>
      </c:lineChart>
      <c:catAx>
        <c:axId val="7183413"/>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12700">
            <a:solidFill>
              <a:srgbClr val="000000"/>
            </a:solidFill>
          </a:ln>
        </c:spPr>
        <c:crossAx val="64650718"/>
        <c:crosses val="autoZero"/>
        <c:auto val="1"/>
        <c:lblOffset val="100"/>
        <c:tickLblSkip val="1"/>
        <c:noMultiLvlLbl val="0"/>
      </c:catAx>
      <c:valAx>
        <c:axId val="64650718"/>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7183413"/>
        <c:crossesAt val="1"/>
        <c:crossBetween val="midCat"/>
        <c:dispUnits/>
      </c:valAx>
      <c:spPr>
        <a:noFill/>
        <a:ln>
          <a:noFill/>
        </a:ln>
      </c:spPr>
    </c:plotArea>
    <c:legend>
      <c:legendPos val="r"/>
      <c:layout>
        <c:manualLayout>
          <c:xMode val="edge"/>
          <c:yMode val="edge"/>
          <c:x val="0.04275"/>
          <c:y val="0.9105"/>
          <c:w val="0.77925"/>
          <c:h val="0.0895"/>
        </c:manualLayout>
      </c:layout>
      <c:overlay val="0"/>
      <c:spPr>
        <a:solidFill>
          <a:srgbClr val="FFFFFF"/>
        </a:solidFill>
        <a:ln w="3175">
          <a:solidFill>
            <a:srgbClr val="C0C0C0"/>
          </a:solidFill>
        </a:ln>
      </c:spPr>
      <c:txPr>
        <a:bodyPr vert="horz" rot="0"/>
        <a:lstStyle/>
        <a:p>
          <a:pPr>
            <a:defRPr lang="en-US" cap="none" sz="9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575"/>
          <c:w val="0.946"/>
          <c:h val="0.78475"/>
        </c:manualLayout>
      </c:layout>
      <c:lineChart>
        <c:grouping val="standard"/>
        <c:varyColors val="0"/>
        <c:ser>
          <c:idx val="0"/>
          <c:order val="0"/>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2.2'!$C$12:$C$23</c:f>
              <c:strCache>
                <c:ptCount val="1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strCache>
            </c:strRef>
          </c:cat>
          <c:val>
            <c:numRef>
              <c:f>'numbers for Fig 2.2'!$D$12:$D$22</c:f>
              <c:numCache>
                <c:ptCount val="11"/>
                <c:pt idx="0">
                  <c:v>466</c:v>
                </c:pt>
                <c:pt idx="1">
                  <c:v>471</c:v>
                </c:pt>
                <c:pt idx="2">
                  <c:v>478</c:v>
                </c:pt>
                <c:pt idx="3">
                  <c:v>479</c:v>
                </c:pt>
              </c:numCache>
            </c:numRef>
          </c:val>
          <c:smooth val="0"/>
        </c:ser>
        <c:ser>
          <c:idx val="1"/>
          <c:order val="1"/>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2.2'!$C$12:$C$23</c:f>
              <c:strCache>
                <c:ptCount val="1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strCache>
            </c:strRef>
          </c:cat>
          <c:val>
            <c:numRef>
              <c:f>'numbers for Fig 2.2'!$E$12:$E$23</c:f>
              <c:numCache>
                <c:ptCount val="12"/>
                <c:pt idx="3">
                  <c:v>460</c:v>
                </c:pt>
                <c:pt idx="4">
                  <c:v>466</c:v>
                </c:pt>
                <c:pt idx="5">
                  <c:v>476</c:v>
                </c:pt>
                <c:pt idx="6">
                  <c:v>488</c:v>
                </c:pt>
                <c:pt idx="7">
                  <c:v>484</c:v>
                </c:pt>
                <c:pt idx="8">
                  <c:v>459</c:v>
                </c:pt>
                <c:pt idx="9">
                  <c:v>432</c:v>
                </c:pt>
                <c:pt idx="10">
                  <c:v>439</c:v>
                </c:pt>
                <c:pt idx="11">
                  <c:v>423</c:v>
                </c:pt>
              </c:numCache>
            </c:numRef>
          </c:val>
          <c:smooth val="0"/>
        </c:ser>
        <c:ser>
          <c:idx val="2"/>
          <c:order val="2"/>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2.2'!$C$12:$C$23</c:f>
              <c:strCache>
                <c:ptCount val="1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strCache>
            </c:strRef>
          </c:cat>
          <c:val>
            <c:numRef>
              <c:f>'numbers for Fig 2.2'!$F$12:$F$23</c:f>
              <c:numCache>
                <c:ptCount val="12"/>
                <c:pt idx="0">
                  <c:v>368</c:v>
                </c:pt>
                <c:pt idx="1">
                  <c:v>374</c:v>
                </c:pt>
                <c:pt idx="2">
                  <c:v>369</c:v>
                </c:pt>
                <c:pt idx="3">
                  <c:v>357</c:v>
                </c:pt>
              </c:numCache>
            </c:numRef>
          </c:val>
          <c:smooth val="0"/>
        </c:ser>
        <c:ser>
          <c:idx val="3"/>
          <c:order val="3"/>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2.2'!$C$12:$C$23</c:f>
              <c:strCache>
                <c:ptCount val="1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strCache>
            </c:strRef>
          </c:cat>
          <c:val>
            <c:numRef>
              <c:f>'numbers for Fig 2.2'!$G$12:$G$23</c:f>
              <c:numCache>
                <c:ptCount val="12"/>
                <c:pt idx="3">
                  <c:v>359</c:v>
                </c:pt>
                <c:pt idx="4">
                  <c:v>374</c:v>
                </c:pt>
                <c:pt idx="5">
                  <c:v>384</c:v>
                </c:pt>
                <c:pt idx="6">
                  <c:v>397</c:v>
                </c:pt>
                <c:pt idx="7">
                  <c:v>386</c:v>
                </c:pt>
                <c:pt idx="8">
                  <c:v>377</c:v>
                </c:pt>
                <c:pt idx="9">
                  <c:v>346</c:v>
                </c:pt>
                <c:pt idx="10">
                  <c:v>338</c:v>
                </c:pt>
                <c:pt idx="11">
                  <c:v>327</c:v>
                </c:pt>
              </c:numCache>
            </c:numRef>
          </c:val>
          <c:smooth val="0"/>
        </c:ser>
        <c:ser>
          <c:idx val="4"/>
          <c:order val="4"/>
          <c:tx>
            <c:strRef>
              <c:f>'numbers for Fig 2.2'!$H$5</c:f>
              <c:strCache>
                <c:ptCount val="1"/>
                <c:pt idx="0">
                  <c:v>Veh-kms: other services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'numbers for Fig 2.2'!$C$12:$C$23</c:f>
              <c:strCache>
                <c:ptCount val="1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strCache>
            </c:strRef>
          </c:cat>
          <c:val>
            <c:numRef>
              <c:f>'numbers for Fig 2.2'!$H$12:$H$23</c:f>
              <c:numCache>
                <c:ptCount val="12"/>
                <c:pt idx="0">
                  <c:v>145</c:v>
                </c:pt>
                <c:pt idx="1">
                  <c:v>143</c:v>
                </c:pt>
                <c:pt idx="2">
                  <c:v>166</c:v>
                </c:pt>
              </c:numCache>
            </c:numRef>
          </c:val>
          <c:smooth val="0"/>
        </c:ser>
        <c:marker val="1"/>
        <c:axId val="44985551"/>
        <c:axId val="2216776"/>
      </c:lineChart>
      <c:catAx>
        <c:axId val="44985551"/>
        <c:scaling>
          <c:orientation val="minMax"/>
        </c:scaling>
        <c:axPos val="b"/>
        <c:delete val="0"/>
        <c:numFmt formatCode="General" sourceLinked="1"/>
        <c:majorTickMark val="out"/>
        <c:minorTickMark val="none"/>
        <c:tickLblPos val="nextTo"/>
        <c:spPr>
          <a:ln w="3175">
            <a:solidFill>
              <a:srgbClr val="000000"/>
            </a:solidFill>
          </a:ln>
        </c:spPr>
        <c:crossAx val="2216776"/>
        <c:crosses val="autoZero"/>
        <c:auto val="1"/>
        <c:lblOffset val="100"/>
        <c:tickLblSkip val="1"/>
        <c:noMultiLvlLbl val="0"/>
      </c:catAx>
      <c:valAx>
        <c:axId val="2216776"/>
        <c:scaling>
          <c:orientation val="minMax"/>
          <c:max val="550"/>
        </c:scaling>
        <c:axPos val="l"/>
        <c:title>
          <c:tx>
            <c:rich>
              <a:bodyPr vert="horz" rot="0" anchor="ctr"/>
              <a:lstStyle/>
              <a:p>
                <a:pPr algn="ctr">
                  <a:defRPr/>
                </a:pPr>
                <a:r>
                  <a:rPr lang="en-US" cap="none" sz="1175" b="1" i="0" u="none" baseline="0">
                    <a:solidFill>
                      <a:srgbClr val="000000"/>
                    </a:solidFill>
                    <a:latin typeface="Arial"/>
                    <a:ea typeface="Arial"/>
                    <a:cs typeface="Arial"/>
                  </a:rPr>
                  <a:t>Millions</a:t>
                </a:r>
              </a:p>
            </c:rich>
          </c:tx>
          <c:layout>
            <c:manualLayout>
              <c:xMode val="factor"/>
              <c:yMode val="factor"/>
              <c:x val="0.016"/>
              <c:y val="0.141"/>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44985551"/>
        <c:crossesAt val="1"/>
        <c:crossBetween val="midCat"/>
        <c:dispUnits/>
        <c:majorUnit val="50"/>
      </c:valAx>
      <c:spPr>
        <a:noFill/>
        <a:ln w="12700">
          <a:solidFill>
            <a:srgbClr val="000000"/>
          </a:solidFill>
        </a:ln>
      </c:spPr>
    </c:plotArea>
    <c:legend>
      <c:legendPos val="b"/>
      <c:legendEntry>
        <c:idx val="1"/>
        <c:delete val="1"/>
      </c:legendEntry>
      <c:legendEntry>
        <c:idx val="3"/>
        <c:delete val="1"/>
      </c:legendEntry>
      <c:layout>
        <c:manualLayout>
          <c:xMode val="edge"/>
          <c:yMode val="edge"/>
          <c:x val="0.00675"/>
          <c:y val="0.877"/>
          <c:w val="0.946"/>
          <c:h val="0.114"/>
        </c:manualLayout>
      </c:layout>
      <c:overlay val="0"/>
      <c:spPr>
        <a:solidFill>
          <a:srgbClr val="FFFFFF"/>
        </a:solidFill>
        <a:ln w="3175">
          <a:solidFill>
            <a:srgbClr val="C0C0C0"/>
          </a:solid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(constant prices, 2002=100)</a:t>
            </a:r>
          </a:p>
        </c:rich>
      </c:tx>
      <c:layout>
        <c:manualLayout>
          <c:xMode val="factor"/>
          <c:yMode val="factor"/>
          <c:x val="-0.00075"/>
          <c:y val="-0.0185"/>
        </c:manualLayout>
      </c:layout>
      <c:spPr>
        <a:noFill/>
        <a:ln w="3175">
          <a:noFill/>
        </a:ln>
      </c:spPr>
    </c:title>
    <c:plotArea>
      <c:layout>
        <c:manualLayout>
          <c:xMode val="edge"/>
          <c:yMode val="edge"/>
          <c:x val="0.03225"/>
          <c:y val="0.11175"/>
          <c:w val="0.94525"/>
          <c:h val="0.773"/>
        </c:manualLayout>
      </c:layout>
      <c:lineChart>
        <c:grouping val="standard"/>
        <c:varyColors val="0"/>
        <c:ser>
          <c:idx val="0"/>
          <c:order val="0"/>
          <c:tx>
            <c:v>Scotland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'Tab 2.4 - 2.7'!$Q$18:$AA$19</c:f>
              <c:multiLvlStrCache>
                <c:ptCount val="11"/>
                <c:lvl>
                  <c:pt idx="0">
                    <c:v>2003</c:v>
                  </c:pt>
                  <c:pt idx="1">
                    <c:v>2004</c:v>
                  </c:pt>
                  <c:pt idx="2">
                    <c:v>2005</c:v>
                  </c:pt>
                  <c:pt idx="3">
                    <c:v>2006</c:v>
                  </c:pt>
                  <c:pt idx="4">
                    <c:v>2007</c:v>
                  </c:pt>
                  <c:pt idx="5">
                    <c:v>2008</c:v>
                  </c:pt>
                  <c:pt idx="6">
                    <c:v>2009</c:v>
                  </c:pt>
                  <c:pt idx="7">
                    <c:v>2010</c:v>
                  </c:pt>
                  <c:pt idx="8">
                    <c:v>2011</c:v>
                  </c:pt>
                  <c:pt idx="9">
                    <c:v>2012</c:v>
                  </c:pt>
                  <c:pt idx="10">
                    <c:v>2013</c:v>
                  </c:pt>
                </c:lvl>
              </c:multiLvlStrCache>
            </c:multiLvlStrRef>
          </c:cat>
          <c:val>
            <c:numRef>
              <c:f>'Tab 2.4 - 2.7'!$Q$26:$AA$26</c:f>
              <c:numCache>
                <c:ptCount val="11"/>
                <c:pt idx="0">
                  <c:v>99.60822722820765</c:v>
                </c:pt>
                <c:pt idx="1">
                  <c:v>98.1390793339863</c:v>
                </c:pt>
                <c:pt idx="2">
                  <c:v>97.94319294809011</c:v>
                </c:pt>
                <c:pt idx="3">
                  <c:v>100.58765915768855</c:v>
                </c:pt>
                <c:pt idx="4">
                  <c:v>101.66503428011752</c:v>
                </c:pt>
                <c:pt idx="5">
                  <c:v>102.64446620959843</c:v>
                </c:pt>
                <c:pt idx="6">
                  <c:v>111.65523996082274</c:v>
                </c:pt>
                <c:pt idx="7">
                  <c:v>109.50048971596473</c:v>
                </c:pt>
                <c:pt idx="8">
                  <c:v>106.07247796278159</c:v>
                </c:pt>
                <c:pt idx="9">
                  <c:v>107.83545543584721</c:v>
                </c:pt>
                <c:pt idx="10">
                  <c:v>108.91283055827621</c:v>
                </c:pt>
              </c:numCache>
            </c:numRef>
          </c:val>
          <c:smooth val="0"/>
        </c:ser>
        <c:ser>
          <c:idx val="1"/>
          <c:order val="1"/>
          <c:tx>
            <c:v>Great Britain</c:v>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'Tab 2.4 - 2.7'!$Q$18:$AA$19</c:f>
              <c:multiLvlStrCache>
                <c:ptCount val="11"/>
                <c:lvl>
                  <c:pt idx="0">
                    <c:v>2003</c:v>
                  </c:pt>
                  <c:pt idx="1">
                    <c:v>2004</c:v>
                  </c:pt>
                  <c:pt idx="2">
                    <c:v>2005</c:v>
                  </c:pt>
                  <c:pt idx="3">
                    <c:v>2006</c:v>
                  </c:pt>
                  <c:pt idx="4">
                    <c:v>2007</c:v>
                  </c:pt>
                  <c:pt idx="5">
                    <c:v>2008</c:v>
                  </c:pt>
                  <c:pt idx="6">
                    <c:v>2009</c:v>
                  </c:pt>
                  <c:pt idx="7">
                    <c:v>2010</c:v>
                  </c:pt>
                  <c:pt idx="8">
                    <c:v>2011</c:v>
                  </c:pt>
                  <c:pt idx="9">
                    <c:v>2012</c:v>
                  </c:pt>
                  <c:pt idx="10">
                    <c:v>2013</c:v>
                  </c:pt>
                </c:lvl>
              </c:multiLvlStrCache>
            </c:multiLvlStrRef>
          </c:cat>
          <c:val>
            <c:numRef>
              <c:f>'Tab 2.4 - 2.7'!$Q$27:$AA$27</c:f>
              <c:numCache>
                <c:ptCount val="11"/>
                <c:pt idx="0">
                  <c:v>100.10604453870626</c:v>
                </c:pt>
                <c:pt idx="1">
                  <c:v>102.2269353128314</c:v>
                </c:pt>
                <c:pt idx="2">
                  <c:v>106.04453870625663</c:v>
                </c:pt>
                <c:pt idx="3">
                  <c:v>111.77094379639449</c:v>
                </c:pt>
                <c:pt idx="4">
                  <c:v>109.11983032873809</c:v>
                </c:pt>
                <c:pt idx="5">
                  <c:v>107.95334040296925</c:v>
                </c:pt>
                <c:pt idx="6">
                  <c:v>117.70943796394486</c:v>
                </c:pt>
                <c:pt idx="7">
                  <c:v>118.02757158006362</c:v>
                </c:pt>
                <c:pt idx="8">
                  <c:v>117.49734888653234</c:v>
                </c:pt>
                <c:pt idx="9">
                  <c:v>120.25450689289502</c:v>
                </c:pt>
                <c:pt idx="10">
                  <c:v>121.95121951219512</c:v>
                </c:pt>
              </c:numCache>
            </c:numRef>
          </c:val>
          <c:smooth val="0"/>
        </c:ser>
        <c:marker val="1"/>
        <c:axId val="19950985"/>
        <c:axId val="45341138"/>
      </c:lineChart>
      <c:catAx>
        <c:axId val="19950985"/>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200" b="1" i="0" u="none" baseline="0">
                <a:solidFill>
                  <a:srgbClr val="000000"/>
                </a:solidFill>
                <a:latin typeface="Arial"/>
                <a:ea typeface="Arial"/>
                <a:cs typeface="Arial"/>
              </a:defRPr>
            </a:pPr>
          </a:p>
        </c:txPr>
        <c:crossAx val="45341138"/>
        <c:crossesAt val="80"/>
        <c:auto val="1"/>
        <c:lblOffset val="100"/>
        <c:tickLblSkip val="1"/>
        <c:noMultiLvlLbl val="0"/>
      </c:catAx>
      <c:valAx>
        <c:axId val="45341138"/>
        <c:scaling>
          <c:orientation val="minMax"/>
          <c:max val="125"/>
          <c:min val="80"/>
        </c:scaling>
        <c:axPos val="l"/>
        <c:title>
          <c:tx>
            <c:rich>
              <a:bodyPr vert="horz" rot="0" anchor="ctr"/>
              <a:lstStyle/>
              <a:p>
                <a:pPr algn="ctr">
                  <a:defRPr/>
                </a:pPr>
                <a:r>
                  <a:rPr lang="en-US" cap="none" sz="1200" b="1" i="0" u="none" baseline="0">
                    <a:solidFill>
                      <a:srgbClr val="000000"/>
                    </a:solidFill>
                    <a:latin typeface="Arial"/>
                    <a:ea typeface="Arial"/>
                    <a:cs typeface="Arial"/>
                  </a:rPr>
                  <a:t>Index</a:t>
                </a:r>
              </a:p>
            </c:rich>
          </c:tx>
          <c:layout>
            <c:manualLayout>
              <c:xMode val="factor"/>
              <c:yMode val="factor"/>
              <c:x val="0.00675"/>
              <c:y val="0.144"/>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9950985"/>
        <c:crossesAt val="1"/>
        <c:crossBetween val="midCat"/>
        <c:dispUnits/>
        <c:majorUnit val="10"/>
      </c:valAx>
      <c:spPr>
        <a:noFill/>
        <a:ln w="3175">
          <a:solidFill>
            <a:srgbClr val="C0C0C0"/>
          </a:solidFill>
        </a:ln>
      </c:spPr>
    </c:plotArea>
    <c:legend>
      <c:legendPos val="b"/>
      <c:layout>
        <c:manualLayout>
          <c:xMode val="edge"/>
          <c:yMode val="edge"/>
          <c:x val="0.1955"/>
          <c:y val="0.9375"/>
          <c:w val="0.22775"/>
          <c:h val="0.035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0.79775</cdr:x>
      <cdr:y>0.2215</cdr:y>
    </cdr:from>
    <cdr:to>
      <cdr:x>0.8585</cdr:x>
      <cdr:y>0.2215</cdr:y>
    </cdr:to>
    <cdr:sp>
      <cdr:nvSpPr>
        <cdr:cNvPr id="1" name="Line 1"/>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0.289</cdr:y>
    </cdr:from>
    <cdr:to>
      <cdr:x>0.857</cdr:x>
      <cdr:y>0.289</cdr:y>
    </cdr:to>
    <cdr:sp>
      <cdr:nvSpPr>
        <cdr:cNvPr id="2" name="Line 2"/>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0.3495</cdr:y>
    </cdr:from>
    <cdr:to>
      <cdr:x>0.8555</cdr:x>
      <cdr:y>0.3495</cdr:y>
    </cdr:to>
    <cdr:sp>
      <cdr:nvSpPr>
        <cdr:cNvPr id="3" name="Line 3"/>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0.795</cdr:x>
      <cdr:y>0.1595</cdr:y>
    </cdr:from>
    <cdr:to>
      <cdr:x>0.8555</cdr:x>
      <cdr:y>0.1605</cdr:y>
    </cdr:to>
    <cdr:sp>
      <cdr:nvSpPr>
        <cdr:cNvPr id="4" name="Line 4"/>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0.8555</cdr:x>
      <cdr:y>0.15575</cdr:y>
    </cdr:from>
    <cdr:to>
      <cdr:x>0.8555</cdr:x>
      <cdr:y>0.15575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0.86875</cdr:x>
      <cdr:y>0.2045</cdr:y>
    </cdr:from>
    <cdr:to>
      <cdr:x>0.86875</cdr:x>
      <cdr:y>0.2045</cdr:y>
    </cdr:to>
    <cdr:sp>
      <cdr:nvSpPr>
        <cdr:cNvPr id="6" name="Text 7"/>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0.8585</cdr:x>
      <cdr:y>0.2755</cdr:y>
    </cdr:from>
    <cdr:to>
      <cdr:x>0.8585</cdr:x>
      <cdr:y>0.2755</cdr:y>
    </cdr:to>
    <cdr:sp>
      <cdr:nvSpPr>
        <cdr:cNvPr id="7" name="Text 8"/>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0.8585</cdr:x>
      <cdr:y>0.33675</cdr:y>
    </cdr:from>
    <cdr:to>
      <cdr:x>0.8585</cdr:x>
      <cdr:y>0.33675</cdr:y>
    </cdr:to>
    <cdr:sp>
      <cdr:nvSpPr>
        <cdr:cNvPr id="8" name="Text 9"/>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graphicFrame>
      <xdr:nvGraphicFramePr>
        <xdr:cNvPr id="1" name="Chart 1"/>
        <xdr:cNvGraphicFramePr/>
      </xdr:nvGraphicFramePr>
      <xdr:xfrm>
        <a:off x="390525" y="533400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0.66625</cdr:x>
      <cdr:y>0.29875</cdr:y>
    </cdr:from>
    <cdr:to>
      <cdr:x>0.75675</cdr:x>
      <cdr:y>0.29875</cdr:y>
    </cdr:to>
    <cdr:sp>
      <cdr:nvSpPr>
        <cdr:cNvPr id="1" name="Line 1"/>
        <cdr:cNvSpPr>
          <a:spLocks/>
        </cdr:cNvSpPr>
      </cdr:nvSpPr>
      <cdr:spPr>
        <a:xfrm flipH="1">
          <a:off x="1257300" y="0"/>
          <a:ext cx="1714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0.6655</cdr:x>
      <cdr:y>0.3665</cdr:y>
    </cdr:from>
    <cdr:to>
      <cdr:x>0.752</cdr:x>
      <cdr:y>0.3665</cdr:y>
    </cdr:to>
    <cdr:sp>
      <cdr:nvSpPr>
        <cdr:cNvPr id="2" name="Line 2"/>
        <cdr:cNvSpPr>
          <a:spLocks/>
        </cdr:cNvSpPr>
      </cdr:nvSpPr>
      <cdr:spPr>
        <a:xfrm flipH="1">
          <a:off x="1257300" y="0"/>
          <a:ext cx="1619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0.664</cdr:x>
      <cdr:y>0.42775</cdr:y>
    </cdr:from>
    <cdr:to>
      <cdr:x>0.75125</cdr:x>
      <cdr:y>0.42775</cdr:y>
    </cdr:to>
    <cdr:sp>
      <cdr:nvSpPr>
        <cdr:cNvPr id="3" name="Line 3"/>
        <cdr:cNvSpPr>
          <a:spLocks/>
        </cdr:cNvSpPr>
      </cdr:nvSpPr>
      <cdr:spPr>
        <a:xfrm flipH="1">
          <a:off x="1257300" y="0"/>
          <a:ext cx="1619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0.1925</cdr:y>
    </cdr:from>
    <cdr:to>
      <cdr:x>0.75125</cdr:x>
      <cdr:y>0.194</cdr:y>
    </cdr:to>
    <cdr:sp>
      <cdr:nvSpPr>
        <cdr:cNvPr id="4" name="Line 4"/>
        <cdr:cNvSpPr>
          <a:spLocks/>
        </cdr:cNvSpPr>
      </cdr:nvSpPr>
      <cdr:spPr>
        <a:xfrm flipH="1">
          <a:off x="1247775" y="0"/>
          <a:ext cx="1714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0.03725</cdr:x>
      <cdr:y>0.07725</cdr:y>
    </cdr:from>
    <cdr:to>
      <cdr:x>0.03875</cdr:x>
      <cdr:y>0.07725</cdr:y>
    </cdr:to>
    <cdr:sp>
      <cdr:nvSpPr>
        <cdr:cNvPr id="5" name="Text 6"/>
        <cdr:cNvSpPr txBox="1">
          <a:spLocks noChangeArrowheads="1"/>
        </cdr:cNvSpPr>
      </cdr:nvSpPr>
      <cdr:spPr>
        <a:xfrm>
          <a:off x="66675"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0.16725</cdr:x>
      <cdr:y>0.14</cdr:y>
    </cdr:from>
    <cdr:to>
      <cdr:x>0.16875</cdr:x>
      <cdr:y>0.14</cdr:y>
    </cdr:to>
    <cdr:sp>
      <cdr:nvSpPr>
        <cdr:cNvPr id="6" name="Text 7"/>
        <cdr:cNvSpPr txBox="1">
          <a:spLocks noChangeArrowheads="1"/>
        </cdr:cNvSpPr>
      </cdr:nvSpPr>
      <cdr:spPr>
        <a:xfrm>
          <a:off x="314325"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0.14075</cdr:x>
      <cdr:y>0.1845</cdr:y>
    </cdr:from>
    <cdr:to>
      <cdr:x>0.14225</cdr:x>
      <cdr:y>0.1845</cdr:y>
    </cdr:to>
    <cdr:sp>
      <cdr:nvSpPr>
        <cdr:cNvPr id="7" name="Text 8"/>
        <cdr:cNvSpPr txBox="1">
          <a:spLocks noChangeArrowheads="1"/>
        </cdr:cNvSpPr>
      </cdr:nvSpPr>
      <cdr:spPr>
        <a:xfrm>
          <a:off x="26670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-0.02825</cdr:x>
      <cdr:y>0.124</cdr:y>
    </cdr:from>
    <cdr:to>
      <cdr:x>-0.02825</cdr:x>
      <cdr:y>0.124</cdr:y>
    </cdr:to>
    <cdr:sp>
      <cdr:nvSpPr>
        <cdr:cNvPr id="8" name="Text 9"/>
        <cdr:cNvSpPr txBox="1">
          <a:spLocks noChangeArrowheads="1"/>
        </cdr:cNvSpPr>
      </cdr:nvSpPr>
      <cdr:spPr>
        <a:xfrm>
          <a:off x="-47624"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70</xdr:row>
      <xdr:rowOff>0</xdr:rowOff>
    </xdr:from>
    <xdr:to>
      <xdr:col>14</xdr:col>
      <xdr:colOff>28575</xdr:colOff>
      <xdr:row>70</xdr:row>
      <xdr:rowOff>0</xdr:rowOff>
    </xdr:to>
    <xdr:graphicFrame>
      <xdr:nvGraphicFramePr>
        <xdr:cNvPr id="1" name="Chart 1"/>
        <xdr:cNvGraphicFramePr/>
      </xdr:nvGraphicFramePr>
      <xdr:xfrm>
        <a:off x="704850" y="14954250"/>
        <a:ext cx="189547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0.79775</cdr:x>
      <cdr:y>0.2215</cdr:y>
    </cdr:from>
    <cdr:to>
      <cdr:x>0.8585</cdr:x>
      <cdr:y>0.2215</cdr:y>
    </cdr:to>
    <cdr:sp>
      <cdr:nvSpPr>
        <cdr:cNvPr id="1" name="Line 1"/>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0.289</cdr:y>
    </cdr:from>
    <cdr:to>
      <cdr:x>0.857</cdr:x>
      <cdr:y>0.289</cdr:y>
    </cdr:to>
    <cdr:sp>
      <cdr:nvSpPr>
        <cdr:cNvPr id="2" name="Line 2"/>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0.3495</cdr:y>
    </cdr:from>
    <cdr:to>
      <cdr:x>0.8555</cdr:x>
      <cdr:y>0.3495</cdr:y>
    </cdr:to>
    <cdr:sp>
      <cdr:nvSpPr>
        <cdr:cNvPr id="3" name="Line 3"/>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0.795</cdr:x>
      <cdr:y>0.1595</cdr:y>
    </cdr:from>
    <cdr:to>
      <cdr:x>0.8555</cdr:x>
      <cdr:y>0.1605</cdr:y>
    </cdr:to>
    <cdr:sp>
      <cdr:nvSpPr>
        <cdr:cNvPr id="4" name="Line 4"/>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-0.1005</cdr:x>
      <cdr:y>0.15575</cdr:y>
    </cdr:from>
    <cdr:to>
      <cdr:x>1</cdr:x>
      <cdr:y>0.25925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-0.1005</cdr:x>
      <cdr:y>0.2045</cdr:y>
    </cdr:from>
    <cdr:to>
      <cdr:x>1</cdr:x>
      <cdr:y>0.356</cdr:y>
    </cdr:to>
    <cdr:sp>
      <cdr:nvSpPr>
        <cdr:cNvPr id="6" name="Text 7"/>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-0.1005</cdr:x>
      <cdr:y>0.2755</cdr:y>
    </cdr:from>
    <cdr:to>
      <cdr:x>1</cdr:x>
      <cdr:y>0.42775</cdr:y>
    </cdr:to>
    <cdr:sp>
      <cdr:nvSpPr>
        <cdr:cNvPr id="7" name="Text 8"/>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-0.1005</cdr:x>
      <cdr:y>0.33675</cdr:y>
    </cdr:from>
    <cdr:to>
      <cdr:x>1</cdr:x>
      <cdr:y>0.58325</cdr:y>
    </cdr:to>
    <cdr:sp>
      <cdr:nvSpPr>
        <cdr:cNvPr id="8" name="Text 9"/>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0</xdr:rowOff>
    </xdr:from>
    <xdr:to>
      <xdr:col>1</xdr:col>
      <xdr:colOff>0</xdr:colOff>
      <xdr:row>98</xdr:row>
      <xdr:rowOff>0</xdr:rowOff>
    </xdr:to>
    <xdr:graphicFrame>
      <xdr:nvGraphicFramePr>
        <xdr:cNvPr id="1" name="Chart 1"/>
        <xdr:cNvGraphicFramePr/>
      </xdr:nvGraphicFramePr>
      <xdr:xfrm>
        <a:off x="438150" y="19307175"/>
        <a:ext cx="0" cy="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-0.00075</cdr:y>
    </cdr:from>
    <cdr:to>
      <cdr:x>0.116</cdr:x>
      <cdr:y>0.036</cdr:y>
    </cdr:to>
    <cdr:sp>
      <cdr:nvSpPr>
        <cdr:cNvPr id="1" name="Text Box 20"/>
        <cdr:cNvSpPr txBox="1">
          <a:spLocks noChangeArrowheads="1"/>
        </cdr:cNvSpPr>
      </cdr:nvSpPr>
      <cdr:spPr>
        <a:xfrm>
          <a:off x="0" y="0"/>
          <a:ext cx="1295400" cy="238125"/>
        </a:xfrm>
        <a:prstGeom prst="rect">
          <a:avLst/>
        </a:prstGeom>
        <a:noFill/>
        <a:ln w="9525" cmpd="sng">
          <a:noFill/>
        </a:ln>
      </cdr:spPr>
      <cdr:txBody>
        <a:bodyPr vertOverflow="clip" wrap="square" lIns="36576" tIns="27432" rIns="0" bIns="0"/>
        <a:p>
          <a:pPr algn="l">
            <a:defRPr/>
          </a:pPr>
          <a:r>
            <a:rPr lang="en-US" cap="none" sz="1175" b="1" i="0" u="none" baseline="0">
              <a:solidFill>
                <a:srgbClr val="000000"/>
              </a:solidFill>
              <a:latin typeface="Arial"/>
              <a:ea typeface="Arial"/>
              <a:cs typeface="Arial"/>
            </a:rPr>
            <a:t>Thousand</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0.96125</cdr:x>
      <cdr:y>0.2525</cdr:y>
    </cdr:from>
    <cdr:to>
      <cdr:x>0.9755</cdr:x>
      <cdr:y>0.312</cdr:y>
    </cdr:to>
    <cdr:sp fLocksText="0">
      <cdr:nvSpPr>
        <cdr:cNvPr id="1" name="Text Box 1"/>
        <cdr:cNvSpPr txBox="1">
          <a:spLocks noChangeArrowheads="1"/>
        </cdr:cNvSpPr>
      </cdr:nvSpPr>
      <cdr:spPr>
        <a:xfrm>
          <a:off x="10810875" y="1438275"/>
          <a:ext cx="161925" cy="342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123825</xdr:rowOff>
    </xdr:from>
    <xdr:to>
      <xdr:col>18</xdr:col>
      <xdr:colOff>504825</xdr:colOff>
      <xdr:row>33</xdr:row>
      <xdr:rowOff>85725</xdr:rowOff>
    </xdr:to>
    <xdr:graphicFrame>
      <xdr:nvGraphicFramePr>
        <xdr:cNvPr id="1" name="Chart 1"/>
        <xdr:cNvGraphicFramePr/>
      </xdr:nvGraphicFramePr>
      <xdr:xfrm>
        <a:off x="257175" y="352425"/>
        <a:ext cx="11220450" cy="636270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39</xdr:row>
      <xdr:rowOff>9525</xdr:rowOff>
    </xdr:from>
    <xdr:to>
      <xdr:col>18</xdr:col>
      <xdr:colOff>581025</xdr:colOff>
      <xdr:row>77</xdr:row>
      <xdr:rowOff>104775</xdr:rowOff>
    </xdr:to>
    <xdr:graphicFrame>
      <xdr:nvGraphicFramePr>
        <xdr:cNvPr id="2" name="Chart 59"/>
        <xdr:cNvGraphicFramePr/>
      </xdr:nvGraphicFramePr>
      <xdr:xfrm>
        <a:off x="180975" y="7762875"/>
        <a:ext cx="11372850" cy="6429375"/>
      </xdr:xfrm>
      <a:graphic>
        <a:graphicData uri="http://schemas.openxmlformats.org/drawingml/2006/chart">
          <c:chart xmlns:c="http://schemas.openxmlformats.org/drawingml/2006/chart" r:id="rId2"/>
        </a:graphicData>
      </a:graphic>
    </xdr:graphicFrame>
    <xdr:clientData/>
  </xdr:twoCellAnchor>
  <xdr:twoCellAnchor>
    <xdr:from>
      <xdr:col>0</xdr:col>
      <xdr:colOff>323850</xdr:colOff>
      <xdr:row>84</xdr:row>
      <xdr:rowOff>19050</xdr:rowOff>
    </xdr:from>
    <xdr:to>
      <xdr:col>18</xdr:col>
      <xdr:colOff>600075</xdr:colOff>
      <xdr:row>119</xdr:row>
      <xdr:rowOff>66675</xdr:rowOff>
    </xdr:to>
    <xdr:graphicFrame>
      <xdr:nvGraphicFramePr>
        <xdr:cNvPr id="3" name="Chart 1025"/>
        <xdr:cNvGraphicFramePr/>
      </xdr:nvGraphicFramePr>
      <xdr:xfrm>
        <a:off x="323850" y="15249525"/>
        <a:ext cx="11249025" cy="57150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208542\Application%20Data\Objective\Objects\Government%20support%20on%20local%20bus%20services%20by%20ar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Z604868\Local%20Settings\Temporary%20Internet%20Files\OLK38\Regional%20-%20Tables%2015%20and%2016%20-%20OL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0429a\datashare\ETLLD\Transport%20Stats\_Travel%20Diary%20publication\Travel%20Diary%202011%20publication\Travel%20Diary%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vernment Support - Local b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15 - 16 - 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gure 1"/>
      <sheetName val="Figure 2"/>
      <sheetName val="Figure 3"/>
      <sheetName val="Figure 4"/>
      <sheetName val="Figure 5"/>
      <sheetName val="Chart data"/>
      <sheetName val="Tables 1-3"/>
      <sheetName val="Tables 4-6"/>
      <sheetName val="Tables 7-11"/>
      <sheetName val="Table 12"/>
      <sheetName val="Table 13"/>
      <sheetName val="Table 14"/>
      <sheetName val="Table 15"/>
      <sheetName val="Table 16"/>
      <sheetName val="Table 17"/>
      <sheetName val="Data - Figs 1,3-7,9-12"/>
      <sheetName val="Data - Figs 14-15"/>
      <sheetName val="Sheet1"/>
      <sheetName val="Chart3"/>
      <sheetName val="Chart1"/>
      <sheetName val="Chart1 (2)"/>
      <sheetName val="Figure 15 - OLD"/>
      <sheetName val="Figure 1 -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70" zoomScaleNormal="70" zoomScalePageLayoutView="85" workbookViewId="0" topLeftCell="A1">
      <selection activeCell="D7" sqref="D7"/>
    </sheetView>
  </sheetViews>
  <sheetFormatPr defaultColWidth="9.140625" defaultRowHeight="12.75"/>
  <cols>
    <col min="1" max="1" width="5.8515625" style="192" customWidth="1"/>
    <col min="2" max="2" width="35.140625" style="192" customWidth="1"/>
    <col min="3" max="4" width="10.28125" style="192" customWidth="1"/>
    <col min="5" max="11" width="9.7109375" style="192" customWidth="1"/>
    <col min="12" max="12" width="11.421875" style="192" customWidth="1"/>
    <col min="13" max="13" width="13.140625" style="192" customWidth="1"/>
    <col min="14" max="16384" width="9.140625" style="192" customWidth="1"/>
  </cols>
  <sheetData>
    <row r="1" spans="1:13" s="125" customFormat="1" ht="18.75">
      <c r="A1" s="124" t="s">
        <v>264</v>
      </c>
      <c r="B1" s="124"/>
      <c r="C1" s="124"/>
      <c r="D1" s="124"/>
      <c r="E1" s="124"/>
      <c r="F1" s="124"/>
      <c r="G1" s="124"/>
      <c r="H1" s="124"/>
      <c r="I1" s="124"/>
      <c r="J1" s="124"/>
      <c r="K1" s="124"/>
      <c r="L1" s="282"/>
      <c r="M1" s="282"/>
    </row>
    <row r="2" spans="1:13" s="104" customFormat="1" ht="15.75">
      <c r="A2" s="72"/>
      <c r="B2" s="72"/>
      <c r="C2" s="466" t="s">
        <v>78</v>
      </c>
      <c r="D2" s="455" t="s">
        <v>79</v>
      </c>
      <c r="E2" s="455" t="s">
        <v>80</v>
      </c>
      <c r="F2" s="455" t="s">
        <v>81</v>
      </c>
      <c r="G2" s="455" t="s">
        <v>82</v>
      </c>
      <c r="H2" s="455" t="s">
        <v>83</v>
      </c>
      <c r="I2" s="455" t="s">
        <v>84</v>
      </c>
      <c r="J2" s="455" t="s">
        <v>85</v>
      </c>
      <c r="K2" s="470" t="s">
        <v>201</v>
      </c>
      <c r="L2" s="462" t="s">
        <v>86</v>
      </c>
      <c r="M2" s="463"/>
    </row>
    <row r="3" spans="1:13" s="104" customFormat="1" ht="21" customHeight="1" thickBot="1">
      <c r="A3" s="73"/>
      <c r="B3" s="73"/>
      <c r="C3" s="467"/>
      <c r="D3" s="456"/>
      <c r="E3" s="456"/>
      <c r="F3" s="456"/>
      <c r="G3" s="456"/>
      <c r="H3" s="456"/>
      <c r="I3" s="456"/>
      <c r="J3" s="457"/>
      <c r="K3" s="471"/>
      <c r="L3" s="249" t="s">
        <v>87</v>
      </c>
      <c r="M3" s="250" t="s">
        <v>88</v>
      </c>
    </row>
    <row r="4" spans="1:13" ht="15.75" thickTop="1">
      <c r="A4" s="71"/>
      <c r="B4" s="71"/>
      <c r="C4" s="71"/>
      <c r="D4" s="71"/>
      <c r="E4" s="71"/>
      <c r="F4" s="71"/>
      <c r="G4" s="71"/>
      <c r="H4" s="71"/>
      <c r="I4" s="71"/>
      <c r="J4" s="71"/>
      <c r="K4" s="71"/>
      <c r="L4" s="120"/>
      <c r="M4" s="47"/>
    </row>
    <row r="5" spans="1:13" ht="15.75">
      <c r="A5" s="124" t="s">
        <v>118</v>
      </c>
      <c r="B5" s="124"/>
      <c r="C5" s="71"/>
      <c r="D5" s="71"/>
      <c r="E5" s="71"/>
      <c r="F5" s="71"/>
      <c r="G5" s="71"/>
      <c r="J5" s="76"/>
      <c r="K5" s="76" t="s">
        <v>96</v>
      </c>
      <c r="L5" s="120"/>
      <c r="M5" s="251"/>
    </row>
    <row r="6" spans="1:13" ht="15">
      <c r="A6" s="71"/>
      <c r="B6" s="47" t="s">
        <v>90</v>
      </c>
      <c r="C6" s="71">
        <v>5.1</v>
      </c>
      <c r="D6" s="71">
        <v>5.1</v>
      </c>
      <c r="E6" s="71">
        <v>5.3</v>
      </c>
      <c r="F6" s="71">
        <v>5.4</v>
      </c>
      <c r="G6" s="71">
        <v>5.4</v>
      </c>
      <c r="H6" s="71">
        <v>5</v>
      </c>
      <c r="I6" s="71">
        <v>4.8</v>
      </c>
      <c r="J6" s="71">
        <v>4.8</v>
      </c>
      <c r="K6" s="71">
        <v>4.6</v>
      </c>
      <c r="L6" s="90">
        <f>(K6-J6)/J6*100</f>
        <v>-4.1666666666666705</v>
      </c>
      <c r="M6" s="91">
        <f>(K6-F6)/F6*100</f>
        <v>-14.814814814814827</v>
      </c>
    </row>
    <row r="7" spans="1:13" ht="15">
      <c r="A7" s="71"/>
      <c r="B7" s="47" t="s">
        <v>91</v>
      </c>
      <c r="C7" s="71">
        <v>41.8</v>
      </c>
      <c r="D7" s="71">
        <v>42.2</v>
      </c>
      <c r="E7" s="71">
        <v>42.8</v>
      </c>
      <c r="F7" s="71">
        <v>42.6</v>
      </c>
      <c r="G7" s="71">
        <v>42.8</v>
      </c>
      <c r="H7" s="71">
        <v>42.7</v>
      </c>
      <c r="I7" s="71">
        <v>42.4</v>
      </c>
      <c r="J7" s="71">
        <v>42.4</v>
      </c>
      <c r="K7" s="71">
        <v>41.9</v>
      </c>
      <c r="L7" s="90">
        <f>(K7-J7)/J7*100</f>
        <v>-1.179245283018868</v>
      </c>
      <c r="M7" s="91">
        <f>(K7-F7)/F7*100</f>
        <v>-1.6431924882629174</v>
      </c>
    </row>
    <row r="8" spans="1:13" ht="15">
      <c r="A8" s="71"/>
      <c r="B8" s="71"/>
      <c r="C8" s="71"/>
      <c r="D8" s="71"/>
      <c r="E8" s="71"/>
      <c r="F8" s="71"/>
      <c r="G8" s="71"/>
      <c r="H8" s="71"/>
      <c r="I8" s="71"/>
      <c r="J8" s="71"/>
      <c r="K8" s="71"/>
      <c r="L8" s="90"/>
      <c r="M8" s="91"/>
    </row>
    <row r="9" spans="1:13" ht="15.75">
      <c r="A9" s="124" t="s">
        <v>119</v>
      </c>
      <c r="B9" s="124"/>
      <c r="C9" s="49"/>
      <c r="D9" s="71"/>
      <c r="E9" s="71"/>
      <c r="F9" s="71"/>
      <c r="G9" s="71"/>
      <c r="H9" s="71"/>
      <c r="I9" s="71"/>
      <c r="J9" s="71"/>
      <c r="K9" s="71"/>
      <c r="L9" s="90"/>
      <c r="M9" s="91"/>
    </row>
    <row r="10" spans="1:13" ht="15">
      <c r="A10" s="71"/>
      <c r="B10" s="47" t="s">
        <v>90</v>
      </c>
      <c r="C10" s="62" t="s">
        <v>44</v>
      </c>
      <c r="D10" s="84">
        <v>8.7</v>
      </c>
      <c r="E10" s="84">
        <v>8.5</v>
      </c>
      <c r="F10" s="84">
        <v>8.3</v>
      </c>
      <c r="G10" s="84">
        <v>8.3</v>
      </c>
      <c r="H10" s="84">
        <v>7.8</v>
      </c>
      <c r="I10" s="84">
        <v>7.9</v>
      </c>
      <c r="J10" s="84">
        <v>8.5</v>
      </c>
      <c r="K10" s="84">
        <v>8.3</v>
      </c>
      <c r="L10" s="90">
        <f>(K10-J10)/J10*100</f>
        <v>-2.35294117647058</v>
      </c>
      <c r="M10" s="91">
        <f>(K10-F10)/F10*100</f>
        <v>0</v>
      </c>
    </row>
    <row r="11" spans="1:13" ht="15">
      <c r="A11" s="71"/>
      <c r="B11" s="47" t="s">
        <v>91</v>
      </c>
      <c r="C11" s="62" t="s">
        <v>44</v>
      </c>
      <c r="D11" s="84">
        <v>7.9</v>
      </c>
      <c r="E11" s="84">
        <v>7.8</v>
      </c>
      <c r="F11" s="84">
        <v>7.8</v>
      </c>
      <c r="G11" s="84">
        <v>7.8</v>
      </c>
      <c r="H11" s="84">
        <v>7.6</v>
      </c>
      <c r="I11" s="84">
        <v>7.8</v>
      </c>
      <c r="J11" s="84">
        <v>7.8</v>
      </c>
      <c r="K11" s="84">
        <v>7.7</v>
      </c>
      <c r="L11" s="90">
        <f>(K11-J11)/J11*100</f>
        <v>-1.2820512820512775</v>
      </c>
      <c r="M11" s="91">
        <f>(K11-F11)/F11*100</f>
        <v>-1.2820512820512775</v>
      </c>
    </row>
    <row r="12" spans="1:13" ht="15">
      <c r="A12" s="71"/>
      <c r="B12" s="71"/>
      <c r="C12" s="71"/>
      <c r="D12" s="71"/>
      <c r="E12" s="71"/>
      <c r="F12" s="71"/>
      <c r="G12" s="71"/>
      <c r="H12" s="71"/>
      <c r="I12" s="71"/>
      <c r="J12" s="71"/>
      <c r="K12" s="71"/>
      <c r="L12" s="90"/>
      <c r="M12" s="91"/>
    </row>
    <row r="13" spans="1:13" ht="15.75">
      <c r="A13" s="124" t="s">
        <v>120</v>
      </c>
      <c r="B13" s="124"/>
      <c r="C13" s="71"/>
      <c r="D13" s="71"/>
      <c r="E13" s="71"/>
      <c r="F13" s="71"/>
      <c r="G13" s="71"/>
      <c r="J13" s="62" t="s">
        <v>121</v>
      </c>
      <c r="K13" s="62"/>
      <c r="L13" s="90"/>
      <c r="M13" s="91"/>
    </row>
    <row r="14" spans="1:13" ht="15">
      <c r="A14" s="71"/>
      <c r="B14" s="47" t="s">
        <v>90</v>
      </c>
      <c r="C14" s="62" t="s">
        <v>44</v>
      </c>
      <c r="D14" s="71">
        <v>24</v>
      </c>
      <c r="E14" s="71">
        <v>35</v>
      </c>
      <c r="F14" s="71">
        <v>39</v>
      </c>
      <c r="G14" s="71">
        <v>47</v>
      </c>
      <c r="H14" s="71">
        <v>53</v>
      </c>
      <c r="I14" s="71">
        <v>59</v>
      </c>
      <c r="J14" s="71">
        <v>63</v>
      </c>
      <c r="K14" s="71">
        <v>69</v>
      </c>
      <c r="L14" s="90">
        <f>(K14-J14)/J14*100</f>
        <v>9.523809523809524</v>
      </c>
      <c r="M14" s="91">
        <f>(K14-F14)/F14*100</f>
        <v>76.92307692307693</v>
      </c>
    </row>
    <row r="15" spans="1:13" ht="15">
      <c r="A15" s="71"/>
      <c r="B15" s="47" t="s">
        <v>91</v>
      </c>
      <c r="C15" s="62" t="s">
        <v>44</v>
      </c>
      <c r="D15" s="71">
        <v>41</v>
      </c>
      <c r="E15" s="71">
        <v>49</v>
      </c>
      <c r="F15" s="71">
        <v>54</v>
      </c>
      <c r="G15" s="71">
        <v>60</v>
      </c>
      <c r="H15" s="71">
        <v>67</v>
      </c>
      <c r="I15" s="71">
        <v>70</v>
      </c>
      <c r="J15" s="71">
        <v>72</v>
      </c>
      <c r="K15" s="71">
        <v>77</v>
      </c>
      <c r="L15" s="90">
        <f>(K15-J15)/J15*100</f>
        <v>6.944444444444445</v>
      </c>
      <c r="M15" s="91">
        <f>(K15-F15)/F15*100</f>
        <v>42.592592592592595</v>
      </c>
    </row>
    <row r="16" spans="1:13" ht="15">
      <c r="A16" s="71"/>
      <c r="B16" s="71"/>
      <c r="C16" s="49"/>
      <c r="D16" s="71"/>
      <c r="E16" s="71"/>
      <c r="F16" s="71"/>
      <c r="G16" s="71"/>
      <c r="H16" s="71"/>
      <c r="I16" s="71"/>
      <c r="J16" s="71"/>
      <c r="K16" s="71"/>
      <c r="L16" s="90"/>
      <c r="M16" s="91"/>
    </row>
    <row r="17" spans="1:13" ht="15.75">
      <c r="A17" s="70" t="s">
        <v>122</v>
      </c>
      <c r="B17" s="70"/>
      <c r="C17" s="71"/>
      <c r="D17" s="71"/>
      <c r="E17" s="71"/>
      <c r="F17" s="71"/>
      <c r="G17" s="71"/>
      <c r="J17" s="62" t="s">
        <v>121</v>
      </c>
      <c r="K17" s="62"/>
      <c r="L17" s="90"/>
      <c r="M17" s="91"/>
    </row>
    <row r="18" spans="1:13" ht="15">
      <c r="A18" s="47"/>
      <c r="B18" s="47" t="s">
        <v>90</v>
      </c>
      <c r="C18" s="94" t="s">
        <v>44</v>
      </c>
      <c r="D18" s="94" t="s">
        <v>44</v>
      </c>
      <c r="E18" s="48">
        <v>22</v>
      </c>
      <c r="F18" s="48">
        <v>35</v>
      </c>
      <c r="G18" s="48">
        <v>45</v>
      </c>
      <c r="H18" s="48">
        <v>44</v>
      </c>
      <c r="I18" s="48">
        <v>57</v>
      </c>
      <c r="J18" s="48">
        <v>76</v>
      </c>
      <c r="K18" s="48">
        <v>81</v>
      </c>
      <c r="L18" s="90">
        <f>(K18-J18)/J18*100</f>
        <v>6.578947368421052</v>
      </c>
      <c r="M18" s="91">
        <f>(K18-F18)/F18*100</f>
        <v>131.42857142857142</v>
      </c>
    </row>
    <row r="19" spans="1:13" ht="15">
      <c r="A19" s="47"/>
      <c r="B19" s="47" t="s">
        <v>91</v>
      </c>
      <c r="C19" s="94" t="s">
        <v>44</v>
      </c>
      <c r="D19" s="94" t="s">
        <v>44</v>
      </c>
      <c r="E19" s="48">
        <v>34</v>
      </c>
      <c r="F19" s="48">
        <v>45</v>
      </c>
      <c r="G19" s="48">
        <v>52</v>
      </c>
      <c r="H19" s="48">
        <v>56</v>
      </c>
      <c r="I19" s="48">
        <v>66</v>
      </c>
      <c r="J19" s="48">
        <v>73</v>
      </c>
      <c r="K19" s="48">
        <v>86</v>
      </c>
      <c r="L19" s="90">
        <f>(K19-J19)/J19*100</f>
        <v>17.80821917808219</v>
      </c>
      <c r="M19" s="91">
        <f>(K19-F19)/F19*100</f>
        <v>91.11111111111111</v>
      </c>
    </row>
    <row r="20" spans="1:13" ht="15">
      <c r="A20" s="47"/>
      <c r="B20" s="47"/>
      <c r="C20" s="252"/>
      <c r="D20" s="252"/>
      <c r="E20" s="48"/>
      <c r="F20" s="48"/>
      <c r="G20" s="48"/>
      <c r="H20" s="48"/>
      <c r="I20" s="48"/>
      <c r="J20" s="48"/>
      <c r="K20" s="48"/>
      <c r="L20" s="217"/>
      <c r="M20" s="78"/>
    </row>
    <row r="21" spans="1:13" ht="15.75">
      <c r="A21" s="70" t="s">
        <v>123</v>
      </c>
      <c r="B21" s="47"/>
      <c r="C21" s="252"/>
      <c r="D21" s="252"/>
      <c r="E21" s="48"/>
      <c r="F21" s="48"/>
      <c r="G21" s="48"/>
      <c r="H21" s="48"/>
      <c r="I21" s="62" t="s">
        <v>121</v>
      </c>
      <c r="J21" s="62"/>
      <c r="K21" s="62"/>
      <c r="L21" s="217"/>
      <c r="M21" s="78"/>
    </row>
    <row r="22" spans="1:13" ht="15">
      <c r="A22" s="47"/>
      <c r="B22" s="47" t="s">
        <v>90</v>
      </c>
      <c r="C22" s="94" t="s">
        <v>44</v>
      </c>
      <c r="D22" s="94" t="s">
        <v>44</v>
      </c>
      <c r="E22" s="94" t="s">
        <v>44</v>
      </c>
      <c r="F22" s="94" t="s">
        <v>44</v>
      </c>
      <c r="G22" s="94" t="s">
        <v>44</v>
      </c>
      <c r="H22" s="94" t="s">
        <v>44</v>
      </c>
      <c r="I22" s="63">
        <v>86</v>
      </c>
      <c r="J22" s="63">
        <v>88</v>
      </c>
      <c r="K22" s="63">
        <v>89</v>
      </c>
      <c r="L22" s="90">
        <f>(K22-J22)/J22*100</f>
        <v>1.1363636363636365</v>
      </c>
      <c r="M22" s="78" t="s">
        <v>44</v>
      </c>
    </row>
    <row r="23" spans="1:13" ht="18.75" thickBot="1">
      <c r="A23" s="83"/>
      <c r="B23" s="83" t="s">
        <v>124</v>
      </c>
      <c r="C23" s="59" t="s">
        <v>44</v>
      </c>
      <c r="D23" s="59" t="s">
        <v>44</v>
      </c>
      <c r="E23" s="59" t="s">
        <v>44</v>
      </c>
      <c r="F23" s="59" t="s">
        <v>44</v>
      </c>
      <c r="G23" s="59" t="s">
        <v>44</v>
      </c>
      <c r="H23" s="59" t="s">
        <v>44</v>
      </c>
      <c r="I23" s="253">
        <v>37</v>
      </c>
      <c r="J23" s="253">
        <v>60</v>
      </c>
      <c r="K23" s="253">
        <v>81</v>
      </c>
      <c r="L23" s="95">
        <f>(K23-J23)/J23*100</f>
        <v>35</v>
      </c>
      <c r="M23" s="254" t="s">
        <v>44</v>
      </c>
    </row>
    <row r="24" spans="1:13" ht="42.75" customHeight="1">
      <c r="A24" s="468" t="s">
        <v>304</v>
      </c>
      <c r="B24" s="469"/>
      <c r="C24" s="469"/>
      <c r="D24" s="469"/>
      <c r="E24" s="469"/>
      <c r="F24" s="469"/>
      <c r="G24" s="469"/>
      <c r="H24" s="469"/>
      <c r="I24" s="469"/>
      <c r="J24" s="469"/>
      <c r="K24" s="469"/>
      <c r="L24" s="469"/>
      <c r="M24" s="469"/>
    </row>
    <row r="25" spans="1:13" s="88" customFormat="1" ht="13.5">
      <c r="A25" s="368" t="s">
        <v>305</v>
      </c>
      <c r="B25" s="369"/>
      <c r="C25" s="272"/>
      <c r="D25" s="272"/>
      <c r="E25" s="272"/>
      <c r="F25" s="272"/>
      <c r="G25" s="272"/>
      <c r="H25" s="272"/>
      <c r="I25" s="272"/>
      <c r="J25" s="272"/>
      <c r="K25" s="272"/>
      <c r="L25" s="273"/>
      <c r="M25" s="273"/>
    </row>
    <row r="26" spans="12:13" s="107" customFormat="1" ht="12.75">
      <c r="L26" s="126"/>
      <c r="M26" s="126"/>
    </row>
    <row r="27" spans="1:13" s="125" customFormat="1" ht="18.75">
      <c r="A27" s="70" t="s">
        <v>263</v>
      </c>
      <c r="B27" s="70"/>
      <c r="C27" s="70"/>
      <c r="D27" s="70"/>
      <c r="E27" s="70"/>
      <c r="F27" s="70"/>
      <c r="G27" s="70"/>
      <c r="H27" s="70"/>
      <c r="I27" s="70"/>
      <c r="J27" s="70"/>
      <c r="K27" s="70"/>
      <c r="L27" s="70"/>
      <c r="M27" s="210"/>
    </row>
    <row r="28" spans="1:13" ht="15">
      <c r="A28" s="464"/>
      <c r="B28" s="464"/>
      <c r="C28" s="466" t="s">
        <v>78</v>
      </c>
      <c r="D28" s="455" t="s">
        <v>79</v>
      </c>
      <c r="E28" s="455" t="s">
        <v>80</v>
      </c>
      <c r="F28" s="455" t="s">
        <v>81</v>
      </c>
      <c r="G28" s="455" t="s">
        <v>82</v>
      </c>
      <c r="H28" s="455" t="s">
        <v>83</v>
      </c>
      <c r="I28" s="455" t="s">
        <v>84</v>
      </c>
      <c r="J28" s="455" t="s">
        <v>85</v>
      </c>
      <c r="K28" s="470" t="s">
        <v>201</v>
      </c>
      <c r="L28" s="160" t="s">
        <v>86</v>
      </c>
      <c r="M28" s="161"/>
    </row>
    <row r="29" spans="1:13" ht="15.75" thickBot="1">
      <c r="A29" s="465"/>
      <c r="B29" s="465"/>
      <c r="C29" s="467"/>
      <c r="D29" s="456"/>
      <c r="E29" s="456"/>
      <c r="F29" s="456"/>
      <c r="G29" s="456"/>
      <c r="H29" s="456"/>
      <c r="I29" s="456"/>
      <c r="J29" s="457"/>
      <c r="K29" s="471"/>
      <c r="L29" s="74" t="s">
        <v>87</v>
      </c>
      <c r="M29" s="75" t="s">
        <v>88</v>
      </c>
    </row>
    <row r="30" spans="1:13" ht="19.5" thickTop="1">
      <c r="A30" s="142" t="s">
        <v>174</v>
      </c>
      <c r="B30" s="255"/>
      <c r="C30" s="47"/>
      <c r="D30" s="47"/>
      <c r="E30" s="47"/>
      <c r="F30" s="47"/>
      <c r="G30" s="47"/>
      <c r="H30" s="76"/>
      <c r="I30" s="76"/>
      <c r="J30" s="76"/>
      <c r="K30" s="76"/>
      <c r="L30" s="256"/>
      <c r="M30" s="251"/>
    </row>
    <row r="31" spans="1:13" ht="15">
      <c r="A31" s="257"/>
      <c r="B31" s="47" t="s">
        <v>125</v>
      </c>
      <c r="C31" s="258">
        <f aca="true" t="shared" si="0" ref="C31:K31">(C32/100)*C6</f>
        <v>0.7649999999999999</v>
      </c>
      <c r="D31" s="258">
        <f t="shared" si="0"/>
        <v>1.1219999999999999</v>
      </c>
      <c r="E31" s="258">
        <f t="shared" si="0"/>
        <v>1.537</v>
      </c>
      <c r="F31" s="258">
        <f t="shared" si="0"/>
        <v>1.89</v>
      </c>
      <c r="G31" s="258">
        <f t="shared" si="0"/>
        <v>2.214</v>
      </c>
      <c r="H31" s="258">
        <f t="shared" si="0"/>
        <v>2.55</v>
      </c>
      <c r="I31" s="258">
        <f t="shared" si="0"/>
        <v>2.832</v>
      </c>
      <c r="J31" s="258">
        <f t="shared" si="0"/>
        <v>2.976</v>
      </c>
      <c r="K31" s="258">
        <f t="shared" si="0"/>
        <v>3.2659999999999996</v>
      </c>
      <c r="L31" s="90">
        <f>(K31-J31)/J31*100</f>
        <v>9.744623655913964</v>
      </c>
      <c r="M31" s="91">
        <f>(K31-F31)/F31*100</f>
        <v>72.8042328042328</v>
      </c>
    </row>
    <row r="32" spans="1:13" ht="15">
      <c r="A32" s="257"/>
      <c r="B32" s="179" t="s">
        <v>126</v>
      </c>
      <c r="C32" s="259">
        <v>15</v>
      </c>
      <c r="D32" s="259">
        <v>22</v>
      </c>
      <c r="E32" s="259">
        <v>29</v>
      </c>
      <c r="F32" s="259">
        <v>35</v>
      </c>
      <c r="G32" s="259">
        <v>41</v>
      </c>
      <c r="H32" s="259">
        <v>51</v>
      </c>
      <c r="I32" s="259">
        <v>59</v>
      </c>
      <c r="J32" s="259">
        <v>62</v>
      </c>
      <c r="K32" s="259">
        <v>71</v>
      </c>
      <c r="L32" s="217"/>
      <c r="M32" s="78"/>
    </row>
    <row r="33" spans="1:13" ht="15">
      <c r="A33" s="260"/>
      <c r="B33" s="261"/>
      <c r="C33" s="47"/>
      <c r="D33" s="47"/>
      <c r="E33" s="47"/>
      <c r="F33" s="47"/>
      <c r="G33" s="47"/>
      <c r="H33" s="47"/>
      <c r="I33" s="47"/>
      <c r="J33" s="47"/>
      <c r="K33" s="47"/>
      <c r="L33" s="217"/>
      <c r="M33" s="78"/>
    </row>
    <row r="34" spans="1:13" ht="18.75">
      <c r="A34" s="262" t="s">
        <v>175</v>
      </c>
      <c r="B34" s="261"/>
      <c r="C34" s="47"/>
      <c r="D34" s="47"/>
      <c r="E34" s="47"/>
      <c r="F34" s="47"/>
      <c r="G34" s="47"/>
      <c r="H34" s="47"/>
      <c r="I34" s="47"/>
      <c r="J34" s="47"/>
      <c r="K34" s="47"/>
      <c r="L34" s="217"/>
      <c r="M34" s="78"/>
    </row>
    <row r="35" spans="1:13" ht="15">
      <c r="A35" s="47"/>
      <c r="B35" s="47" t="s">
        <v>125</v>
      </c>
      <c r="C35" s="258">
        <f aca="true" t="shared" si="1" ref="C35:K35">(C36/100)*C6</f>
        <v>0.867</v>
      </c>
      <c r="D35" s="258">
        <f t="shared" si="1"/>
        <v>1.173</v>
      </c>
      <c r="E35" s="258">
        <f t="shared" si="1"/>
        <v>1.378</v>
      </c>
      <c r="F35" s="258">
        <f t="shared" si="1"/>
        <v>1.1340000000000001</v>
      </c>
      <c r="G35" s="258">
        <f t="shared" si="1"/>
        <v>1.566</v>
      </c>
      <c r="H35" s="258">
        <f t="shared" si="1"/>
        <v>1.35</v>
      </c>
      <c r="I35" s="258">
        <f t="shared" si="1"/>
        <v>1.104</v>
      </c>
      <c r="J35" s="258">
        <f t="shared" si="1"/>
        <v>1.056</v>
      </c>
      <c r="K35" s="258">
        <f t="shared" si="1"/>
        <v>0.736</v>
      </c>
      <c r="L35" s="90">
        <f>(K35-J35)/J35*100</f>
        <v>-30.303030303030308</v>
      </c>
      <c r="M35" s="91">
        <f>(K35-F35)/F35*100</f>
        <v>-35.09700176366844</v>
      </c>
    </row>
    <row r="36" spans="1:13" ht="15">
      <c r="A36" s="260"/>
      <c r="B36" s="179" t="s">
        <v>126</v>
      </c>
      <c r="C36" s="259">
        <v>17</v>
      </c>
      <c r="D36" s="259">
        <v>23</v>
      </c>
      <c r="E36" s="259">
        <v>26</v>
      </c>
      <c r="F36" s="259">
        <v>21</v>
      </c>
      <c r="G36" s="259">
        <v>29</v>
      </c>
      <c r="H36" s="259">
        <v>27</v>
      </c>
      <c r="I36" s="259">
        <v>23</v>
      </c>
      <c r="J36" s="259">
        <v>22</v>
      </c>
      <c r="K36" s="259">
        <v>16</v>
      </c>
      <c r="L36" s="217"/>
      <c r="M36" s="78"/>
    </row>
    <row r="37" spans="1:13" ht="15">
      <c r="A37" s="260"/>
      <c r="B37" s="263"/>
      <c r="C37" s="264"/>
      <c r="D37" s="265"/>
      <c r="E37" s="265"/>
      <c r="F37" s="265"/>
      <c r="G37" s="265"/>
      <c r="H37" s="265"/>
      <c r="I37" s="265"/>
      <c r="J37" s="265"/>
      <c r="K37" s="265"/>
      <c r="L37" s="217"/>
      <c r="M37" s="78"/>
    </row>
    <row r="38" spans="1:13" ht="15.75">
      <c r="A38" s="262" t="s">
        <v>127</v>
      </c>
      <c r="B38" s="263"/>
      <c r="C38" s="264"/>
      <c r="D38" s="265"/>
      <c r="E38" s="265"/>
      <c r="F38" s="265"/>
      <c r="G38" s="265"/>
      <c r="H38" s="265"/>
      <c r="I38" s="265"/>
      <c r="J38" s="265"/>
      <c r="K38" s="265"/>
      <c r="L38" s="217"/>
      <c r="M38" s="78"/>
    </row>
    <row r="39" spans="1:13" ht="15">
      <c r="A39" s="47"/>
      <c r="B39" s="47" t="s">
        <v>125</v>
      </c>
      <c r="C39" s="266">
        <f aca="true" t="shared" si="2" ref="C39:K39">(C40/100)*C6</f>
        <v>1.683</v>
      </c>
      <c r="D39" s="266">
        <f t="shared" si="2"/>
        <v>2.295</v>
      </c>
      <c r="E39" s="266">
        <f t="shared" si="2"/>
        <v>2.915</v>
      </c>
      <c r="F39" s="266">
        <f t="shared" si="2"/>
        <v>3.078</v>
      </c>
      <c r="G39" s="266">
        <f t="shared" si="2"/>
        <v>3.78</v>
      </c>
      <c r="H39" s="266">
        <f t="shared" si="2"/>
        <v>3.9000000000000004</v>
      </c>
      <c r="I39" s="266">
        <f t="shared" si="2"/>
        <v>3.9359999999999995</v>
      </c>
      <c r="J39" s="266">
        <f t="shared" si="2"/>
        <v>4.032</v>
      </c>
      <c r="K39" s="266">
        <f t="shared" si="2"/>
        <v>3.9559999999999995</v>
      </c>
      <c r="L39" s="90">
        <f>(K39-J39)/J39*100</f>
        <v>-1.8849206349206478</v>
      </c>
      <c r="M39" s="91">
        <f>(K39-F39)/F39*100</f>
        <v>28.525016244314482</v>
      </c>
    </row>
    <row r="40" spans="1:13" ht="15.75" thickBot="1">
      <c r="A40" s="267"/>
      <c r="B40" s="268" t="s">
        <v>126</v>
      </c>
      <c r="C40" s="269">
        <v>33</v>
      </c>
      <c r="D40" s="269">
        <v>45</v>
      </c>
      <c r="E40" s="269">
        <v>55</v>
      </c>
      <c r="F40" s="269">
        <v>57</v>
      </c>
      <c r="G40" s="269">
        <v>70</v>
      </c>
      <c r="H40" s="269">
        <v>78</v>
      </c>
      <c r="I40" s="269">
        <v>82</v>
      </c>
      <c r="J40" s="269">
        <v>84</v>
      </c>
      <c r="K40" s="269">
        <v>86</v>
      </c>
      <c r="L40" s="270"/>
      <c r="M40" s="254"/>
    </row>
    <row r="41" spans="1:13" ht="69" customHeight="1">
      <c r="A41" s="459" t="s">
        <v>180</v>
      </c>
      <c r="B41" s="459"/>
      <c r="C41" s="459"/>
      <c r="D41" s="459"/>
      <c r="E41" s="459"/>
      <c r="F41" s="459"/>
      <c r="G41" s="459"/>
      <c r="H41" s="459"/>
      <c r="I41" s="459"/>
      <c r="J41" s="459"/>
      <c r="K41" s="459"/>
      <c r="L41" s="459"/>
      <c r="M41" s="459"/>
    </row>
    <row r="42" spans="1:13" ht="18" customHeight="1">
      <c r="A42" s="460" t="s">
        <v>176</v>
      </c>
      <c r="B42" s="461"/>
      <c r="C42" s="461"/>
      <c r="D42" s="461"/>
      <c r="E42" s="461"/>
      <c r="F42" s="461"/>
      <c r="G42" s="461"/>
      <c r="H42" s="461"/>
      <c r="I42" s="461"/>
      <c r="J42" s="461"/>
      <c r="K42" s="461"/>
      <c r="L42" s="461"/>
      <c r="M42" s="461"/>
    </row>
    <row r="43" spans="1:13" ht="13.5">
      <c r="A43" s="271" t="s">
        <v>177</v>
      </c>
      <c r="B43" s="271"/>
      <c r="C43" s="272"/>
      <c r="D43" s="272"/>
      <c r="E43" s="272"/>
      <c r="F43" s="272"/>
      <c r="G43" s="272"/>
      <c r="H43" s="272"/>
      <c r="I43" s="272"/>
      <c r="J43" s="272"/>
      <c r="K43" s="272"/>
      <c r="L43" s="273"/>
      <c r="M43" s="273"/>
    </row>
    <row r="44" spans="3:11" ht="12.75">
      <c r="C44" s="140"/>
      <c r="D44" s="140"/>
      <c r="E44" s="140"/>
      <c r="F44" s="140"/>
      <c r="G44" s="140"/>
      <c r="H44" s="140"/>
      <c r="I44" s="140"/>
      <c r="J44" s="140"/>
      <c r="K44" s="140"/>
    </row>
    <row r="46" spans="1:4" ht="15.75">
      <c r="A46" s="70"/>
      <c r="B46" s="248"/>
      <c r="C46" s="248"/>
      <c r="D46" s="248"/>
    </row>
    <row r="47" spans="1:4" ht="12.75">
      <c r="A47" s="248"/>
      <c r="B47" s="248"/>
      <c r="C47" s="248"/>
      <c r="D47" s="248"/>
    </row>
    <row r="48" spans="1:4" s="71" customFormat="1" ht="15.75">
      <c r="A48" s="47"/>
      <c r="B48" s="47"/>
      <c r="C48" s="70"/>
      <c r="D48" s="274"/>
    </row>
    <row r="49" spans="1:11" ht="15.75">
      <c r="A49" s="70"/>
      <c r="B49" s="47"/>
      <c r="C49" s="48"/>
      <c r="D49" s="48"/>
      <c r="E49" s="196"/>
      <c r="F49" s="196"/>
      <c r="G49" s="196"/>
      <c r="H49" s="196"/>
      <c r="I49" s="196"/>
      <c r="J49" s="196"/>
      <c r="K49" s="196"/>
    </row>
    <row r="50" spans="1:11" ht="15">
      <c r="A50" s="47"/>
      <c r="B50" s="47"/>
      <c r="C50" s="51"/>
      <c r="D50" s="51"/>
      <c r="E50" s="196"/>
      <c r="F50" s="196"/>
      <c r="G50" s="196"/>
      <c r="H50" s="196"/>
      <c r="I50" s="196"/>
      <c r="J50" s="196"/>
      <c r="K50" s="196"/>
    </row>
    <row r="51" spans="1:11" ht="15">
      <c r="A51" s="47"/>
      <c r="B51" s="47"/>
      <c r="C51" s="51"/>
      <c r="D51" s="51"/>
      <c r="E51" s="196"/>
      <c r="F51" s="196"/>
      <c r="G51" s="196"/>
      <c r="H51" s="196"/>
      <c r="I51" s="196"/>
      <c r="J51" s="196"/>
      <c r="K51" s="196"/>
    </row>
    <row r="52" spans="1:4" ht="15">
      <c r="A52" s="47"/>
      <c r="B52" s="47"/>
      <c r="C52" s="51"/>
      <c r="D52" s="51"/>
    </row>
    <row r="53" spans="1:4" ht="15.75">
      <c r="A53" s="70"/>
      <c r="B53" s="47"/>
      <c r="C53" s="51"/>
      <c r="D53" s="51"/>
    </row>
    <row r="54" spans="1:4" ht="15">
      <c r="A54" s="47"/>
      <c r="B54" s="47"/>
      <c r="C54" s="51"/>
      <c r="D54" s="51"/>
    </row>
    <row r="55" spans="1:4" ht="15">
      <c r="A55" s="47"/>
      <c r="B55" s="47"/>
      <c r="C55" s="51"/>
      <c r="D55" s="51"/>
    </row>
    <row r="56" spans="1:4" ht="15">
      <c r="A56" s="47"/>
      <c r="B56" s="47"/>
      <c r="C56" s="51"/>
      <c r="D56" s="51"/>
    </row>
    <row r="57" spans="1:4" ht="15">
      <c r="A57" s="47"/>
      <c r="B57" s="47"/>
      <c r="C57" s="51"/>
      <c r="D57" s="51"/>
    </row>
    <row r="58" spans="1:4" ht="15">
      <c r="A58" s="47"/>
      <c r="B58" s="47"/>
      <c r="C58" s="51"/>
      <c r="D58" s="51"/>
    </row>
    <row r="59" spans="1:4" ht="15">
      <c r="A59" s="47"/>
      <c r="B59" s="47"/>
      <c r="C59" s="51"/>
      <c r="D59" s="51"/>
    </row>
    <row r="60" spans="1:4" ht="15">
      <c r="A60" s="47"/>
      <c r="B60" s="47"/>
      <c r="C60" s="51"/>
      <c r="D60" s="51"/>
    </row>
    <row r="61" spans="1:4" ht="38.25" customHeight="1">
      <c r="A61" s="458"/>
      <c r="B61" s="458"/>
      <c r="C61" s="458"/>
      <c r="D61" s="458"/>
    </row>
    <row r="62" spans="1:4" ht="25.5" customHeight="1">
      <c r="A62" s="454"/>
      <c r="B62" s="454"/>
      <c r="C62" s="454"/>
      <c r="D62" s="454"/>
    </row>
    <row r="63" spans="1:4" ht="49.5" customHeight="1">
      <c r="A63" s="454"/>
      <c r="B63" s="454"/>
      <c r="C63" s="454"/>
      <c r="D63" s="454"/>
    </row>
    <row r="64" ht="12.75">
      <c r="A64" s="275"/>
    </row>
    <row r="65" ht="12.75">
      <c r="A65" s="276"/>
    </row>
  </sheetData>
  <sheetProtection/>
  <mergeCells count="26">
    <mergeCell ref="K2:K3"/>
    <mergeCell ref="K28:K29"/>
    <mergeCell ref="H28:H29"/>
    <mergeCell ref="I2:I3"/>
    <mergeCell ref="C2:C3"/>
    <mergeCell ref="D2:D3"/>
    <mergeCell ref="A41:M41"/>
    <mergeCell ref="A42:M42"/>
    <mergeCell ref="L2:M2"/>
    <mergeCell ref="A28:B29"/>
    <mergeCell ref="C28:C29"/>
    <mergeCell ref="D28:D29"/>
    <mergeCell ref="I28:I29"/>
    <mergeCell ref="A24:M24"/>
    <mergeCell ref="E28:E29"/>
    <mergeCell ref="J2:J3"/>
    <mergeCell ref="A63:D63"/>
    <mergeCell ref="E2:E3"/>
    <mergeCell ref="F2:F3"/>
    <mergeCell ref="G2:G3"/>
    <mergeCell ref="H2:H3"/>
    <mergeCell ref="J28:J29"/>
    <mergeCell ref="F28:F29"/>
    <mergeCell ref="A61:D61"/>
    <mergeCell ref="A62:D62"/>
    <mergeCell ref="G28:G29"/>
  </mergeCells>
  <printOptions/>
  <pageMargins left="0.3937007874015748" right="0.35433070866141736" top="0.984251968503937" bottom="0.984251968503937" header="0.5118110236220472" footer="0.5118110236220472"/>
  <pageSetup fitToHeight="1" fitToWidth="1" horizontalDpi="600" verticalDpi="600" orientation="portrait" paperSize="9" scale="63" r:id="rId2"/>
  <headerFooter alignWithMargins="0">
    <oddHeader>&amp;R&amp;"Arial,Bold"&amp;16BUS AND COACH TRAVEL</oddHeader>
  </headerFooter>
  <drawing r:id="rId1"/>
</worksheet>
</file>

<file path=xl/worksheets/sheet10.xml><?xml version="1.0" encoding="utf-8"?>
<worksheet xmlns="http://schemas.openxmlformats.org/spreadsheetml/2006/main" xmlns:r="http://schemas.openxmlformats.org/officeDocument/2006/relationships">
  <dimension ref="B2:K37"/>
  <sheetViews>
    <sheetView zoomScalePageLayoutView="0" workbookViewId="0" topLeftCell="A1">
      <selection activeCell="G32" sqref="G32"/>
    </sheetView>
  </sheetViews>
  <sheetFormatPr defaultColWidth="9.140625" defaultRowHeight="12.75"/>
  <cols>
    <col min="1" max="1" width="1.7109375" style="0" customWidth="1"/>
  </cols>
  <sheetData>
    <row r="2" ht="12.75">
      <c r="B2" t="s">
        <v>338</v>
      </c>
    </row>
    <row r="3" ht="12.75">
      <c r="B3" t="s">
        <v>337</v>
      </c>
    </row>
    <row r="5" spans="4:8" ht="12.75">
      <c r="D5" t="s">
        <v>336</v>
      </c>
      <c r="F5" t="s">
        <v>335</v>
      </c>
      <c r="H5" t="s">
        <v>334</v>
      </c>
    </row>
    <row r="6" spans="3:8" ht="12.75">
      <c r="C6" t="s">
        <v>222</v>
      </c>
      <c r="D6" s="451">
        <v>494</v>
      </c>
      <c r="F6" s="452">
        <v>350</v>
      </c>
      <c r="H6">
        <v>155</v>
      </c>
    </row>
    <row r="7" spans="3:8" ht="12.75">
      <c r="C7" t="s">
        <v>223</v>
      </c>
      <c r="D7" s="451">
        <v>467</v>
      </c>
      <c r="F7" s="452">
        <v>368</v>
      </c>
      <c r="H7">
        <v>166</v>
      </c>
    </row>
    <row r="8" spans="3:8" ht="12.75">
      <c r="C8" t="s">
        <v>224</v>
      </c>
      <c r="D8" s="451">
        <v>438</v>
      </c>
      <c r="F8" s="452">
        <v>368</v>
      </c>
      <c r="H8">
        <v>178</v>
      </c>
    </row>
    <row r="9" spans="3:8" ht="12.75">
      <c r="C9" t="s">
        <v>225</v>
      </c>
      <c r="D9" s="451">
        <v>413</v>
      </c>
      <c r="F9" s="452">
        <v>358</v>
      </c>
      <c r="H9">
        <v>160</v>
      </c>
    </row>
    <row r="10" spans="3:8" ht="12.75">
      <c r="C10" t="s">
        <v>226</v>
      </c>
      <c r="D10" s="451">
        <v>431</v>
      </c>
      <c r="F10" s="452">
        <v>362</v>
      </c>
      <c r="H10">
        <v>131</v>
      </c>
    </row>
    <row r="11" spans="3:8" ht="12.75">
      <c r="C11" t="s">
        <v>74</v>
      </c>
      <c r="D11" s="451">
        <v>458</v>
      </c>
      <c r="F11" s="452">
        <v>369</v>
      </c>
      <c r="H11" s="453">
        <v>161</v>
      </c>
    </row>
    <row r="12" spans="3:8" ht="12.75">
      <c r="C12" t="s">
        <v>75</v>
      </c>
      <c r="D12" s="451">
        <v>466</v>
      </c>
      <c r="F12" s="452">
        <v>368</v>
      </c>
      <c r="H12" s="453">
        <v>145</v>
      </c>
    </row>
    <row r="13" spans="3:8" ht="12.75">
      <c r="C13" t="s">
        <v>76</v>
      </c>
      <c r="D13" s="451">
        <v>471</v>
      </c>
      <c r="F13" s="453">
        <v>374</v>
      </c>
      <c r="H13" s="453">
        <v>143</v>
      </c>
    </row>
    <row r="14" spans="3:8" ht="12.75">
      <c r="C14" t="s">
        <v>77</v>
      </c>
      <c r="D14" s="327">
        <v>478</v>
      </c>
      <c r="F14" s="453">
        <v>369</v>
      </c>
      <c r="H14" s="453">
        <v>166</v>
      </c>
    </row>
    <row r="15" spans="3:7" ht="12.75">
      <c r="C15" t="s">
        <v>78</v>
      </c>
      <c r="D15" s="450">
        <v>479</v>
      </c>
      <c r="E15" s="447">
        <f>'Table 2.2'!R$38</f>
        <v>460</v>
      </c>
      <c r="F15" s="449">
        <v>357</v>
      </c>
      <c r="G15" s="446">
        <f>'Table 2.3'!R$5</f>
        <v>359</v>
      </c>
    </row>
    <row r="16" spans="3:7" ht="12.75">
      <c r="C16" t="s">
        <v>79</v>
      </c>
      <c r="E16" s="447">
        <f>'Table 2.2'!S$38</f>
        <v>466</v>
      </c>
      <c r="G16" s="446">
        <f>'Table 2.3'!S$5</f>
        <v>374</v>
      </c>
    </row>
    <row r="17" spans="3:11" ht="12.75">
      <c r="C17" t="s">
        <v>80</v>
      </c>
      <c r="E17" s="447">
        <f>'Table 2.2'!T$38</f>
        <v>476</v>
      </c>
      <c r="G17" s="446">
        <f>'Table 2.3'!T$5</f>
        <v>384</v>
      </c>
      <c r="K17" s="448"/>
    </row>
    <row r="18" spans="3:7" ht="12.75">
      <c r="C18" t="s">
        <v>81</v>
      </c>
      <c r="E18" s="447">
        <f>'Table 2.2'!U$38</f>
        <v>488</v>
      </c>
      <c r="G18" s="446">
        <f>'Table 2.3'!U$5</f>
        <v>397</v>
      </c>
    </row>
    <row r="19" spans="3:9" ht="12.75">
      <c r="C19" t="s">
        <v>82</v>
      </c>
      <c r="E19" s="447">
        <f>'Table 2.2'!V$38</f>
        <v>484</v>
      </c>
      <c r="G19" s="446">
        <f>'Table 2.3'!V$5</f>
        <v>386</v>
      </c>
      <c r="H19" s="448"/>
      <c r="I19" s="448"/>
    </row>
    <row r="20" spans="3:7" ht="12.75">
      <c r="C20" t="s">
        <v>83</v>
      </c>
      <c r="E20" s="447">
        <f>'Table 2.2'!W$38</f>
        <v>459</v>
      </c>
      <c r="G20" s="446">
        <f>'Table 2.3'!W$5</f>
        <v>377</v>
      </c>
    </row>
    <row r="21" spans="3:7" ht="12.75">
      <c r="C21" t="s">
        <v>84</v>
      </c>
      <c r="E21" s="447">
        <f>'Table 2.2'!X$38</f>
        <v>432</v>
      </c>
      <c r="G21" s="446">
        <f>'Table 2.3'!X$5</f>
        <v>346</v>
      </c>
    </row>
    <row r="22" spans="3:7" ht="12.75">
      <c r="C22" t="s">
        <v>85</v>
      </c>
      <c r="E22" s="447">
        <f>'Table 2.2'!Y$38</f>
        <v>439</v>
      </c>
      <c r="G22" s="446">
        <f>'Table 2.3'!Y$5</f>
        <v>338</v>
      </c>
    </row>
    <row r="23" spans="3:7" ht="12.75">
      <c r="C23" s="285" t="s">
        <v>201</v>
      </c>
      <c r="E23" s="447">
        <f>'Table 2.2'!Z$38</f>
        <v>423</v>
      </c>
      <c r="G23" s="446">
        <f>'Table 2.3'!Z$5</f>
        <v>327</v>
      </c>
    </row>
    <row r="26" ht="12.75">
      <c r="B26" t="s">
        <v>342</v>
      </c>
    </row>
    <row r="28" spans="3:6" ht="12.75">
      <c r="C28" t="s">
        <v>343</v>
      </c>
      <c r="D28" t="s">
        <v>344</v>
      </c>
      <c r="E28" t="s">
        <v>345</v>
      </c>
      <c r="F28" t="s">
        <v>346</v>
      </c>
    </row>
    <row r="29" spans="3:6" ht="12.75">
      <c r="C29" t="s">
        <v>78</v>
      </c>
      <c r="D29">
        <v>5.1</v>
      </c>
      <c r="E29">
        <v>2.4</v>
      </c>
      <c r="F29">
        <v>1.5</v>
      </c>
    </row>
    <row r="30" spans="3:6" ht="12.75">
      <c r="C30" t="s">
        <v>79</v>
      </c>
      <c r="D30">
        <v>5.1</v>
      </c>
      <c r="E30">
        <v>2.5</v>
      </c>
      <c r="F30">
        <v>1.5</v>
      </c>
    </row>
    <row r="31" spans="3:6" ht="12.75">
      <c r="C31" t="s">
        <v>80</v>
      </c>
      <c r="D31">
        <v>5.3</v>
      </c>
      <c r="E31">
        <v>2.6</v>
      </c>
      <c r="F31">
        <v>1.4</v>
      </c>
    </row>
    <row r="32" spans="3:6" ht="12.75">
      <c r="C32" t="s">
        <v>81</v>
      </c>
      <c r="D32">
        <v>5.4</v>
      </c>
      <c r="E32">
        <v>2.9</v>
      </c>
      <c r="F32">
        <v>1.6</v>
      </c>
    </row>
    <row r="33" spans="3:6" ht="12.75">
      <c r="C33" t="s">
        <v>82</v>
      </c>
      <c r="D33">
        <v>5.4</v>
      </c>
      <c r="E33">
        <v>2.8</v>
      </c>
      <c r="F33">
        <v>1.5</v>
      </c>
    </row>
    <row r="34" spans="3:6" ht="12.75">
      <c r="C34" t="s">
        <v>83</v>
      </c>
      <c r="D34">
        <v>5</v>
      </c>
      <c r="E34">
        <v>3</v>
      </c>
      <c r="F34">
        <v>1.5</v>
      </c>
    </row>
    <row r="35" spans="3:6" ht="12.75">
      <c r="C35" t="s">
        <v>84</v>
      </c>
      <c r="D35">
        <v>4.8</v>
      </c>
      <c r="E35">
        <v>2.9</v>
      </c>
      <c r="F35">
        <v>1.5</v>
      </c>
    </row>
    <row r="36" spans="3:4" ht="12.75">
      <c r="C36" t="s">
        <v>85</v>
      </c>
      <c r="D36">
        <v>4.8</v>
      </c>
    </row>
    <row r="37" spans="3:4" ht="12.75">
      <c r="C37" t="s">
        <v>201</v>
      </c>
      <c r="D37">
        <v>4.6</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41"/>
  <sheetViews>
    <sheetView zoomScale="70" zoomScaleNormal="70" workbookViewId="0" topLeftCell="A1">
      <selection activeCell="A1" sqref="A1"/>
    </sheetView>
  </sheetViews>
  <sheetFormatPr defaultColWidth="9.140625" defaultRowHeight="15" customHeight="1"/>
  <cols>
    <col min="1" max="1" width="4.421875" style="248" customWidth="1"/>
    <col min="2" max="2" width="19.421875" style="248" customWidth="1"/>
    <col min="3" max="13" width="17.57421875" style="248" hidden="1" customWidth="1"/>
    <col min="14" max="14" width="10.8515625" style="192" hidden="1" customWidth="1"/>
    <col min="15" max="15" width="10.8515625" style="248" hidden="1" customWidth="1"/>
    <col min="16" max="22" width="10.8515625" style="248" customWidth="1"/>
    <col min="23" max="23" width="11.8515625" style="248" customWidth="1"/>
    <col min="24" max="25" width="10.8515625" style="248" customWidth="1"/>
    <col min="26" max="26" width="12.421875" style="248" customWidth="1"/>
    <col min="27" max="27" width="9.140625" style="248" customWidth="1"/>
    <col min="28" max="28" width="11.28125" style="248" customWidth="1"/>
    <col min="29" max="30" width="9.140625" style="248" customWidth="1"/>
    <col min="31" max="16384" width="9.140625" style="192" customWidth="1"/>
  </cols>
  <sheetData>
    <row r="1" ht="18.75" customHeight="1">
      <c r="AA1" s="192"/>
    </row>
    <row r="2" spans="1:30" s="124" customFormat="1" ht="18" customHeight="1">
      <c r="A2" s="70" t="s">
        <v>265</v>
      </c>
      <c r="B2" s="70"/>
      <c r="C2" s="70"/>
      <c r="D2" s="70"/>
      <c r="E2" s="70"/>
      <c r="F2" s="70"/>
      <c r="G2" s="70"/>
      <c r="H2" s="70"/>
      <c r="I2" s="70"/>
      <c r="J2" s="70"/>
      <c r="K2" s="70"/>
      <c r="L2" s="70"/>
      <c r="M2" s="70"/>
      <c r="O2" s="70"/>
      <c r="P2" s="70"/>
      <c r="Q2" s="70"/>
      <c r="R2" s="70"/>
      <c r="S2" s="70"/>
      <c r="T2" s="70"/>
      <c r="U2" s="70"/>
      <c r="V2" s="70"/>
      <c r="W2" s="70"/>
      <c r="X2" s="70"/>
      <c r="Y2" s="70"/>
      <c r="Z2" s="70"/>
      <c r="AA2" s="283"/>
      <c r="AB2" s="210"/>
      <c r="AC2" s="70"/>
      <c r="AD2" s="70"/>
    </row>
    <row r="3" spans="1:30" s="71" customFormat="1" ht="15" customHeight="1">
      <c r="A3" s="72"/>
      <c r="B3" s="72"/>
      <c r="C3" s="472" t="s">
        <v>216</v>
      </c>
      <c r="D3" s="472" t="s">
        <v>217</v>
      </c>
      <c r="E3" s="472" t="s">
        <v>218</v>
      </c>
      <c r="F3" s="472" t="s">
        <v>219</v>
      </c>
      <c r="G3" s="472" t="s">
        <v>220</v>
      </c>
      <c r="H3" s="472" t="s">
        <v>221</v>
      </c>
      <c r="I3" s="472" t="s">
        <v>222</v>
      </c>
      <c r="J3" s="472" t="s">
        <v>223</v>
      </c>
      <c r="K3" s="472" t="s">
        <v>224</v>
      </c>
      <c r="L3" s="472" t="s">
        <v>225</v>
      </c>
      <c r="M3" s="472" t="s">
        <v>226</v>
      </c>
      <c r="N3" s="475" t="s">
        <v>74</v>
      </c>
      <c r="O3" s="475" t="s">
        <v>75</v>
      </c>
      <c r="P3" s="475" t="s">
        <v>76</v>
      </c>
      <c r="Q3" s="477" t="s">
        <v>77</v>
      </c>
      <c r="R3" s="479" t="s">
        <v>78</v>
      </c>
      <c r="S3" s="479" t="s">
        <v>79</v>
      </c>
      <c r="T3" s="475" t="s">
        <v>80</v>
      </c>
      <c r="U3" s="475" t="s">
        <v>81</v>
      </c>
      <c r="V3" s="475" t="s">
        <v>82</v>
      </c>
      <c r="W3" s="475" t="s">
        <v>83</v>
      </c>
      <c r="X3" s="475" t="s">
        <v>84</v>
      </c>
      <c r="Y3" s="475" t="s">
        <v>85</v>
      </c>
      <c r="Z3" s="487" t="s">
        <v>201</v>
      </c>
      <c r="AA3" s="160" t="s">
        <v>86</v>
      </c>
      <c r="AB3" s="161"/>
      <c r="AC3" s="47"/>
      <c r="AD3" s="47"/>
    </row>
    <row r="4" spans="1:30" s="71" customFormat="1" ht="16.5" thickBot="1">
      <c r="A4" s="73"/>
      <c r="B4" s="73"/>
      <c r="C4" s="473"/>
      <c r="D4" s="473"/>
      <c r="E4" s="473"/>
      <c r="F4" s="473"/>
      <c r="G4" s="473"/>
      <c r="H4" s="473"/>
      <c r="I4" s="473"/>
      <c r="J4" s="473"/>
      <c r="K4" s="473"/>
      <c r="L4" s="473"/>
      <c r="M4" s="473"/>
      <c r="N4" s="476"/>
      <c r="O4" s="476"/>
      <c r="P4" s="476"/>
      <c r="Q4" s="478"/>
      <c r="R4" s="480"/>
      <c r="S4" s="480"/>
      <c r="T4" s="476"/>
      <c r="U4" s="476"/>
      <c r="V4" s="476"/>
      <c r="W4" s="476"/>
      <c r="X4" s="476"/>
      <c r="Y4" s="476"/>
      <c r="Z4" s="488"/>
      <c r="AA4" s="74" t="s">
        <v>87</v>
      </c>
      <c r="AB4" s="75" t="s">
        <v>88</v>
      </c>
      <c r="AC4" s="47"/>
      <c r="AD4" s="47"/>
    </row>
    <row r="5" spans="1:30" s="71" customFormat="1" ht="15" customHeight="1" thickTop="1">
      <c r="A5" s="70"/>
      <c r="B5" s="70"/>
      <c r="C5" s="70"/>
      <c r="D5" s="70"/>
      <c r="E5" s="70"/>
      <c r="F5" s="70"/>
      <c r="G5" s="70"/>
      <c r="H5" s="70"/>
      <c r="I5" s="70"/>
      <c r="J5" s="70"/>
      <c r="K5" s="70"/>
      <c r="L5" s="70"/>
      <c r="M5" s="70"/>
      <c r="O5" s="47"/>
      <c r="P5" s="47"/>
      <c r="Q5" s="162"/>
      <c r="R5" s="163"/>
      <c r="S5" s="163"/>
      <c r="T5" s="163"/>
      <c r="U5" s="163"/>
      <c r="V5" s="163"/>
      <c r="W5" s="163"/>
      <c r="X5" s="163"/>
      <c r="Y5" s="163"/>
      <c r="Z5" s="164" t="s">
        <v>89</v>
      </c>
      <c r="AA5" s="165"/>
      <c r="AB5" s="166"/>
      <c r="AC5" s="47"/>
      <c r="AD5" s="47"/>
    </row>
    <row r="6" spans="1:30" s="71" customFormat="1" ht="15" customHeight="1">
      <c r="A6" s="80" t="s">
        <v>90</v>
      </c>
      <c r="B6" s="80"/>
      <c r="C6" s="97">
        <v>613</v>
      </c>
      <c r="D6" s="97">
        <v>585</v>
      </c>
      <c r="E6" s="97">
        <v>571</v>
      </c>
      <c r="F6" s="97">
        <v>532</v>
      </c>
      <c r="G6" s="97">
        <v>525</v>
      </c>
      <c r="H6" s="97">
        <v>513</v>
      </c>
      <c r="I6" s="97">
        <v>494</v>
      </c>
      <c r="J6" s="97">
        <v>467</v>
      </c>
      <c r="K6" s="97">
        <v>438</v>
      </c>
      <c r="L6" s="97">
        <v>413</v>
      </c>
      <c r="M6" s="97">
        <v>431</v>
      </c>
      <c r="N6" s="67">
        <v>457.95</v>
      </c>
      <c r="O6" s="67">
        <v>465.85</v>
      </c>
      <c r="P6" s="67">
        <v>470.74</v>
      </c>
      <c r="Q6" s="167">
        <v>477.58</v>
      </c>
      <c r="R6" s="67">
        <v>460</v>
      </c>
      <c r="S6" s="77">
        <v>466</v>
      </c>
      <c r="T6" s="77">
        <v>476</v>
      </c>
      <c r="U6" s="77">
        <v>488</v>
      </c>
      <c r="V6" s="77">
        <v>484</v>
      </c>
      <c r="W6" s="77">
        <v>459</v>
      </c>
      <c r="X6" s="77">
        <v>432</v>
      </c>
      <c r="Y6" s="77">
        <v>439</v>
      </c>
      <c r="Z6" s="168">
        <v>423</v>
      </c>
      <c r="AA6" s="169">
        <f>(Z6-Y6)/Y6*100</f>
        <v>-3.644646924829157</v>
      </c>
      <c r="AB6" s="170">
        <f>(Z6-U6)/U6*100</f>
        <v>-13.319672131147541</v>
      </c>
      <c r="AC6" s="159"/>
      <c r="AD6" s="47"/>
    </row>
    <row r="7" spans="1:30" s="71" customFormat="1" ht="15" customHeight="1">
      <c r="A7" s="80" t="s">
        <v>91</v>
      </c>
      <c r="B7" s="80"/>
      <c r="C7" s="80"/>
      <c r="D7" s="80"/>
      <c r="E7" s="80"/>
      <c r="F7" s="80"/>
      <c r="G7" s="80"/>
      <c r="H7" s="80"/>
      <c r="I7" s="80"/>
      <c r="J7" s="80"/>
      <c r="K7" s="80"/>
      <c r="L7" s="80"/>
      <c r="M7" s="80"/>
      <c r="N7" s="67">
        <v>4419.78419</v>
      </c>
      <c r="O7" s="67">
        <v>4454.648069999999</v>
      </c>
      <c r="P7" s="171">
        <v>4549.70276</v>
      </c>
      <c r="Q7" s="172">
        <v>4680.72499</v>
      </c>
      <c r="R7" s="171">
        <v>4632</v>
      </c>
      <c r="S7" s="77">
        <v>4722</v>
      </c>
      <c r="T7" s="77">
        <v>4914</v>
      </c>
      <c r="U7" s="77">
        <v>5164</v>
      </c>
      <c r="V7" s="77">
        <v>5271</v>
      </c>
      <c r="W7" s="77">
        <v>5213</v>
      </c>
      <c r="X7" s="77">
        <v>5191</v>
      </c>
      <c r="Y7" s="77">
        <v>5219</v>
      </c>
      <c r="Z7" s="168">
        <v>5130</v>
      </c>
      <c r="AA7" s="169">
        <f>(Z7-Y7)/Y7*100</f>
        <v>-1.705307530178195</v>
      </c>
      <c r="AB7" s="170">
        <f>(Z7-U7)/U7*100</f>
        <v>-0.6584043377226956</v>
      </c>
      <c r="AC7" s="47"/>
      <c r="AD7" s="47"/>
    </row>
    <row r="8" spans="1:30" s="71" customFormat="1" ht="15" customHeight="1">
      <c r="A8" s="80"/>
      <c r="B8" s="80"/>
      <c r="C8" s="80"/>
      <c r="D8" s="80"/>
      <c r="E8" s="80"/>
      <c r="F8" s="80"/>
      <c r="G8" s="80"/>
      <c r="H8" s="80"/>
      <c r="I8" s="80"/>
      <c r="J8" s="80"/>
      <c r="K8" s="80"/>
      <c r="L8" s="80"/>
      <c r="M8" s="80"/>
      <c r="N8" s="67"/>
      <c r="O8" s="67"/>
      <c r="P8" s="171"/>
      <c r="Q8" s="172"/>
      <c r="R8" s="171"/>
      <c r="S8" s="77"/>
      <c r="T8" s="77"/>
      <c r="U8" s="77"/>
      <c r="V8" s="77"/>
      <c r="W8" s="77"/>
      <c r="X8" s="77"/>
      <c r="Y8" s="77"/>
      <c r="Z8" s="168"/>
      <c r="AA8" s="170"/>
      <c r="AB8" s="170"/>
      <c r="AC8" s="47"/>
      <c r="AD8" s="47"/>
    </row>
    <row r="9" spans="1:30" s="71" customFormat="1" ht="15" customHeight="1">
      <c r="A9" s="80" t="s">
        <v>206</v>
      </c>
      <c r="B9" s="80"/>
      <c r="C9" s="80"/>
      <c r="D9" s="80"/>
      <c r="E9" s="80"/>
      <c r="F9" s="80"/>
      <c r="G9" s="80"/>
      <c r="H9" s="80"/>
      <c r="I9" s="80"/>
      <c r="J9" s="80"/>
      <c r="K9" s="80"/>
      <c r="L9" s="80"/>
      <c r="M9" s="80"/>
      <c r="N9" s="67"/>
      <c r="O9" s="67"/>
      <c r="P9" s="47"/>
      <c r="Q9" s="47"/>
      <c r="R9" s="47"/>
      <c r="S9" s="47"/>
      <c r="T9" s="47"/>
      <c r="U9" s="47"/>
      <c r="V9" s="47"/>
      <c r="W9" s="47"/>
      <c r="X9" s="47"/>
      <c r="Y9" s="47"/>
      <c r="Z9" s="173"/>
      <c r="AA9" s="159"/>
      <c r="AB9" s="174"/>
      <c r="AC9" s="47"/>
      <c r="AD9" s="47"/>
    </row>
    <row r="10" spans="1:30" s="71" customFormat="1" ht="15" customHeight="1">
      <c r="A10" s="80"/>
      <c r="B10" s="71" t="s">
        <v>209</v>
      </c>
      <c r="N10" s="67"/>
      <c r="O10" s="67"/>
      <c r="P10" s="47"/>
      <c r="Q10" s="47"/>
      <c r="R10" s="47"/>
      <c r="S10" s="47"/>
      <c r="T10" s="63">
        <v>155.735226</v>
      </c>
      <c r="U10" s="64">
        <v>154</v>
      </c>
      <c r="V10" s="63">
        <v>156</v>
      </c>
      <c r="W10" s="63">
        <v>154</v>
      </c>
      <c r="X10" s="63">
        <v>148</v>
      </c>
      <c r="Y10" s="63">
        <v>151</v>
      </c>
      <c r="Z10" s="65">
        <v>148</v>
      </c>
      <c r="AA10" s="169">
        <f>(Z10-Y10)/Y10*100</f>
        <v>-1.9867549668874174</v>
      </c>
      <c r="AB10" s="170">
        <f>(Z10-U10)/U10*100</f>
        <v>-3.896103896103896</v>
      </c>
      <c r="AC10" s="47"/>
      <c r="AD10" s="47"/>
    </row>
    <row r="11" spans="1:30" s="71" customFormat="1" ht="15" customHeight="1">
      <c r="A11" s="80"/>
      <c r="B11" s="71" t="s">
        <v>210</v>
      </c>
      <c r="N11" s="67"/>
      <c r="O11" s="67"/>
      <c r="P11" s="47"/>
      <c r="Q11" s="47"/>
      <c r="R11" s="47"/>
      <c r="S11" s="47"/>
      <c r="T11" s="62" t="s">
        <v>44</v>
      </c>
      <c r="U11" s="66">
        <v>1644</v>
      </c>
      <c r="V11" s="66">
        <v>1741</v>
      </c>
      <c r="W11" s="66">
        <v>1775</v>
      </c>
      <c r="X11" s="66">
        <v>1780</v>
      </c>
      <c r="Y11" s="67">
        <v>1809</v>
      </c>
      <c r="Z11" s="67">
        <v>1771</v>
      </c>
      <c r="AA11" s="169">
        <f>(Z11-Y11)/Y11*100</f>
        <v>-2.1006080707573247</v>
      </c>
      <c r="AB11" s="170">
        <f>(Z11-U11)/U11*100</f>
        <v>7.7250608272506085</v>
      </c>
      <c r="AC11" s="47"/>
      <c r="AD11" s="47"/>
    </row>
    <row r="12" spans="1:30" s="71" customFormat="1" ht="15" customHeight="1">
      <c r="A12" s="80"/>
      <c r="N12" s="67"/>
      <c r="O12" s="67"/>
      <c r="P12" s="47"/>
      <c r="Q12" s="47"/>
      <c r="R12" s="47"/>
      <c r="S12" s="47"/>
      <c r="T12" s="62"/>
      <c r="U12" s="66"/>
      <c r="V12" s="66"/>
      <c r="W12" s="66"/>
      <c r="X12" s="66"/>
      <c r="Y12" s="67"/>
      <c r="Z12" s="67"/>
      <c r="AA12" s="169"/>
      <c r="AB12" s="170"/>
      <c r="AC12" s="47"/>
      <c r="AD12" s="47"/>
    </row>
    <row r="13" spans="1:30" s="71" customFormat="1" ht="15" customHeight="1">
      <c r="A13" s="80" t="s">
        <v>208</v>
      </c>
      <c r="B13" s="80"/>
      <c r="C13" s="80"/>
      <c r="D13" s="80"/>
      <c r="E13" s="80"/>
      <c r="F13" s="80"/>
      <c r="G13" s="80"/>
      <c r="H13" s="80"/>
      <c r="I13" s="80"/>
      <c r="J13" s="80"/>
      <c r="K13" s="80"/>
      <c r="L13" s="80"/>
      <c r="M13" s="80"/>
      <c r="N13" s="67"/>
      <c r="O13" s="67"/>
      <c r="P13" s="47"/>
      <c r="Q13" s="47"/>
      <c r="R13" s="47"/>
      <c r="S13" s="47"/>
      <c r="T13" s="49"/>
      <c r="U13" s="50"/>
      <c r="V13" s="50"/>
      <c r="W13" s="50"/>
      <c r="X13" s="50"/>
      <c r="Y13" s="51"/>
      <c r="Z13" s="51"/>
      <c r="AA13" s="169"/>
      <c r="AB13" s="170"/>
      <c r="AC13" s="47"/>
      <c r="AD13" s="47"/>
    </row>
    <row r="14" spans="1:30" s="71" customFormat="1" ht="15" customHeight="1">
      <c r="A14" s="80"/>
      <c r="B14" s="80" t="s">
        <v>90</v>
      </c>
      <c r="C14" s="80"/>
      <c r="D14" s="80"/>
      <c r="E14" s="80"/>
      <c r="F14" s="80"/>
      <c r="G14" s="80"/>
      <c r="H14" s="80"/>
      <c r="I14" s="80"/>
      <c r="J14" s="80"/>
      <c r="K14" s="80"/>
      <c r="L14" s="80"/>
      <c r="M14" s="80"/>
      <c r="N14" s="67"/>
      <c r="O14" s="67"/>
      <c r="P14" s="47"/>
      <c r="Q14" s="47"/>
      <c r="R14" s="47"/>
      <c r="S14" s="47"/>
      <c r="T14" s="68">
        <f aca="true" t="shared" si="0" ref="T14:Z14">T10/T6</f>
        <v>0.32717484453781515</v>
      </c>
      <c r="U14" s="68">
        <f t="shared" si="0"/>
        <v>0.3155737704918033</v>
      </c>
      <c r="V14" s="68">
        <f t="shared" si="0"/>
        <v>0.32231404958677684</v>
      </c>
      <c r="W14" s="68">
        <f t="shared" si="0"/>
        <v>0.3355119825708061</v>
      </c>
      <c r="X14" s="68">
        <f t="shared" si="0"/>
        <v>0.3425925925925926</v>
      </c>
      <c r="Y14" s="68">
        <f t="shared" si="0"/>
        <v>0.3439635535307517</v>
      </c>
      <c r="Z14" s="68">
        <f t="shared" si="0"/>
        <v>0.34988179669030733</v>
      </c>
      <c r="AA14" s="169"/>
      <c r="AB14" s="170"/>
      <c r="AC14" s="47"/>
      <c r="AD14" s="47"/>
    </row>
    <row r="15" spans="1:30" s="71" customFormat="1" ht="15" customHeight="1">
      <c r="A15" s="80"/>
      <c r="B15" s="80" t="s">
        <v>91</v>
      </c>
      <c r="C15" s="80"/>
      <c r="D15" s="80"/>
      <c r="E15" s="80"/>
      <c r="F15" s="80"/>
      <c r="G15" s="80"/>
      <c r="H15" s="80"/>
      <c r="I15" s="80"/>
      <c r="J15" s="80"/>
      <c r="K15" s="80"/>
      <c r="L15" s="80"/>
      <c r="M15" s="80"/>
      <c r="N15" s="67"/>
      <c r="O15" s="67"/>
      <c r="P15" s="47"/>
      <c r="Q15" s="47"/>
      <c r="R15" s="47"/>
      <c r="S15" s="47"/>
      <c r="T15" s="69"/>
      <c r="U15" s="68">
        <f aca="true" t="shared" si="1" ref="U15:Z15">U11/U7</f>
        <v>0.31835786212238576</v>
      </c>
      <c r="V15" s="68">
        <f t="shared" si="1"/>
        <v>0.33029785619427054</v>
      </c>
      <c r="W15" s="68">
        <f t="shared" si="1"/>
        <v>0.34049491655476694</v>
      </c>
      <c r="X15" s="68">
        <f t="shared" si="1"/>
        <v>0.3429011751107686</v>
      </c>
      <c r="Y15" s="68">
        <f t="shared" si="1"/>
        <v>0.3466181260777927</v>
      </c>
      <c r="Z15" s="68">
        <f t="shared" si="1"/>
        <v>0.345224171539961</v>
      </c>
      <c r="AA15" s="169"/>
      <c r="AB15" s="170"/>
      <c r="AC15" s="47"/>
      <c r="AD15" s="47"/>
    </row>
    <row r="16" spans="1:30" s="71" customFormat="1" ht="15" customHeight="1">
      <c r="A16" s="80"/>
      <c r="B16" s="80"/>
      <c r="C16" s="80"/>
      <c r="D16" s="80"/>
      <c r="E16" s="80"/>
      <c r="F16" s="80"/>
      <c r="G16" s="80"/>
      <c r="H16" s="80"/>
      <c r="I16" s="80"/>
      <c r="J16" s="80"/>
      <c r="K16" s="80"/>
      <c r="L16" s="80"/>
      <c r="M16" s="80"/>
      <c r="N16" s="67"/>
      <c r="O16" s="67"/>
      <c r="P16" s="47"/>
      <c r="Q16" s="47"/>
      <c r="R16" s="47"/>
      <c r="S16" s="47"/>
      <c r="T16" s="47"/>
      <c r="U16" s="47"/>
      <c r="V16" s="47"/>
      <c r="W16" s="47"/>
      <c r="X16" s="47"/>
      <c r="Y16" s="47"/>
      <c r="Z16" s="47"/>
      <c r="AA16" s="175"/>
      <c r="AB16" s="174"/>
      <c r="AC16" s="47"/>
      <c r="AD16" s="47"/>
    </row>
    <row r="17" spans="1:30" s="178" customFormat="1" ht="15" customHeight="1">
      <c r="A17" s="176" t="s">
        <v>92</v>
      </c>
      <c r="B17" s="176"/>
      <c r="C17" s="176"/>
      <c r="D17" s="176"/>
      <c r="E17" s="176"/>
      <c r="F17" s="176"/>
      <c r="G17" s="176"/>
      <c r="H17" s="176"/>
      <c r="I17" s="176"/>
      <c r="J17" s="176"/>
      <c r="K17" s="176"/>
      <c r="L17" s="176"/>
      <c r="M17" s="176"/>
      <c r="N17" s="52"/>
      <c r="O17" s="52" t="s">
        <v>93</v>
      </c>
      <c r="P17" s="53" t="s">
        <v>93</v>
      </c>
      <c r="Q17" s="177"/>
      <c r="R17" s="52"/>
      <c r="S17" s="52"/>
      <c r="T17" s="53"/>
      <c r="U17" s="53"/>
      <c r="V17" s="52"/>
      <c r="W17" s="54"/>
      <c r="X17" s="54"/>
      <c r="Y17" s="54"/>
      <c r="Z17" s="54"/>
      <c r="AA17" s="175"/>
      <c r="AB17" s="174"/>
      <c r="AC17" s="52"/>
      <c r="AD17" s="52"/>
    </row>
    <row r="18" spans="1:30" s="178" customFormat="1" ht="15" customHeight="1">
      <c r="A18" s="179" t="s">
        <v>90</v>
      </c>
      <c r="B18" s="179"/>
      <c r="C18" s="179"/>
      <c r="D18" s="179"/>
      <c r="E18" s="179"/>
      <c r="F18" s="179"/>
      <c r="G18" s="179"/>
      <c r="H18" s="179"/>
      <c r="I18" s="179"/>
      <c r="J18" s="179"/>
      <c r="K18" s="179"/>
      <c r="L18" s="179"/>
      <c r="M18" s="179"/>
      <c r="N18" s="180">
        <v>0.006970403271911729</v>
      </c>
      <c r="O18" s="180">
        <f aca="true" t="shared" si="2" ref="O18:Z18">(O6-N6)/N6</f>
        <v>0.017250791571132296</v>
      </c>
      <c r="P18" s="180">
        <f t="shared" si="2"/>
        <v>0.010496941075453443</v>
      </c>
      <c r="Q18" s="181">
        <f t="shared" si="2"/>
        <v>0.014530313973743414</v>
      </c>
      <c r="R18" s="55">
        <f t="shared" si="2"/>
        <v>-0.036810586707986065</v>
      </c>
      <c r="S18" s="55">
        <f t="shared" si="2"/>
        <v>0.013043478260869565</v>
      </c>
      <c r="T18" s="55">
        <f t="shared" si="2"/>
        <v>0.02145922746781116</v>
      </c>
      <c r="U18" s="55">
        <f t="shared" si="2"/>
        <v>0.025210084033613446</v>
      </c>
      <c r="V18" s="55">
        <f t="shared" si="2"/>
        <v>-0.00819672131147541</v>
      </c>
      <c r="W18" s="55">
        <f t="shared" si="2"/>
        <v>-0.05165289256198347</v>
      </c>
      <c r="X18" s="55">
        <f t="shared" si="2"/>
        <v>-0.058823529411764705</v>
      </c>
      <c r="Y18" s="55">
        <f t="shared" si="2"/>
        <v>0.016203703703703703</v>
      </c>
      <c r="Z18" s="55">
        <f t="shared" si="2"/>
        <v>-0.03644646924829157</v>
      </c>
      <c r="AA18" s="175"/>
      <c r="AB18" s="174"/>
      <c r="AC18" s="52"/>
      <c r="AD18" s="52"/>
    </row>
    <row r="19" spans="1:30" s="178" customFormat="1" ht="15" customHeight="1">
      <c r="A19" s="179" t="s">
        <v>91</v>
      </c>
      <c r="B19" s="179"/>
      <c r="C19" s="179"/>
      <c r="D19" s="179"/>
      <c r="E19" s="179"/>
      <c r="F19" s="179"/>
      <c r="G19" s="179"/>
      <c r="H19" s="179"/>
      <c r="I19" s="179"/>
      <c r="J19" s="179"/>
      <c r="K19" s="179"/>
      <c r="L19" s="179"/>
      <c r="M19" s="179"/>
      <c r="N19" s="180">
        <v>0.010066646605885571</v>
      </c>
      <c r="O19" s="180">
        <f aca="true" t="shared" si="3" ref="O19:Z19">(O7-N7)/N7</f>
        <v>0.00788814080082923</v>
      </c>
      <c r="P19" s="180">
        <f t="shared" si="3"/>
        <v>0.02133831640711426</v>
      </c>
      <c r="Q19" s="181">
        <f t="shared" si="3"/>
        <v>0.028797975804467624</v>
      </c>
      <c r="R19" s="55">
        <f t="shared" si="3"/>
        <v>-0.010409710056475611</v>
      </c>
      <c r="S19" s="55">
        <f t="shared" si="3"/>
        <v>0.019430051813471502</v>
      </c>
      <c r="T19" s="55">
        <f t="shared" si="3"/>
        <v>0.04066073697585769</v>
      </c>
      <c r="U19" s="55">
        <f t="shared" si="3"/>
        <v>0.05087505087505088</v>
      </c>
      <c r="V19" s="55">
        <f t="shared" si="3"/>
        <v>0.02072037180480248</v>
      </c>
      <c r="W19" s="55">
        <f t="shared" si="3"/>
        <v>-0.011003604629102636</v>
      </c>
      <c r="X19" s="55">
        <f t="shared" si="3"/>
        <v>-0.004220218684059083</v>
      </c>
      <c r="Y19" s="55">
        <f t="shared" si="3"/>
        <v>0.0053939510691581585</v>
      </c>
      <c r="Z19" s="55">
        <f t="shared" si="3"/>
        <v>-0.01705307530178195</v>
      </c>
      <c r="AA19" s="175"/>
      <c r="AB19" s="174"/>
      <c r="AC19" s="52"/>
      <c r="AD19" s="52"/>
    </row>
    <row r="20" spans="1:30" s="178" customFormat="1" ht="15" customHeight="1">
      <c r="A20" s="179"/>
      <c r="B20" s="179"/>
      <c r="C20" s="179"/>
      <c r="D20" s="179"/>
      <c r="E20" s="179"/>
      <c r="F20" s="179"/>
      <c r="G20" s="179"/>
      <c r="H20" s="179"/>
      <c r="I20" s="179"/>
      <c r="J20" s="179"/>
      <c r="K20" s="179"/>
      <c r="L20" s="179"/>
      <c r="M20" s="179"/>
      <c r="N20" s="180"/>
      <c r="O20" s="180"/>
      <c r="P20" s="180"/>
      <c r="Q20" s="180"/>
      <c r="R20" s="55"/>
      <c r="S20" s="55"/>
      <c r="T20" s="55"/>
      <c r="U20" s="55"/>
      <c r="V20" s="55"/>
      <c r="W20" s="55"/>
      <c r="X20" s="55"/>
      <c r="Y20" s="55"/>
      <c r="Z20" s="55"/>
      <c r="AA20" s="175"/>
      <c r="AB20" s="174"/>
      <c r="AC20" s="52"/>
      <c r="AD20" s="52"/>
    </row>
    <row r="21" spans="1:30" s="178" customFormat="1" ht="15" customHeight="1">
      <c r="A21" s="179" t="s">
        <v>207</v>
      </c>
      <c r="B21" s="179"/>
      <c r="C21" s="179"/>
      <c r="D21" s="179"/>
      <c r="E21" s="179"/>
      <c r="F21" s="179"/>
      <c r="G21" s="179"/>
      <c r="H21" s="179"/>
      <c r="I21" s="179"/>
      <c r="J21" s="179"/>
      <c r="K21" s="179"/>
      <c r="L21" s="179"/>
      <c r="M21" s="179"/>
      <c r="N21" s="180"/>
      <c r="O21" s="180"/>
      <c r="P21" s="180"/>
      <c r="Q21" s="180"/>
      <c r="R21" s="55"/>
      <c r="S21" s="55"/>
      <c r="T21" s="55"/>
      <c r="U21" s="55"/>
      <c r="V21" s="55"/>
      <c r="W21" s="55"/>
      <c r="X21" s="55"/>
      <c r="Y21" s="55"/>
      <c r="Z21" s="55"/>
      <c r="AA21" s="175"/>
      <c r="AB21" s="174"/>
      <c r="AC21" s="52"/>
      <c r="AD21" s="52"/>
    </row>
    <row r="22" spans="1:30" s="178" customFormat="1" ht="15" customHeight="1">
      <c r="A22" s="80"/>
      <c r="B22" s="80" t="s">
        <v>90</v>
      </c>
      <c r="C22" s="80"/>
      <c r="D22" s="80"/>
      <c r="E22" s="80"/>
      <c r="F22" s="80"/>
      <c r="G22" s="80"/>
      <c r="H22" s="80"/>
      <c r="I22" s="80"/>
      <c r="J22" s="80"/>
      <c r="K22" s="80"/>
      <c r="L22" s="80"/>
      <c r="M22" s="80"/>
      <c r="N22" s="180"/>
      <c r="O22" s="180"/>
      <c r="P22" s="180"/>
      <c r="Q22" s="180"/>
      <c r="R22" s="55"/>
      <c r="S22" s="55"/>
      <c r="T22" s="49"/>
      <c r="U22" s="56">
        <f aca="true" t="shared" si="4" ref="U22:Z22">(U10-T10)/T10</f>
        <v>-0.0111421548262948</v>
      </c>
      <c r="V22" s="56">
        <f t="shared" si="4"/>
        <v>0.012987012987012988</v>
      </c>
      <c r="W22" s="56">
        <f t="shared" si="4"/>
        <v>-0.01282051282051282</v>
      </c>
      <c r="X22" s="56">
        <f t="shared" si="4"/>
        <v>-0.03896103896103896</v>
      </c>
      <c r="Y22" s="56">
        <f t="shared" si="4"/>
        <v>0.02027027027027027</v>
      </c>
      <c r="Z22" s="56">
        <f t="shared" si="4"/>
        <v>-0.019867549668874173</v>
      </c>
      <c r="AA22" s="175"/>
      <c r="AB22" s="174"/>
      <c r="AC22" s="52"/>
      <c r="AD22" s="52"/>
    </row>
    <row r="23" spans="1:30" s="178" customFormat="1" ht="15" customHeight="1" thickBot="1">
      <c r="A23" s="182"/>
      <c r="B23" s="182" t="s">
        <v>91</v>
      </c>
      <c r="C23" s="182"/>
      <c r="D23" s="182"/>
      <c r="E23" s="182"/>
      <c r="F23" s="182"/>
      <c r="G23" s="182"/>
      <c r="H23" s="182"/>
      <c r="I23" s="182"/>
      <c r="J23" s="182"/>
      <c r="K23" s="182"/>
      <c r="L23" s="182"/>
      <c r="M23" s="182"/>
      <c r="N23" s="183"/>
      <c r="O23" s="183"/>
      <c r="P23" s="183"/>
      <c r="Q23" s="183"/>
      <c r="R23" s="57"/>
      <c r="S23" s="57"/>
      <c r="T23" s="58"/>
      <c r="U23" s="59" t="s">
        <v>44</v>
      </c>
      <c r="V23" s="60">
        <f>(V11-U11)/U11</f>
        <v>0.05900243309002433</v>
      </c>
      <c r="W23" s="60">
        <f>(W11-V11)/V11</f>
        <v>0.019529006318207927</v>
      </c>
      <c r="X23" s="60">
        <f>(X11-W11)/W11</f>
        <v>0.0028169014084507044</v>
      </c>
      <c r="Y23" s="60">
        <f>(Y11-X11)/X11</f>
        <v>0.016292134831460674</v>
      </c>
      <c r="Z23" s="61">
        <f>(Z11-Y11)/Y11</f>
        <v>-0.021006080707573246</v>
      </c>
      <c r="AA23" s="184"/>
      <c r="AB23" s="185"/>
      <c r="AC23" s="52"/>
      <c r="AD23" s="52"/>
    </row>
    <row r="24" spans="1:30" s="71" customFormat="1" ht="15" customHeight="1">
      <c r="A24" s="186" t="s">
        <v>94</v>
      </c>
      <c r="B24" s="186"/>
      <c r="C24" s="186"/>
      <c r="D24" s="186"/>
      <c r="E24" s="186"/>
      <c r="F24" s="186"/>
      <c r="G24" s="186"/>
      <c r="H24" s="186"/>
      <c r="I24" s="186"/>
      <c r="J24" s="186"/>
      <c r="K24" s="186"/>
      <c r="L24" s="186"/>
      <c r="M24" s="186"/>
      <c r="N24" s="187"/>
      <c r="O24" s="187"/>
      <c r="P24" s="188"/>
      <c r="Q24" s="188"/>
      <c r="R24" s="188"/>
      <c r="S24" s="188"/>
      <c r="T24" s="188"/>
      <c r="U24" s="188"/>
      <c r="V24" s="188"/>
      <c r="W24" s="188"/>
      <c r="X24" s="188"/>
      <c r="Y24" s="188"/>
      <c r="Z24" s="188"/>
      <c r="AA24" s="188"/>
      <c r="AB24" s="188"/>
      <c r="AC24" s="78"/>
      <c r="AD24" s="78"/>
    </row>
    <row r="25" spans="1:30" s="71" customFormat="1" ht="25.5" customHeight="1">
      <c r="A25" s="481" t="s">
        <v>181</v>
      </c>
      <c r="B25" s="482"/>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78"/>
      <c r="AD25" s="78"/>
    </row>
    <row r="26" spans="1:27" s="88" customFormat="1" ht="15" customHeight="1">
      <c r="A26" s="458" t="s">
        <v>211</v>
      </c>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row>
    <row r="27" spans="1:30" s="71" customFormat="1" ht="24.75" customHeight="1">
      <c r="A27" s="474" t="s">
        <v>212</v>
      </c>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
      <c r="AD27" s="47"/>
    </row>
    <row r="28" spans="1:30" s="71" customFormat="1" ht="13.5" customHeight="1">
      <c r="A28" s="485" t="s">
        <v>213</v>
      </c>
      <c r="B28" s="454"/>
      <c r="C28" s="454"/>
      <c r="D28" s="454"/>
      <c r="E28" s="454"/>
      <c r="F28" s="454"/>
      <c r="G28" s="454"/>
      <c r="H28" s="454"/>
      <c r="I28" s="454"/>
      <c r="J28" s="454"/>
      <c r="K28" s="454"/>
      <c r="L28" s="454"/>
      <c r="M28" s="454"/>
      <c r="N28" s="454"/>
      <c r="O28" s="454"/>
      <c r="P28" s="454"/>
      <c r="Q28" s="454"/>
      <c r="R28" s="454"/>
      <c r="S28" s="454"/>
      <c r="T28" s="454"/>
      <c r="U28" s="47"/>
      <c r="V28" s="47"/>
      <c r="W28" s="47"/>
      <c r="X28" s="47"/>
      <c r="Y28" s="47"/>
      <c r="Z28" s="47"/>
      <c r="AA28" s="159"/>
      <c r="AB28" s="52"/>
      <c r="AC28" s="47"/>
      <c r="AD28" s="47"/>
    </row>
    <row r="29" spans="1:30" s="178" customFormat="1" ht="15" customHeight="1">
      <c r="A29" s="189"/>
      <c r="B29" s="189"/>
      <c r="C29" s="189"/>
      <c r="D29" s="189"/>
      <c r="E29" s="189"/>
      <c r="F29" s="189"/>
      <c r="G29" s="189"/>
      <c r="H29" s="189"/>
      <c r="I29" s="189"/>
      <c r="J29" s="189"/>
      <c r="K29" s="189"/>
      <c r="L29" s="189"/>
      <c r="M29" s="189"/>
      <c r="N29" s="190"/>
      <c r="O29" s="190"/>
      <c r="P29" s="52"/>
      <c r="Q29" s="52"/>
      <c r="R29" s="52"/>
      <c r="S29" s="52"/>
      <c r="T29" s="52"/>
      <c r="U29" s="52"/>
      <c r="V29" s="52"/>
      <c r="W29" s="52"/>
      <c r="X29" s="52"/>
      <c r="Y29" s="52"/>
      <c r="Z29" s="52"/>
      <c r="AA29" s="159"/>
      <c r="AB29" s="47"/>
      <c r="AC29" s="52"/>
      <c r="AD29" s="52"/>
    </row>
    <row r="30" spans="1:22" s="125" customFormat="1" ht="18.75">
      <c r="A30" s="191" t="s">
        <v>285</v>
      </c>
      <c r="B30" s="191"/>
      <c r="C30" s="124"/>
      <c r="D30" s="124"/>
      <c r="E30" s="124"/>
      <c r="F30" s="124"/>
      <c r="G30" s="124"/>
      <c r="H30" s="124"/>
      <c r="I30" s="124"/>
      <c r="J30" s="124"/>
      <c r="K30" s="124"/>
      <c r="L30" s="124"/>
      <c r="M30" s="124"/>
      <c r="N30" s="124"/>
      <c r="O30" s="124"/>
      <c r="P30" s="124"/>
      <c r="Q30" s="124"/>
      <c r="R30" s="124"/>
      <c r="S30" s="124"/>
      <c r="T30" s="124"/>
      <c r="U30" s="124"/>
      <c r="V30" s="124"/>
    </row>
    <row r="31" spans="1:30" ht="15.75" customHeight="1">
      <c r="A31" s="464"/>
      <c r="B31" s="193"/>
      <c r="C31" s="193"/>
      <c r="D31" s="193"/>
      <c r="E31" s="193"/>
      <c r="F31" s="193"/>
      <c r="G31" s="193"/>
      <c r="H31" s="193"/>
      <c r="I31" s="193"/>
      <c r="J31" s="193"/>
      <c r="K31" s="193"/>
      <c r="L31" s="193"/>
      <c r="M31" s="193"/>
      <c r="N31" s="193"/>
      <c r="O31" s="193"/>
      <c r="P31" s="193"/>
      <c r="Q31" s="193"/>
      <c r="R31" s="466" t="s">
        <v>78</v>
      </c>
      <c r="S31" s="455" t="s">
        <v>79</v>
      </c>
      <c r="T31" s="455" t="s">
        <v>80</v>
      </c>
      <c r="U31" s="455" t="s">
        <v>81</v>
      </c>
      <c r="V31" s="455" t="s">
        <v>82</v>
      </c>
      <c r="W31" s="455" t="s">
        <v>83</v>
      </c>
      <c r="X31" s="455" t="s">
        <v>84</v>
      </c>
      <c r="Y31" s="455" t="s">
        <v>85</v>
      </c>
      <c r="Z31" s="470" t="s">
        <v>201</v>
      </c>
      <c r="AA31" s="160" t="s">
        <v>86</v>
      </c>
      <c r="AB31" s="161"/>
      <c r="AC31" s="192"/>
      <c r="AD31" s="192"/>
    </row>
    <row r="32" spans="1:30" ht="17.25" customHeight="1" thickBot="1">
      <c r="A32" s="465"/>
      <c r="B32" s="153"/>
      <c r="C32" s="153"/>
      <c r="D32" s="153"/>
      <c r="E32" s="153"/>
      <c r="F32" s="153"/>
      <c r="G32" s="153"/>
      <c r="H32" s="153"/>
      <c r="I32" s="153"/>
      <c r="J32" s="153"/>
      <c r="K32" s="153"/>
      <c r="L32" s="153"/>
      <c r="M32" s="153"/>
      <c r="N32" s="153"/>
      <c r="O32" s="153"/>
      <c r="P32" s="153"/>
      <c r="Q32" s="153"/>
      <c r="R32" s="467"/>
      <c r="S32" s="456"/>
      <c r="T32" s="456"/>
      <c r="U32" s="456"/>
      <c r="V32" s="456"/>
      <c r="W32" s="456"/>
      <c r="X32" s="456"/>
      <c r="Y32" s="489"/>
      <c r="Z32" s="483"/>
      <c r="AA32" s="74" t="s">
        <v>87</v>
      </c>
      <c r="AB32" s="75" t="s">
        <v>88</v>
      </c>
      <c r="AC32" s="192"/>
      <c r="AD32" s="192"/>
    </row>
    <row r="33" spans="1:30" ht="15.75" thickTop="1">
      <c r="A33" s="71"/>
      <c r="B33" s="71"/>
      <c r="C33" s="71"/>
      <c r="D33" s="71"/>
      <c r="E33" s="71"/>
      <c r="F33" s="71"/>
      <c r="G33" s="71"/>
      <c r="H33" s="71"/>
      <c r="I33" s="71"/>
      <c r="J33" s="71"/>
      <c r="K33" s="71"/>
      <c r="L33" s="71"/>
      <c r="M33" s="71"/>
      <c r="N33" s="71"/>
      <c r="O33" s="71"/>
      <c r="P33" s="71"/>
      <c r="Q33" s="71"/>
      <c r="R33" s="71"/>
      <c r="S33" s="71"/>
      <c r="T33" s="71"/>
      <c r="U33" s="71"/>
      <c r="V33" s="71"/>
      <c r="W33" s="192"/>
      <c r="X33" s="192"/>
      <c r="Y33" s="192"/>
      <c r="Z33" s="155" t="s">
        <v>128</v>
      </c>
      <c r="AA33" s="120"/>
      <c r="AB33" s="71"/>
      <c r="AC33" s="192"/>
      <c r="AD33" s="192"/>
    </row>
    <row r="34" spans="1:37" ht="15.75">
      <c r="A34" s="71" t="s">
        <v>129</v>
      </c>
      <c r="B34" s="124"/>
      <c r="C34" s="124"/>
      <c r="D34" s="124"/>
      <c r="E34" s="124"/>
      <c r="F34" s="124"/>
      <c r="G34" s="124"/>
      <c r="H34" s="124"/>
      <c r="I34" s="124"/>
      <c r="J34" s="124"/>
      <c r="K34" s="124"/>
      <c r="L34" s="124"/>
      <c r="M34" s="124"/>
      <c r="N34" s="124"/>
      <c r="O34" s="124"/>
      <c r="P34" s="124"/>
      <c r="Q34" s="124"/>
      <c r="R34" s="156">
        <v>65</v>
      </c>
      <c r="S34" s="156">
        <v>68</v>
      </c>
      <c r="T34" s="156">
        <v>65</v>
      </c>
      <c r="U34" s="156">
        <v>68</v>
      </c>
      <c r="V34" s="156">
        <v>66</v>
      </c>
      <c r="W34" s="156">
        <v>64</v>
      </c>
      <c r="X34" s="156">
        <v>62</v>
      </c>
      <c r="Y34" s="156">
        <v>64</v>
      </c>
      <c r="Z34" s="156">
        <v>62</v>
      </c>
      <c r="AA34" s="194">
        <f>(Z34-Y34)/Y34</f>
        <v>-0.03125</v>
      </c>
      <c r="AB34" s="195">
        <f>(Z34-U34)/U34</f>
        <v>-0.08823529411764706</v>
      </c>
      <c r="AC34" s="192"/>
      <c r="AD34" s="196"/>
      <c r="AE34" s="196"/>
      <c r="AF34" s="196"/>
      <c r="AG34" s="196"/>
      <c r="AH34" s="196"/>
      <c r="AI34" s="196"/>
      <c r="AJ34" s="196"/>
      <c r="AK34" s="196"/>
    </row>
    <row r="35" spans="1:37" ht="15.75">
      <c r="A35" s="71" t="s">
        <v>130</v>
      </c>
      <c r="B35" s="124"/>
      <c r="C35" s="124"/>
      <c r="D35" s="124"/>
      <c r="E35" s="124"/>
      <c r="F35" s="124"/>
      <c r="G35" s="124"/>
      <c r="H35" s="124"/>
      <c r="I35" s="124"/>
      <c r="J35" s="124"/>
      <c r="K35" s="124"/>
      <c r="L35" s="124"/>
      <c r="M35" s="124"/>
      <c r="N35" s="124"/>
      <c r="O35" s="124"/>
      <c r="P35" s="124"/>
      <c r="Q35" s="124"/>
      <c r="R35" s="156">
        <v>12</v>
      </c>
      <c r="S35" s="156">
        <v>11</v>
      </c>
      <c r="T35" s="156">
        <v>15</v>
      </c>
      <c r="U35" s="156">
        <v>14</v>
      </c>
      <c r="V35" s="156">
        <v>14</v>
      </c>
      <c r="W35" s="156">
        <v>14</v>
      </c>
      <c r="X35" s="156">
        <v>14</v>
      </c>
      <c r="Y35" s="156">
        <v>13</v>
      </c>
      <c r="Z35" s="156">
        <v>14</v>
      </c>
      <c r="AA35" s="194">
        <f>(Z35-Y35)/Y35</f>
        <v>0.07692307692307693</v>
      </c>
      <c r="AB35" s="195">
        <f>(Z35-U35)/U35</f>
        <v>0</v>
      </c>
      <c r="AC35" s="192"/>
      <c r="AD35" s="196"/>
      <c r="AE35" s="196"/>
      <c r="AF35" s="196"/>
      <c r="AG35" s="196"/>
      <c r="AH35" s="196"/>
      <c r="AI35" s="196"/>
      <c r="AJ35" s="196"/>
      <c r="AK35" s="196"/>
    </row>
    <row r="36" spans="1:37" ht="15.75">
      <c r="A36" s="71" t="s">
        <v>131</v>
      </c>
      <c r="B36" s="124"/>
      <c r="C36" s="124"/>
      <c r="D36" s="124"/>
      <c r="E36" s="124"/>
      <c r="F36" s="124"/>
      <c r="G36" s="124"/>
      <c r="H36" s="124"/>
      <c r="I36" s="124"/>
      <c r="J36" s="124"/>
      <c r="K36" s="124"/>
      <c r="L36" s="124"/>
      <c r="M36" s="124"/>
      <c r="N36" s="124"/>
      <c r="O36" s="124"/>
      <c r="P36" s="124"/>
      <c r="Q36" s="124"/>
      <c r="R36" s="156">
        <v>159</v>
      </c>
      <c r="S36" s="156">
        <v>162</v>
      </c>
      <c r="T36" s="156">
        <v>174</v>
      </c>
      <c r="U36" s="156">
        <v>174</v>
      </c>
      <c r="V36" s="156">
        <v>170</v>
      </c>
      <c r="W36" s="156">
        <v>162</v>
      </c>
      <c r="X36" s="156">
        <v>162</v>
      </c>
      <c r="Y36" s="156">
        <v>167</v>
      </c>
      <c r="Z36" s="156">
        <v>163</v>
      </c>
      <c r="AA36" s="194">
        <f>(Z36-Y36)/Y36</f>
        <v>-0.023952095808383235</v>
      </c>
      <c r="AB36" s="195">
        <f>(Z36-U36)/U36</f>
        <v>-0.06321839080459771</v>
      </c>
      <c r="AC36" s="192"/>
      <c r="AD36" s="196"/>
      <c r="AE36" s="196"/>
      <c r="AF36" s="196"/>
      <c r="AG36" s="196"/>
      <c r="AH36" s="196"/>
      <c r="AI36" s="196"/>
      <c r="AJ36" s="196"/>
      <c r="AK36" s="196"/>
    </row>
    <row r="37" spans="1:37" ht="15.75">
      <c r="A37" s="71" t="s">
        <v>132</v>
      </c>
      <c r="B37" s="124"/>
      <c r="C37" s="124"/>
      <c r="D37" s="124"/>
      <c r="E37" s="124"/>
      <c r="F37" s="124"/>
      <c r="G37" s="124"/>
      <c r="H37" s="124"/>
      <c r="I37" s="124"/>
      <c r="J37" s="124"/>
      <c r="K37" s="124"/>
      <c r="L37" s="124"/>
      <c r="M37" s="124"/>
      <c r="N37" s="124"/>
      <c r="O37" s="124"/>
      <c r="P37" s="124"/>
      <c r="Q37" s="124"/>
      <c r="R37" s="156">
        <v>223</v>
      </c>
      <c r="S37" s="156">
        <v>225</v>
      </c>
      <c r="T37" s="156">
        <v>223</v>
      </c>
      <c r="U37" s="156">
        <v>232</v>
      </c>
      <c r="V37" s="156">
        <v>234</v>
      </c>
      <c r="W37" s="156">
        <v>219</v>
      </c>
      <c r="X37" s="156">
        <v>193</v>
      </c>
      <c r="Y37" s="156">
        <v>195</v>
      </c>
      <c r="Z37" s="156">
        <v>184</v>
      </c>
      <c r="AA37" s="194">
        <f>(Z37-Y37)/Y37</f>
        <v>-0.05641025641025641</v>
      </c>
      <c r="AB37" s="195">
        <f>(Z37-U37)/U37</f>
        <v>-0.20689655172413793</v>
      </c>
      <c r="AC37" s="192"/>
      <c r="AD37" s="196"/>
      <c r="AE37" s="196"/>
      <c r="AF37" s="196"/>
      <c r="AG37" s="196"/>
      <c r="AH37" s="196"/>
      <c r="AI37" s="196"/>
      <c r="AJ37" s="196"/>
      <c r="AK37" s="196"/>
    </row>
    <row r="38" spans="1:37" ht="16.5" thickBot="1">
      <c r="A38" s="79" t="s">
        <v>90</v>
      </c>
      <c r="B38" s="79"/>
      <c r="C38" s="79"/>
      <c r="D38" s="79"/>
      <c r="E38" s="79"/>
      <c r="F38" s="79"/>
      <c r="G38" s="79"/>
      <c r="H38" s="79"/>
      <c r="I38" s="79"/>
      <c r="J38" s="79"/>
      <c r="K38" s="79"/>
      <c r="L38" s="79"/>
      <c r="M38" s="79"/>
      <c r="N38" s="79"/>
      <c r="O38" s="79"/>
      <c r="P38" s="79"/>
      <c r="Q38" s="79"/>
      <c r="R38" s="157">
        <v>460</v>
      </c>
      <c r="S38" s="157">
        <v>466</v>
      </c>
      <c r="T38" s="157">
        <v>476</v>
      </c>
      <c r="U38" s="157">
        <v>488</v>
      </c>
      <c r="V38" s="157">
        <v>484</v>
      </c>
      <c r="W38" s="157">
        <v>459</v>
      </c>
      <c r="X38" s="157">
        <v>432</v>
      </c>
      <c r="Y38" s="157">
        <v>439</v>
      </c>
      <c r="Z38" s="157">
        <v>423</v>
      </c>
      <c r="AA38" s="197">
        <f>(Z38-Y38)/Y38</f>
        <v>-0.03644646924829157</v>
      </c>
      <c r="AB38" s="198">
        <f>(Z38-U38)/U38</f>
        <v>-0.13319672131147542</v>
      </c>
      <c r="AC38" s="192"/>
      <c r="AD38" s="196"/>
      <c r="AE38" s="196"/>
      <c r="AF38" s="196"/>
      <c r="AG38" s="196"/>
      <c r="AH38" s="196"/>
      <c r="AI38" s="196"/>
      <c r="AJ38" s="196"/>
      <c r="AK38" s="196"/>
    </row>
    <row r="39" spans="1:30" ht="17.25" customHeight="1">
      <c r="A39" s="484" t="s">
        <v>178</v>
      </c>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192"/>
      <c r="AD39" s="192"/>
    </row>
    <row r="40" spans="1:30" ht="29.25" customHeight="1">
      <c r="A40" s="486" t="s">
        <v>196</v>
      </c>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192"/>
      <c r="AD40" s="192"/>
    </row>
    <row r="41" spans="1:30" s="71" customFormat="1" ht="15" customHeight="1">
      <c r="A41" s="47"/>
      <c r="B41" s="47"/>
      <c r="C41" s="47"/>
      <c r="D41" s="47"/>
      <c r="E41" s="47"/>
      <c r="F41" s="47"/>
      <c r="G41" s="47"/>
      <c r="H41" s="47"/>
      <c r="I41" s="47"/>
      <c r="J41" s="47"/>
      <c r="K41" s="47"/>
      <c r="L41" s="47"/>
      <c r="M41" s="47"/>
      <c r="O41" s="47"/>
      <c r="P41" s="47"/>
      <c r="Q41" s="47"/>
      <c r="R41" s="47"/>
      <c r="S41" s="47"/>
      <c r="T41" s="47"/>
      <c r="U41" s="47"/>
      <c r="V41" s="47"/>
      <c r="W41" s="47"/>
      <c r="X41" s="47"/>
      <c r="Y41" s="47"/>
      <c r="Z41" s="47"/>
      <c r="AA41" s="159"/>
      <c r="AB41" s="52"/>
      <c r="AC41" s="47"/>
      <c r="AD41" s="47"/>
    </row>
  </sheetData>
  <sheetProtection/>
  <mergeCells count="40">
    <mergeCell ref="A39:AB39"/>
    <mergeCell ref="A26:AA26"/>
    <mergeCell ref="A28:T28"/>
    <mergeCell ref="A40:AB40"/>
    <mergeCell ref="R31:R32"/>
    <mergeCell ref="Z3:Z4"/>
    <mergeCell ref="U31:U32"/>
    <mergeCell ref="V31:V32"/>
    <mergeCell ref="Y31:Y32"/>
    <mergeCell ref="T3:T4"/>
    <mergeCell ref="I3:I4"/>
    <mergeCell ref="J3:J4"/>
    <mergeCell ref="N3:N4"/>
    <mergeCell ref="X31:X32"/>
    <mergeCell ref="S3:S4"/>
    <mergeCell ref="R3:R4"/>
    <mergeCell ref="A25:AB25"/>
    <mergeCell ref="W3:W4"/>
    <mergeCell ref="X3:X4"/>
    <mergeCell ref="Z31:Z32"/>
    <mergeCell ref="A27:AB27"/>
    <mergeCell ref="Y3:Y4"/>
    <mergeCell ref="U3:U4"/>
    <mergeCell ref="V3:V4"/>
    <mergeCell ref="O3:O4"/>
    <mergeCell ref="P3:P4"/>
    <mergeCell ref="Q3:Q4"/>
    <mergeCell ref="C3:C4"/>
    <mergeCell ref="D3:D4"/>
    <mergeCell ref="K3:K4"/>
    <mergeCell ref="S31:S32"/>
    <mergeCell ref="T31:T32"/>
    <mergeCell ref="W31:W32"/>
    <mergeCell ref="A31:A32"/>
    <mergeCell ref="E3:E4"/>
    <mergeCell ref="F3:F4"/>
    <mergeCell ref="G3:G4"/>
    <mergeCell ref="H3:H4"/>
    <mergeCell ref="M3:M4"/>
    <mergeCell ref="L3:L4"/>
  </mergeCells>
  <printOptions/>
  <pageMargins left="0.35433070866141736" right="0.15748031496062992" top="0.5511811023622047" bottom="0.2755905511811024" header="0.2755905511811024" footer="0.1968503937007874"/>
  <pageSetup fitToHeight="1" fitToWidth="1" horizontalDpi="600" verticalDpi="600" orientation="portrait" paperSize="9" scale="59" r:id="rId1"/>
  <headerFooter>
    <oddHeader>&amp;R&amp;"Arial,Bold"&amp;12BUS AND COACH TRAVEL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O47"/>
  <sheetViews>
    <sheetView zoomScale="85" zoomScaleNormal="85" zoomScalePageLayoutView="70" workbookViewId="0" topLeftCell="A1">
      <selection activeCell="C22" sqref="C1:O16384"/>
    </sheetView>
  </sheetViews>
  <sheetFormatPr defaultColWidth="9.140625" defaultRowHeight="12.75"/>
  <cols>
    <col min="1" max="1" width="4.28125" style="278" customWidth="1"/>
    <col min="2" max="2" width="19.57421875" style="278" customWidth="1"/>
    <col min="3" max="15" width="11.00390625" style="278" hidden="1" customWidth="1"/>
    <col min="16" max="28" width="11.00390625" style="278" customWidth="1"/>
    <col min="29" max="16384" width="9.140625" style="278" customWidth="1"/>
  </cols>
  <sheetData>
    <row r="1" spans="1:28" s="124" customFormat="1" ht="18.75">
      <c r="A1" s="70" t="s">
        <v>267</v>
      </c>
      <c r="B1" s="70"/>
      <c r="C1" s="70"/>
      <c r="D1" s="70"/>
      <c r="E1" s="70"/>
      <c r="F1" s="70"/>
      <c r="G1" s="70"/>
      <c r="H1" s="70"/>
      <c r="I1" s="70"/>
      <c r="J1" s="70"/>
      <c r="K1" s="70"/>
      <c r="L1" s="70"/>
      <c r="M1" s="70"/>
      <c r="O1" s="70"/>
      <c r="P1" s="70"/>
      <c r="Q1" s="70"/>
      <c r="R1" s="70"/>
      <c r="S1" s="70"/>
      <c r="T1" s="70"/>
      <c r="U1" s="70"/>
      <c r="V1" s="70"/>
      <c r="W1" s="70"/>
      <c r="X1" s="70"/>
      <c r="Y1" s="70"/>
      <c r="Z1" s="70"/>
      <c r="AA1" s="283"/>
      <c r="AB1" s="210"/>
    </row>
    <row r="2" spans="1:28" s="71" customFormat="1" ht="15" customHeight="1">
      <c r="A2" s="72"/>
      <c r="B2" s="72"/>
      <c r="C2" s="472" t="s">
        <v>216</v>
      </c>
      <c r="D2" s="472" t="s">
        <v>217</v>
      </c>
      <c r="E2" s="472" t="s">
        <v>218</v>
      </c>
      <c r="F2" s="472" t="s">
        <v>219</v>
      </c>
      <c r="G2" s="472" t="s">
        <v>220</v>
      </c>
      <c r="H2" s="472" t="s">
        <v>221</v>
      </c>
      <c r="I2" s="472" t="s">
        <v>222</v>
      </c>
      <c r="J2" s="472" t="s">
        <v>223</v>
      </c>
      <c r="K2" s="472" t="s">
        <v>224</v>
      </c>
      <c r="L2" s="472" t="s">
        <v>225</v>
      </c>
      <c r="M2" s="472" t="s">
        <v>226</v>
      </c>
      <c r="N2" s="475" t="s">
        <v>74</v>
      </c>
      <c r="O2" s="475" t="s">
        <v>75</v>
      </c>
      <c r="P2" s="475" t="s">
        <v>76</v>
      </c>
      <c r="Q2" s="491" t="s">
        <v>77</v>
      </c>
      <c r="R2" s="479" t="s">
        <v>78</v>
      </c>
      <c r="S2" s="479" t="s">
        <v>79</v>
      </c>
      <c r="T2" s="475" t="s">
        <v>80</v>
      </c>
      <c r="U2" s="475" t="s">
        <v>81</v>
      </c>
      <c r="V2" s="475" t="s">
        <v>82</v>
      </c>
      <c r="W2" s="475" t="s">
        <v>83</v>
      </c>
      <c r="X2" s="475" t="s">
        <v>84</v>
      </c>
      <c r="Y2" s="475" t="s">
        <v>85</v>
      </c>
      <c r="Z2" s="487" t="s">
        <v>201</v>
      </c>
      <c r="AA2" s="160" t="s">
        <v>86</v>
      </c>
      <c r="AB2" s="161"/>
    </row>
    <row r="3" spans="1:28" s="71" customFormat="1" ht="16.5" thickBot="1">
      <c r="A3" s="73"/>
      <c r="B3" s="73"/>
      <c r="C3" s="473"/>
      <c r="D3" s="473"/>
      <c r="E3" s="473"/>
      <c r="F3" s="473"/>
      <c r="G3" s="473"/>
      <c r="H3" s="473"/>
      <c r="I3" s="473"/>
      <c r="J3" s="473"/>
      <c r="K3" s="473"/>
      <c r="L3" s="473"/>
      <c r="M3" s="473"/>
      <c r="N3" s="476"/>
      <c r="O3" s="476"/>
      <c r="P3" s="476"/>
      <c r="Q3" s="492"/>
      <c r="R3" s="480"/>
      <c r="S3" s="480"/>
      <c r="T3" s="476"/>
      <c r="U3" s="476"/>
      <c r="V3" s="476"/>
      <c r="W3" s="476"/>
      <c r="X3" s="476"/>
      <c r="Y3" s="476"/>
      <c r="Z3" s="495"/>
      <c r="AA3" s="74" t="s">
        <v>87</v>
      </c>
      <c r="AB3" s="75" t="s">
        <v>88</v>
      </c>
    </row>
    <row r="4" spans="1:28" s="71" customFormat="1" ht="15" customHeight="1" thickTop="1">
      <c r="A4" s="199"/>
      <c r="B4" s="47"/>
      <c r="C4" s="47"/>
      <c r="D4" s="47"/>
      <c r="E4" s="47"/>
      <c r="F4" s="47"/>
      <c r="G4" s="47"/>
      <c r="H4" s="47"/>
      <c r="I4" s="47"/>
      <c r="J4" s="47"/>
      <c r="K4" s="47"/>
      <c r="L4" s="47"/>
      <c r="M4" s="47"/>
      <c r="N4" s="47"/>
      <c r="O4" s="47"/>
      <c r="P4" s="47"/>
      <c r="Q4" s="200"/>
      <c r="R4" s="47"/>
      <c r="S4" s="47"/>
      <c r="T4" s="47"/>
      <c r="U4" s="47"/>
      <c r="V4" s="47"/>
      <c r="W4" s="47"/>
      <c r="X4" s="47"/>
      <c r="Y4" s="76"/>
      <c r="Z4" s="76" t="s">
        <v>98</v>
      </c>
      <c r="AA4" s="175"/>
      <c r="AB4" s="201"/>
    </row>
    <row r="5" spans="1:28" s="71" customFormat="1" ht="18.75">
      <c r="A5" s="70" t="s">
        <v>99</v>
      </c>
      <c r="B5" s="47"/>
      <c r="C5" s="47">
        <f aca="true" t="shared" si="0" ref="C5:M5">C6+C7</f>
        <v>336</v>
      </c>
      <c r="D5" s="47">
        <f t="shared" si="0"/>
        <v>336</v>
      </c>
      <c r="E5" s="47">
        <f t="shared" si="0"/>
        <v>355</v>
      </c>
      <c r="F5" s="47">
        <f t="shared" si="0"/>
        <v>347</v>
      </c>
      <c r="G5" s="47">
        <f t="shared" si="0"/>
        <v>361</v>
      </c>
      <c r="H5" s="47">
        <f t="shared" si="0"/>
        <v>368</v>
      </c>
      <c r="I5" s="47">
        <f t="shared" si="0"/>
        <v>349</v>
      </c>
      <c r="J5" s="47">
        <f t="shared" si="0"/>
        <v>368</v>
      </c>
      <c r="K5" s="47">
        <f t="shared" si="0"/>
        <v>368</v>
      </c>
      <c r="L5" s="47">
        <f t="shared" si="0"/>
        <v>358</v>
      </c>
      <c r="M5" s="47">
        <f t="shared" si="0"/>
        <v>362</v>
      </c>
      <c r="N5" s="48">
        <v>369.340242</v>
      </c>
      <c r="O5" s="48">
        <v>367.664581</v>
      </c>
      <c r="P5" s="48">
        <v>373.537626</v>
      </c>
      <c r="Q5" s="202">
        <v>368.918658</v>
      </c>
      <c r="R5" s="48">
        <v>359</v>
      </c>
      <c r="S5" s="48">
        <v>374</v>
      </c>
      <c r="T5" s="48">
        <v>384</v>
      </c>
      <c r="U5" s="48">
        <v>397</v>
      </c>
      <c r="V5" s="48">
        <v>386</v>
      </c>
      <c r="W5" s="48">
        <v>377</v>
      </c>
      <c r="X5" s="48">
        <v>346</v>
      </c>
      <c r="Y5" s="48">
        <v>338</v>
      </c>
      <c r="Z5" s="203">
        <v>327</v>
      </c>
      <c r="AA5" s="169">
        <f>(Z5-Y5)/Y5*100</f>
        <v>-3.2544378698224854</v>
      </c>
      <c r="AB5" s="170">
        <f>(Z5-U5)/U5*100</f>
        <v>-17.632241813602015</v>
      </c>
    </row>
    <row r="6" spans="1:28" s="71" customFormat="1" ht="15" customHeight="1">
      <c r="A6" s="47"/>
      <c r="B6" s="47" t="s">
        <v>100</v>
      </c>
      <c r="C6" s="98">
        <v>289</v>
      </c>
      <c r="D6" s="98">
        <v>292</v>
      </c>
      <c r="E6" s="98">
        <v>304</v>
      </c>
      <c r="F6" s="98">
        <v>301</v>
      </c>
      <c r="G6" s="98">
        <v>307</v>
      </c>
      <c r="H6" s="98">
        <v>317</v>
      </c>
      <c r="I6" s="98">
        <v>295</v>
      </c>
      <c r="J6" s="98">
        <v>311</v>
      </c>
      <c r="K6" s="98">
        <v>310</v>
      </c>
      <c r="L6" s="98">
        <v>298</v>
      </c>
      <c r="M6" s="98">
        <v>298</v>
      </c>
      <c r="N6" s="48">
        <v>314</v>
      </c>
      <c r="O6" s="48">
        <v>306</v>
      </c>
      <c r="P6" s="48">
        <v>311</v>
      </c>
      <c r="Q6" s="202">
        <v>302</v>
      </c>
      <c r="R6" s="48">
        <v>300</v>
      </c>
      <c r="S6" s="77">
        <v>308</v>
      </c>
      <c r="T6" s="77">
        <v>307</v>
      </c>
      <c r="U6" s="77">
        <v>316</v>
      </c>
      <c r="V6" s="77">
        <v>311</v>
      </c>
      <c r="W6" s="77">
        <v>303</v>
      </c>
      <c r="X6" s="77">
        <v>280</v>
      </c>
      <c r="Y6" s="77">
        <v>279</v>
      </c>
      <c r="Z6" s="168">
        <v>264</v>
      </c>
      <c r="AA6" s="169">
        <f>(Z6-Y6)/Y6*100</f>
        <v>-5.376344086021505</v>
      </c>
      <c r="AB6" s="170">
        <f>(Z6-U6)/U6*100</f>
        <v>-16.455696202531644</v>
      </c>
    </row>
    <row r="7" spans="1:28" s="71" customFormat="1" ht="15" customHeight="1">
      <c r="A7" s="47"/>
      <c r="B7" s="47" t="s">
        <v>101</v>
      </c>
      <c r="C7" s="98">
        <v>47</v>
      </c>
      <c r="D7" s="98">
        <v>44</v>
      </c>
      <c r="E7" s="98">
        <v>51</v>
      </c>
      <c r="F7" s="98">
        <v>46</v>
      </c>
      <c r="G7" s="98">
        <v>54</v>
      </c>
      <c r="H7" s="98">
        <v>51</v>
      </c>
      <c r="I7" s="98">
        <v>54</v>
      </c>
      <c r="J7" s="98">
        <v>57</v>
      </c>
      <c r="K7" s="98">
        <v>58</v>
      </c>
      <c r="L7" s="98">
        <v>60</v>
      </c>
      <c r="M7" s="98">
        <v>64</v>
      </c>
      <c r="N7" s="48">
        <v>56</v>
      </c>
      <c r="O7" s="48">
        <v>62</v>
      </c>
      <c r="P7" s="48">
        <v>63</v>
      </c>
      <c r="Q7" s="202">
        <v>67</v>
      </c>
      <c r="R7" s="48">
        <v>59</v>
      </c>
      <c r="S7" s="77">
        <v>66</v>
      </c>
      <c r="T7" s="77">
        <v>77</v>
      </c>
      <c r="U7" s="77">
        <v>81</v>
      </c>
      <c r="V7" s="77">
        <v>74</v>
      </c>
      <c r="W7" s="77">
        <v>74</v>
      </c>
      <c r="X7" s="77">
        <v>66</v>
      </c>
      <c r="Y7" s="77">
        <v>59</v>
      </c>
      <c r="Z7" s="168">
        <v>63</v>
      </c>
      <c r="AA7" s="169">
        <f>(Z7-Y7)/Y7*100</f>
        <v>6.779661016949152</v>
      </c>
      <c r="AB7" s="170">
        <f>(Z7-U7)/U7*100</f>
        <v>-22.22222222222222</v>
      </c>
    </row>
    <row r="8" spans="2:28" s="71" customFormat="1" ht="15" customHeight="1">
      <c r="B8" s="52" t="s">
        <v>102</v>
      </c>
      <c r="C8" s="204">
        <v>0.1516217125346444</v>
      </c>
      <c r="D8" s="204">
        <v>0.1516217125346444</v>
      </c>
      <c r="E8" s="204">
        <v>0.1516217125346444</v>
      </c>
      <c r="F8" s="204">
        <v>0.1516217125346444</v>
      </c>
      <c r="G8" s="204">
        <v>0.1516217125346444</v>
      </c>
      <c r="H8" s="204">
        <v>0.1516217125346444</v>
      </c>
      <c r="I8" s="204">
        <v>0.1516217125346444</v>
      </c>
      <c r="J8" s="204">
        <v>0.1516217125346444</v>
      </c>
      <c r="K8" s="204">
        <v>0.1516217125346444</v>
      </c>
      <c r="L8" s="204">
        <v>0.1516217125346444</v>
      </c>
      <c r="M8" s="204">
        <v>0.1516217125346444</v>
      </c>
      <c r="N8" s="204">
        <v>0.1516217125346444</v>
      </c>
      <c r="O8" s="204">
        <v>0.16863196294668373</v>
      </c>
      <c r="P8" s="204">
        <v>0.16865770839374558</v>
      </c>
      <c r="Q8" s="205">
        <v>0.1816118500572015</v>
      </c>
      <c r="R8" s="206">
        <f aca="true" t="shared" si="1" ref="R8:Z8">R7/R5</f>
        <v>0.16434540389972144</v>
      </c>
      <c r="S8" s="206">
        <f t="shared" si="1"/>
        <v>0.17647058823529413</v>
      </c>
      <c r="T8" s="206">
        <f t="shared" si="1"/>
        <v>0.20052083333333334</v>
      </c>
      <c r="U8" s="206">
        <f t="shared" si="1"/>
        <v>0.2040302267002519</v>
      </c>
      <c r="V8" s="206">
        <f t="shared" si="1"/>
        <v>0.19170984455958548</v>
      </c>
      <c r="W8" s="206">
        <f t="shared" si="1"/>
        <v>0.1962864721485411</v>
      </c>
      <c r="X8" s="206">
        <f t="shared" si="1"/>
        <v>0.1907514450867052</v>
      </c>
      <c r="Y8" s="206">
        <f t="shared" si="1"/>
        <v>0.17455621301775148</v>
      </c>
      <c r="Z8" s="207">
        <f t="shared" si="1"/>
        <v>0.1926605504587156</v>
      </c>
      <c r="AA8" s="175"/>
      <c r="AB8" s="208"/>
    </row>
    <row r="9" spans="1:28" s="71" customFormat="1" ht="15" customHeight="1">
      <c r="A9" s="178"/>
      <c r="B9" s="178"/>
      <c r="C9" s="178"/>
      <c r="D9" s="178"/>
      <c r="E9" s="178"/>
      <c r="F9" s="178"/>
      <c r="G9" s="178"/>
      <c r="H9" s="178"/>
      <c r="I9" s="178"/>
      <c r="J9" s="178"/>
      <c r="K9" s="178"/>
      <c r="L9" s="178"/>
      <c r="M9" s="178"/>
      <c r="N9" s="52"/>
      <c r="O9" s="76"/>
      <c r="P9" s="76"/>
      <c r="R9" s="52"/>
      <c r="S9" s="52"/>
      <c r="T9" s="76"/>
      <c r="U9" s="52"/>
      <c r="V9" s="52"/>
      <c r="W9" s="76"/>
      <c r="X9" s="76"/>
      <c r="Y9" s="76"/>
      <c r="Z9" s="209"/>
      <c r="AA9" s="175"/>
      <c r="AB9" s="208"/>
    </row>
    <row r="10" spans="1:28" s="71" customFormat="1" ht="15" customHeight="1">
      <c r="A10" s="210" t="s">
        <v>103</v>
      </c>
      <c r="B10" s="178"/>
      <c r="C10" s="178"/>
      <c r="D10" s="211">
        <f aca="true" t="shared" si="2" ref="D10:Q10">(D5-C5)/C5</f>
        <v>0</v>
      </c>
      <c r="E10" s="211">
        <f t="shared" si="2"/>
        <v>0.05654761904761905</v>
      </c>
      <c r="F10" s="211">
        <f t="shared" si="2"/>
        <v>-0.022535211267605635</v>
      </c>
      <c r="G10" s="211">
        <f t="shared" si="2"/>
        <v>0.040345821325648415</v>
      </c>
      <c r="H10" s="211">
        <f t="shared" si="2"/>
        <v>0.019390581717451522</v>
      </c>
      <c r="I10" s="211">
        <f t="shared" si="2"/>
        <v>-0.051630434782608696</v>
      </c>
      <c r="J10" s="211">
        <f t="shared" si="2"/>
        <v>0.054441260744985676</v>
      </c>
      <c r="K10" s="211">
        <f t="shared" si="2"/>
        <v>0</v>
      </c>
      <c r="L10" s="211">
        <f t="shared" si="2"/>
        <v>-0.02717391304347826</v>
      </c>
      <c r="M10" s="211">
        <f t="shared" si="2"/>
        <v>0.0111731843575419</v>
      </c>
      <c r="N10" s="211">
        <f t="shared" si="2"/>
        <v>0.020276911602209916</v>
      </c>
      <c r="O10" s="211">
        <f t="shared" si="2"/>
        <v>-0.004536903400848454</v>
      </c>
      <c r="P10" s="211">
        <f t="shared" si="2"/>
        <v>0.01597392107780975</v>
      </c>
      <c r="Q10" s="212">
        <f t="shared" si="2"/>
        <v>-0.012365469174984786</v>
      </c>
      <c r="R10" s="211"/>
      <c r="S10" s="211">
        <f aca="true" t="shared" si="3" ref="S10:Z10">(S5-R5)/R5</f>
        <v>0.04178272980501393</v>
      </c>
      <c r="T10" s="211">
        <f t="shared" si="3"/>
        <v>0.026737967914438502</v>
      </c>
      <c r="U10" s="211">
        <f t="shared" si="3"/>
        <v>0.033854166666666664</v>
      </c>
      <c r="V10" s="211">
        <f t="shared" si="3"/>
        <v>-0.027707808564231738</v>
      </c>
      <c r="W10" s="211">
        <f t="shared" si="3"/>
        <v>-0.023316062176165803</v>
      </c>
      <c r="X10" s="211">
        <f t="shared" si="3"/>
        <v>-0.08222811671087533</v>
      </c>
      <c r="Y10" s="211">
        <f t="shared" si="3"/>
        <v>-0.023121387283236993</v>
      </c>
      <c r="Z10" s="212">
        <f t="shared" si="3"/>
        <v>-0.03254437869822485</v>
      </c>
      <c r="AA10" s="175"/>
      <c r="AB10" s="208"/>
    </row>
    <row r="11" spans="1:28" s="71" customFormat="1" ht="15" customHeight="1">
      <c r="A11" s="178"/>
      <c r="B11" s="52"/>
      <c r="C11" s="52"/>
      <c r="D11" s="52"/>
      <c r="E11" s="52"/>
      <c r="F11" s="52"/>
      <c r="G11" s="52"/>
      <c r="H11" s="52"/>
      <c r="I11" s="52"/>
      <c r="J11" s="52"/>
      <c r="K11" s="52"/>
      <c r="L11" s="52"/>
      <c r="M11" s="52"/>
      <c r="N11" s="204"/>
      <c r="O11" s="204"/>
      <c r="P11" s="204"/>
      <c r="Q11" s="205"/>
      <c r="R11" s="204"/>
      <c r="S11" s="204"/>
      <c r="T11" s="204"/>
      <c r="U11" s="204"/>
      <c r="V11" s="204"/>
      <c r="W11" s="204"/>
      <c r="X11" s="204"/>
      <c r="Y11" s="204"/>
      <c r="Z11" s="213"/>
      <c r="AA11" s="175"/>
      <c r="AB11" s="208"/>
    </row>
    <row r="12" spans="1:28" s="71" customFormat="1" ht="15" customHeight="1">
      <c r="A12" s="70" t="s">
        <v>104</v>
      </c>
      <c r="N12" s="51">
        <v>2283</v>
      </c>
      <c r="O12" s="51">
        <v>2242</v>
      </c>
      <c r="P12" s="51">
        <v>2217</v>
      </c>
      <c r="Q12" s="214">
        <v>2147</v>
      </c>
      <c r="R12" s="51">
        <v>2142</v>
      </c>
      <c r="S12" s="51">
        <v>2162</v>
      </c>
      <c r="T12" s="51">
        <v>2166</v>
      </c>
      <c r="U12" s="51">
        <v>2185</v>
      </c>
      <c r="V12" s="51">
        <v>2178</v>
      </c>
      <c r="W12" s="51">
        <v>2141</v>
      </c>
      <c r="X12" s="51">
        <v>2111</v>
      </c>
      <c r="Y12" s="51">
        <v>2072</v>
      </c>
      <c r="Z12" s="51">
        <v>2044</v>
      </c>
      <c r="AA12" s="169">
        <f>(Z12-Y12)/Y12*100</f>
        <v>-1.3513513513513513</v>
      </c>
      <c r="AB12" s="170">
        <f>(Z12-U12)/U12*100</f>
        <v>-6.453089244851258</v>
      </c>
    </row>
    <row r="13" spans="1:28" s="71" customFormat="1" ht="15" customHeight="1">
      <c r="A13" s="47"/>
      <c r="B13" s="47" t="s">
        <v>100</v>
      </c>
      <c r="C13" s="47"/>
      <c r="D13" s="47"/>
      <c r="E13" s="47"/>
      <c r="F13" s="47"/>
      <c r="G13" s="47"/>
      <c r="H13" s="47"/>
      <c r="I13" s="47"/>
      <c r="J13" s="47"/>
      <c r="K13" s="47"/>
      <c r="L13" s="47"/>
      <c r="M13" s="47"/>
      <c r="N13" s="171">
        <v>1907</v>
      </c>
      <c r="O13" s="171">
        <v>1828</v>
      </c>
      <c r="P13" s="171">
        <v>1790</v>
      </c>
      <c r="Q13" s="215">
        <v>1719</v>
      </c>
      <c r="R13" s="216">
        <v>1684</v>
      </c>
      <c r="S13" s="77">
        <v>1691</v>
      </c>
      <c r="T13" s="77">
        <v>1672</v>
      </c>
      <c r="U13" s="77">
        <v>1683</v>
      </c>
      <c r="V13" s="77">
        <v>1669</v>
      </c>
      <c r="W13" s="77">
        <v>1628</v>
      </c>
      <c r="X13" s="77">
        <v>1612</v>
      </c>
      <c r="Y13" s="77">
        <v>1628</v>
      </c>
      <c r="Z13" s="168">
        <v>1628</v>
      </c>
      <c r="AA13" s="169">
        <f>(Z13-Y13)/Y13*100</f>
        <v>0</v>
      </c>
      <c r="AB13" s="170">
        <f>(Z13-U13)/U13*100</f>
        <v>-3.2679738562091507</v>
      </c>
    </row>
    <row r="14" spans="1:28" s="71" customFormat="1" ht="15" customHeight="1">
      <c r="A14" s="47"/>
      <c r="B14" s="47" t="s">
        <v>101</v>
      </c>
      <c r="C14" s="47"/>
      <c r="D14" s="47"/>
      <c r="E14" s="47"/>
      <c r="F14" s="47"/>
      <c r="G14" s="47"/>
      <c r="H14" s="47"/>
      <c r="I14" s="47"/>
      <c r="J14" s="47"/>
      <c r="K14" s="47"/>
      <c r="L14" s="47"/>
      <c r="M14" s="47"/>
      <c r="N14" s="51">
        <v>376</v>
      </c>
      <c r="O14" s="51">
        <v>414</v>
      </c>
      <c r="P14" s="51">
        <v>427</v>
      </c>
      <c r="Q14" s="214">
        <v>428</v>
      </c>
      <c r="R14" s="171">
        <v>458</v>
      </c>
      <c r="S14" s="77">
        <v>471</v>
      </c>
      <c r="T14" s="77">
        <v>494</v>
      </c>
      <c r="U14" s="77">
        <v>502</v>
      </c>
      <c r="V14" s="77">
        <v>509</v>
      </c>
      <c r="W14" s="77">
        <v>513</v>
      </c>
      <c r="X14" s="77">
        <v>499</v>
      </c>
      <c r="Y14" s="77">
        <v>444</v>
      </c>
      <c r="Z14" s="168">
        <v>416</v>
      </c>
      <c r="AA14" s="169">
        <f>(Z14-Y14)/Y14*100</f>
        <v>-6.306306306306306</v>
      </c>
      <c r="AB14" s="170">
        <f>(Z14-U14)/U14*100</f>
        <v>-17.131474103585656</v>
      </c>
    </row>
    <row r="15" spans="1:28" s="71" customFormat="1" ht="15" customHeight="1">
      <c r="A15" s="47"/>
      <c r="B15" s="52" t="s">
        <v>102</v>
      </c>
      <c r="C15" s="52"/>
      <c r="D15" s="52"/>
      <c r="E15" s="52"/>
      <c r="F15" s="52"/>
      <c r="G15" s="52"/>
      <c r="H15" s="52"/>
      <c r="I15" s="52"/>
      <c r="J15" s="52"/>
      <c r="K15" s="52"/>
      <c r="L15" s="52"/>
      <c r="M15" s="52"/>
      <c r="N15" s="204">
        <v>0.16469557599649584</v>
      </c>
      <c r="O15" s="204">
        <v>0.18465655664585193</v>
      </c>
      <c r="P15" s="204">
        <v>0.1926026161479477</v>
      </c>
      <c r="Q15" s="205">
        <v>0.19934792734047507</v>
      </c>
      <c r="R15" s="206">
        <f aca="true" t="shared" si="4" ref="R15:Z15">R14/R12</f>
        <v>0.2138188608776844</v>
      </c>
      <c r="S15" s="206">
        <f t="shared" si="4"/>
        <v>0.21785383903792785</v>
      </c>
      <c r="T15" s="206">
        <f t="shared" si="4"/>
        <v>0.22807017543859648</v>
      </c>
      <c r="U15" s="206">
        <f t="shared" si="4"/>
        <v>0.2297482837528604</v>
      </c>
      <c r="V15" s="206">
        <f t="shared" si="4"/>
        <v>0.2337006427915519</v>
      </c>
      <c r="W15" s="206">
        <f t="shared" si="4"/>
        <v>0.23960765997197572</v>
      </c>
      <c r="X15" s="206">
        <f t="shared" si="4"/>
        <v>0.2363808621506395</v>
      </c>
      <c r="Y15" s="206">
        <f t="shared" si="4"/>
        <v>0.21428571428571427</v>
      </c>
      <c r="Z15" s="206">
        <f t="shared" si="4"/>
        <v>0.2035225048923679</v>
      </c>
      <c r="AA15" s="217"/>
      <c r="AB15" s="218"/>
    </row>
    <row r="16" spans="1:28" s="71" customFormat="1" ht="15" customHeight="1">
      <c r="A16" s="47"/>
      <c r="B16" s="52"/>
      <c r="C16" s="52"/>
      <c r="D16" s="52"/>
      <c r="E16" s="52"/>
      <c r="F16" s="52"/>
      <c r="G16" s="52"/>
      <c r="H16" s="52"/>
      <c r="I16" s="52"/>
      <c r="J16" s="52"/>
      <c r="K16" s="52"/>
      <c r="L16" s="52"/>
      <c r="M16" s="52"/>
      <c r="N16" s="204"/>
      <c r="O16" s="204"/>
      <c r="P16" s="204"/>
      <c r="Q16" s="205"/>
      <c r="R16" s="204"/>
      <c r="S16" s="204"/>
      <c r="T16" s="204"/>
      <c r="U16" s="204"/>
      <c r="V16" s="204"/>
      <c r="W16" s="204"/>
      <c r="X16" s="204"/>
      <c r="Y16" s="204"/>
      <c r="Z16" s="213"/>
      <c r="AA16" s="78"/>
      <c r="AB16" s="218"/>
    </row>
    <row r="17" spans="1:28" s="71" customFormat="1" ht="15" customHeight="1" thickBot="1">
      <c r="A17" s="79" t="s">
        <v>200</v>
      </c>
      <c r="B17" s="219"/>
      <c r="C17" s="219"/>
      <c r="D17" s="219"/>
      <c r="E17" s="219"/>
      <c r="F17" s="219"/>
      <c r="G17" s="219"/>
      <c r="H17" s="219"/>
      <c r="I17" s="219"/>
      <c r="J17" s="219"/>
      <c r="K17" s="219"/>
      <c r="L17" s="219"/>
      <c r="M17" s="219"/>
      <c r="N17" s="220">
        <v>2653</v>
      </c>
      <c r="O17" s="221">
        <v>2622</v>
      </c>
      <c r="P17" s="220">
        <v>2619</v>
      </c>
      <c r="Q17" s="222">
        <v>2590</v>
      </c>
      <c r="R17" s="220">
        <v>2612</v>
      </c>
      <c r="S17" s="220">
        <v>2623</v>
      </c>
      <c r="T17" s="220">
        <v>2630</v>
      </c>
      <c r="U17" s="220">
        <v>2650</v>
      </c>
      <c r="V17" s="220">
        <v>2652</v>
      </c>
      <c r="W17" s="220">
        <v>2620</v>
      </c>
      <c r="X17" s="220">
        <v>2592</v>
      </c>
      <c r="Y17" s="220">
        <v>2557</v>
      </c>
      <c r="Z17" s="223">
        <v>2531</v>
      </c>
      <c r="AA17" s="224">
        <f>(Z17-Y17)/Y17*100</f>
        <v>-1.0168165819319515</v>
      </c>
      <c r="AB17" s="224">
        <f>(Z17-U17)/U17*100</f>
        <v>-4.490566037735849</v>
      </c>
    </row>
    <row r="18" spans="1:28" s="71" customFormat="1" ht="15" customHeight="1">
      <c r="A18" s="186" t="s">
        <v>94</v>
      </c>
      <c r="B18" s="187"/>
      <c r="C18" s="187"/>
      <c r="D18" s="187"/>
      <c r="E18" s="187"/>
      <c r="F18" s="187"/>
      <c r="G18" s="187"/>
      <c r="H18" s="187"/>
      <c r="I18" s="187"/>
      <c r="J18" s="187"/>
      <c r="K18" s="187"/>
      <c r="L18" s="187"/>
      <c r="M18" s="187"/>
      <c r="N18" s="47"/>
      <c r="O18" s="225"/>
      <c r="P18" s="47"/>
      <c r="Q18" s="47"/>
      <c r="R18" s="47"/>
      <c r="S18" s="47"/>
      <c r="T18" s="47"/>
      <c r="U18" s="47"/>
      <c r="V18" s="47"/>
      <c r="W18" s="47"/>
      <c r="X18" s="47"/>
      <c r="Y18" s="47"/>
      <c r="Z18" s="47"/>
      <c r="AA18" s="78"/>
      <c r="AB18" s="78"/>
    </row>
    <row r="19" spans="1:28" s="71" customFormat="1" ht="24" customHeight="1">
      <c r="A19" s="481" t="s">
        <v>183</v>
      </c>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row>
    <row r="20" spans="1:28" s="71" customFormat="1" ht="15" customHeight="1">
      <c r="A20" s="226" t="s">
        <v>105</v>
      </c>
      <c r="B20" s="227"/>
      <c r="C20" s="227"/>
      <c r="D20" s="227"/>
      <c r="E20" s="227"/>
      <c r="F20" s="227"/>
      <c r="G20" s="227"/>
      <c r="H20" s="227"/>
      <c r="I20" s="227"/>
      <c r="J20" s="227"/>
      <c r="K20" s="227"/>
      <c r="L20" s="227"/>
      <c r="M20" s="227"/>
      <c r="N20" s="47"/>
      <c r="O20" s="47"/>
      <c r="P20" s="47"/>
      <c r="Q20" s="47"/>
      <c r="R20" s="47"/>
      <c r="S20" s="47"/>
      <c r="T20" s="47"/>
      <c r="U20" s="47"/>
      <c r="V20" s="47"/>
      <c r="W20" s="47"/>
      <c r="X20" s="47"/>
      <c r="Y20" s="47"/>
      <c r="Z20" s="47"/>
      <c r="AA20" s="78"/>
      <c r="AB20" s="78"/>
    </row>
    <row r="21" spans="1:28" s="71" customFormat="1" ht="15" customHeight="1">
      <c r="A21" s="226"/>
      <c r="B21" s="227"/>
      <c r="C21" s="227"/>
      <c r="D21" s="227"/>
      <c r="E21" s="227"/>
      <c r="F21" s="227"/>
      <c r="G21" s="227"/>
      <c r="H21" s="227"/>
      <c r="I21" s="227"/>
      <c r="J21" s="227"/>
      <c r="K21" s="227"/>
      <c r="L21" s="227"/>
      <c r="M21" s="227"/>
      <c r="N21" s="47"/>
      <c r="O21" s="47"/>
      <c r="P21" s="47"/>
      <c r="Q21" s="47"/>
      <c r="R21" s="47"/>
      <c r="S21" s="47"/>
      <c r="T21" s="47"/>
      <c r="U21" s="47"/>
      <c r="V21" s="47"/>
      <c r="W21" s="47"/>
      <c r="X21" s="47"/>
      <c r="Y21" s="47"/>
      <c r="Z21" s="47"/>
      <c r="AA21" s="78"/>
      <c r="AB21" s="78"/>
    </row>
    <row r="22" spans="1:28" s="124" customFormat="1" ht="17.25" customHeight="1">
      <c r="A22" s="70" t="s">
        <v>268</v>
      </c>
      <c r="B22" s="70"/>
      <c r="C22" s="70"/>
      <c r="D22" s="70"/>
      <c r="E22" s="70"/>
      <c r="F22" s="70"/>
      <c r="G22" s="70"/>
      <c r="H22" s="70"/>
      <c r="I22" s="70"/>
      <c r="J22" s="70"/>
      <c r="K22" s="70"/>
      <c r="L22" s="70"/>
      <c r="M22" s="70"/>
      <c r="O22" s="70"/>
      <c r="P22" s="70"/>
      <c r="Q22" s="70"/>
      <c r="R22" s="70"/>
      <c r="S22" s="70"/>
      <c r="T22" s="70"/>
      <c r="U22" s="70"/>
      <c r="V22" s="70"/>
      <c r="W22" s="70"/>
      <c r="X22" s="70"/>
      <c r="Y22" s="70"/>
      <c r="Z22" s="70"/>
      <c r="AA22" s="283"/>
      <c r="AB22" s="210"/>
    </row>
    <row r="23" spans="1:28" s="71" customFormat="1" ht="15" customHeight="1">
      <c r="A23" s="72"/>
      <c r="B23" s="72"/>
      <c r="C23" s="72"/>
      <c r="D23" s="72"/>
      <c r="E23" s="72"/>
      <c r="F23" s="72"/>
      <c r="G23" s="72"/>
      <c r="H23" s="72"/>
      <c r="I23" s="72"/>
      <c r="J23" s="72"/>
      <c r="K23" s="72"/>
      <c r="L23" s="72"/>
      <c r="M23" s="72"/>
      <c r="N23" s="455" t="s">
        <v>74</v>
      </c>
      <c r="O23" s="455" t="s">
        <v>75</v>
      </c>
      <c r="P23" s="455" t="s">
        <v>76</v>
      </c>
      <c r="Q23" s="493" t="s">
        <v>77</v>
      </c>
      <c r="R23" s="466" t="s">
        <v>78</v>
      </c>
      <c r="S23" s="466" t="s">
        <v>79</v>
      </c>
      <c r="T23" s="455" t="s">
        <v>80</v>
      </c>
      <c r="U23" s="455" t="s">
        <v>81</v>
      </c>
      <c r="V23" s="455" t="s">
        <v>82</v>
      </c>
      <c r="W23" s="455" t="s">
        <v>83</v>
      </c>
      <c r="X23" s="455" t="s">
        <v>84</v>
      </c>
      <c r="Y23" s="455" t="s">
        <v>85</v>
      </c>
      <c r="Z23" s="470" t="s">
        <v>201</v>
      </c>
      <c r="AA23" s="160" t="s">
        <v>86</v>
      </c>
      <c r="AB23" s="161"/>
    </row>
    <row r="24" spans="1:28" s="71" customFormat="1" ht="16.5" thickBot="1">
      <c r="A24" s="73"/>
      <c r="B24" s="73"/>
      <c r="C24" s="73"/>
      <c r="D24" s="73"/>
      <c r="E24" s="73"/>
      <c r="F24" s="73"/>
      <c r="G24" s="73"/>
      <c r="H24" s="73"/>
      <c r="I24" s="73"/>
      <c r="J24" s="73"/>
      <c r="K24" s="73"/>
      <c r="L24" s="73"/>
      <c r="M24" s="73"/>
      <c r="N24" s="456"/>
      <c r="O24" s="456"/>
      <c r="P24" s="456"/>
      <c r="Q24" s="494"/>
      <c r="R24" s="467"/>
      <c r="S24" s="467"/>
      <c r="T24" s="456"/>
      <c r="U24" s="456"/>
      <c r="V24" s="456"/>
      <c r="W24" s="456"/>
      <c r="X24" s="456"/>
      <c r="Y24" s="456"/>
      <c r="Z24" s="496"/>
      <c r="AA24" s="74" t="s">
        <v>87</v>
      </c>
      <c r="AB24" s="75" t="s">
        <v>88</v>
      </c>
    </row>
    <row r="25" spans="1:28" s="71" customFormat="1" ht="15" customHeight="1" thickTop="1">
      <c r="A25" s="191" t="s">
        <v>95</v>
      </c>
      <c r="B25" s="191"/>
      <c r="C25" s="191"/>
      <c r="D25" s="191"/>
      <c r="E25" s="191"/>
      <c r="F25" s="191"/>
      <c r="G25" s="191"/>
      <c r="H25" s="191"/>
      <c r="I25" s="191"/>
      <c r="J25" s="191"/>
      <c r="K25" s="191"/>
      <c r="L25" s="191"/>
      <c r="M25" s="191"/>
      <c r="O25" s="47"/>
      <c r="P25" s="47"/>
      <c r="Q25" s="228"/>
      <c r="R25" s="47"/>
      <c r="S25" s="47"/>
      <c r="T25" s="47"/>
      <c r="V25" s="47"/>
      <c r="W25" s="208"/>
      <c r="X25" s="47"/>
      <c r="Y25" s="47"/>
      <c r="Z25" s="208" t="s">
        <v>96</v>
      </c>
      <c r="AA25" s="217"/>
      <c r="AB25" s="78"/>
    </row>
    <row r="26" spans="2:28" s="71" customFormat="1" ht="15" customHeight="1">
      <c r="B26" s="80" t="s">
        <v>90</v>
      </c>
      <c r="C26" s="80"/>
      <c r="D26" s="80"/>
      <c r="E26" s="80"/>
      <c r="F26" s="80"/>
      <c r="G26" s="80"/>
      <c r="H26" s="80"/>
      <c r="I26" s="80"/>
      <c r="J26" s="80"/>
      <c r="K26" s="80"/>
      <c r="L26" s="80"/>
      <c r="M26" s="80"/>
      <c r="N26" s="229">
        <v>5063</v>
      </c>
      <c r="O26" s="229">
        <v>5064</v>
      </c>
      <c r="P26" s="229">
        <v>5055</v>
      </c>
      <c r="Q26" s="230">
        <v>5057</v>
      </c>
      <c r="R26" s="229">
        <v>5078.4</v>
      </c>
      <c r="S26" s="229">
        <v>5095</v>
      </c>
      <c r="T26" s="229">
        <v>5116.9</v>
      </c>
      <c r="U26" s="229">
        <v>5144</v>
      </c>
      <c r="V26" s="229">
        <v>5169</v>
      </c>
      <c r="W26" s="229">
        <v>5194</v>
      </c>
      <c r="X26" s="229">
        <v>5222</v>
      </c>
      <c r="Y26" s="171">
        <v>5255</v>
      </c>
      <c r="Z26" s="67">
        <v>5314</v>
      </c>
      <c r="AA26" s="169">
        <f>(Z26-Y26)/Y26*100</f>
        <v>1.1227402473834442</v>
      </c>
      <c r="AB26" s="170">
        <f>(Z26-U26)/U26*100</f>
        <v>3.304821150855365</v>
      </c>
    </row>
    <row r="27" spans="2:28" s="71" customFormat="1" ht="15" customHeight="1">
      <c r="B27" s="80" t="s">
        <v>91</v>
      </c>
      <c r="C27" s="80"/>
      <c r="D27" s="80"/>
      <c r="E27" s="80"/>
      <c r="F27" s="80"/>
      <c r="G27" s="80"/>
      <c r="H27" s="80"/>
      <c r="I27" s="80"/>
      <c r="J27" s="80"/>
      <c r="K27" s="80"/>
      <c r="L27" s="80"/>
      <c r="M27" s="80"/>
      <c r="N27" s="216">
        <v>56960</v>
      </c>
      <c r="O27" s="216">
        <v>57149</v>
      </c>
      <c r="P27" s="216">
        <v>57622</v>
      </c>
      <c r="Q27" s="231">
        <v>57850</v>
      </c>
      <c r="R27" s="216">
        <v>58132</v>
      </c>
      <c r="S27" s="229">
        <v>58511</v>
      </c>
      <c r="T27" s="229">
        <v>58843</v>
      </c>
      <c r="U27" s="232">
        <v>59227</v>
      </c>
      <c r="V27" s="232">
        <v>59263</v>
      </c>
      <c r="W27" s="232">
        <v>60003</v>
      </c>
      <c r="X27" s="232">
        <v>60462</v>
      </c>
      <c r="Y27" s="233">
        <v>61426</v>
      </c>
      <c r="Z27" s="234">
        <v>61881</v>
      </c>
      <c r="AA27" s="169">
        <f>(Z27-Y27)/Y27*100</f>
        <v>0.7407286816657441</v>
      </c>
      <c r="AB27" s="170">
        <f>(Z27-U27)/U27*100</f>
        <v>4.4810643794215475</v>
      </c>
    </row>
    <row r="28" spans="1:28" s="71" customFormat="1" ht="15" customHeight="1">
      <c r="A28" s="80"/>
      <c r="B28" s="80"/>
      <c r="C28" s="80"/>
      <c r="D28" s="80"/>
      <c r="E28" s="80"/>
      <c r="F28" s="80"/>
      <c r="G28" s="80"/>
      <c r="H28" s="80"/>
      <c r="I28" s="80"/>
      <c r="J28" s="80"/>
      <c r="K28" s="80"/>
      <c r="L28" s="80"/>
      <c r="M28" s="80"/>
      <c r="N28" s="216"/>
      <c r="O28" s="216"/>
      <c r="P28" s="235"/>
      <c r="Q28" s="236"/>
      <c r="R28" s="235"/>
      <c r="S28" s="235"/>
      <c r="T28" s="235"/>
      <c r="U28" s="237"/>
      <c r="V28" s="237"/>
      <c r="W28" s="237"/>
      <c r="X28" s="237"/>
      <c r="Y28" s="237"/>
      <c r="Z28" s="237"/>
      <c r="AA28" s="238"/>
      <c r="AB28" s="208"/>
    </row>
    <row r="29" spans="1:28" s="71" customFormat="1" ht="15" customHeight="1">
      <c r="A29" s="70" t="s">
        <v>106</v>
      </c>
      <c r="B29" s="70"/>
      <c r="C29" s="70"/>
      <c r="D29" s="70"/>
      <c r="E29" s="70"/>
      <c r="F29" s="70"/>
      <c r="G29" s="70"/>
      <c r="H29" s="70"/>
      <c r="I29" s="70"/>
      <c r="J29" s="70"/>
      <c r="K29" s="70"/>
      <c r="L29" s="70"/>
      <c r="M29" s="70"/>
      <c r="O29" s="47"/>
      <c r="P29" s="47"/>
      <c r="Q29" s="239"/>
      <c r="R29" s="47"/>
      <c r="S29" s="47"/>
      <c r="T29" s="81"/>
      <c r="U29" s="81"/>
      <c r="V29" s="47"/>
      <c r="W29" s="76"/>
      <c r="X29" s="47"/>
      <c r="Y29" s="47"/>
      <c r="Z29" s="76" t="s">
        <v>202</v>
      </c>
      <c r="AA29" s="238"/>
      <c r="AB29" s="208"/>
    </row>
    <row r="30" spans="2:28" s="71" customFormat="1" ht="15" customHeight="1">
      <c r="B30" s="80" t="s">
        <v>90</v>
      </c>
      <c r="C30" s="80"/>
      <c r="D30" s="80"/>
      <c r="E30" s="80"/>
      <c r="F30" s="80"/>
      <c r="G30" s="80"/>
      <c r="H30" s="80"/>
      <c r="I30" s="80"/>
      <c r="J30" s="80"/>
      <c r="K30" s="80"/>
      <c r="L30" s="80"/>
      <c r="M30" s="80"/>
      <c r="N30" s="240">
        <f aca="true" t="shared" si="5" ref="N30:Z30">N5/N26*1000</f>
        <v>72.94889235631048</v>
      </c>
      <c r="O30" s="240">
        <f t="shared" si="5"/>
        <v>72.60359024486571</v>
      </c>
      <c r="P30" s="240">
        <f t="shared" si="5"/>
        <v>73.89468367952522</v>
      </c>
      <c r="Q30" s="241">
        <f t="shared" si="5"/>
        <v>72.95207791180542</v>
      </c>
      <c r="R30" s="240">
        <f t="shared" si="5"/>
        <v>70.69155639571518</v>
      </c>
      <c r="S30" s="240">
        <f t="shared" si="5"/>
        <v>73.40529931305201</v>
      </c>
      <c r="T30" s="240">
        <f t="shared" si="5"/>
        <v>75.04543766733765</v>
      </c>
      <c r="U30" s="240">
        <f t="shared" si="5"/>
        <v>77.17729393468119</v>
      </c>
      <c r="V30" s="240">
        <f t="shared" si="5"/>
        <v>74.6759527955117</v>
      </c>
      <c r="W30" s="240">
        <f t="shared" si="5"/>
        <v>72.58375048132461</v>
      </c>
      <c r="X30" s="240">
        <f t="shared" si="5"/>
        <v>66.25813864419762</v>
      </c>
      <c r="Y30" s="240">
        <f t="shared" si="5"/>
        <v>64.31969552806851</v>
      </c>
      <c r="Z30" s="240">
        <f t="shared" si="5"/>
        <v>61.535566428302594</v>
      </c>
      <c r="AA30" s="169">
        <f>(Z30-Y30)/Y30*100</f>
        <v>-4.328579413985169</v>
      </c>
      <c r="AB30" s="170">
        <f>(Z30-U30)/U30*100</f>
        <v>-20.267266068718257</v>
      </c>
    </row>
    <row r="31" spans="2:28" s="71" customFormat="1" ht="15" customHeight="1">
      <c r="B31" s="80" t="s">
        <v>91</v>
      </c>
      <c r="C31" s="80"/>
      <c r="D31" s="80"/>
      <c r="E31" s="80"/>
      <c r="F31" s="80"/>
      <c r="G31" s="80"/>
      <c r="H31" s="80"/>
      <c r="I31" s="80"/>
      <c r="J31" s="80"/>
      <c r="K31" s="80"/>
      <c r="L31" s="80"/>
      <c r="M31" s="80"/>
      <c r="N31" s="240">
        <f aca="true" t="shared" si="6" ref="N31:Z31">N17/N27*1000</f>
        <v>46.57654494382023</v>
      </c>
      <c r="O31" s="240">
        <f t="shared" si="6"/>
        <v>45.88006789270153</v>
      </c>
      <c r="P31" s="240">
        <f t="shared" si="6"/>
        <v>45.451390094061296</v>
      </c>
      <c r="Q31" s="241">
        <f t="shared" si="6"/>
        <v>44.770959377700954</v>
      </c>
      <c r="R31" s="240">
        <f t="shared" si="6"/>
        <v>44.93222321612881</v>
      </c>
      <c r="S31" s="240">
        <f t="shared" si="6"/>
        <v>44.8291774196305</v>
      </c>
      <c r="T31" s="240">
        <f t="shared" si="6"/>
        <v>44.695205886851454</v>
      </c>
      <c r="U31" s="240">
        <f t="shared" si="6"/>
        <v>44.74310702888885</v>
      </c>
      <c r="V31" s="240">
        <f t="shared" si="6"/>
        <v>44.749675176754465</v>
      </c>
      <c r="W31" s="240">
        <f t="shared" si="6"/>
        <v>43.66448344249454</v>
      </c>
      <c r="X31" s="240">
        <f t="shared" si="6"/>
        <v>42.869901756475144</v>
      </c>
      <c r="Y31" s="240">
        <f t="shared" si="6"/>
        <v>41.62732393449028</v>
      </c>
      <c r="Z31" s="240">
        <f t="shared" si="6"/>
        <v>40.901084339296396</v>
      </c>
      <c r="AA31" s="169">
        <f>(Z31-Y31)/Y31*100</f>
        <v>-1.744622345497824</v>
      </c>
      <c r="AB31" s="170">
        <f>(Z31-U31)/U31*100</f>
        <v>-8.586848220244994</v>
      </c>
    </row>
    <row r="32" spans="2:28" s="71" customFormat="1" ht="15" customHeight="1">
      <c r="B32" s="80"/>
      <c r="C32" s="80"/>
      <c r="D32" s="80"/>
      <c r="E32" s="80"/>
      <c r="F32" s="80"/>
      <c r="G32" s="80"/>
      <c r="H32" s="80"/>
      <c r="I32" s="80"/>
      <c r="J32" s="80"/>
      <c r="K32" s="80"/>
      <c r="L32" s="80"/>
      <c r="M32" s="80"/>
      <c r="N32" s="82"/>
      <c r="O32" s="82"/>
      <c r="P32" s="82"/>
      <c r="Q32" s="242"/>
      <c r="R32" s="82"/>
      <c r="S32" s="82"/>
      <c r="T32" s="82"/>
      <c r="U32" s="82"/>
      <c r="V32" s="82"/>
      <c r="W32" s="82"/>
      <c r="X32" s="82"/>
      <c r="Y32" s="82"/>
      <c r="Z32" s="82"/>
      <c r="AA32" s="238"/>
      <c r="AB32" s="208"/>
    </row>
    <row r="33" spans="1:28" s="71" customFormat="1" ht="15" customHeight="1" thickBot="1">
      <c r="A33" s="79" t="s">
        <v>97</v>
      </c>
      <c r="B33" s="83"/>
      <c r="C33" s="83"/>
      <c r="D33" s="83"/>
      <c r="E33" s="83"/>
      <c r="F33" s="83"/>
      <c r="G33" s="83"/>
      <c r="H33" s="83"/>
      <c r="I33" s="83"/>
      <c r="J33" s="83"/>
      <c r="K33" s="83"/>
      <c r="L33" s="83"/>
      <c r="M33" s="83"/>
      <c r="N33" s="243">
        <f aca="true" t="shared" si="7" ref="N33:Z33">N30/N31</f>
        <v>1.5662151935979813</v>
      </c>
      <c r="O33" s="243">
        <f t="shared" si="7"/>
        <v>1.5824647516795693</v>
      </c>
      <c r="P33" s="243">
        <f t="shared" si="7"/>
        <v>1.6257959003366178</v>
      </c>
      <c r="Q33" s="244">
        <f t="shared" si="7"/>
        <v>1.629450852199978</v>
      </c>
      <c r="R33" s="243">
        <f t="shared" si="7"/>
        <v>1.573293092035113</v>
      </c>
      <c r="S33" s="243">
        <f t="shared" si="7"/>
        <v>1.6374447076271392</v>
      </c>
      <c r="T33" s="243">
        <f t="shared" si="7"/>
        <v>1.6790489310491061</v>
      </c>
      <c r="U33" s="243">
        <f t="shared" si="7"/>
        <v>1.724897957686552</v>
      </c>
      <c r="V33" s="243">
        <f t="shared" si="7"/>
        <v>1.6687484881298682</v>
      </c>
      <c r="W33" s="243">
        <f t="shared" si="7"/>
        <v>1.6623064046301224</v>
      </c>
      <c r="X33" s="243">
        <f t="shared" si="7"/>
        <v>1.5455631090684707</v>
      </c>
      <c r="Y33" s="243">
        <f t="shared" si="7"/>
        <v>1.5451316454857789</v>
      </c>
      <c r="Z33" s="243">
        <f t="shared" si="7"/>
        <v>1.5044971893124426</v>
      </c>
      <c r="AA33" s="245">
        <f>(Z33-Y33)/Y33*100</f>
        <v>-2.6298378065100776</v>
      </c>
      <c r="AB33" s="246">
        <f>(Z33-U33)/U33*100</f>
        <v>-12.777611996811267</v>
      </c>
    </row>
    <row r="34" spans="1:28" s="71" customFormat="1" ht="15" customHeight="1">
      <c r="A34" s="186" t="s">
        <v>94</v>
      </c>
      <c r="B34" s="187"/>
      <c r="C34" s="187"/>
      <c r="D34" s="187"/>
      <c r="E34" s="187"/>
      <c r="F34" s="187"/>
      <c r="G34" s="187"/>
      <c r="H34" s="187"/>
      <c r="I34" s="187"/>
      <c r="J34" s="187"/>
      <c r="K34" s="187"/>
      <c r="L34" s="187"/>
      <c r="M34" s="187"/>
      <c r="N34" s="188"/>
      <c r="O34" s="188"/>
      <c r="P34" s="188"/>
      <c r="Q34" s="188"/>
      <c r="R34" s="188"/>
      <c r="S34" s="188"/>
      <c r="T34" s="188"/>
      <c r="U34" s="188"/>
      <c r="V34" s="188"/>
      <c r="W34" s="188"/>
      <c r="X34" s="188"/>
      <c r="Y34" s="188"/>
      <c r="Z34" s="188"/>
      <c r="AA34" s="78"/>
      <c r="AB34" s="78"/>
    </row>
    <row r="35" spans="1:28" s="71" customFormat="1" ht="27" customHeight="1">
      <c r="A35" s="481" t="s">
        <v>182</v>
      </c>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row>
    <row r="36" spans="1:30" s="192" customFormat="1" ht="15" customHeight="1">
      <c r="A36" s="248"/>
      <c r="B36" s="248"/>
      <c r="C36" s="248"/>
      <c r="D36" s="248"/>
      <c r="E36" s="248"/>
      <c r="F36" s="248"/>
      <c r="G36" s="248"/>
      <c r="H36" s="248"/>
      <c r="I36" s="248"/>
      <c r="J36" s="248"/>
      <c r="K36" s="248"/>
      <c r="L36" s="248"/>
      <c r="M36" s="248"/>
      <c r="O36" s="248"/>
      <c r="P36" s="248"/>
      <c r="Q36" s="248"/>
      <c r="R36" s="248"/>
      <c r="S36" s="248"/>
      <c r="T36" s="248"/>
      <c r="U36" s="248"/>
      <c r="V36" s="248"/>
      <c r="W36" s="248"/>
      <c r="X36" s="248"/>
      <c r="Y36" s="248"/>
      <c r="Z36" s="248"/>
      <c r="AA36" s="248"/>
      <c r="AB36" s="248"/>
      <c r="AC36" s="248"/>
      <c r="AD36" s="248"/>
    </row>
    <row r="37" spans="1:22" s="125" customFormat="1" ht="18.75">
      <c r="A37" s="191" t="s">
        <v>266</v>
      </c>
      <c r="B37" s="124"/>
      <c r="C37" s="124"/>
      <c r="D37" s="124"/>
      <c r="E37" s="124"/>
      <c r="F37" s="124"/>
      <c r="G37" s="124"/>
      <c r="H37" s="124"/>
      <c r="I37" s="124"/>
      <c r="J37" s="124"/>
      <c r="K37" s="124"/>
      <c r="L37" s="124"/>
      <c r="M37" s="124"/>
      <c r="N37" s="124"/>
      <c r="O37" s="124"/>
      <c r="P37" s="124"/>
      <c r="Q37" s="124"/>
      <c r="R37" s="124"/>
      <c r="S37" s="124"/>
      <c r="T37" s="124"/>
      <c r="U37" s="124"/>
      <c r="V37" s="124"/>
    </row>
    <row r="38" spans="1:28" s="192" customFormat="1" ht="15.75">
      <c r="A38" s="464"/>
      <c r="B38" s="280"/>
      <c r="C38" s="280"/>
      <c r="D38" s="280"/>
      <c r="E38" s="280"/>
      <c r="F38" s="280"/>
      <c r="G38" s="280"/>
      <c r="H38" s="280"/>
      <c r="I38" s="280"/>
      <c r="J38" s="280"/>
      <c r="K38" s="280"/>
      <c r="L38" s="280"/>
      <c r="M38" s="280"/>
      <c r="N38" s="280"/>
      <c r="O38" s="280"/>
      <c r="P38" s="280"/>
      <c r="Q38" s="280"/>
      <c r="R38" s="466" t="s">
        <v>78</v>
      </c>
      <c r="S38" s="455" t="s">
        <v>79</v>
      </c>
      <c r="T38" s="455" t="s">
        <v>80</v>
      </c>
      <c r="U38" s="455" t="s">
        <v>81</v>
      </c>
      <c r="V38" s="455" t="s">
        <v>82</v>
      </c>
      <c r="W38" s="455" t="s">
        <v>83</v>
      </c>
      <c r="X38" s="455" t="s">
        <v>84</v>
      </c>
      <c r="Y38" s="455" t="s">
        <v>85</v>
      </c>
      <c r="Z38" s="470" t="s">
        <v>201</v>
      </c>
      <c r="AA38" s="160" t="s">
        <v>86</v>
      </c>
      <c r="AB38" s="161"/>
    </row>
    <row r="39" spans="1:28" s="192" customFormat="1" ht="18" customHeight="1" thickBot="1">
      <c r="A39" s="465"/>
      <c r="B39" s="281"/>
      <c r="C39" s="281"/>
      <c r="D39" s="281"/>
      <c r="E39" s="281"/>
      <c r="F39" s="281"/>
      <c r="G39" s="281"/>
      <c r="H39" s="281"/>
      <c r="I39" s="281"/>
      <c r="J39" s="281"/>
      <c r="K39" s="281"/>
      <c r="L39" s="281"/>
      <c r="M39" s="281"/>
      <c r="N39" s="281"/>
      <c r="O39" s="281"/>
      <c r="P39" s="281"/>
      <c r="Q39" s="281"/>
      <c r="R39" s="467"/>
      <c r="S39" s="456"/>
      <c r="T39" s="456"/>
      <c r="U39" s="456"/>
      <c r="V39" s="456"/>
      <c r="W39" s="456"/>
      <c r="X39" s="456"/>
      <c r="Y39" s="489"/>
      <c r="Z39" s="483"/>
      <c r="AA39" s="74" t="s">
        <v>87</v>
      </c>
      <c r="AB39" s="75" t="s">
        <v>88</v>
      </c>
    </row>
    <row r="40" spans="1:28" s="192" customFormat="1" ht="15.75" thickTop="1">
      <c r="A40" s="71"/>
      <c r="B40" s="71"/>
      <c r="C40" s="71"/>
      <c r="D40" s="71"/>
      <c r="E40" s="71"/>
      <c r="F40" s="71"/>
      <c r="G40" s="71"/>
      <c r="H40" s="71"/>
      <c r="I40" s="71"/>
      <c r="J40" s="71"/>
      <c r="K40" s="71"/>
      <c r="L40" s="71"/>
      <c r="M40" s="71"/>
      <c r="N40" s="71"/>
      <c r="O40" s="71"/>
      <c r="P40" s="71"/>
      <c r="Q40" s="71"/>
      <c r="R40" s="71"/>
      <c r="S40" s="71"/>
      <c r="T40" s="71"/>
      <c r="U40" s="71"/>
      <c r="V40" s="71"/>
      <c r="Z40" s="155" t="s">
        <v>98</v>
      </c>
      <c r="AA40" s="120"/>
      <c r="AB40" s="71"/>
    </row>
    <row r="41" spans="1:41" s="192" customFormat="1" ht="15.75">
      <c r="A41" s="71" t="s">
        <v>129</v>
      </c>
      <c r="B41" s="71"/>
      <c r="C41" s="124"/>
      <c r="D41" s="124"/>
      <c r="E41" s="124"/>
      <c r="F41" s="124"/>
      <c r="G41" s="124"/>
      <c r="H41" s="124"/>
      <c r="I41" s="124"/>
      <c r="J41" s="124"/>
      <c r="K41" s="124"/>
      <c r="L41" s="124"/>
      <c r="M41" s="124"/>
      <c r="N41" s="124"/>
      <c r="O41" s="124"/>
      <c r="P41" s="124"/>
      <c r="Q41" s="124"/>
      <c r="R41" s="156">
        <v>55.2</v>
      </c>
      <c r="S41" s="156">
        <v>55.8</v>
      </c>
      <c r="T41" s="156">
        <v>56.1</v>
      </c>
      <c r="U41" s="156">
        <v>51.3</v>
      </c>
      <c r="V41" s="156">
        <v>55.1</v>
      </c>
      <c r="W41" s="156">
        <v>57.8</v>
      </c>
      <c r="X41" s="156">
        <v>55</v>
      </c>
      <c r="Y41" s="156">
        <v>56.4</v>
      </c>
      <c r="Z41" s="156">
        <v>55</v>
      </c>
      <c r="AA41" s="194">
        <f>(Z41-Y41)/Y41</f>
        <v>-0.02482269503546097</v>
      </c>
      <c r="AB41" s="195">
        <f>(Z41-U41)/U41</f>
        <v>0.07212475633528272</v>
      </c>
      <c r="AC41" s="196"/>
      <c r="AD41" s="196"/>
      <c r="AE41" s="196"/>
      <c r="AF41" s="196"/>
      <c r="AG41" s="196"/>
      <c r="AH41" s="196"/>
      <c r="AI41" s="196"/>
      <c r="AJ41" s="196"/>
      <c r="AK41" s="196"/>
      <c r="AL41" s="196"/>
      <c r="AM41" s="196"/>
      <c r="AN41" s="196"/>
      <c r="AO41" s="196"/>
    </row>
    <row r="42" spans="1:37" s="192" customFormat="1" ht="15.75">
      <c r="A42" s="71" t="s">
        <v>130</v>
      </c>
      <c r="B42" s="71"/>
      <c r="C42" s="124"/>
      <c r="D42" s="124"/>
      <c r="E42" s="124"/>
      <c r="F42" s="124"/>
      <c r="G42" s="124"/>
      <c r="H42" s="124"/>
      <c r="I42" s="124"/>
      <c r="J42" s="124"/>
      <c r="K42" s="124"/>
      <c r="L42" s="124"/>
      <c r="M42" s="124"/>
      <c r="N42" s="124"/>
      <c r="O42" s="124"/>
      <c r="P42" s="124"/>
      <c r="Q42" s="124"/>
      <c r="R42" s="156">
        <v>37.9</v>
      </c>
      <c r="S42" s="156">
        <v>38.7</v>
      </c>
      <c r="T42" s="156">
        <v>39</v>
      </c>
      <c r="U42" s="156">
        <v>32.1</v>
      </c>
      <c r="V42" s="156">
        <v>26.8</v>
      </c>
      <c r="W42" s="156">
        <v>38</v>
      </c>
      <c r="X42" s="156">
        <v>36.8</v>
      </c>
      <c r="Y42" s="156">
        <v>33.3</v>
      </c>
      <c r="Z42" s="156">
        <v>33</v>
      </c>
      <c r="AA42" s="194">
        <f>(Z42-Y42)/Y42</f>
        <v>-0.009009009009008924</v>
      </c>
      <c r="AB42" s="195">
        <f>(Z42-U42)/U42</f>
        <v>0.028037383177570048</v>
      </c>
      <c r="AC42" s="196"/>
      <c r="AD42" s="196"/>
      <c r="AE42" s="196"/>
      <c r="AF42" s="196"/>
      <c r="AG42" s="196"/>
      <c r="AH42" s="196"/>
      <c r="AI42" s="196"/>
      <c r="AJ42" s="196"/>
      <c r="AK42" s="196"/>
    </row>
    <row r="43" spans="1:37" s="192" customFormat="1" ht="15.75">
      <c r="A43" s="71" t="s">
        <v>131</v>
      </c>
      <c r="B43" s="71"/>
      <c r="C43" s="124"/>
      <c r="D43" s="124"/>
      <c r="E43" s="124"/>
      <c r="F43" s="124"/>
      <c r="G43" s="124"/>
      <c r="H43" s="124"/>
      <c r="I43" s="124"/>
      <c r="J43" s="124"/>
      <c r="K43" s="124"/>
      <c r="L43" s="124"/>
      <c r="M43" s="124"/>
      <c r="N43" s="124"/>
      <c r="O43" s="124"/>
      <c r="P43" s="124"/>
      <c r="Q43" s="124"/>
      <c r="R43" s="156">
        <v>103</v>
      </c>
      <c r="S43" s="156">
        <v>108.7</v>
      </c>
      <c r="T43" s="156">
        <v>111</v>
      </c>
      <c r="U43" s="156">
        <v>117.3</v>
      </c>
      <c r="V43" s="156">
        <v>117.7</v>
      </c>
      <c r="W43" s="156">
        <v>105.5</v>
      </c>
      <c r="X43" s="156">
        <v>103.1</v>
      </c>
      <c r="Y43" s="156">
        <v>100.7</v>
      </c>
      <c r="Z43" s="156">
        <v>99</v>
      </c>
      <c r="AA43" s="194">
        <f>(Z43-Y43)/Y43</f>
        <v>-0.016881827209533296</v>
      </c>
      <c r="AB43" s="195">
        <f>(Z43-U43)/U43</f>
        <v>-0.15601023017902813</v>
      </c>
      <c r="AC43" s="196"/>
      <c r="AD43" s="196"/>
      <c r="AE43" s="196"/>
      <c r="AF43" s="196"/>
      <c r="AG43" s="196"/>
      <c r="AH43" s="196"/>
      <c r="AI43" s="196"/>
      <c r="AJ43" s="196"/>
      <c r="AK43" s="196"/>
    </row>
    <row r="44" spans="1:37" s="192" customFormat="1" ht="15.75">
      <c r="A44" s="71" t="s">
        <v>132</v>
      </c>
      <c r="B44" s="71"/>
      <c r="C44" s="124"/>
      <c r="D44" s="124"/>
      <c r="E44" s="124"/>
      <c r="F44" s="124"/>
      <c r="G44" s="124"/>
      <c r="H44" s="124"/>
      <c r="I44" s="124"/>
      <c r="J44" s="124"/>
      <c r="K44" s="124"/>
      <c r="L44" s="124"/>
      <c r="M44" s="124"/>
      <c r="N44" s="124"/>
      <c r="O44" s="124"/>
      <c r="P44" s="124"/>
      <c r="Q44" s="124"/>
      <c r="R44" s="156">
        <v>163.1</v>
      </c>
      <c r="S44" s="156">
        <v>171</v>
      </c>
      <c r="T44" s="156">
        <v>178.2</v>
      </c>
      <c r="U44" s="156">
        <v>188.7</v>
      </c>
      <c r="V44" s="156">
        <v>185.9</v>
      </c>
      <c r="W44" s="156">
        <v>175.3</v>
      </c>
      <c r="X44" s="156">
        <v>151.4</v>
      </c>
      <c r="Y44" s="156">
        <v>148</v>
      </c>
      <c r="Z44" s="156">
        <v>139</v>
      </c>
      <c r="AA44" s="194">
        <f>(Z44-Y44)/Y44</f>
        <v>-0.060810810810810814</v>
      </c>
      <c r="AB44" s="195">
        <f>(Z44-U44)/U44</f>
        <v>-0.2633810280869104</v>
      </c>
      <c r="AC44" s="196"/>
      <c r="AD44" s="196"/>
      <c r="AE44" s="196"/>
      <c r="AF44" s="196"/>
      <c r="AG44" s="196"/>
      <c r="AH44" s="196"/>
      <c r="AI44" s="196"/>
      <c r="AJ44" s="196"/>
      <c r="AK44" s="196"/>
    </row>
    <row r="45" spans="1:37" s="192" customFormat="1" ht="16.5" thickBot="1">
      <c r="A45" s="79" t="s">
        <v>90</v>
      </c>
      <c r="B45" s="70"/>
      <c r="C45" s="70"/>
      <c r="D45" s="70"/>
      <c r="E45" s="70"/>
      <c r="F45" s="70"/>
      <c r="G45" s="70"/>
      <c r="H45" s="70"/>
      <c r="I45" s="70"/>
      <c r="J45" s="70"/>
      <c r="K45" s="70"/>
      <c r="L45" s="70"/>
      <c r="M45" s="70"/>
      <c r="N45" s="70"/>
      <c r="O45" s="70"/>
      <c r="P45" s="70"/>
      <c r="Q45" s="70"/>
      <c r="R45" s="247">
        <v>359.2</v>
      </c>
      <c r="S45" s="247">
        <v>374.1</v>
      </c>
      <c r="T45" s="247">
        <v>384.3</v>
      </c>
      <c r="U45" s="247">
        <v>389.4</v>
      </c>
      <c r="V45" s="247">
        <v>385.6</v>
      </c>
      <c r="W45" s="158">
        <v>376.5</v>
      </c>
      <c r="X45" s="158">
        <v>346.3</v>
      </c>
      <c r="Y45" s="158">
        <v>337.8</v>
      </c>
      <c r="Z45" s="158">
        <v>327</v>
      </c>
      <c r="AA45" s="197">
        <f>(Z45-Y45)/Y45</f>
        <v>-0.031971580817051544</v>
      </c>
      <c r="AB45" s="198">
        <f>(Z45-U45)/U45</f>
        <v>-0.160246533127889</v>
      </c>
      <c r="AC45" s="196"/>
      <c r="AD45" s="196"/>
      <c r="AE45" s="196"/>
      <c r="AF45" s="196"/>
      <c r="AG45" s="196"/>
      <c r="AH45" s="196"/>
      <c r="AI45" s="196"/>
      <c r="AJ45" s="196"/>
      <c r="AK45" s="196"/>
    </row>
    <row r="46" spans="1:28" s="192" customFormat="1" ht="17.25" customHeight="1">
      <c r="A46" s="484" t="s">
        <v>178</v>
      </c>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row>
    <row r="47" spans="1:28" s="192" customFormat="1" ht="26.25" customHeight="1">
      <c r="A47" s="490" t="s">
        <v>195</v>
      </c>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row>
  </sheetData>
  <sheetProtection/>
  <mergeCells count="51">
    <mergeCell ref="W38:W39"/>
    <mergeCell ref="E2:E3"/>
    <mergeCell ref="Y38:Y39"/>
    <mergeCell ref="Z38:Z39"/>
    <mergeCell ref="Z23:Z24"/>
    <mergeCell ref="A35:AB35"/>
    <mergeCell ref="W23:W24"/>
    <mergeCell ref="A38:A39"/>
    <mergeCell ref="V23:V24"/>
    <mergeCell ref="R38:R39"/>
    <mergeCell ref="Z2:Z3"/>
    <mergeCell ref="A19:AB19"/>
    <mergeCell ref="N23:N24"/>
    <mergeCell ref="O23:O24"/>
    <mergeCell ref="P23:P24"/>
    <mergeCell ref="X23:X24"/>
    <mergeCell ref="Y23:Y24"/>
    <mergeCell ref="U2:U3"/>
    <mergeCell ref="V38:V39"/>
    <mergeCell ref="R2:R3"/>
    <mergeCell ref="Q23:Q24"/>
    <mergeCell ref="V2:V3"/>
    <mergeCell ref="U23:U24"/>
    <mergeCell ref="S38:S39"/>
    <mergeCell ref="C2:C3"/>
    <mergeCell ref="Q2:Q3"/>
    <mergeCell ref="D2:D3"/>
    <mergeCell ref="I2:I3"/>
    <mergeCell ref="T38:T39"/>
    <mergeCell ref="U38:U39"/>
    <mergeCell ref="P2:P3"/>
    <mergeCell ref="Y2:Y3"/>
    <mergeCell ref="X2:X3"/>
    <mergeCell ref="F2:F3"/>
    <mergeCell ref="T23:T24"/>
    <mergeCell ref="O2:O3"/>
    <mergeCell ref="G2:G3"/>
    <mergeCell ref="H2:H3"/>
    <mergeCell ref="R23:R24"/>
    <mergeCell ref="S23:S24"/>
    <mergeCell ref="S2:S3"/>
    <mergeCell ref="X38:X39"/>
    <mergeCell ref="N2:N3"/>
    <mergeCell ref="T2:T3"/>
    <mergeCell ref="A46:AB46"/>
    <mergeCell ref="A47:AB47"/>
    <mergeCell ref="J2:J3"/>
    <mergeCell ref="K2:K3"/>
    <mergeCell ref="L2:L3"/>
    <mergeCell ref="M2:M3"/>
    <mergeCell ref="W2:W3"/>
  </mergeCells>
  <printOptions/>
  <pageMargins left="0.7" right="0.7" top="0.75" bottom="0.75" header="0.3" footer="0.3"/>
  <pageSetup fitToHeight="1" fitToWidth="1" horizontalDpi="600" verticalDpi="600" orientation="portrait" paperSize="9" scale="53" r:id="rId1"/>
  <headerFooter>
    <oddHeader>&amp;R&amp;"Arial,Bold"&amp;16BUS AND COACH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L93"/>
  <sheetViews>
    <sheetView zoomScale="75" zoomScaleNormal="75" zoomScalePageLayoutView="55" workbookViewId="0" topLeftCell="A7">
      <selection activeCell="P1" sqref="P1:P16384"/>
    </sheetView>
  </sheetViews>
  <sheetFormatPr defaultColWidth="9.140625" defaultRowHeight="12.75"/>
  <cols>
    <col min="1" max="1" width="10.140625" style="88" customWidth="1"/>
    <col min="2" max="2" width="10.7109375" style="107" hidden="1" customWidth="1"/>
    <col min="3" max="3" width="28.8515625" style="107" customWidth="1"/>
    <col min="4" max="14" width="11.57421875" style="107" hidden="1" customWidth="1"/>
    <col min="15" max="16" width="11.140625" style="107" hidden="1" customWidth="1"/>
    <col min="17" max="20" width="11.140625" style="107" customWidth="1"/>
    <col min="21" max="21" width="11.140625" style="88" customWidth="1"/>
    <col min="22" max="26" width="11.140625" style="107" customWidth="1"/>
    <col min="27" max="27" width="10.140625" style="107" bestFit="1" customWidth="1"/>
    <col min="28" max="28" width="9.57421875" style="107" bestFit="1" customWidth="1"/>
    <col min="29" max="16384" width="9.140625" style="107" customWidth="1"/>
  </cols>
  <sheetData>
    <row r="1" spans="1:29" s="71" customFormat="1" ht="21.75" customHeight="1" thickBot="1">
      <c r="A1" s="79" t="s">
        <v>215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row>
    <row r="2" spans="1:29" s="71" customFormat="1" ht="21.75" customHeight="1">
      <c r="A2" s="70"/>
      <c r="B2" s="47"/>
      <c r="C2" s="47"/>
      <c r="D2" s="508" t="s">
        <v>216</v>
      </c>
      <c r="E2" s="507" t="s">
        <v>217</v>
      </c>
      <c r="F2" s="508" t="s">
        <v>218</v>
      </c>
      <c r="G2" s="507" t="s">
        <v>219</v>
      </c>
      <c r="H2" s="508" t="s">
        <v>220</v>
      </c>
      <c r="I2" s="507" t="s">
        <v>221</v>
      </c>
      <c r="J2" s="508" t="s">
        <v>222</v>
      </c>
      <c r="K2" s="507" t="s">
        <v>223</v>
      </c>
      <c r="L2" s="508" t="s">
        <v>224</v>
      </c>
      <c r="M2" s="507" t="s">
        <v>225</v>
      </c>
      <c r="N2" s="508" t="s">
        <v>226</v>
      </c>
      <c r="O2" s="507" t="s">
        <v>74</v>
      </c>
      <c r="P2" s="508" t="s">
        <v>75</v>
      </c>
      <c r="Q2" s="507" t="s">
        <v>76</v>
      </c>
      <c r="R2" s="477" t="s">
        <v>77</v>
      </c>
      <c r="S2" s="479" t="s">
        <v>78</v>
      </c>
      <c r="T2" s="479" t="s">
        <v>79</v>
      </c>
      <c r="U2" s="475" t="s">
        <v>80</v>
      </c>
      <c r="V2" s="475" t="s">
        <v>81</v>
      </c>
      <c r="W2" s="475" t="s">
        <v>82</v>
      </c>
      <c r="X2" s="475" t="s">
        <v>83</v>
      </c>
      <c r="Y2" s="475" t="s">
        <v>84</v>
      </c>
      <c r="Z2" s="475" t="s">
        <v>85</v>
      </c>
      <c r="AA2" s="487" t="s">
        <v>201</v>
      </c>
      <c r="AB2" s="503" t="s">
        <v>86</v>
      </c>
      <c r="AC2" s="504"/>
    </row>
    <row r="3" spans="1:29" s="104" customFormat="1" ht="21" customHeight="1" thickBot="1">
      <c r="A3" s="151"/>
      <c r="B3" s="151"/>
      <c r="C3" s="151"/>
      <c r="D3" s="480"/>
      <c r="E3" s="476"/>
      <c r="F3" s="480"/>
      <c r="G3" s="476"/>
      <c r="H3" s="480"/>
      <c r="I3" s="476"/>
      <c r="J3" s="480"/>
      <c r="K3" s="476"/>
      <c r="L3" s="480"/>
      <c r="M3" s="476"/>
      <c r="N3" s="480"/>
      <c r="O3" s="476"/>
      <c r="P3" s="480"/>
      <c r="Q3" s="476"/>
      <c r="R3" s="478"/>
      <c r="S3" s="480"/>
      <c r="T3" s="480"/>
      <c r="U3" s="476"/>
      <c r="V3" s="476"/>
      <c r="W3" s="476"/>
      <c r="X3" s="476"/>
      <c r="Y3" s="476"/>
      <c r="Z3" s="476"/>
      <c r="AA3" s="488"/>
      <c r="AB3" s="74" t="s">
        <v>87</v>
      </c>
      <c r="AC3" s="75" t="s">
        <v>88</v>
      </c>
    </row>
    <row r="4" spans="1:28" ht="12.75" customHeight="1" thickTop="1">
      <c r="A4" s="105"/>
      <c r="B4" s="88"/>
      <c r="C4" s="88"/>
      <c r="D4" s="88"/>
      <c r="E4" s="88"/>
      <c r="F4" s="88"/>
      <c r="G4" s="88"/>
      <c r="H4" s="88"/>
      <c r="I4" s="88"/>
      <c r="J4" s="88"/>
      <c r="K4" s="88"/>
      <c r="L4" s="88"/>
      <c r="M4" s="88"/>
      <c r="N4" s="88"/>
      <c r="O4" s="106"/>
      <c r="P4" s="106"/>
      <c r="Q4" s="106"/>
      <c r="S4" s="106"/>
      <c r="T4" s="106"/>
      <c r="U4" s="106"/>
      <c r="V4" s="106"/>
      <c r="W4" s="106"/>
      <c r="X4" s="106"/>
      <c r="Y4" s="106"/>
      <c r="Z4" s="106"/>
      <c r="AA4" s="106" t="s">
        <v>214</v>
      </c>
      <c r="AB4" s="149"/>
    </row>
    <row r="5" spans="1:29" ht="15" customHeight="1">
      <c r="A5" s="47" t="s">
        <v>227</v>
      </c>
      <c r="B5" s="47"/>
      <c r="C5" s="47"/>
      <c r="D5" s="47">
        <v>13</v>
      </c>
      <c r="E5" s="47">
        <v>12.5</v>
      </c>
      <c r="F5" s="47">
        <v>12.9</v>
      </c>
      <c r="G5" s="47">
        <v>12.6</v>
      </c>
      <c r="H5" s="47">
        <v>12.6</v>
      </c>
      <c r="I5" s="47">
        <v>12.1</v>
      </c>
      <c r="J5" s="47">
        <v>12.3</v>
      </c>
      <c r="K5" s="47">
        <v>12.1</v>
      </c>
      <c r="L5" s="47">
        <v>12.4</v>
      </c>
      <c r="M5" s="47">
        <v>12.2</v>
      </c>
      <c r="N5" s="47">
        <v>12.8</v>
      </c>
      <c r="O5" s="84">
        <v>13.3</v>
      </c>
      <c r="P5" s="84">
        <v>13.5</v>
      </c>
      <c r="Q5" s="84">
        <v>13.4</v>
      </c>
      <c r="R5" s="328">
        <v>13.6</v>
      </c>
      <c r="S5" s="329">
        <v>10.3430150772947</v>
      </c>
      <c r="T5" s="84">
        <v>10.6206849047619</v>
      </c>
      <c r="U5" s="84">
        <v>10.851236411764699</v>
      </c>
      <c r="V5" s="84">
        <v>11.542165216011</v>
      </c>
      <c r="W5" s="108">
        <v>11.4070163567251</v>
      </c>
      <c r="X5" s="108">
        <v>11.1204117347915</v>
      </c>
      <c r="Y5" s="108">
        <v>10.8156734285714</v>
      </c>
      <c r="Z5" s="108">
        <v>10.780769271062299</v>
      </c>
      <c r="AA5" s="108">
        <v>10.3085686373626</v>
      </c>
      <c r="AB5" s="90">
        <f>(AA5-Z5)/Z5*100</f>
        <v>-4.380027267322927</v>
      </c>
      <c r="AC5" s="91">
        <f>(AA5-V5)/V5*100</f>
        <v>-10.687739740002913</v>
      </c>
    </row>
    <row r="6" spans="1:28" ht="15" customHeight="1">
      <c r="A6" s="47" t="s">
        <v>228</v>
      </c>
      <c r="B6" s="47"/>
      <c r="C6" s="47"/>
      <c r="D6" s="47"/>
      <c r="E6" s="47"/>
      <c r="F6" s="47"/>
      <c r="G6" s="47"/>
      <c r="H6" s="47"/>
      <c r="I6" s="47"/>
      <c r="J6" s="47"/>
      <c r="K6" s="47"/>
      <c r="L6" s="47"/>
      <c r="M6" s="47"/>
      <c r="N6" s="47"/>
      <c r="O6" s="84"/>
      <c r="P6" s="84"/>
      <c r="Q6" s="84"/>
      <c r="R6" s="328"/>
      <c r="S6" s="329"/>
      <c r="T6" s="84"/>
      <c r="U6" s="84"/>
      <c r="V6" s="84"/>
      <c r="W6" s="84"/>
      <c r="X6" s="84"/>
      <c r="Y6" s="84"/>
      <c r="Z6" s="84"/>
      <c r="AA6" s="84"/>
      <c r="AB6" s="150"/>
    </row>
    <row r="7" spans="1:29" ht="15" customHeight="1">
      <c r="A7" s="109" t="s">
        <v>229</v>
      </c>
      <c r="B7" s="47"/>
      <c r="C7" s="47"/>
      <c r="D7" s="47">
        <v>4.1</v>
      </c>
      <c r="E7" s="47">
        <v>4</v>
      </c>
      <c r="F7" s="47">
        <v>3.9</v>
      </c>
      <c r="G7" s="47">
        <v>3.6</v>
      </c>
      <c r="H7" s="47">
        <v>3.6</v>
      </c>
      <c r="I7" s="47">
        <v>3.5</v>
      </c>
      <c r="J7" s="47">
        <v>3.1</v>
      </c>
      <c r="K7" s="47">
        <v>3</v>
      </c>
      <c r="L7" s="47">
        <v>2.8</v>
      </c>
      <c r="M7" s="47">
        <v>2.8</v>
      </c>
      <c r="N7" s="47">
        <v>2.5</v>
      </c>
      <c r="O7" s="84">
        <v>2.5</v>
      </c>
      <c r="P7" s="84">
        <v>2.8</v>
      </c>
      <c r="Q7" s="84">
        <v>2.6</v>
      </c>
      <c r="R7" s="328">
        <v>2.8</v>
      </c>
      <c r="S7" s="329">
        <v>2.0276102367149798</v>
      </c>
      <c r="T7" s="84">
        <v>2.08097268253968</v>
      </c>
      <c r="U7" s="84">
        <v>2.21733185620915</v>
      </c>
      <c r="V7" s="84">
        <v>2.3973444037267098</v>
      </c>
      <c r="W7" s="108">
        <v>2.1955847017543904</v>
      </c>
      <c r="X7" s="108">
        <v>2.34663731214399</v>
      </c>
      <c r="Y7" s="108">
        <v>2.1637933809523804</v>
      </c>
      <c r="Z7" s="108">
        <v>2.25687356776557</v>
      </c>
      <c r="AA7" s="108">
        <v>2.16881413553114</v>
      </c>
      <c r="AB7" s="90">
        <f>(AA7-Z7)/Z7*100</f>
        <v>-3.9018327606899863</v>
      </c>
      <c r="AC7" s="91">
        <f>(AA7-V7)/V7*100</f>
        <v>-9.532642362120185</v>
      </c>
    </row>
    <row r="8" spans="1:29" ht="15" customHeight="1">
      <c r="A8" s="109" t="s">
        <v>230</v>
      </c>
      <c r="B8" s="47"/>
      <c r="C8" s="47"/>
      <c r="D8" s="47">
        <v>2.7</v>
      </c>
      <c r="E8" s="47">
        <v>2.7</v>
      </c>
      <c r="F8" s="47">
        <v>2.5</v>
      </c>
      <c r="G8" s="47">
        <v>2.2</v>
      </c>
      <c r="H8" s="47">
        <v>2.3</v>
      </c>
      <c r="I8" s="47">
        <v>2</v>
      </c>
      <c r="J8" s="47">
        <v>1.9</v>
      </c>
      <c r="K8" s="47">
        <v>1.9</v>
      </c>
      <c r="L8" s="47">
        <v>1.8</v>
      </c>
      <c r="M8" s="47">
        <v>1.8</v>
      </c>
      <c r="N8" s="47">
        <v>1.8</v>
      </c>
      <c r="O8" s="84">
        <v>1.7</v>
      </c>
      <c r="P8" s="84">
        <v>2.2</v>
      </c>
      <c r="Q8" s="84">
        <v>1.9</v>
      </c>
      <c r="R8" s="328">
        <v>2.1</v>
      </c>
      <c r="S8" s="329">
        <v>1.37466654727398</v>
      </c>
      <c r="T8" s="84">
        <v>1.38116787301587</v>
      </c>
      <c r="U8" s="84">
        <v>1.48525218954248</v>
      </c>
      <c r="V8" s="84">
        <v>1.5688048033126298</v>
      </c>
      <c r="W8" s="108">
        <v>1.64593005847953</v>
      </c>
      <c r="X8" s="108">
        <v>1.14034146684894</v>
      </c>
      <c r="Y8" s="108">
        <v>1.1271546190476198</v>
      </c>
      <c r="Z8" s="108">
        <v>1.4394381025641</v>
      </c>
      <c r="AA8" s="108">
        <v>1.4134452527472499</v>
      </c>
      <c r="AB8" s="90">
        <f>(AA8-Z8)/Z8*100</f>
        <v>-1.8057636358624</v>
      </c>
      <c r="AC8" s="91">
        <f>(AA8-V8)/V8*100</f>
        <v>-9.90305168860578</v>
      </c>
    </row>
    <row r="9" spans="1:29" ht="15" customHeight="1">
      <c r="A9" s="109" t="s">
        <v>231</v>
      </c>
      <c r="B9" s="47"/>
      <c r="C9" s="47"/>
      <c r="D9" s="47">
        <v>6.8</v>
      </c>
      <c r="E9" s="47">
        <v>6.7</v>
      </c>
      <c r="F9" s="47">
        <v>6.4</v>
      </c>
      <c r="G9" s="47">
        <v>5.8</v>
      </c>
      <c r="H9" s="47">
        <v>5.9</v>
      </c>
      <c r="I9" s="47">
        <v>5.5</v>
      </c>
      <c r="J9" s="47">
        <v>5</v>
      </c>
      <c r="K9" s="47">
        <v>4.9</v>
      </c>
      <c r="L9" s="47">
        <v>4.5</v>
      </c>
      <c r="M9" s="47">
        <v>4.6</v>
      </c>
      <c r="N9" s="47">
        <v>4.3</v>
      </c>
      <c r="O9" s="84">
        <v>4.2</v>
      </c>
      <c r="P9" s="84">
        <v>5</v>
      </c>
      <c r="Q9" s="84">
        <v>4.4</v>
      </c>
      <c r="R9" s="328">
        <v>4.9</v>
      </c>
      <c r="S9" s="329">
        <v>3.40227678398896</v>
      </c>
      <c r="T9" s="84">
        <v>3.4621405555555502</v>
      </c>
      <c r="U9" s="84">
        <v>3.7025840457516295</v>
      </c>
      <c r="V9" s="84">
        <v>3.9661492070393396</v>
      </c>
      <c r="W9" s="108">
        <v>3.8415147602339204</v>
      </c>
      <c r="X9" s="108">
        <v>3.4869787789929303</v>
      </c>
      <c r="Y9" s="108">
        <v>3.290948</v>
      </c>
      <c r="Z9" s="108">
        <v>3.69631167032967</v>
      </c>
      <c r="AA9" s="108">
        <v>3.58225938827839</v>
      </c>
      <c r="AB9" s="90">
        <f>(AA9-Z9)/Z9*100</f>
        <v>-3.085569947111845</v>
      </c>
      <c r="AC9" s="91">
        <f>(AA9-V9)/V9*100</f>
        <v>-9.67915725610123</v>
      </c>
    </row>
    <row r="10" spans="1:28" ht="15" customHeight="1">
      <c r="A10" s="47"/>
      <c r="B10" s="47"/>
      <c r="C10" s="47"/>
      <c r="D10" s="47"/>
      <c r="E10" s="47"/>
      <c r="F10" s="47"/>
      <c r="G10" s="47"/>
      <c r="H10" s="47"/>
      <c r="I10" s="47"/>
      <c r="J10" s="47"/>
      <c r="K10" s="47"/>
      <c r="L10" s="47"/>
      <c r="M10" s="47"/>
      <c r="N10" s="47"/>
      <c r="O10" s="84"/>
      <c r="P10" s="84"/>
      <c r="Q10" s="84"/>
      <c r="R10" s="328"/>
      <c r="S10" s="329"/>
      <c r="T10" s="84"/>
      <c r="U10" s="84"/>
      <c r="V10" s="84"/>
      <c r="W10" s="84"/>
      <c r="X10" s="84"/>
      <c r="Y10" s="84"/>
      <c r="Z10" s="84"/>
      <c r="AA10" s="84"/>
      <c r="AB10" s="150"/>
    </row>
    <row r="11" spans="1:29" ht="15" customHeight="1" thickBot="1">
      <c r="A11" s="79" t="s">
        <v>232</v>
      </c>
      <c r="B11" s="79"/>
      <c r="C11" s="79"/>
      <c r="D11" s="79">
        <v>19.8</v>
      </c>
      <c r="E11" s="79">
        <v>19.3</v>
      </c>
      <c r="F11" s="79">
        <v>19.4</v>
      </c>
      <c r="G11" s="79">
        <v>18.4</v>
      </c>
      <c r="H11" s="79">
        <v>18.5</v>
      </c>
      <c r="I11" s="79">
        <v>17.6</v>
      </c>
      <c r="J11" s="79">
        <v>17.3</v>
      </c>
      <c r="K11" s="79">
        <v>17</v>
      </c>
      <c r="L11" s="79">
        <v>17</v>
      </c>
      <c r="M11" s="79">
        <v>16.7</v>
      </c>
      <c r="N11" s="79">
        <v>17.1</v>
      </c>
      <c r="O11" s="110">
        <v>17.5</v>
      </c>
      <c r="P11" s="110">
        <v>18.5</v>
      </c>
      <c r="Q11" s="110">
        <v>17.8</v>
      </c>
      <c r="R11" s="330">
        <v>18.5</v>
      </c>
      <c r="S11" s="331">
        <v>13.74529186128366</v>
      </c>
      <c r="T11" s="110">
        <v>14.08282546031745</v>
      </c>
      <c r="U11" s="110">
        <v>14.553820457516329</v>
      </c>
      <c r="V11" s="110">
        <v>15.50831442305034</v>
      </c>
      <c r="W11" s="111">
        <v>15.24853111695902</v>
      </c>
      <c r="X11" s="111">
        <v>14.60739051378443</v>
      </c>
      <c r="Y11" s="111">
        <v>14.1066214285714</v>
      </c>
      <c r="Z11" s="111">
        <v>14.477080941391971</v>
      </c>
      <c r="AA11" s="111">
        <v>13.890828025640989</v>
      </c>
      <c r="AB11" s="95">
        <f>(AA11-Z11)/Z11*100</f>
        <v>-4.049524335218743</v>
      </c>
      <c r="AC11" s="96">
        <f>(AA11-V11)/V11*100</f>
        <v>-10.429801416750015</v>
      </c>
    </row>
    <row r="12" spans="1:21" ht="12.75" customHeight="1">
      <c r="A12" s="92" t="s">
        <v>233</v>
      </c>
      <c r="B12" s="88"/>
      <c r="C12" s="88"/>
      <c r="D12" s="88"/>
      <c r="E12" s="88"/>
      <c r="F12" s="88"/>
      <c r="G12" s="88"/>
      <c r="H12" s="88"/>
      <c r="I12" s="88"/>
      <c r="J12" s="88"/>
      <c r="K12" s="88"/>
      <c r="L12" s="88"/>
      <c r="M12" s="88"/>
      <c r="N12" s="88"/>
      <c r="O12" s="88"/>
      <c r="P12" s="88"/>
      <c r="Q12" s="88"/>
      <c r="R12" s="88"/>
      <c r="S12" s="88"/>
      <c r="U12" s="107"/>
    </row>
    <row r="13" spans="1:21" ht="12.75" customHeight="1">
      <c r="A13" s="92" t="s">
        <v>234</v>
      </c>
      <c r="B13" s="88"/>
      <c r="C13" s="88"/>
      <c r="D13" s="88"/>
      <c r="E13" s="88"/>
      <c r="F13" s="88"/>
      <c r="G13" s="88"/>
      <c r="H13" s="88"/>
      <c r="I13" s="88"/>
      <c r="J13" s="88"/>
      <c r="K13" s="88"/>
      <c r="L13" s="88"/>
      <c r="M13" s="88"/>
      <c r="N13" s="88"/>
      <c r="O13" s="88"/>
      <c r="P13" s="88"/>
      <c r="Q13" s="88"/>
      <c r="R13" s="88"/>
      <c r="S13" s="88"/>
      <c r="U13" s="107"/>
    </row>
    <row r="14" spans="1:21" ht="12.75" customHeight="1">
      <c r="A14" s="92" t="s">
        <v>235</v>
      </c>
      <c r="S14" s="88"/>
      <c r="U14" s="107"/>
    </row>
    <row r="15" spans="1:27" ht="15">
      <c r="A15" s="92" t="s">
        <v>236</v>
      </c>
      <c r="B15" s="71"/>
      <c r="C15" s="71"/>
      <c r="D15" s="71"/>
      <c r="E15" s="71"/>
      <c r="F15" s="71"/>
      <c r="G15" s="71"/>
      <c r="H15" s="71"/>
      <c r="I15" s="71"/>
      <c r="J15" s="71"/>
      <c r="K15" s="71"/>
      <c r="L15" s="71"/>
      <c r="M15" s="71"/>
      <c r="N15" s="71"/>
      <c r="O15" s="71"/>
      <c r="P15" s="71"/>
      <c r="Q15" s="71"/>
      <c r="R15" s="71"/>
      <c r="S15" s="47"/>
      <c r="T15" s="71"/>
      <c r="U15" s="71"/>
      <c r="V15" s="71"/>
      <c r="W15" s="71"/>
      <c r="X15" s="71"/>
      <c r="Y15" s="71"/>
      <c r="Z15" s="71"/>
      <c r="AA15" s="71"/>
    </row>
    <row r="16" spans="1:26" s="71" customFormat="1" ht="12.75" customHeight="1">
      <c r="A16" s="47"/>
      <c r="N16" s="112"/>
      <c r="O16" s="112"/>
      <c r="P16" s="112"/>
      <c r="Q16" s="112"/>
      <c r="R16" s="112"/>
      <c r="S16" s="113"/>
      <c r="T16" s="112"/>
      <c r="U16" s="112"/>
      <c r="V16" s="112"/>
      <c r="W16" s="112"/>
      <c r="X16" s="112"/>
      <c r="Z16" s="114"/>
    </row>
    <row r="17" spans="1:29" s="71" customFormat="1" ht="19.5" customHeight="1" thickBot="1">
      <c r="A17" s="79" t="s">
        <v>245</v>
      </c>
      <c r="B17" s="83"/>
      <c r="C17" s="83"/>
      <c r="D17" s="83"/>
      <c r="E17" s="83"/>
      <c r="F17" s="83"/>
      <c r="G17" s="83"/>
      <c r="H17" s="83"/>
      <c r="I17" s="83"/>
      <c r="J17" s="83"/>
      <c r="K17" s="83"/>
      <c r="L17" s="83"/>
      <c r="M17" s="83"/>
      <c r="N17" s="83"/>
      <c r="O17" s="83"/>
      <c r="P17" s="83"/>
      <c r="Q17" s="83"/>
      <c r="R17" s="83"/>
      <c r="S17" s="59"/>
      <c r="T17" s="83"/>
      <c r="U17" s="83"/>
      <c r="V17" s="83"/>
      <c r="W17" s="83"/>
      <c r="X17" s="59"/>
      <c r="Y17" s="83"/>
      <c r="Z17" s="59"/>
      <c r="AA17" s="59" t="s">
        <v>237</v>
      </c>
      <c r="AB17" s="505"/>
      <c r="AC17" s="506"/>
    </row>
    <row r="18" spans="1:29" s="71" customFormat="1" ht="27.75" customHeight="1">
      <c r="A18" s="70"/>
      <c r="B18" s="70"/>
      <c r="C18" s="70"/>
      <c r="D18" s="70"/>
      <c r="E18" s="70"/>
      <c r="F18" s="70"/>
      <c r="G18" s="70"/>
      <c r="H18" s="70"/>
      <c r="I18" s="81">
        <v>1995</v>
      </c>
      <c r="J18" s="81">
        <v>1996</v>
      </c>
      <c r="K18" s="81">
        <v>1997</v>
      </c>
      <c r="L18" s="81">
        <v>1998</v>
      </c>
      <c r="M18" s="81">
        <v>1999</v>
      </c>
      <c r="N18" s="81">
        <v>2000</v>
      </c>
      <c r="O18" s="81">
        <v>2001</v>
      </c>
      <c r="P18" s="81">
        <v>2002</v>
      </c>
      <c r="Q18" s="499">
        <v>2003</v>
      </c>
      <c r="R18" s="499">
        <v>2004</v>
      </c>
      <c r="S18" s="499">
        <v>2005</v>
      </c>
      <c r="T18" s="499">
        <v>2006</v>
      </c>
      <c r="U18" s="499">
        <v>2007</v>
      </c>
      <c r="V18" s="499">
        <v>2008</v>
      </c>
      <c r="W18" s="499">
        <v>2009</v>
      </c>
      <c r="X18" s="499">
        <v>2010</v>
      </c>
      <c r="Y18" s="499">
        <v>2011</v>
      </c>
      <c r="Z18" s="499">
        <v>2012</v>
      </c>
      <c r="AA18" s="501">
        <v>2013</v>
      </c>
      <c r="AB18" s="503" t="s">
        <v>86</v>
      </c>
      <c r="AC18" s="504"/>
    </row>
    <row r="19" spans="1:29" s="71" customFormat="1" ht="27.75" customHeight="1" thickBot="1">
      <c r="A19" s="73"/>
      <c r="B19" s="73"/>
      <c r="C19" s="73"/>
      <c r="D19" s="73"/>
      <c r="E19" s="73"/>
      <c r="F19" s="73"/>
      <c r="G19" s="73"/>
      <c r="H19" s="73"/>
      <c r="I19" s="152"/>
      <c r="J19" s="152"/>
      <c r="K19" s="152"/>
      <c r="L19" s="152"/>
      <c r="M19" s="152"/>
      <c r="N19" s="152"/>
      <c r="O19" s="152"/>
      <c r="P19" s="152"/>
      <c r="Q19" s="465"/>
      <c r="R19" s="465"/>
      <c r="S19" s="465"/>
      <c r="T19" s="465"/>
      <c r="U19" s="465"/>
      <c r="V19" s="465"/>
      <c r="W19" s="465"/>
      <c r="X19" s="465"/>
      <c r="Y19" s="465"/>
      <c r="Z19" s="465"/>
      <c r="AA19" s="502"/>
      <c r="AB19" s="74" t="s">
        <v>87</v>
      </c>
      <c r="AC19" s="75" t="s">
        <v>88</v>
      </c>
    </row>
    <row r="20" spans="1:29" s="71" customFormat="1" ht="15" customHeight="1" thickTop="1">
      <c r="A20" s="47"/>
      <c r="B20" s="47"/>
      <c r="C20" s="47"/>
      <c r="D20" s="47"/>
      <c r="E20" s="47"/>
      <c r="F20" s="47"/>
      <c r="G20" s="47"/>
      <c r="H20" s="47"/>
      <c r="I20" s="47"/>
      <c r="J20" s="47"/>
      <c r="K20" s="47"/>
      <c r="L20" s="47"/>
      <c r="M20" s="47"/>
      <c r="N20" s="47"/>
      <c r="Y20" s="115"/>
      <c r="Z20" s="115"/>
      <c r="AB20" s="120"/>
      <c r="AC20" s="47"/>
    </row>
    <row r="21" spans="1:29" s="71" customFormat="1" ht="15" customHeight="1">
      <c r="A21" s="70" t="s">
        <v>238</v>
      </c>
      <c r="B21" s="47"/>
      <c r="C21" s="47"/>
      <c r="D21" s="47"/>
      <c r="E21" s="47"/>
      <c r="F21" s="47"/>
      <c r="G21" s="47"/>
      <c r="H21" s="47"/>
      <c r="I21" s="47"/>
      <c r="J21" s="47"/>
      <c r="K21" s="47"/>
      <c r="L21" s="47"/>
      <c r="M21" s="47"/>
      <c r="N21" s="47"/>
      <c r="Y21" s="115"/>
      <c r="Z21" s="115"/>
      <c r="AB21" s="85"/>
      <c r="AC21" s="86"/>
    </row>
    <row r="22" spans="1:29" s="71" customFormat="1" ht="15" customHeight="1">
      <c r="A22" s="47" t="s">
        <v>108</v>
      </c>
      <c r="B22" s="47"/>
      <c r="C22" s="47"/>
      <c r="D22" s="47"/>
      <c r="E22" s="47"/>
      <c r="F22" s="47"/>
      <c r="G22" s="47"/>
      <c r="H22" s="47"/>
      <c r="I22" s="116">
        <f aca="true" t="shared" si="0" ref="I22:P23">I35/$P35*100</f>
        <v>75.08021390374331</v>
      </c>
      <c r="J22" s="116">
        <f t="shared" si="0"/>
        <v>77.43315508021391</v>
      </c>
      <c r="K22" s="116">
        <f t="shared" si="0"/>
        <v>83.20855614973262</v>
      </c>
      <c r="L22" s="116">
        <f t="shared" si="0"/>
        <v>89.94652406417111</v>
      </c>
      <c r="M22" s="116">
        <f t="shared" si="0"/>
        <v>93.58288770053476</v>
      </c>
      <c r="N22" s="116">
        <f t="shared" si="0"/>
        <v>95.8288770053476</v>
      </c>
      <c r="O22" s="116">
        <f t="shared" si="0"/>
        <v>98.6096256684492</v>
      </c>
      <c r="P22" s="116">
        <f t="shared" si="0"/>
        <v>100</v>
      </c>
      <c r="Q22" s="116">
        <f aca="true" t="shared" si="1" ref="Q22:AA23">Q35/$P35*100</f>
        <v>102.7807486631016</v>
      </c>
      <c r="R22" s="116">
        <f t="shared" si="1"/>
        <v>103.85026737967912</v>
      </c>
      <c r="S22" s="116">
        <f t="shared" si="1"/>
        <v>106.95187165775401</v>
      </c>
      <c r="T22" s="116">
        <f t="shared" si="1"/>
        <v>112.40641711229947</v>
      </c>
      <c r="U22" s="116">
        <f t="shared" si="1"/>
        <v>119.14438502673796</v>
      </c>
      <c r="V22" s="116">
        <f t="shared" si="1"/>
        <v>124.81283422459893</v>
      </c>
      <c r="W22" s="116">
        <f t="shared" si="1"/>
        <v>135.28482856414038</v>
      </c>
      <c r="X22" s="116">
        <f t="shared" si="1"/>
        <v>138.55032441418336</v>
      </c>
      <c r="Y22" s="116">
        <f t="shared" si="1"/>
        <v>141.36224509149395</v>
      </c>
      <c r="Z22" s="116">
        <f t="shared" si="1"/>
        <v>148.78028115401824</v>
      </c>
      <c r="AA22" s="116">
        <f>AA35/$P35*100</f>
        <v>155.20130222622421</v>
      </c>
      <c r="AB22" s="90">
        <f>(AA22-Z22)/Z22*100</f>
        <v>4.315774256105145</v>
      </c>
      <c r="AC22" s="91">
        <f>(AA22-V22)/V22*100</f>
        <v>24.347230146974844</v>
      </c>
    </row>
    <row r="23" spans="1:29" s="71" customFormat="1" ht="15" customHeight="1">
      <c r="A23" s="47" t="s">
        <v>109</v>
      </c>
      <c r="B23" s="47"/>
      <c r="C23" s="47"/>
      <c r="D23" s="47"/>
      <c r="E23" s="47"/>
      <c r="F23" s="47"/>
      <c r="G23" s="47"/>
      <c r="H23" s="47"/>
      <c r="I23" s="116">
        <f t="shared" si="0"/>
        <v>74.7685185185185</v>
      </c>
      <c r="J23" s="116">
        <f t="shared" si="0"/>
        <v>78.24074074074073</v>
      </c>
      <c r="K23" s="116">
        <f t="shared" si="0"/>
        <v>82.29166666666666</v>
      </c>
      <c r="L23" s="116">
        <f t="shared" si="0"/>
        <v>86.68981481481481</v>
      </c>
      <c r="M23" s="116">
        <f t="shared" si="0"/>
        <v>90.62499999999999</v>
      </c>
      <c r="N23" s="116">
        <f t="shared" si="0"/>
        <v>93.63425925925925</v>
      </c>
      <c r="O23" s="116">
        <f t="shared" si="0"/>
        <v>97.33796296296295</v>
      </c>
      <c r="P23" s="116">
        <f t="shared" si="0"/>
        <v>100</v>
      </c>
      <c r="Q23" s="116">
        <f t="shared" si="1"/>
        <v>103.24074074074075</v>
      </c>
      <c r="R23" s="116">
        <f t="shared" si="1"/>
        <v>108.10185185185186</v>
      </c>
      <c r="S23" s="116">
        <f t="shared" si="1"/>
        <v>115.74074074074075</v>
      </c>
      <c r="T23" s="116">
        <f t="shared" si="1"/>
        <v>124.88425925925925</v>
      </c>
      <c r="U23" s="116">
        <f t="shared" si="1"/>
        <v>127.77777777777777</v>
      </c>
      <c r="V23" s="116">
        <f t="shared" si="1"/>
        <v>131.25</v>
      </c>
      <c r="W23" s="116">
        <f t="shared" si="1"/>
        <v>142.4519213462829</v>
      </c>
      <c r="X23" s="116">
        <f t="shared" si="1"/>
        <v>149.25072616513216</v>
      </c>
      <c r="Y23" s="116">
        <f t="shared" si="1"/>
        <v>156.4723323235734</v>
      </c>
      <c r="Z23" s="116">
        <f t="shared" si="1"/>
        <v>165.9206211888678</v>
      </c>
      <c r="AA23" s="116">
        <f t="shared" si="1"/>
        <v>173.75849805113745</v>
      </c>
      <c r="AB23" s="90">
        <f>(AA23-Z23)/Z23*100</f>
        <v>4.723871454981937</v>
      </c>
      <c r="AC23" s="91">
        <f>(AA23-V23)/V23*100</f>
        <v>32.387427086580914</v>
      </c>
    </row>
    <row r="24" spans="1:29" s="71" customFormat="1" ht="15" customHeight="1">
      <c r="A24" s="47"/>
      <c r="B24" s="47"/>
      <c r="C24" s="47"/>
      <c r="D24" s="47"/>
      <c r="E24" s="47"/>
      <c r="F24" s="47"/>
      <c r="G24" s="47"/>
      <c r="H24" s="47"/>
      <c r="I24" s="117"/>
      <c r="J24" s="117"/>
      <c r="K24" s="117"/>
      <c r="L24" s="117"/>
      <c r="M24" s="117"/>
      <c r="N24" s="117"/>
      <c r="O24" s="117"/>
      <c r="P24" s="117"/>
      <c r="Q24" s="117"/>
      <c r="R24" s="117"/>
      <c r="S24" s="117"/>
      <c r="T24" s="117"/>
      <c r="U24" s="117"/>
      <c r="V24" s="117"/>
      <c r="W24" s="117"/>
      <c r="X24" s="117"/>
      <c r="Y24" s="117"/>
      <c r="Z24" s="117"/>
      <c r="AA24" s="117"/>
      <c r="AB24" s="118"/>
      <c r="AC24" s="78"/>
    </row>
    <row r="25" spans="1:29" s="71" customFormat="1" ht="15" customHeight="1">
      <c r="A25" s="70" t="s">
        <v>239</v>
      </c>
      <c r="B25" s="47"/>
      <c r="C25" s="47"/>
      <c r="D25" s="47"/>
      <c r="E25" s="47"/>
      <c r="F25" s="47"/>
      <c r="G25" s="47"/>
      <c r="H25" s="47"/>
      <c r="I25" s="119"/>
      <c r="J25" s="119"/>
      <c r="K25" s="119"/>
      <c r="L25" s="119"/>
      <c r="M25" s="119"/>
      <c r="N25" s="119"/>
      <c r="O25" s="119"/>
      <c r="P25" s="119"/>
      <c r="Q25" s="119"/>
      <c r="R25" s="119"/>
      <c r="S25" s="119"/>
      <c r="T25" s="119"/>
      <c r="U25" s="119"/>
      <c r="V25" s="119"/>
      <c r="W25" s="119"/>
      <c r="X25" s="119"/>
      <c r="Y25" s="119"/>
      <c r="Z25" s="119"/>
      <c r="AA25" s="119"/>
      <c r="AB25" s="120"/>
      <c r="AC25" s="47"/>
    </row>
    <row r="26" spans="1:29" s="71" customFormat="1" ht="15" customHeight="1">
      <c r="A26" s="71" t="s">
        <v>108</v>
      </c>
      <c r="I26" s="116">
        <f aca="true" t="shared" si="2" ref="I26:O27">I39/$P39*100</f>
        <v>88.83447600391774</v>
      </c>
      <c r="J26" s="116">
        <f t="shared" si="2"/>
        <v>89.22624877571009</v>
      </c>
      <c r="K26" s="116">
        <f t="shared" si="2"/>
        <v>93.33986287952987</v>
      </c>
      <c r="L26" s="116">
        <f t="shared" si="2"/>
        <v>97.64936336924585</v>
      </c>
      <c r="M26" s="116">
        <f t="shared" si="2"/>
        <v>99.51028403525955</v>
      </c>
      <c r="N26" s="116">
        <f t="shared" si="2"/>
        <v>99.31439764936339</v>
      </c>
      <c r="O26" s="116">
        <f t="shared" si="2"/>
        <v>99.90205680705192</v>
      </c>
      <c r="P26" s="116">
        <f>P39/$P39*100</f>
        <v>100</v>
      </c>
      <c r="Q26" s="116">
        <f aca="true" t="shared" si="3" ref="Q26:AA27">Q39/$P39*100</f>
        <v>99.60822722820765</v>
      </c>
      <c r="R26" s="116">
        <f t="shared" si="3"/>
        <v>98.1390793339863</v>
      </c>
      <c r="S26" s="116">
        <f t="shared" si="3"/>
        <v>97.94319294809011</v>
      </c>
      <c r="T26" s="116">
        <f t="shared" si="3"/>
        <v>100.58765915768855</v>
      </c>
      <c r="U26" s="116">
        <f t="shared" si="3"/>
        <v>101.66503428011752</v>
      </c>
      <c r="V26" s="116">
        <f t="shared" si="3"/>
        <v>102.64446620959843</v>
      </c>
      <c r="W26" s="116">
        <f t="shared" si="3"/>
        <v>111.65523996082274</v>
      </c>
      <c r="X26" s="116">
        <f t="shared" si="3"/>
        <v>109.50048971596473</v>
      </c>
      <c r="Y26" s="116">
        <f t="shared" si="3"/>
        <v>106.07247796278159</v>
      </c>
      <c r="Z26" s="116">
        <f t="shared" si="3"/>
        <v>107.83545543584721</v>
      </c>
      <c r="AA26" s="116">
        <f t="shared" si="3"/>
        <v>108.91283055827621</v>
      </c>
      <c r="AB26" s="90">
        <f>(AA26-Z26)/Z26*100</f>
        <v>0.9990917347865693</v>
      </c>
      <c r="AC26" s="91">
        <f>(AA26-V26)/V26*100</f>
        <v>6.106870229007645</v>
      </c>
    </row>
    <row r="27" spans="1:29" s="71" customFormat="1" ht="15" customHeight="1" thickBot="1">
      <c r="A27" s="83" t="s">
        <v>109</v>
      </c>
      <c r="B27" s="83"/>
      <c r="C27" s="83"/>
      <c r="D27" s="83"/>
      <c r="E27" s="83"/>
      <c r="F27" s="83"/>
      <c r="G27" s="83"/>
      <c r="H27" s="83"/>
      <c r="I27" s="121">
        <f t="shared" si="2"/>
        <v>88.5471898197243</v>
      </c>
      <c r="J27" s="121">
        <f t="shared" si="2"/>
        <v>90.13785790031814</v>
      </c>
      <c r="K27" s="121">
        <f t="shared" si="2"/>
        <v>92.47083775185578</v>
      </c>
      <c r="L27" s="121">
        <f t="shared" si="2"/>
        <v>94.06150583244963</v>
      </c>
      <c r="M27" s="121">
        <f t="shared" si="2"/>
        <v>96.39448568398728</v>
      </c>
      <c r="N27" s="121">
        <f t="shared" si="2"/>
        <v>97.03075291622481</v>
      </c>
      <c r="O27" s="121">
        <f t="shared" si="2"/>
        <v>98.72746553552491</v>
      </c>
      <c r="P27" s="121">
        <f>P40/$P40*100</f>
        <v>100</v>
      </c>
      <c r="Q27" s="121">
        <f t="shared" si="3"/>
        <v>100.10604453870626</v>
      </c>
      <c r="R27" s="121">
        <f t="shared" si="3"/>
        <v>102.2269353128314</v>
      </c>
      <c r="S27" s="121">
        <f t="shared" si="3"/>
        <v>106.04453870625663</v>
      </c>
      <c r="T27" s="121">
        <f t="shared" si="3"/>
        <v>111.77094379639449</v>
      </c>
      <c r="U27" s="121">
        <f t="shared" si="3"/>
        <v>109.11983032873809</v>
      </c>
      <c r="V27" s="121">
        <f t="shared" si="3"/>
        <v>107.95334040296925</v>
      </c>
      <c r="W27" s="121">
        <f t="shared" si="3"/>
        <v>117.70943796394486</v>
      </c>
      <c r="X27" s="121">
        <f t="shared" si="3"/>
        <v>118.02757158006362</v>
      </c>
      <c r="Y27" s="121">
        <f t="shared" si="3"/>
        <v>117.49734888653234</v>
      </c>
      <c r="Z27" s="121">
        <f t="shared" si="3"/>
        <v>120.25450689289502</v>
      </c>
      <c r="AA27" s="121">
        <f t="shared" si="3"/>
        <v>121.95121951219512</v>
      </c>
      <c r="AB27" s="95">
        <f>(AA27-Z27)/Z27*100</f>
        <v>1.410934744268073</v>
      </c>
      <c r="AC27" s="96">
        <f>(AA27-V27)/V27*100</f>
        <v>12.966601178781929</v>
      </c>
    </row>
    <row r="28" spans="1:26" s="71" customFormat="1" ht="15" customHeight="1">
      <c r="A28" s="88" t="s">
        <v>240</v>
      </c>
      <c r="B28" s="47"/>
      <c r="C28" s="47"/>
      <c r="D28" s="47"/>
      <c r="E28" s="47"/>
      <c r="F28" s="47"/>
      <c r="G28" s="47"/>
      <c r="H28" s="47"/>
      <c r="I28" s="47"/>
      <c r="J28" s="47"/>
      <c r="K28" s="47"/>
      <c r="L28" s="47"/>
      <c r="M28" s="47"/>
      <c r="N28" s="82"/>
      <c r="O28" s="82"/>
      <c r="P28" s="82"/>
      <c r="Q28" s="82"/>
      <c r="R28" s="82"/>
      <c r="S28" s="82"/>
      <c r="T28" s="82"/>
      <c r="U28" s="82"/>
      <c r="V28" s="82"/>
      <c r="W28" s="82"/>
      <c r="X28" s="82"/>
      <c r="Y28" s="115"/>
      <c r="Z28" s="115"/>
    </row>
    <row r="29" spans="1:26" s="71" customFormat="1" ht="15" customHeight="1">
      <c r="A29" s="88" t="s">
        <v>241</v>
      </c>
      <c r="B29" s="47"/>
      <c r="C29" s="47"/>
      <c r="D29" s="47"/>
      <c r="E29" s="47"/>
      <c r="F29" s="47"/>
      <c r="G29" s="47"/>
      <c r="H29" s="47"/>
      <c r="I29" s="47"/>
      <c r="J29" s="47"/>
      <c r="K29" s="47"/>
      <c r="L29" s="47"/>
      <c r="M29" s="47"/>
      <c r="N29" s="82"/>
      <c r="O29" s="82"/>
      <c r="P29" s="82"/>
      <c r="Q29" s="82"/>
      <c r="R29" s="82"/>
      <c r="S29" s="82"/>
      <c r="T29" s="82"/>
      <c r="U29" s="82"/>
      <c r="V29" s="82"/>
      <c r="W29" s="82"/>
      <c r="X29" s="82"/>
      <c r="Y29" s="115"/>
      <c r="Z29" s="115"/>
    </row>
    <row r="30" spans="1:26" s="71" customFormat="1" ht="15">
      <c r="A30" s="88"/>
      <c r="B30" s="88"/>
      <c r="C30" s="47"/>
      <c r="D30" s="47"/>
      <c r="E30" s="47"/>
      <c r="F30" s="47"/>
      <c r="G30" s="47"/>
      <c r="H30" s="47"/>
      <c r="I30" s="47"/>
      <c r="J30" s="47"/>
      <c r="K30" s="47"/>
      <c r="L30" s="47"/>
      <c r="M30" s="47"/>
      <c r="N30" s="82"/>
      <c r="O30" s="82"/>
      <c r="P30" s="82"/>
      <c r="Q30" s="82"/>
      <c r="R30" s="82"/>
      <c r="S30" s="82"/>
      <c r="T30" s="82"/>
      <c r="U30" s="82"/>
      <c r="V30" s="82"/>
      <c r="W30" s="82"/>
      <c r="X30" s="82"/>
      <c r="Y30" s="115"/>
      <c r="Z30" s="115"/>
    </row>
    <row r="31" spans="1:26" s="71" customFormat="1" ht="15" customHeight="1">
      <c r="A31" s="88"/>
      <c r="B31" s="47"/>
      <c r="C31" s="47"/>
      <c r="D31" s="47"/>
      <c r="E31" s="47"/>
      <c r="F31" s="47"/>
      <c r="G31" s="47"/>
      <c r="H31" s="47"/>
      <c r="I31" s="47"/>
      <c r="J31" s="47"/>
      <c r="K31" s="47"/>
      <c r="L31" s="47"/>
      <c r="M31" s="47"/>
      <c r="N31" s="82"/>
      <c r="O31" s="82"/>
      <c r="P31" s="82"/>
      <c r="Q31" s="82"/>
      <c r="R31" s="82"/>
      <c r="S31" s="82"/>
      <c r="T31" s="82"/>
      <c r="U31" s="82"/>
      <c r="V31" s="82"/>
      <c r="W31" s="82"/>
      <c r="X31" s="82"/>
      <c r="Y31" s="115"/>
      <c r="Z31" s="115"/>
    </row>
    <row r="32" spans="1:27" s="71" customFormat="1" ht="15" customHeight="1">
      <c r="A32" s="47" t="s">
        <v>242</v>
      </c>
      <c r="B32" s="47"/>
      <c r="C32" s="47"/>
      <c r="D32" s="47"/>
      <c r="E32" s="47"/>
      <c r="F32" s="47"/>
      <c r="G32" s="47"/>
      <c r="H32" s="47"/>
      <c r="I32" s="47"/>
      <c r="J32" s="47"/>
      <c r="K32" s="47"/>
      <c r="L32" s="47"/>
      <c r="M32" s="47"/>
      <c r="N32" s="82"/>
      <c r="O32" s="82"/>
      <c r="P32" s="82"/>
      <c r="Q32" s="82"/>
      <c r="R32" s="82"/>
      <c r="S32" s="82"/>
      <c r="T32" s="82"/>
      <c r="U32" s="82"/>
      <c r="V32" s="82"/>
      <c r="W32" s="82"/>
      <c r="X32" s="82"/>
      <c r="Y32" s="94"/>
      <c r="Z32" s="94"/>
      <c r="AA32" s="94" t="s">
        <v>243</v>
      </c>
    </row>
    <row r="33" spans="1:27" s="71" customFormat="1" ht="15" customHeight="1">
      <c r="A33" s="122"/>
      <c r="B33" s="123"/>
      <c r="C33" s="123"/>
      <c r="D33" s="123"/>
      <c r="E33" s="123"/>
      <c r="F33" s="123"/>
      <c r="G33" s="123"/>
      <c r="H33" s="123"/>
      <c r="I33" s="123"/>
      <c r="J33" s="123"/>
      <c r="K33" s="123"/>
      <c r="L33" s="123"/>
      <c r="M33" s="123"/>
      <c r="N33" s="103">
        <v>2000</v>
      </c>
      <c r="O33" s="103">
        <v>2001</v>
      </c>
      <c r="P33" s="103">
        <v>2002</v>
      </c>
      <c r="Q33" s="103">
        <v>2003</v>
      </c>
      <c r="R33" s="103">
        <v>2004</v>
      </c>
      <c r="S33" s="103">
        <v>2005</v>
      </c>
      <c r="T33" s="103">
        <v>2006</v>
      </c>
      <c r="U33" s="103">
        <v>2007</v>
      </c>
      <c r="V33" s="103">
        <v>2008</v>
      </c>
      <c r="W33" s="103">
        <v>2009</v>
      </c>
      <c r="X33" s="103">
        <v>2010</v>
      </c>
      <c r="Y33" s="103">
        <v>2011</v>
      </c>
      <c r="Z33" s="103">
        <v>2012</v>
      </c>
      <c r="AA33" s="103">
        <v>2013</v>
      </c>
    </row>
    <row r="34" spans="1:26" s="71" customFormat="1" ht="15" customHeight="1">
      <c r="A34" s="70" t="s">
        <v>238</v>
      </c>
      <c r="B34" s="47"/>
      <c r="C34" s="47"/>
      <c r="D34" s="47"/>
      <c r="E34" s="47"/>
      <c r="F34" s="47"/>
      <c r="G34" s="47"/>
      <c r="H34" s="47"/>
      <c r="I34" s="47"/>
      <c r="J34" s="47"/>
      <c r="K34" s="47"/>
      <c r="L34" s="47"/>
      <c r="M34" s="47"/>
      <c r="N34" s="81"/>
      <c r="O34" s="81"/>
      <c r="P34" s="81"/>
      <c r="Q34" s="81"/>
      <c r="R34" s="81"/>
      <c r="S34" s="81"/>
      <c r="T34" s="81"/>
      <c r="U34" s="81"/>
      <c r="V34" s="81"/>
      <c r="W34" s="81"/>
      <c r="X34" s="81"/>
      <c r="Y34" s="81"/>
      <c r="Z34" s="81"/>
    </row>
    <row r="35" spans="1:27" s="71" customFormat="1" ht="15" customHeight="1">
      <c r="A35" s="47" t="s">
        <v>90</v>
      </c>
      <c r="B35" s="47"/>
      <c r="I35" s="71">
        <v>70.2</v>
      </c>
      <c r="J35" s="71">
        <v>72.4</v>
      </c>
      <c r="K35" s="71">
        <v>77.8</v>
      </c>
      <c r="L35" s="71">
        <v>84.1</v>
      </c>
      <c r="M35" s="71">
        <v>87.5</v>
      </c>
      <c r="N35" s="82">
        <v>89.6</v>
      </c>
      <c r="O35" s="82">
        <v>92.2</v>
      </c>
      <c r="P35" s="82">
        <v>93.5</v>
      </c>
      <c r="Q35" s="82">
        <v>96.1</v>
      </c>
      <c r="R35" s="82">
        <v>97.1</v>
      </c>
      <c r="S35" s="82">
        <v>100</v>
      </c>
      <c r="T35" s="82">
        <v>105.1</v>
      </c>
      <c r="U35" s="82">
        <v>111.4</v>
      </c>
      <c r="V35" s="82">
        <v>116.7</v>
      </c>
      <c r="W35" s="82">
        <v>126.49131470747126</v>
      </c>
      <c r="X35" s="82">
        <v>129.54455332726144</v>
      </c>
      <c r="Y35" s="84">
        <v>132.17369916054682</v>
      </c>
      <c r="Z35" s="84">
        <v>139.10956287900706</v>
      </c>
      <c r="AA35" s="84">
        <v>145.11321758151965</v>
      </c>
    </row>
    <row r="36" spans="1:27" s="71" customFormat="1" ht="15" customHeight="1">
      <c r="A36" s="47" t="s">
        <v>91</v>
      </c>
      <c r="B36" s="47"/>
      <c r="I36" s="71">
        <v>64.6</v>
      </c>
      <c r="J36" s="71">
        <v>67.6</v>
      </c>
      <c r="K36" s="71">
        <v>71.1</v>
      </c>
      <c r="L36" s="71">
        <v>74.9</v>
      </c>
      <c r="M36" s="71">
        <v>78.3</v>
      </c>
      <c r="N36" s="82">
        <v>80.9</v>
      </c>
      <c r="O36" s="82">
        <v>84.1</v>
      </c>
      <c r="P36" s="82">
        <v>86.4</v>
      </c>
      <c r="Q36" s="82">
        <v>89.2</v>
      </c>
      <c r="R36" s="82">
        <v>93.4</v>
      </c>
      <c r="S36" s="82">
        <v>100</v>
      </c>
      <c r="T36" s="82">
        <v>107.9</v>
      </c>
      <c r="U36" s="82">
        <v>110.4</v>
      </c>
      <c r="V36" s="82">
        <v>113.4</v>
      </c>
      <c r="W36" s="82">
        <v>123.07846004318843</v>
      </c>
      <c r="X36" s="82">
        <v>128.9526274066742</v>
      </c>
      <c r="Y36" s="84">
        <v>135.19209512756743</v>
      </c>
      <c r="Z36" s="84">
        <v>143.3554167071818</v>
      </c>
      <c r="AA36" s="84">
        <v>150.12734231618276</v>
      </c>
    </row>
    <row r="37" spans="1:26" s="71" customFormat="1" ht="15" customHeight="1">
      <c r="A37" s="88"/>
      <c r="B37" s="47"/>
      <c r="C37" s="47"/>
      <c r="D37" s="47"/>
      <c r="E37" s="47"/>
      <c r="F37" s="47"/>
      <c r="G37" s="47"/>
      <c r="H37" s="47"/>
      <c r="I37" s="47"/>
      <c r="J37" s="47"/>
      <c r="K37" s="47"/>
      <c r="L37" s="47"/>
      <c r="M37" s="47"/>
      <c r="N37" s="82"/>
      <c r="O37" s="82"/>
      <c r="P37" s="82"/>
      <c r="Q37" s="82"/>
      <c r="R37" s="82"/>
      <c r="S37" s="82"/>
      <c r="T37" s="82"/>
      <c r="U37" s="82"/>
      <c r="V37" s="82"/>
      <c r="W37" s="82"/>
      <c r="X37" s="82"/>
      <c r="Y37" s="115"/>
      <c r="Z37" s="115"/>
    </row>
    <row r="38" spans="1:26" s="71" customFormat="1" ht="15" customHeight="1">
      <c r="A38" s="70" t="s">
        <v>239</v>
      </c>
      <c r="B38" s="47"/>
      <c r="C38" s="47"/>
      <c r="D38" s="47"/>
      <c r="E38" s="47"/>
      <c r="F38" s="47"/>
      <c r="G38" s="47"/>
      <c r="H38" s="47"/>
      <c r="I38" s="47"/>
      <c r="J38" s="47"/>
      <c r="K38" s="47"/>
      <c r="L38" s="47"/>
      <c r="M38" s="47"/>
      <c r="N38" s="82"/>
      <c r="O38" s="82"/>
      <c r="P38" s="82"/>
      <c r="Q38" s="82"/>
      <c r="R38" s="82"/>
      <c r="S38" s="82"/>
      <c r="T38" s="82"/>
      <c r="U38" s="82"/>
      <c r="V38" s="82"/>
      <c r="W38" s="82"/>
      <c r="X38" s="82"/>
      <c r="Y38" s="115"/>
      <c r="Z38" s="115"/>
    </row>
    <row r="39" spans="1:27" s="71" customFormat="1" ht="15" customHeight="1">
      <c r="A39" s="47" t="s">
        <v>90</v>
      </c>
      <c r="B39" s="47"/>
      <c r="C39" s="47"/>
      <c r="D39" s="47"/>
      <c r="E39" s="47"/>
      <c r="F39" s="47"/>
      <c r="G39" s="47"/>
      <c r="H39" s="47"/>
      <c r="I39" s="47">
        <v>90.7</v>
      </c>
      <c r="J39" s="47">
        <v>91.1</v>
      </c>
      <c r="K39" s="47">
        <v>95.3</v>
      </c>
      <c r="L39" s="47">
        <v>99.7</v>
      </c>
      <c r="M39" s="47">
        <v>101.6</v>
      </c>
      <c r="N39" s="82">
        <v>101.4</v>
      </c>
      <c r="O39" s="82">
        <v>102</v>
      </c>
      <c r="P39" s="82">
        <v>102.1</v>
      </c>
      <c r="Q39" s="82">
        <v>101.7</v>
      </c>
      <c r="R39" s="82">
        <v>100.2</v>
      </c>
      <c r="S39" s="82">
        <v>100</v>
      </c>
      <c r="T39" s="82">
        <v>102.7</v>
      </c>
      <c r="U39" s="82">
        <v>103.8</v>
      </c>
      <c r="V39" s="82">
        <v>104.8</v>
      </c>
      <c r="W39" s="82">
        <v>114</v>
      </c>
      <c r="X39" s="82">
        <v>111.8</v>
      </c>
      <c r="Y39" s="71">
        <v>108.3</v>
      </c>
      <c r="Z39" s="71">
        <v>110.1</v>
      </c>
      <c r="AA39" s="71">
        <v>111.2</v>
      </c>
    </row>
    <row r="40" spans="1:27" s="71" customFormat="1" ht="37.5" customHeight="1">
      <c r="A40" s="47" t="s">
        <v>91</v>
      </c>
      <c r="B40" s="47"/>
      <c r="C40" s="47"/>
      <c r="D40" s="47"/>
      <c r="E40" s="47"/>
      <c r="F40" s="47"/>
      <c r="G40" s="47"/>
      <c r="H40" s="47"/>
      <c r="I40" s="47">
        <v>83.5</v>
      </c>
      <c r="J40" s="47">
        <v>85</v>
      </c>
      <c r="K40" s="47">
        <v>87.2</v>
      </c>
      <c r="L40" s="47">
        <v>88.7</v>
      </c>
      <c r="M40" s="47">
        <v>90.9</v>
      </c>
      <c r="N40" s="82">
        <v>91.5</v>
      </c>
      <c r="O40" s="82">
        <v>93.1</v>
      </c>
      <c r="P40" s="82">
        <v>94.3</v>
      </c>
      <c r="Q40" s="82">
        <v>94.4</v>
      </c>
      <c r="R40" s="82">
        <v>96.4</v>
      </c>
      <c r="S40" s="82">
        <v>100</v>
      </c>
      <c r="T40" s="82">
        <v>105.4</v>
      </c>
      <c r="U40" s="82">
        <v>102.9</v>
      </c>
      <c r="V40" s="82">
        <v>101.8</v>
      </c>
      <c r="W40" s="82">
        <v>111</v>
      </c>
      <c r="X40" s="82">
        <v>111.3</v>
      </c>
      <c r="Y40" s="71">
        <v>110.8</v>
      </c>
      <c r="Z40" s="71">
        <v>113.4</v>
      </c>
      <c r="AA40" s="84">
        <v>115</v>
      </c>
    </row>
    <row r="41" spans="1:27" s="71" customFormat="1" ht="15" customHeight="1">
      <c r="A41" s="47"/>
      <c r="B41" s="47"/>
      <c r="C41" s="47"/>
      <c r="D41" s="47"/>
      <c r="E41" s="47"/>
      <c r="F41" s="47"/>
      <c r="G41" s="47"/>
      <c r="H41" s="47"/>
      <c r="I41" s="47"/>
      <c r="J41" s="47"/>
      <c r="K41" s="47"/>
      <c r="L41" s="47"/>
      <c r="M41" s="47"/>
      <c r="N41" s="82"/>
      <c r="O41" s="82"/>
      <c r="P41" s="82"/>
      <c r="Q41" s="82"/>
      <c r="R41" s="82"/>
      <c r="S41" s="82"/>
      <c r="T41" s="82"/>
      <c r="U41" s="82"/>
      <c r="V41" s="82"/>
      <c r="W41" s="82"/>
      <c r="X41" s="82"/>
      <c r="AA41" s="84"/>
    </row>
    <row r="42" spans="1:21" ht="18.75">
      <c r="A42" s="124" t="s">
        <v>246</v>
      </c>
      <c r="G42" s="125" t="s">
        <v>205</v>
      </c>
      <c r="K42" s="126"/>
      <c r="L42" s="88"/>
      <c r="U42" s="107"/>
    </row>
    <row r="43" spans="1:30" s="104" customFormat="1" ht="15.75" customHeight="1">
      <c r="A43" s="72"/>
      <c r="B43" s="466" t="s">
        <v>78</v>
      </c>
      <c r="C43" s="127"/>
      <c r="D43" s="127"/>
      <c r="E43" s="127"/>
      <c r="F43" s="127"/>
      <c r="G43" s="127"/>
      <c r="H43" s="127"/>
      <c r="I43" s="127"/>
      <c r="J43" s="127"/>
      <c r="K43" s="127"/>
      <c r="L43" s="127"/>
      <c r="M43" s="127"/>
      <c r="N43" s="127"/>
      <c r="O43" s="127"/>
      <c r="P43" s="127"/>
      <c r="Q43" s="127"/>
      <c r="R43" s="127"/>
      <c r="S43" s="127"/>
      <c r="T43" s="455" t="s">
        <v>79</v>
      </c>
      <c r="U43" s="455" t="s">
        <v>80</v>
      </c>
      <c r="V43" s="455" t="s">
        <v>81</v>
      </c>
      <c r="W43" s="455" t="s">
        <v>82</v>
      </c>
      <c r="X43" s="455" t="s">
        <v>83</v>
      </c>
      <c r="Y43" s="455" t="s">
        <v>84</v>
      </c>
      <c r="Z43" s="455" t="s">
        <v>85</v>
      </c>
      <c r="AA43" s="455" t="s">
        <v>201</v>
      </c>
      <c r="AB43" s="497" t="s">
        <v>86</v>
      </c>
      <c r="AC43" s="498"/>
      <c r="AD43" s="128"/>
    </row>
    <row r="44" spans="1:30" s="104" customFormat="1" ht="15.75" customHeight="1" thickBot="1">
      <c r="A44" s="73"/>
      <c r="B44" s="467"/>
      <c r="C44" s="129"/>
      <c r="D44" s="129"/>
      <c r="E44" s="129"/>
      <c r="F44" s="129"/>
      <c r="G44" s="129"/>
      <c r="H44" s="129"/>
      <c r="I44" s="129"/>
      <c r="J44" s="129"/>
      <c r="K44" s="129"/>
      <c r="L44" s="129"/>
      <c r="M44" s="129"/>
      <c r="N44" s="129"/>
      <c r="O44" s="129"/>
      <c r="P44" s="129"/>
      <c r="Q44" s="129"/>
      <c r="R44" s="129"/>
      <c r="S44" s="129"/>
      <c r="T44" s="456"/>
      <c r="U44" s="456"/>
      <c r="V44" s="456"/>
      <c r="W44" s="456"/>
      <c r="X44" s="456"/>
      <c r="Y44" s="456"/>
      <c r="Z44" s="456"/>
      <c r="AA44" s="456"/>
      <c r="AB44" s="74" t="s">
        <v>87</v>
      </c>
      <c r="AC44" s="75" t="s">
        <v>88</v>
      </c>
      <c r="AD44" s="128"/>
    </row>
    <row r="45" spans="1:32" ht="16.5" thickTop="1">
      <c r="A45" s="87" t="s">
        <v>203</v>
      </c>
      <c r="B45" s="71"/>
      <c r="C45" s="71"/>
      <c r="D45" s="71"/>
      <c r="E45" s="71"/>
      <c r="F45" s="71"/>
      <c r="G45" s="71"/>
      <c r="H45" s="71"/>
      <c r="I45" s="71"/>
      <c r="J45" s="71"/>
      <c r="K45" s="71"/>
      <c r="L45" s="71"/>
      <c r="M45" s="71"/>
      <c r="N45" s="71"/>
      <c r="O45" s="71"/>
      <c r="P45" s="71"/>
      <c r="Q45" s="71"/>
      <c r="R45" s="71"/>
      <c r="S45" s="71"/>
      <c r="T45" s="71"/>
      <c r="U45" s="71"/>
      <c r="V45" s="76"/>
      <c r="W45" s="71"/>
      <c r="Z45" s="76"/>
      <c r="AA45" s="76" t="s">
        <v>116</v>
      </c>
      <c r="AB45" s="85"/>
      <c r="AC45" s="86"/>
      <c r="AD45" s="88"/>
      <c r="AF45" s="88"/>
    </row>
    <row r="46" spans="1:32" ht="15">
      <c r="A46" s="80" t="s">
        <v>90</v>
      </c>
      <c r="B46" s="77">
        <v>137</v>
      </c>
      <c r="C46" s="77"/>
      <c r="D46" s="77"/>
      <c r="E46" s="77"/>
      <c r="F46" s="77"/>
      <c r="G46" s="77"/>
      <c r="H46" s="77"/>
      <c r="I46" s="77"/>
      <c r="J46" s="77"/>
      <c r="K46" s="77"/>
      <c r="L46" s="77"/>
      <c r="M46" s="77"/>
      <c r="N46" s="77"/>
      <c r="O46" s="77"/>
      <c r="P46" s="77"/>
      <c r="Q46" s="77"/>
      <c r="R46" s="77"/>
      <c r="S46" s="77"/>
      <c r="T46" s="77">
        <v>132</v>
      </c>
      <c r="U46" s="77">
        <v>143</v>
      </c>
      <c r="V46" s="77">
        <v>142</v>
      </c>
      <c r="W46" s="77">
        <v>157</v>
      </c>
      <c r="X46" s="77">
        <v>159</v>
      </c>
      <c r="Y46" s="77">
        <v>163</v>
      </c>
      <c r="Z46" s="77">
        <v>180</v>
      </c>
      <c r="AA46" s="77">
        <v>181</v>
      </c>
      <c r="AB46" s="90">
        <f>(AA46-Z46)/Z46*100</f>
        <v>0.5555555555555556</v>
      </c>
      <c r="AC46" s="91">
        <f>(AA46-V46)/V46*100</f>
        <v>27.464788732394368</v>
      </c>
      <c r="AD46" s="88"/>
      <c r="AF46" s="130"/>
    </row>
    <row r="47" spans="1:32" ht="18">
      <c r="A47" s="80" t="s">
        <v>194</v>
      </c>
      <c r="B47" s="77">
        <v>151</v>
      </c>
      <c r="C47" s="77"/>
      <c r="D47" s="77"/>
      <c r="E47" s="77"/>
      <c r="F47" s="77"/>
      <c r="G47" s="77"/>
      <c r="H47" s="77"/>
      <c r="I47" s="77"/>
      <c r="J47" s="77"/>
      <c r="K47" s="77"/>
      <c r="L47" s="77"/>
      <c r="M47" s="77"/>
      <c r="N47" s="77"/>
      <c r="O47" s="77"/>
      <c r="P47" s="77"/>
      <c r="Q47" s="77"/>
      <c r="R47" s="77"/>
      <c r="S47" s="77"/>
      <c r="T47" s="77">
        <v>153</v>
      </c>
      <c r="U47" s="77">
        <v>166</v>
      </c>
      <c r="V47" s="77">
        <v>170</v>
      </c>
      <c r="W47" s="77">
        <v>176</v>
      </c>
      <c r="X47" s="77">
        <v>179</v>
      </c>
      <c r="Y47" s="77">
        <v>177</v>
      </c>
      <c r="Z47" s="77">
        <v>182</v>
      </c>
      <c r="AA47" s="77">
        <v>184</v>
      </c>
      <c r="AB47" s="90">
        <f>(AA47-Z47)/Z47*100</f>
        <v>1.098901098901099</v>
      </c>
      <c r="AC47" s="91">
        <f>(AA47-V47)/V47*100</f>
        <v>8.235294117647058</v>
      </c>
      <c r="AD47" s="88"/>
      <c r="AF47" s="48"/>
    </row>
    <row r="48" spans="1:32" ht="15">
      <c r="A48" s="131"/>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32"/>
      <c r="AC48" s="133"/>
      <c r="AD48" s="88"/>
      <c r="AF48" s="51"/>
    </row>
    <row r="49" spans="1:21" ht="13.5">
      <c r="A49" s="89" t="s">
        <v>197</v>
      </c>
      <c r="B49" s="88"/>
      <c r="C49" s="88"/>
      <c r="D49" s="88"/>
      <c r="E49" s="88"/>
      <c r="F49" s="88"/>
      <c r="G49" s="88"/>
      <c r="H49" s="88"/>
      <c r="I49" s="88"/>
      <c r="J49" s="88"/>
      <c r="K49" s="134"/>
      <c r="L49" s="134"/>
      <c r="M49" s="88"/>
      <c r="U49" s="107"/>
    </row>
    <row r="50" spans="1:29" ht="25.5" customHeight="1">
      <c r="A50" s="485" t="s">
        <v>195</v>
      </c>
      <c r="B50" s="485"/>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row>
    <row r="51" spans="1:29" ht="28.5" customHeight="1">
      <c r="A51" s="500" t="s">
        <v>198</v>
      </c>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row>
    <row r="52" spans="1:21" ht="14.25">
      <c r="A52" s="135"/>
      <c r="K52" s="126"/>
      <c r="L52" s="126"/>
      <c r="M52" s="88"/>
      <c r="U52" s="107"/>
    </row>
    <row r="53" spans="1:21" ht="18.75">
      <c r="A53" s="124" t="s">
        <v>247</v>
      </c>
      <c r="G53" s="125" t="s">
        <v>205</v>
      </c>
      <c r="K53" s="126"/>
      <c r="L53" s="126"/>
      <c r="U53" s="107"/>
    </row>
    <row r="54" spans="1:29" ht="15.75" customHeight="1">
      <c r="A54" s="72"/>
      <c r="B54" s="466" t="s">
        <v>78</v>
      </c>
      <c r="C54" s="127"/>
      <c r="D54" s="127"/>
      <c r="E54" s="127"/>
      <c r="F54" s="127"/>
      <c r="G54" s="127"/>
      <c r="H54" s="127"/>
      <c r="I54" s="127"/>
      <c r="J54" s="127"/>
      <c r="K54" s="127"/>
      <c r="L54" s="127"/>
      <c r="M54" s="127"/>
      <c r="N54" s="127"/>
      <c r="O54" s="127"/>
      <c r="P54" s="127"/>
      <c r="Q54" s="127"/>
      <c r="R54" s="127"/>
      <c r="S54" s="127"/>
      <c r="T54" s="455" t="s">
        <v>79</v>
      </c>
      <c r="U54" s="455" t="s">
        <v>80</v>
      </c>
      <c r="V54" s="455" t="s">
        <v>81</v>
      </c>
      <c r="W54" s="455" t="s">
        <v>82</v>
      </c>
      <c r="X54" s="455" t="s">
        <v>83</v>
      </c>
      <c r="Y54" s="455" t="s">
        <v>84</v>
      </c>
      <c r="Z54" s="455" t="s">
        <v>85</v>
      </c>
      <c r="AA54" s="455" t="s">
        <v>201</v>
      </c>
      <c r="AB54" s="497" t="s">
        <v>86</v>
      </c>
      <c r="AC54" s="498"/>
    </row>
    <row r="55" spans="1:29" ht="16.5" customHeight="1" thickBot="1">
      <c r="A55" s="73"/>
      <c r="B55" s="467"/>
      <c r="C55" s="129"/>
      <c r="D55" s="129"/>
      <c r="E55" s="129"/>
      <c r="F55" s="129"/>
      <c r="G55" s="129"/>
      <c r="H55" s="129"/>
      <c r="I55" s="129"/>
      <c r="J55" s="129"/>
      <c r="K55" s="129"/>
      <c r="L55" s="129"/>
      <c r="M55" s="129"/>
      <c r="N55" s="129"/>
      <c r="O55" s="129"/>
      <c r="P55" s="129"/>
      <c r="Q55" s="129"/>
      <c r="R55" s="129"/>
      <c r="S55" s="129"/>
      <c r="T55" s="456"/>
      <c r="U55" s="456"/>
      <c r="V55" s="456"/>
      <c r="W55" s="456"/>
      <c r="X55" s="456"/>
      <c r="Y55" s="456"/>
      <c r="Z55" s="456"/>
      <c r="AA55" s="456"/>
      <c r="AB55" s="74" t="s">
        <v>87</v>
      </c>
      <c r="AC55" s="75" t="s">
        <v>88</v>
      </c>
    </row>
    <row r="56" spans="1:29" ht="19.5" thickTop="1">
      <c r="A56" s="87" t="s">
        <v>204</v>
      </c>
      <c r="B56" s="71"/>
      <c r="C56" s="71"/>
      <c r="D56" s="71"/>
      <c r="E56" s="71"/>
      <c r="F56" s="71"/>
      <c r="G56" s="71"/>
      <c r="H56" s="71"/>
      <c r="I56" s="71"/>
      <c r="J56" s="71"/>
      <c r="K56" s="71"/>
      <c r="L56" s="71"/>
      <c r="M56" s="71"/>
      <c r="N56" s="71"/>
      <c r="O56" s="71"/>
      <c r="P56" s="71"/>
      <c r="Q56" s="71"/>
      <c r="R56" s="71"/>
      <c r="S56" s="71"/>
      <c r="T56" s="81"/>
      <c r="U56" s="71"/>
      <c r="V56" s="76"/>
      <c r="W56" s="76"/>
      <c r="Z56" s="76"/>
      <c r="AA56" s="76" t="s">
        <v>117</v>
      </c>
      <c r="AB56" s="85"/>
      <c r="AC56" s="86"/>
    </row>
    <row r="57" spans="1:32" ht="15">
      <c r="A57" s="80" t="s">
        <v>90</v>
      </c>
      <c r="B57" s="77">
        <v>106</v>
      </c>
      <c r="C57" s="77"/>
      <c r="D57" s="77"/>
      <c r="E57" s="77"/>
      <c r="F57" s="77"/>
      <c r="G57" s="77"/>
      <c r="H57" s="77"/>
      <c r="I57" s="77"/>
      <c r="J57" s="77"/>
      <c r="K57" s="77"/>
      <c r="L57" s="77"/>
      <c r="M57" s="77"/>
      <c r="N57" s="77"/>
      <c r="O57" s="77"/>
      <c r="P57" s="77"/>
      <c r="Q57" s="77"/>
      <c r="R57" s="77"/>
      <c r="S57" s="77"/>
      <c r="T57" s="77">
        <v>104</v>
      </c>
      <c r="U57" s="77">
        <v>114</v>
      </c>
      <c r="V57" s="77">
        <v>115</v>
      </c>
      <c r="W57" s="77">
        <v>125</v>
      </c>
      <c r="X57" s="77">
        <v>130</v>
      </c>
      <c r="Y57" s="77">
        <v>131</v>
      </c>
      <c r="Z57" s="77">
        <v>138</v>
      </c>
      <c r="AA57" s="77">
        <v>139</v>
      </c>
      <c r="AB57" s="90">
        <f>(AA57-Z57)/Z57*100</f>
        <v>0.7246376811594203</v>
      </c>
      <c r="AC57" s="91">
        <f>(AA57-V57)/V57*100</f>
        <v>20.869565217391305</v>
      </c>
      <c r="AF57" s="77"/>
    </row>
    <row r="58" spans="1:32" ht="18">
      <c r="A58" s="80" t="s">
        <v>194</v>
      </c>
      <c r="B58" s="77">
        <v>114</v>
      </c>
      <c r="C58" s="77"/>
      <c r="D58" s="77"/>
      <c r="E58" s="77"/>
      <c r="F58" s="77"/>
      <c r="G58" s="77"/>
      <c r="H58" s="77"/>
      <c r="I58" s="77"/>
      <c r="J58" s="77"/>
      <c r="K58" s="77"/>
      <c r="L58" s="77"/>
      <c r="M58" s="77"/>
      <c r="N58" s="77"/>
      <c r="O58" s="77"/>
      <c r="P58" s="77"/>
      <c r="Q58" s="77"/>
      <c r="R58" s="77"/>
      <c r="S58" s="77"/>
      <c r="T58" s="77">
        <v>116</v>
      </c>
      <c r="U58" s="77">
        <v>123</v>
      </c>
      <c r="V58" s="77">
        <v>123</v>
      </c>
      <c r="W58" s="77">
        <v>126</v>
      </c>
      <c r="X58" s="77">
        <v>129</v>
      </c>
      <c r="Y58" s="77">
        <v>128</v>
      </c>
      <c r="Z58" s="77">
        <v>131</v>
      </c>
      <c r="AA58" s="77">
        <v>134</v>
      </c>
      <c r="AB58" s="90">
        <f>(AA58-Z58)/Z58*100</f>
        <v>2.2900763358778624</v>
      </c>
      <c r="AC58" s="91">
        <f>(AA58-V58)/V58*100</f>
        <v>8.94308943089431</v>
      </c>
      <c r="AF58" s="77"/>
    </row>
    <row r="59" spans="1:29" ht="15">
      <c r="A59" s="131"/>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32"/>
      <c r="AC59" s="133"/>
    </row>
    <row r="60" spans="1:21" ht="13.5">
      <c r="A60" s="89" t="s">
        <v>197</v>
      </c>
      <c r="B60" s="88"/>
      <c r="C60" s="88"/>
      <c r="D60" s="88"/>
      <c r="E60" s="88"/>
      <c r="F60" s="88"/>
      <c r="G60" s="88"/>
      <c r="H60" s="88"/>
      <c r="I60" s="88"/>
      <c r="J60" s="88"/>
      <c r="K60" s="134"/>
      <c r="L60" s="134"/>
      <c r="U60" s="107"/>
    </row>
    <row r="61" spans="1:29" ht="27" customHeight="1">
      <c r="A61" s="485" t="s">
        <v>195</v>
      </c>
      <c r="B61" s="485"/>
      <c r="C61" s="485"/>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row>
    <row r="62" spans="1:29" ht="26.25" customHeight="1">
      <c r="A62" s="500" t="s">
        <v>198</v>
      </c>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row>
    <row r="63" spans="1:27" s="71" customFormat="1" ht="15" customHeight="1">
      <c r="A63" s="88"/>
      <c r="B63" s="47"/>
      <c r="O63" s="82"/>
      <c r="P63" s="82"/>
      <c r="Q63" s="82"/>
      <c r="R63" s="82"/>
      <c r="S63" s="82"/>
      <c r="T63" s="82"/>
      <c r="U63" s="82"/>
      <c r="V63" s="82"/>
      <c r="W63" s="82"/>
      <c r="X63" s="82"/>
      <c r="Y63" s="82"/>
      <c r="Z63" s="82"/>
      <c r="AA63" s="115"/>
    </row>
    <row r="64" spans="1:27" s="71" customFormat="1" ht="15" customHeight="1">
      <c r="A64" s="88"/>
      <c r="B64" s="47"/>
      <c r="C64" s="47"/>
      <c r="D64" s="47"/>
      <c r="E64" s="47"/>
      <c r="F64" s="47"/>
      <c r="G64" s="47"/>
      <c r="H64" s="47"/>
      <c r="I64" s="47"/>
      <c r="J64" s="47"/>
      <c r="K64" s="47"/>
      <c r="L64" s="47"/>
      <c r="M64" s="47"/>
      <c r="N64" s="47"/>
      <c r="O64" s="82"/>
      <c r="P64" s="82"/>
      <c r="Q64" s="82"/>
      <c r="R64" s="82"/>
      <c r="S64" s="82"/>
      <c r="T64" s="82"/>
      <c r="U64" s="82"/>
      <c r="V64" s="82"/>
      <c r="W64" s="82"/>
      <c r="X64" s="82"/>
      <c r="Y64" s="82"/>
      <c r="Z64" s="82"/>
      <c r="AA64" s="115"/>
    </row>
    <row r="65" spans="1:27" s="71" customFormat="1" ht="15" customHeight="1">
      <c r="A65" s="88"/>
      <c r="B65" s="47"/>
      <c r="C65" s="47"/>
      <c r="D65" s="47"/>
      <c r="E65" s="47"/>
      <c r="F65" s="47"/>
      <c r="G65" s="47"/>
      <c r="H65" s="47"/>
      <c r="I65" s="47"/>
      <c r="J65" s="47"/>
      <c r="K65" s="47"/>
      <c r="L65" s="47"/>
      <c r="M65" s="47"/>
      <c r="N65" s="47"/>
      <c r="O65" s="82"/>
      <c r="P65" s="82"/>
      <c r="Q65" s="82"/>
      <c r="R65" s="82"/>
      <c r="S65" s="82"/>
      <c r="T65" s="82"/>
      <c r="U65" s="82"/>
      <c r="V65" s="82"/>
      <c r="W65" s="82"/>
      <c r="X65" s="82"/>
      <c r="Y65" s="82"/>
      <c r="Z65" s="82"/>
      <c r="AA65" s="115"/>
    </row>
    <row r="66" spans="1:27" s="71" customFormat="1" ht="15" customHeight="1">
      <c r="A66" s="88"/>
      <c r="B66" s="47"/>
      <c r="C66" s="47"/>
      <c r="D66" s="47"/>
      <c r="E66" s="47"/>
      <c r="F66" s="47"/>
      <c r="G66" s="47"/>
      <c r="H66" s="47"/>
      <c r="I66" s="47"/>
      <c r="J66" s="47"/>
      <c r="K66" s="47"/>
      <c r="L66" s="47"/>
      <c r="M66" s="47"/>
      <c r="N66" s="47"/>
      <c r="O66" s="82"/>
      <c r="P66" s="82"/>
      <c r="Q66" s="82"/>
      <c r="R66" s="82"/>
      <c r="S66" s="82"/>
      <c r="T66" s="82"/>
      <c r="U66" s="82"/>
      <c r="V66" s="82"/>
      <c r="W66" s="82"/>
      <c r="X66" s="82"/>
      <c r="Y66" s="82"/>
      <c r="Z66" s="82"/>
      <c r="AA66" s="115"/>
    </row>
    <row r="67" spans="1:27" s="71" customFormat="1" ht="15" customHeight="1">
      <c r="A67" s="88"/>
      <c r="B67" s="47"/>
      <c r="C67" s="47"/>
      <c r="D67" s="47"/>
      <c r="E67" s="47"/>
      <c r="F67" s="47"/>
      <c r="G67" s="47"/>
      <c r="H67" s="47"/>
      <c r="I67" s="47"/>
      <c r="J67" s="47"/>
      <c r="K67" s="47"/>
      <c r="L67" s="47"/>
      <c r="M67" s="47"/>
      <c r="N67" s="47"/>
      <c r="O67" s="82"/>
      <c r="P67" s="82"/>
      <c r="Q67" s="82"/>
      <c r="R67" s="82"/>
      <c r="S67" s="82"/>
      <c r="T67" s="82"/>
      <c r="U67" s="82"/>
      <c r="V67" s="82"/>
      <c r="W67" s="82"/>
      <c r="X67" s="82"/>
      <c r="Y67" s="82"/>
      <c r="Z67" s="82"/>
      <c r="AA67" s="115"/>
    </row>
    <row r="68" spans="1:27" s="71" customFormat="1" ht="15" customHeight="1">
      <c r="A68" s="88"/>
      <c r="B68" s="47"/>
      <c r="C68" s="47"/>
      <c r="D68" s="47"/>
      <c r="E68" s="47"/>
      <c r="F68" s="47"/>
      <c r="G68" s="47"/>
      <c r="H68" s="47"/>
      <c r="I68" s="47"/>
      <c r="J68" s="47"/>
      <c r="K68" s="47"/>
      <c r="L68" s="47"/>
      <c r="M68" s="47"/>
      <c r="N68" s="47"/>
      <c r="O68" s="82"/>
      <c r="P68" s="82"/>
      <c r="Q68" s="82"/>
      <c r="R68" s="82"/>
      <c r="S68" s="82"/>
      <c r="T68" s="82"/>
      <c r="U68" s="82"/>
      <c r="V68" s="82"/>
      <c r="W68" s="82"/>
      <c r="X68" s="82"/>
      <c r="Y68" s="82"/>
      <c r="Z68" s="82"/>
      <c r="AA68" s="115"/>
    </row>
    <row r="69" spans="1:27" s="71" customFormat="1" ht="15" customHeight="1">
      <c r="A69" s="88"/>
      <c r="B69" s="47"/>
      <c r="C69" s="47"/>
      <c r="D69" s="47"/>
      <c r="E69" s="47"/>
      <c r="F69" s="47"/>
      <c r="G69" s="47"/>
      <c r="H69" s="47"/>
      <c r="I69" s="47"/>
      <c r="J69" s="47"/>
      <c r="K69" s="47"/>
      <c r="L69" s="47"/>
      <c r="M69" s="47"/>
      <c r="N69" s="47"/>
      <c r="O69" s="82"/>
      <c r="P69" s="82"/>
      <c r="Q69" s="82"/>
      <c r="R69" s="82"/>
      <c r="S69" s="82"/>
      <c r="T69" s="82"/>
      <c r="U69" s="82"/>
      <c r="V69" s="82"/>
      <c r="W69" s="82"/>
      <c r="X69" s="82"/>
      <c r="Y69" s="82"/>
      <c r="Z69" s="82"/>
      <c r="AA69" s="115"/>
    </row>
    <row r="70" spans="1:27" s="71" customFormat="1" ht="15" customHeight="1">
      <c r="A70" s="88"/>
      <c r="B70" s="47"/>
      <c r="O70" s="47"/>
      <c r="P70" s="47"/>
      <c r="Q70" s="47"/>
      <c r="R70" s="47"/>
      <c r="S70" s="82"/>
      <c r="T70" s="82"/>
      <c r="U70" s="82"/>
      <c r="V70" s="82"/>
      <c r="W70" s="82"/>
      <c r="X70" s="82"/>
      <c r="Y70" s="82"/>
      <c r="Z70" s="82"/>
      <c r="AA70" s="115"/>
    </row>
    <row r="71" spans="2:26" ht="15">
      <c r="B71" s="88"/>
      <c r="C71" s="47"/>
      <c r="D71" s="47"/>
      <c r="E71" s="47"/>
      <c r="F71" s="47"/>
      <c r="G71" s="47"/>
      <c r="H71" s="47"/>
      <c r="I71" s="47"/>
      <c r="J71" s="47"/>
      <c r="K71" s="47"/>
      <c r="L71" s="47"/>
      <c r="M71" s="47"/>
      <c r="N71" s="47"/>
      <c r="O71" s="88"/>
      <c r="P71" s="88"/>
      <c r="Q71" s="88"/>
      <c r="R71" s="88"/>
      <c r="S71" s="88"/>
      <c r="T71" s="88"/>
      <c r="V71" s="88"/>
      <c r="W71" s="88"/>
      <c r="X71" s="88"/>
      <c r="Y71" s="88"/>
      <c r="Z71" s="88"/>
    </row>
    <row r="72" spans="2:28" ht="12.75">
      <c r="B72" s="88"/>
      <c r="C72" s="88"/>
      <c r="D72" s="88"/>
      <c r="E72" s="88"/>
      <c r="F72" s="88"/>
      <c r="G72" s="88"/>
      <c r="H72" s="88"/>
      <c r="I72" s="88"/>
      <c r="J72" s="88"/>
      <c r="K72" s="88"/>
      <c r="L72" s="88"/>
      <c r="M72" s="88"/>
      <c r="N72" s="88"/>
      <c r="O72" s="136"/>
      <c r="P72" s="136"/>
      <c r="Q72" s="136"/>
      <c r="R72" s="136"/>
      <c r="S72" s="136"/>
      <c r="T72" s="136"/>
      <c r="U72" s="136"/>
      <c r="V72" s="136"/>
      <c r="W72" s="136"/>
      <c r="X72" s="136"/>
      <c r="Y72" s="136"/>
      <c r="Z72" s="136"/>
      <c r="AA72" s="137"/>
      <c r="AB72" s="138"/>
    </row>
    <row r="73" spans="2:38" ht="12.75">
      <c r="B73" s="88"/>
      <c r="C73" s="88"/>
      <c r="D73" s="88"/>
      <c r="E73" s="88"/>
      <c r="F73" s="88"/>
      <c r="G73" s="88"/>
      <c r="H73" s="88"/>
      <c r="I73" s="88"/>
      <c r="J73" s="88"/>
      <c r="K73" s="88"/>
      <c r="L73" s="88"/>
      <c r="M73" s="88"/>
      <c r="N73" s="88"/>
      <c r="O73" s="139"/>
      <c r="P73" s="139"/>
      <c r="Q73" s="139"/>
      <c r="R73" s="139"/>
      <c r="S73" s="139"/>
      <c r="T73" s="139"/>
      <c r="U73" s="139"/>
      <c r="V73" s="139"/>
      <c r="W73" s="139"/>
      <c r="X73" s="139"/>
      <c r="Y73" s="139"/>
      <c r="Z73" s="139"/>
      <c r="AA73" s="140"/>
      <c r="AB73" s="140"/>
      <c r="AC73" s="140"/>
      <c r="AD73" s="140"/>
      <c r="AE73" s="140"/>
      <c r="AF73" s="140"/>
      <c r="AG73" s="140"/>
      <c r="AH73" s="140"/>
      <c r="AI73" s="140"/>
      <c r="AJ73" s="140"/>
      <c r="AK73" s="140"/>
      <c r="AL73" s="140"/>
    </row>
    <row r="74" spans="2:26" ht="12.75">
      <c r="B74" s="88"/>
      <c r="C74" s="88"/>
      <c r="D74" s="88"/>
      <c r="E74" s="88"/>
      <c r="F74" s="88"/>
      <c r="G74" s="88"/>
      <c r="H74" s="88"/>
      <c r="I74" s="88"/>
      <c r="J74" s="88"/>
      <c r="K74" s="88"/>
      <c r="L74" s="88"/>
      <c r="M74" s="88"/>
      <c r="N74" s="88"/>
      <c r="O74" s="93"/>
      <c r="P74" s="93"/>
      <c r="Q74" s="93"/>
      <c r="R74" s="93"/>
      <c r="S74" s="93"/>
      <c r="T74" s="93"/>
      <c r="U74" s="93"/>
      <c r="V74" s="93"/>
      <c r="W74" s="93"/>
      <c r="X74" s="93"/>
      <c r="Y74" s="93"/>
      <c r="Z74" s="93"/>
    </row>
    <row r="75" spans="2:26" ht="16.5">
      <c r="B75" s="88"/>
      <c r="C75" s="141"/>
      <c r="D75" s="141"/>
      <c r="E75" s="141"/>
      <c r="F75" s="141"/>
      <c r="G75" s="141"/>
      <c r="H75" s="141"/>
      <c r="I75" s="141"/>
      <c r="J75" s="141"/>
      <c r="K75" s="141"/>
      <c r="L75" s="141"/>
      <c r="M75" s="141"/>
      <c r="N75" s="141"/>
      <c r="O75" s="47"/>
      <c r="P75" s="47"/>
      <c r="Q75" s="47"/>
      <c r="R75" s="47"/>
      <c r="S75" s="47"/>
      <c r="T75" s="47"/>
      <c r="U75" s="47"/>
      <c r="V75" s="47"/>
      <c r="W75" s="47"/>
      <c r="X75" s="47"/>
      <c r="Y75" s="47"/>
      <c r="Z75" s="47"/>
    </row>
    <row r="76" spans="2:26" ht="15.75">
      <c r="B76" s="88"/>
      <c r="C76" s="47"/>
      <c r="D76" s="47"/>
      <c r="E76" s="47"/>
      <c r="F76" s="47"/>
      <c r="G76" s="47"/>
      <c r="H76" s="47"/>
      <c r="I76" s="47"/>
      <c r="J76" s="47"/>
      <c r="K76" s="47"/>
      <c r="L76" s="47"/>
      <c r="M76" s="47"/>
      <c r="N76" s="47"/>
      <c r="O76" s="142"/>
      <c r="P76" s="142"/>
      <c r="Q76" s="142"/>
      <c r="R76" s="142"/>
      <c r="S76" s="142"/>
      <c r="T76" s="142"/>
      <c r="U76" s="142"/>
      <c r="V76" s="142"/>
      <c r="W76" s="142"/>
      <c r="X76" s="142"/>
      <c r="Y76" s="142"/>
      <c r="Z76" s="142"/>
    </row>
    <row r="77" spans="2:26" ht="15">
      <c r="B77" s="88"/>
      <c r="C77" s="47"/>
      <c r="D77" s="47"/>
      <c r="E77" s="47"/>
      <c r="F77" s="47"/>
      <c r="G77" s="47"/>
      <c r="H77" s="47"/>
      <c r="I77" s="47"/>
      <c r="J77" s="47"/>
      <c r="K77" s="47"/>
      <c r="L77" s="47"/>
      <c r="M77" s="47"/>
      <c r="N77" s="47"/>
      <c r="O77" s="47"/>
      <c r="P77" s="47"/>
      <c r="Q77" s="47"/>
      <c r="R77" s="47"/>
      <c r="S77" s="76"/>
      <c r="T77" s="76"/>
      <c r="U77" s="76"/>
      <c r="V77" s="47"/>
      <c r="W77" s="106"/>
      <c r="X77" s="106"/>
      <c r="Y77" s="106"/>
      <c r="Z77" s="106"/>
    </row>
    <row r="78" spans="3:26" ht="15">
      <c r="C78" s="143"/>
      <c r="D78" s="143"/>
      <c r="E78" s="143"/>
      <c r="F78" s="143"/>
      <c r="G78" s="143"/>
      <c r="H78" s="143"/>
      <c r="I78" s="143"/>
      <c r="J78" s="143"/>
      <c r="K78" s="143"/>
      <c r="L78" s="143"/>
      <c r="M78" s="143"/>
      <c r="N78" s="143"/>
      <c r="O78" s="62"/>
      <c r="P78" s="62"/>
      <c r="Q78" s="62"/>
      <c r="R78" s="62"/>
      <c r="S78" s="62"/>
      <c r="T78" s="62"/>
      <c r="U78" s="62"/>
      <c r="V78" s="108"/>
      <c r="W78" s="108"/>
      <c r="X78" s="108"/>
      <c r="Y78" s="108"/>
      <c r="Z78" s="108"/>
    </row>
    <row r="79" spans="3:26" ht="15">
      <c r="C79" s="144"/>
      <c r="D79" s="144"/>
      <c r="E79" s="144"/>
      <c r="F79" s="144"/>
      <c r="G79" s="144"/>
      <c r="H79" s="144"/>
      <c r="I79" s="144"/>
      <c r="J79" s="144"/>
      <c r="K79" s="144"/>
      <c r="L79" s="144"/>
      <c r="M79" s="144"/>
      <c r="N79" s="144"/>
      <c r="O79" s="71"/>
      <c r="P79" s="71"/>
      <c r="Q79" s="71"/>
      <c r="R79" s="71"/>
      <c r="S79" s="71"/>
      <c r="T79" s="71"/>
      <c r="U79" s="71"/>
      <c r="V79" s="71"/>
      <c r="W79" s="71"/>
      <c r="X79" s="71"/>
      <c r="Y79" s="71"/>
      <c r="Z79" s="71"/>
    </row>
    <row r="80" spans="3:26" ht="15">
      <c r="C80" s="145"/>
      <c r="D80" s="145"/>
      <c r="E80" s="145"/>
      <c r="F80" s="145"/>
      <c r="G80" s="145"/>
      <c r="H80" s="145"/>
      <c r="I80" s="145"/>
      <c r="J80" s="145"/>
      <c r="K80" s="145"/>
      <c r="L80" s="145"/>
      <c r="M80" s="145"/>
      <c r="N80" s="145"/>
      <c r="O80" s="71"/>
      <c r="P80" s="71"/>
      <c r="Q80" s="71"/>
      <c r="R80" s="71"/>
      <c r="S80" s="71"/>
      <c r="T80" s="71"/>
      <c r="U80" s="71"/>
      <c r="V80" s="71"/>
      <c r="W80" s="71"/>
      <c r="X80" s="71"/>
      <c r="Y80" s="71"/>
      <c r="Z80" s="71"/>
    </row>
    <row r="81" spans="3:26" ht="15">
      <c r="C81" s="143"/>
      <c r="D81" s="143"/>
      <c r="E81" s="143"/>
      <c r="F81" s="143"/>
      <c r="G81" s="143"/>
      <c r="H81" s="143"/>
      <c r="I81" s="143"/>
      <c r="J81" s="143"/>
      <c r="K81" s="143"/>
      <c r="L81" s="143"/>
      <c r="M81" s="143"/>
      <c r="N81" s="143"/>
      <c r="O81" s="146"/>
      <c r="P81" s="146"/>
      <c r="Q81" s="47"/>
      <c r="R81" s="71"/>
      <c r="S81" s="47"/>
      <c r="T81" s="47"/>
      <c r="U81" s="82"/>
      <c r="V81" s="82"/>
      <c r="W81" s="82"/>
      <c r="X81" s="82"/>
      <c r="Y81" s="82"/>
      <c r="Z81" s="82"/>
    </row>
    <row r="82" spans="3:26" ht="15">
      <c r="C82" s="145"/>
      <c r="D82" s="145"/>
      <c r="E82" s="145"/>
      <c r="F82" s="145"/>
      <c r="G82" s="145"/>
      <c r="H82" s="145"/>
      <c r="I82" s="145"/>
      <c r="J82" s="145"/>
      <c r="K82" s="145"/>
      <c r="L82" s="145"/>
      <c r="M82" s="145"/>
      <c r="N82" s="145"/>
      <c r="O82" s="71"/>
      <c r="P82" s="71"/>
      <c r="Q82" s="47"/>
      <c r="R82" s="47"/>
      <c r="S82" s="47"/>
      <c r="T82" s="47"/>
      <c r="U82" s="82"/>
      <c r="V82" s="82"/>
      <c r="W82" s="82"/>
      <c r="X82" s="82"/>
      <c r="Y82" s="82"/>
      <c r="Z82" s="82"/>
    </row>
    <row r="83" spans="3:26" ht="15">
      <c r="C83" s="145"/>
      <c r="D83" s="145"/>
      <c r="E83" s="145"/>
      <c r="F83" s="145"/>
      <c r="G83" s="145"/>
      <c r="H83" s="145"/>
      <c r="I83" s="145"/>
      <c r="J83" s="145"/>
      <c r="K83" s="145"/>
      <c r="L83" s="145"/>
      <c r="M83" s="145"/>
      <c r="N83" s="145"/>
      <c r="O83" s="71"/>
      <c r="P83" s="71"/>
      <c r="Q83" s="47"/>
      <c r="R83" s="47"/>
      <c r="S83" s="47"/>
      <c r="T83" s="47"/>
      <c r="U83" s="82"/>
      <c r="V83" s="82"/>
      <c r="W83" s="82"/>
      <c r="X83" s="82"/>
      <c r="Y83" s="82"/>
      <c r="Z83" s="82"/>
    </row>
    <row r="84" spans="3:26" ht="15">
      <c r="C84" s="145"/>
      <c r="D84" s="145"/>
      <c r="E84" s="145"/>
      <c r="F84" s="145"/>
      <c r="G84" s="145"/>
      <c r="H84" s="145"/>
      <c r="I84" s="145"/>
      <c r="J84" s="145"/>
      <c r="K84" s="145"/>
      <c r="L84" s="145"/>
      <c r="M84" s="145"/>
      <c r="N84" s="145"/>
      <c r="O84" s="71"/>
      <c r="P84" s="71"/>
      <c r="Q84" s="47"/>
      <c r="R84" s="47"/>
      <c r="S84" s="47"/>
      <c r="T84" s="82"/>
      <c r="U84" s="82"/>
      <c r="V84" s="82"/>
      <c r="W84" s="82"/>
      <c r="X84" s="82"/>
      <c r="Y84" s="82"/>
      <c r="Z84" s="82"/>
    </row>
    <row r="85" spans="3:26" ht="15">
      <c r="C85" s="145"/>
      <c r="D85" s="145"/>
      <c r="E85" s="145"/>
      <c r="F85" s="145"/>
      <c r="G85" s="145"/>
      <c r="H85" s="145"/>
      <c r="I85" s="145"/>
      <c r="J85" s="145"/>
      <c r="K85" s="145"/>
      <c r="L85" s="145"/>
      <c r="M85" s="145"/>
      <c r="N85" s="145"/>
      <c r="O85" s="71"/>
      <c r="P85" s="71"/>
      <c r="Q85" s="47"/>
      <c r="R85" s="47"/>
      <c r="S85" s="82"/>
      <c r="T85" s="82"/>
      <c r="U85" s="82"/>
      <c r="V85" s="82"/>
      <c r="W85" s="82"/>
      <c r="X85" s="82"/>
      <c r="Y85" s="82"/>
      <c r="Z85" s="82"/>
    </row>
    <row r="86" spans="3:26" ht="15">
      <c r="C86" s="71"/>
      <c r="D86" s="71"/>
      <c r="E86" s="71"/>
      <c r="F86" s="71"/>
      <c r="G86" s="71"/>
      <c r="H86" s="71"/>
      <c r="I86" s="71"/>
      <c r="J86" s="71"/>
      <c r="K86" s="71"/>
      <c r="L86" s="71"/>
      <c r="M86" s="71"/>
      <c r="N86" s="71"/>
      <c r="O86" s="71"/>
      <c r="P86" s="71"/>
      <c r="Q86" s="47"/>
      <c r="R86" s="47"/>
      <c r="S86" s="47"/>
      <c r="T86" s="47"/>
      <c r="U86" s="82"/>
      <c r="V86" s="82"/>
      <c r="W86" s="82"/>
      <c r="X86" s="82"/>
      <c r="Y86" s="82"/>
      <c r="Z86" s="82"/>
    </row>
    <row r="87" spans="3:26" ht="15">
      <c r="C87" s="80"/>
      <c r="D87" s="80"/>
      <c r="E87" s="80"/>
      <c r="F87" s="80"/>
      <c r="G87" s="80"/>
      <c r="H87" s="80"/>
      <c r="I87" s="80"/>
      <c r="J87" s="80"/>
      <c r="K87" s="80"/>
      <c r="L87" s="80"/>
      <c r="M87" s="80"/>
      <c r="N87" s="80"/>
      <c r="O87" s="71"/>
      <c r="P87" s="71"/>
      <c r="Q87" s="47"/>
      <c r="R87" s="47"/>
      <c r="S87" s="47"/>
      <c r="T87" s="47"/>
      <c r="U87" s="82"/>
      <c r="V87" s="82"/>
      <c r="W87" s="82"/>
      <c r="X87" s="82"/>
      <c r="Y87" s="82"/>
      <c r="Z87" s="82"/>
    </row>
    <row r="88" spans="3:26" ht="15">
      <c r="C88" s="109"/>
      <c r="D88" s="109"/>
      <c r="E88" s="109"/>
      <c r="F88" s="109"/>
      <c r="G88" s="109"/>
      <c r="H88" s="109"/>
      <c r="I88" s="109"/>
      <c r="J88" s="109"/>
      <c r="K88" s="109"/>
      <c r="L88" s="109"/>
      <c r="M88" s="109"/>
      <c r="N88" s="109"/>
      <c r="O88" s="71"/>
      <c r="P88" s="71"/>
      <c r="Q88" s="47"/>
      <c r="R88" s="47"/>
      <c r="S88" s="47"/>
      <c r="T88" s="47"/>
      <c r="U88" s="82"/>
      <c r="V88" s="82"/>
      <c r="W88" s="82"/>
      <c r="X88" s="82"/>
      <c r="Y88" s="82"/>
      <c r="Z88" s="82"/>
    </row>
    <row r="89" spans="3:26" ht="15">
      <c r="C89" s="109"/>
      <c r="D89" s="109"/>
      <c r="E89" s="109"/>
      <c r="F89" s="109"/>
      <c r="G89" s="109"/>
      <c r="H89" s="109"/>
      <c r="I89" s="109"/>
      <c r="J89" s="109"/>
      <c r="K89" s="109"/>
      <c r="L89" s="109"/>
      <c r="M89" s="109"/>
      <c r="N89" s="109"/>
      <c r="O89" s="47"/>
      <c r="P89" s="47"/>
      <c r="Q89" s="47"/>
      <c r="R89" s="146"/>
      <c r="S89" s="146"/>
      <c r="T89" s="146"/>
      <c r="U89" s="84"/>
      <c r="V89" s="84"/>
      <c r="W89" s="84"/>
      <c r="X89" s="84"/>
      <c r="Y89" s="84"/>
      <c r="Z89" s="84"/>
    </row>
    <row r="90" spans="3:27" ht="15">
      <c r="C90" s="109"/>
      <c r="D90" s="109"/>
      <c r="E90" s="109"/>
      <c r="F90" s="109"/>
      <c r="G90" s="109"/>
      <c r="H90" s="109"/>
      <c r="I90" s="109"/>
      <c r="J90" s="109"/>
      <c r="K90" s="109"/>
      <c r="L90" s="109"/>
      <c r="M90" s="109"/>
      <c r="N90" s="109"/>
      <c r="O90" s="47"/>
      <c r="P90" s="47"/>
      <c r="Q90" s="47"/>
      <c r="R90" s="47"/>
      <c r="S90" s="47"/>
      <c r="T90" s="47"/>
      <c r="U90" s="82"/>
      <c r="V90" s="82"/>
      <c r="W90" s="82"/>
      <c r="X90" s="82"/>
      <c r="Y90" s="82"/>
      <c r="Z90" s="82"/>
      <c r="AA90" s="88"/>
    </row>
    <row r="91" spans="3:27" ht="15">
      <c r="C91" s="109"/>
      <c r="D91" s="109"/>
      <c r="E91" s="109"/>
      <c r="F91" s="109"/>
      <c r="G91" s="109"/>
      <c r="H91" s="109"/>
      <c r="I91" s="109"/>
      <c r="J91" s="109"/>
      <c r="K91" s="109"/>
      <c r="L91" s="109"/>
      <c r="M91" s="109"/>
      <c r="N91" s="109"/>
      <c r="O91" s="147"/>
      <c r="P91" s="147"/>
      <c r="Q91" s="147"/>
      <c r="R91" s="147"/>
      <c r="S91" s="47"/>
      <c r="T91" s="47"/>
      <c r="U91" s="47"/>
      <c r="V91" s="47"/>
      <c r="W91" s="47"/>
      <c r="X91" s="47"/>
      <c r="Y91" s="47"/>
      <c r="Z91" s="47"/>
      <c r="AA91" s="88"/>
    </row>
    <row r="92" spans="3:27" ht="12.75">
      <c r="C92" s="88"/>
      <c r="D92" s="88"/>
      <c r="E92" s="88"/>
      <c r="F92" s="88"/>
      <c r="G92" s="88"/>
      <c r="H92" s="88"/>
      <c r="I92" s="88"/>
      <c r="J92" s="88"/>
      <c r="K92" s="88"/>
      <c r="L92" s="88"/>
      <c r="M92" s="88"/>
      <c r="N92" s="88"/>
      <c r="O92" s="93"/>
      <c r="P92" s="93"/>
      <c r="Q92" s="93"/>
      <c r="R92" s="93"/>
      <c r="S92" s="93"/>
      <c r="T92" s="93"/>
      <c r="U92" s="93"/>
      <c r="V92" s="93"/>
      <c r="W92" s="93"/>
      <c r="X92" s="93"/>
      <c r="Y92" s="93"/>
      <c r="Z92" s="93"/>
      <c r="AA92" s="88"/>
    </row>
    <row r="93" spans="3:27" ht="12.75">
      <c r="C93" s="88"/>
      <c r="D93" s="88"/>
      <c r="E93" s="88"/>
      <c r="F93" s="88"/>
      <c r="G93" s="88"/>
      <c r="H93" s="88"/>
      <c r="I93" s="88"/>
      <c r="J93" s="88"/>
      <c r="K93" s="88"/>
      <c r="L93" s="88"/>
      <c r="M93" s="88"/>
      <c r="N93" s="88"/>
      <c r="O93" s="88"/>
      <c r="P93" s="88"/>
      <c r="Q93" s="148"/>
      <c r="R93" s="148"/>
      <c r="S93" s="148"/>
      <c r="T93" s="148"/>
      <c r="U93" s="148"/>
      <c r="V93" s="148"/>
      <c r="W93" s="148"/>
      <c r="X93" s="148"/>
      <c r="Y93" s="148"/>
      <c r="Z93" s="148"/>
      <c r="AA93" s="88"/>
    </row>
  </sheetData>
  <sheetProtection/>
  <mergeCells count="62">
    <mergeCell ref="P2:P3"/>
    <mergeCell ref="J2:J3"/>
    <mergeCell ref="K2:K3"/>
    <mergeCell ref="L2:L3"/>
    <mergeCell ref="M2:M3"/>
    <mergeCell ref="N2:N3"/>
    <mergeCell ref="O2:O3"/>
    <mergeCell ref="D2:D3"/>
    <mergeCell ref="E2:E3"/>
    <mergeCell ref="F2:F3"/>
    <mergeCell ref="G2:G3"/>
    <mergeCell ref="H2:H3"/>
    <mergeCell ref="I2:I3"/>
    <mergeCell ref="W2:W3"/>
    <mergeCell ref="X2:X3"/>
    <mergeCell ref="Y2:Y3"/>
    <mergeCell ref="Z2:Z3"/>
    <mergeCell ref="AA2:AA3"/>
    <mergeCell ref="AB2:AC2"/>
    <mergeCell ref="Q2:Q3"/>
    <mergeCell ref="R2:R3"/>
    <mergeCell ref="S2:S3"/>
    <mergeCell ref="T2:T3"/>
    <mergeCell ref="U2:U3"/>
    <mergeCell ref="V2:V3"/>
    <mergeCell ref="B54:B55"/>
    <mergeCell ref="T54:T55"/>
    <mergeCell ref="U54:U55"/>
    <mergeCell ref="V54:V55"/>
    <mergeCell ref="W54:W55"/>
    <mergeCell ref="B43:B44"/>
    <mergeCell ref="T43:T44"/>
    <mergeCell ref="U43:U44"/>
    <mergeCell ref="V43:V44"/>
    <mergeCell ref="W43:W44"/>
    <mergeCell ref="A61:AC61"/>
    <mergeCell ref="A62:AC62"/>
    <mergeCell ref="AB17:AC17"/>
    <mergeCell ref="X54:X55"/>
    <mergeCell ref="Y54:Y55"/>
    <mergeCell ref="Z54:Z55"/>
    <mergeCell ref="AA54:AA55"/>
    <mergeCell ref="Y43:Y44"/>
    <mergeCell ref="Z43:Z44"/>
    <mergeCell ref="AA43:AA44"/>
    <mergeCell ref="Q18:Q19"/>
    <mergeCell ref="R18:R19"/>
    <mergeCell ref="S18:S19"/>
    <mergeCell ref="T18:T19"/>
    <mergeCell ref="A50:AC50"/>
    <mergeCell ref="A51:AC51"/>
    <mergeCell ref="X43:X44"/>
    <mergeCell ref="AA18:AA19"/>
    <mergeCell ref="AB18:AC18"/>
    <mergeCell ref="AB43:AC43"/>
    <mergeCell ref="AB54:AC54"/>
    <mergeCell ref="U18:U19"/>
    <mergeCell ref="V18:V19"/>
    <mergeCell ref="W18:W19"/>
    <mergeCell ref="X18:X19"/>
    <mergeCell ref="Y18:Y19"/>
    <mergeCell ref="Z18:Z19"/>
  </mergeCells>
  <printOptions horizontalCentered="1"/>
  <pageMargins left="0.7480314960629921" right="0.7480314960629921" top="0.984251968503937" bottom="0" header="0.4330708661417323" footer="0.2362204724409449"/>
  <pageSetup fitToHeight="1" fitToWidth="1" horizontalDpi="600" verticalDpi="600" orientation="portrait" paperSize="9" scale="49" r:id="rId2"/>
  <headerFooter alignWithMargins="0">
    <oddHeader>&amp;R&amp;"Arial,Bold"&amp;16BUS AND COACH TRAVEL</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I104"/>
  <sheetViews>
    <sheetView zoomScale="70" zoomScaleNormal="70" zoomScaleSheetLayoutView="40" zoomScalePageLayoutView="55" workbookViewId="0" topLeftCell="A30">
      <selection activeCell="C1" sqref="C1:O16384"/>
    </sheetView>
  </sheetViews>
  <sheetFormatPr defaultColWidth="9.140625" defaultRowHeight="15" customHeight="1"/>
  <cols>
    <col min="1" max="1" width="6.57421875" style="16" customWidth="1"/>
    <col min="2" max="2" width="43.28125" style="16" customWidth="1"/>
    <col min="3" max="15" width="10.00390625" style="16" hidden="1" customWidth="1"/>
    <col min="16" max="17" width="10.00390625" style="16" customWidth="1"/>
    <col min="18" max="20" width="11.28125" style="16" customWidth="1"/>
    <col min="21" max="23" width="11.140625" style="16" customWidth="1"/>
    <col min="24" max="26" width="11.28125" style="16" customWidth="1"/>
    <col min="27" max="27" width="9.00390625" style="21" customWidth="1"/>
    <col min="28" max="28" width="13.421875" style="21" customWidth="1"/>
    <col min="29" max="29" width="14.57421875" style="16" hidden="1" customWidth="1"/>
    <col min="30" max="30" width="7.421875" style="16" hidden="1" customWidth="1"/>
    <col min="31" max="31" width="8.8515625" style="16" hidden="1" customWidth="1"/>
    <col min="32" max="32" width="3.8515625" style="16" hidden="1" customWidth="1"/>
    <col min="33" max="33" width="8.57421875" style="16" hidden="1" customWidth="1"/>
    <col min="34" max="34" width="9.140625" style="16" hidden="1" customWidth="1"/>
    <col min="35" max="16384" width="9.140625" style="16" customWidth="1"/>
  </cols>
  <sheetData>
    <row r="1" spans="1:33" s="15" customFormat="1" ht="19.5" customHeight="1">
      <c r="A1" s="15" t="s">
        <v>269</v>
      </c>
      <c r="R1" s="424"/>
      <c r="S1" s="424"/>
      <c r="T1" s="424"/>
      <c r="U1" s="424"/>
      <c r="V1" s="424"/>
      <c r="W1" s="424"/>
      <c r="X1" s="284"/>
      <c r="Y1" s="284"/>
      <c r="AC1" s="284"/>
      <c r="AD1" s="284"/>
      <c r="AE1" s="284"/>
      <c r="AF1" s="284"/>
      <c r="AG1" s="284"/>
    </row>
    <row r="2" spans="1:34" ht="15" customHeight="1">
      <c r="A2" s="23"/>
      <c r="B2" s="23"/>
      <c r="C2" s="510" t="s">
        <v>216</v>
      </c>
      <c r="D2" s="510" t="s">
        <v>217</v>
      </c>
      <c r="E2" s="510" t="s">
        <v>218</v>
      </c>
      <c r="F2" s="510" t="s">
        <v>219</v>
      </c>
      <c r="G2" s="510" t="s">
        <v>220</v>
      </c>
      <c r="H2" s="510" t="s">
        <v>221</v>
      </c>
      <c r="I2" s="510" t="s">
        <v>222</v>
      </c>
      <c r="J2" s="510" t="s">
        <v>223</v>
      </c>
      <c r="K2" s="510" t="s">
        <v>224</v>
      </c>
      <c r="L2" s="510" t="s">
        <v>225</v>
      </c>
      <c r="M2" s="510" t="s">
        <v>226</v>
      </c>
      <c r="N2" s="510" t="s">
        <v>74</v>
      </c>
      <c r="O2" s="510" t="s">
        <v>75</v>
      </c>
      <c r="P2" s="510" t="s">
        <v>76</v>
      </c>
      <c r="Q2" s="510" t="s">
        <v>77</v>
      </c>
      <c r="R2" s="519" t="s">
        <v>78</v>
      </c>
      <c r="S2" s="512" t="s">
        <v>79</v>
      </c>
      <c r="T2" s="512" t="s">
        <v>80</v>
      </c>
      <c r="U2" s="512" t="s">
        <v>81</v>
      </c>
      <c r="V2" s="512" t="s">
        <v>82</v>
      </c>
      <c r="W2" s="512" t="s">
        <v>83</v>
      </c>
      <c r="X2" s="512" t="s">
        <v>84</v>
      </c>
      <c r="Y2" s="516" t="s">
        <v>85</v>
      </c>
      <c r="Z2" s="516" t="s">
        <v>201</v>
      </c>
      <c r="AA2" s="17" t="s">
        <v>86</v>
      </c>
      <c r="AB2" s="18"/>
      <c r="AF2" s="21"/>
      <c r="AG2" s="21"/>
      <c r="AH2" s="21"/>
    </row>
    <row r="3" spans="1:34" ht="16.5" thickBot="1">
      <c r="A3" s="24"/>
      <c r="B3" s="24"/>
      <c r="C3" s="511"/>
      <c r="D3" s="511"/>
      <c r="E3" s="511"/>
      <c r="F3" s="511"/>
      <c r="G3" s="511"/>
      <c r="H3" s="511"/>
      <c r="I3" s="511"/>
      <c r="J3" s="511"/>
      <c r="K3" s="511"/>
      <c r="L3" s="511"/>
      <c r="M3" s="511"/>
      <c r="N3" s="511"/>
      <c r="O3" s="511"/>
      <c r="P3" s="511"/>
      <c r="Q3" s="511"/>
      <c r="R3" s="520"/>
      <c r="S3" s="513"/>
      <c r="T3" s="513"/>
      <c r="U3" s="513"/>
      <c r="V3" s="513"/>
      <c r="W3" s="513"/>
      <c r="X3" s="513"/>
      <c r="Y3" s="517"/>
      <c r="Z3" s="517"/>
      <c r="AA3" s="19" t="s">
        <v>87</v>
      </c>
      <c r="AB3" s="25" t="s">
        <v>88</v>
      </c>
      <c r="AF3" s="21"/>
      <c r="AG3" s="21"/>
      <c r="AH3" s="21"/>
    </row>
    <row r="4" spans="1:34" ht="16.5" thickTop="1">
      <c r="A4" s="15" t="s">
        <v>107</v>
      </c>
      <c r="B4" s="15"/>
      <c r="C4" s="15"/>
      <c r="D4" s="15"/>
      <c r="E4" s="15"/>
      <c r="F4" s="15"/>
      <c r="G4" s="15"/>
      <c r="H4" s="15"/>
      <c r="I4" s="15"/>
      <c r="J4" s="15"/>
      <c r="K4" s="15"/>
      <c r="L4" s="15"/>
      <c r="M4" s="15"/>
      <c r="N4" s="15"/>
      <c r="O4" s="15"/>
      <c r="P4" s="15"/>
      <c r="Q4" s="15"/>
      <c r="R4" s="420"/>
      <c r="S4" s="420"/>
      <c r="T4" s="420"/>
      <c r="V4" s="26"/>
      <c r="Y4" s="26"/>
      <c r="Z4" s="26" t="s">
        <v>110</v>
      </c>
      <c r="AA4" s="27"/>
      <c r="AB4" s="28"/>
      <c r="AF4" s="21"/>
      <c r="AG4" s="21"/>
      <c r="AH4" s="21"/>
    </row>
    <row r="5" spans="1:34" ht="15.75">
      <c r="A5" s="425" t="s">
        <v>296</v>
      </c>
      <c r="B5" s="15"/>
      <c r="C5" s="15"/>
      <c r="D5" s="15"/>
      <c r="E5" s="15"/>
      <c r="F5" s="15"/>
      <c r="G5" s="15"/>
      <c r="H5" s="15"/>
      <c r="I5" s="15"/>
      <c r="J5" s="15"/>
      <c r="K5" s="15"/>
      <c r="L5" s="15"/>
      <c r="M5" s="15"/>
      <c r="N5" s="15"/>
      <c r="O5" s="15"/>
      <c r="P5" s="15"/>
      <c r="Q5" s="15"/>
      <c r="R5" s="420"/>
      <c r="S5" s="420"/>
      <c r="T5" s="420"/>
      <c r="V5" s="26"/>
      <c r="Y5" s="26"/>
      <c r="Z5" s="26"/>
      <c r="AA5" s="27"/>
      <c r="AB5" s="28"/>
      <c r="AF5" s="21"/>
      <c r="AG5" s="21"/>
      <c r="AH5" s="21"/>
    </row>
    <row r="6" spans="2:35" ht="15" customHeight="1">
      <c r="B6" s="30" t="s">
        <v>244</v>
      </c>
      <c r="C6" s="46">
        <v>236</v>
      </c>
      <c r="D6" s="46">
        <v>248</v>
      </c>
      <c r="E6" s="46">
        <v>261</v>
      </c>
      <c r="F6" s="46">
        <v>267</v>
      </c>
      <c r="G6" s="46">
        <v>279</v>
      </c>
      <c r="H6" s="46">
        <v>295</v>
      </c>
      <c r="I6" s="46">
        <v>293</v>
      </c>
      <c r="J6" s="46">
        <v>290</v>
      </c>
      <c r="K6" s="46">
        <v>296</v>
      </c>
      <c r="L6" s="46">
        <v>300</v>
      </c>
      <c r="M6" s="46">
        <v>312</v>
      </c>
      <c r="N6" s="46">
        <v>332</v>
      </c>
      <c r="O6" s="46">
        <v>321</v>
      </c>
      <c r="P6" s="46">
        <v>354</v>
      </c>
      <c r="Q6" s="102">
        <v>358</v>
      </c>
      <c r="R6" s="412">
        <v>274.64502967164395</v>
      </c>
      <c r="S6" s="412">
        <v>297.018736515605</v>
      </c>
      <c r="T6" s="412">
        <v>298.257104797589</v>
      </c>
      <c r="U6" s="421">
        <v>320.420992885415</v>
      </c>
      <c r="V6" s="421">
        <v>336.611225849692</v>
      </c>
      <c r="W6" s="421">
        <v>330.713717030834</v>
      </c>
      <c r="X6" s="421">
        <v>329.118565939325</v>
      </c>
      <c r="Y6" s="20">
        <v>339.744877793534</v>
      </c>
      <c r="Z6" s="16">
        <v>351</v>
      </c>
      <c r="AA6" s="426">
        <f>(Z6-Y6)/Y6*100</f>
        <v>3.3128158633508082</v>
      </c>
      <c r="AB6" s="427">
        <f>(Z6-U6)/U6*100</f>
        <v>9.543384420358594</v>
      </c>
      <c r="AF6" s="21"/>
      <c r="AG6" s="21"/>
      <c r="AH6" s="21"/>
      <c r="AI6" s="430"/>
    </row>
    <row r="7" spans="2:35" ht="15" customHeight="1">
      <c r="B7" s="30" t="s">
        <v>324</v>
      </c>
      <c r="C7" s="30"/>
      <c r="D7" s="30"/>
      <c r="E7" s="30"/>
      <c r="F7" s="30"/>
      <c r="G7" s="30"/>
      <c r="H7" s="30"/>
      <c r="I7" s="30"/>
      <c r="J7" s="30"/>
      <c r="K7" s="30"/>
      <c r="L7" s="30"/>
      <c r="M7" s="30"/>
      <c r="N7" s="30"/>
      <c r="O7" s="30"/>
      <c r="P7" s="30"/>
      <c r="Q7" s="30"/>
      <c r="R7" s="412">
        <v>2655.5159653215983</v>
      </c>
      <c r="S7" s="412">
        <v>2826.531787318669</v>
      </c>
      <c r="T7" s="412">
        <v>2843.3120383121122</v>
      </c>
      <c r="U7" s="33">
        <v>2966.6550597672694</v>
      </c>
      <c r="V7" s="33">
        <v>3078.7525127956496</v>
      </c>
      <c r="W7" s="33">
        <v>3157.870388514845</v>
      </c>
      <c r="X7" s="33">
        <v>3301.8491427844365</v>
      </c>
      <c r="Y7" s="32">
        <v>3434.8679482804628</v>
      </c>
      <c r="Z7" s="420" t="s">
        <v>327</v>
      </c>
      <c r="AA7" s="426"/>
      <c r="AB7" s="427"/>
      <c r="AF7" s="21"/>
      <c r="AG7" s="21"/>
      <c r="AH7" s="21"/>
      <c r="AI7" s="430"/>
    </row>
    <row r="8" spans="1:35" ht="15" customHeight="1">
      <c r="A8" s="425" t="s">
        <v>300</v>
      </c>
      <c r="B8" s="30"/>
      <c r="C8" s="30"/>
      <c r="D8" s="30"/>
      <c r="E8" s="30"/>
      <c r="F8" s="30"/>
      <c r="G8" s="30"/>
      <c r="H8" s="30"/>
      <c r="I8" s="30"/>
      <c r="J8" s="30"/>
      <c r="K8" s="30"/>
      <c r="L8" s="30"/>
      <c r="M8" s="30"/>
      <c r="N8" s="30"/>
      <c r="O8" s="30"/>
      <c r="P8" s="30"/>
      <c r="Q8" s="30"/>
      <c r="AA8" s="426"/>
      <c r="AB8" s="427"/>
      <c r="AF8" s="21"/>
      <c r="AG8" s="21"/>
      <c r="AH8" s="21"/>
      <c r="AI8" s="430"/>
    </row>
    <row r="9" spans="2:35" ht="15" customHeight="1">
      <c r="B9" s="30" t="s">
        <v>90</v>
      </c>
      <c r="C9" s="30"/>
      <c r="D9" s="30"/>
      <c r="E9" s="30"/>
      <c r="F9" s="30"/>
      <c r="G9" s="30"/>
      <c r="H9" s="30"/>
      <c r="I9" s="30"/>
      <c r="J9" s="30"/>
      <c r="K9" s="30"/>
      <c r="L9" s="30"/>
      <c r="M9" s="30"/>
      <c r="N9" s="30"/>
      <c r="O9" s="30"/>
      <c r="P9" s="30"/>
      <c r="Q9" s="30"/>
      <c r="R9" s="412">
        <f>R55</f>
        <v>184</v>
      </c>
      <c r="S9" s="412">
        <f>S55</f>
        <v>197</v>
      </c>
      <c r="T9" s="428">
        <f aca="true" t="shared" si="0" ref="T9:Z9">T54</f>
        <v>262</v>
      </c>
      <c r="U9" s="412">
        <f t="shared" si="0"/>
        <v>276</v>
      </c>
      <c r="V9" s="412">
        <f t="shared" si="0"/>
        <v>296</v>
      </c>
      <c r="W9" s="412">
        <f t="shared" si="0"/>
        <v>312</v>
      </c>
      <c r="X9" s="412">
        <f t="shared" si="0"/>
        <v>294.5</v>
      </c>
      <c r="Y9" s="412">
        <f t="shared" si="0"/>
        <v>299.13599999999997</v>
      </c>
      <c r="Z9" s="412">
        <f t="shared" si="0"/>
        <v>299.1</v>
      </c>
      <c r="AA9" s="426">
        <f>(Z9-Y9)/Y9*100</f>
        <v>-0.012034659820263869</v>
      </c>
      <c r="AB9" s="427">
        <f>(Z9-U9)/U9*100</f>
        <v>8.369565217391314</v>
      </c>
      <c r="AF9" s="21"/>
      <c r="AG9" s="21"/>
      <c r="AH9" s="21"/>
      <c r="AI9" s="430"/>
    </row>
    <row r="10" spans="1:35" ht="15" customHeight="1">
      <c r="A10" s="425" t="s">
        <v>301</v>
      </c>
      <c r="B10" s="30"/>
      <c r="C10" s="30"/>
      <c r="D10" s="30"/>
      <c r="E10" s="30"/>
      <c r="F10" s="30"/>
      <c r="G10" s="30"/>
      <c r="H10" s="30"/>
      <c r="I10" s="30"/>
      <c r="J10" s="30"/>
      <c r="K10" s="30"/>
      <c r="L10" s="30"/>
      <c r="M10" s="30"/>
      <c r="N10" s="30"/>
      <c r="O10" s="30"/>
      <c r="P10" s="30"/>
      <c r="Q10" s="30"/>
      <c r="R10" s="412"/>
      <c r="S10" s="412"/>
      <c r="T10" s="412"/>
      <c r="U10" s="412"/>
      <c r="V10" s="412"/>
      <c r="W10" s="412"/>
      <c r="X10" s="412"/>
      <c r="Y10" s="412"/>
      <c r="Z10" s="412"/>
      <c r="AA10" s="426"/>
      <c r="AB10" s="427"/>
      <c r="AF10" s="21"/>
      <c r="AG10" s="21"/>
      <c r="AH10" s="21"/>
      <c r="AI10" s="430"/>
    </row>
    <row r="11" spans="2:35" ht="15" customHeight="1">
      <c r="B11" s="30" t="s">
        <v>90</v>
      </c>
      <c r="C11" s="30"/>
      <c r="D11" s="30"/>
      <c r="E11" s="30"/>
      <c r="F11" s="30"/>
      <c r="G11" s="30"/>
      <c r="H11" s="30"/>
      <c r="I11" s="30"/>
      <c r="J11" s="30"/>
      <c r="K11" s="30"/>
      <c r="L11" s="30"/>
      <c r="M11" s="30"/>
      <c r="N11" s="30"/>
      <c r="O11" s="30"/>
      <c r="P11" s="30"/>
      <c r="Q11" s="30"/>
      <c r="R11" s="413">
        <v>458</v>
      </c>
      <c r="S11" s="413">
        <f aca="true" t="shared" si="1" ref="S11:Z11">S9+S6</f>
        <v>494.018736515605</v>
      </c>
      <c r="T11" s="429">
        <v>559</v>
      </c>
      <c r="U11" s="413">
        <v>597</v>
      </c>
      <c r="V11" s="413">
        <f t="shared" si="1"/>
        <v>632.611225849692</v>
      </c>
      <c r="W11" s="413">
        <f t="shared" si="1"/>
        <v>642.713717030834</v>
      </c>
      <c r="X11" s="413">
        <f t="shared" si="1"/>
        <v>623.618565939325</v>
      </c>
      <c r="Y11" s="413">
        <v>640</v>
      </c>
      <c r="Z11" s="413">
        <f t="shared" si="1"/>
        <v>650.1</v>
      </c>
      <c r="AA11" s="426">
        <f>(Z11-Y11)/Y11*100</f>
        <v>1.5781250000000036</v>
      </c>
      <c r="AB11" s="427">
        <f>(Z11-U11)/U11*100</f>
        <v>8.894472361809049</v>
      </c>
      <c r="AF11" s="21"/>
      <c r="AG11" s="21"/>
      <c r="AH11" s="21"/>
      <c r="AI11" s="430"/>
    </row>
    <row r="12" spans="1:35" ht="15" customHeight="1">
      <c r="A12" s="30"/>
      <c r="B12" s="30"/>
      <c r="C12" s="30"/>
      <c r="D12" s="30"/>
      <c r="E12" s="30"/>
      <c r="F12" s="30"/>
      <c r="G12" s="30"/>
      <c r="H12" s="30"/>
      <c r="I12" s="30"/>
      <c r="J12" s="30"/>
      <c r="K12" s="30"/>
      <c r="L12" s="30"/>
      <c r="M12" s="30"/>
      <c r="N12" s="30"/>
      <c r="O12" s="30"/>
      <c r="P12" s="30"/>
      <c r="Q12" s="30"/>
      <c r="R12" s="420"/>
      <c r="S12" s="420"/>
      <c r="T12" s="420"/>
      <c r="U12" s="420"/>
      <c r="V12" s="420"/>
      <c r="W12" s="420"/>
      <c r="X12" s="420"/>
      <c r="Y12" s="32"/>
      <c r="AA12" s="426"/>
      <c r="AB12" s="427"/>
      <c r="AF12" s="21"/>
      <c r="AG12" s="21"/>
      <c r="AH12" s="21"/>
      <c r="AI12" s="430"/>
    </row>
    <row r="13" spans="1:35" ht="15" customHeight="1">
      <c r="A13" s="29" t="s">
        <v>322</v>
      </c>
      <c r="B13" s="34"/>
      <c r="C13" s="34"/>
      <c r="D13" s="34"/>
      <c r="E13" s="34"/>
      <c r="F13" s="34"/>
      <c r="G13" s="34"/>
      <c r="H13" s="34"/>
      <c r="I13" s="34"/>
      <c r="J13" s="34"/>
      <c r="K13" s="34"/>
      <c r="L13" s="34"/>
      <c r="M13" s="34"/>
      <c r="N13" s="34"/>
      <c r="O13" s="34"/>
      <c r="P13" s="34"/>
      <c r="Q13" s="34"/>
      <c r="R13" s="420"/>
      <c r="S13" s="420"/>
      <c r="T13" s="420"/>
      <c r="U13" s="420"/>
      <c r="V13" s="420"/>
      <c r="W13" s="420"/>
      <c r="X13" s="420"/>
      <c r="Y13" s="430"/>
      <c r="AA13" s="426"/>
      <c r="AB13" s="427"/>
      <c r="AF13" s="21"/>
      <c r="AG13" s="21"/>
      <c r="AH13" s="21"/>
      <c r="AI13" s="430"/>
    </row>
    <row r="14" spans="1:35" ht="15" customHeight="1">
      <c r="A14" s="425" t="s">
        <v>296</v>
      </c>
      <c r="B14" s="34"/>
      <c r="C14" s="34"/>
      <c r="D14" s="34"/>
      <c r="E14" s="34"/>
      <c r="F14" s="34"/>
      <c r="G14" s="34"/>
      <c r="H14" s="34"/>
      <c r="I14" s="34"/>
      <c r="J14" s="34"/>
      <c r="K14" s="34"/>
      <c r="L14" s="34"/>
      <c r="M14" s="34"/>
      <c r="N14" s="34"/>
      <c r="O14" s="34"/>
      <c r="P14" s="34"/>
      <c r="Q14" s="34"/>
      <c r="R14" s="420"/>
      <c r="S14" s="420"/>
      <c r="T14" s="420"/>
      <c r="U14" s="420"/>
      <c r="V14" s="420"/>
      <c r="W14" s="420"/>
      <c r="X14" s="420"/>
      <c r="Y14" s="32"/>
      <c r="AA14" s="426"/>
      <c r="AB14" s="427"/>
      <c r="AF14" s="21"/>
      <c r="AG14" s="21"/>
      <c r="AH14" s="21"/>
      <c r="AI14" s="430"/>
    </row>
    <row r="15" spans="2:35" ht="15" customHeight="1">
      <c r="B15" s="30" t="s">
        <v>90</v>
      </c>
      <c r="C15" s="431">
        <f aca="true" t="shared" si="2" ref="C15:Y15">ROUND(C6*($Z$28/C28),1)</f>
        <v>412.7</v>
      </c>
      <c r="D15" s="431">
        <f t="shared" si="2"/>
        <v>404.7</v>
      </c>
      <c r="E15" s="431">
        <f t="shared" si="2"/>
        <v>399.9</v>
      </c>
      <c r="F15" s="431">
        <f t="shared" si="2"/>
        <v>400.4</v>
      </c>
      <c r="G15" s="431">
        <f t="shared" si="2"/>
        <v>409.6</v>
      </c>
      <c r="H15" s="431">
        <f t="shared" si="2"/>
        <v>426.9</v>
      </c>
      <c r="I15" s="431">
        <f t="shared" si="2"/>
        <v>412.7</v>
      </c>
      <c r="J15" s="431">
        <f t="shared" si="2"/>
        <v>400.6</v>
      </c>
      <c r="K15" s="431">
        <f t="shared" si="2"/>
        <v>413.3</v>
      </c>
      <c r="L15" s="431">
        <f t="shared" si="2"/>
        <v>411.1</v>
      </c>
      <c r="M15" s="431">
        <f t="shared" si="2"/>
        <v>419.2</v>
      </c>
      <c r="N15" s="431">
        <f t="shared" si="2"/>
        <v>443</v>
      </c>
      <c r="O15" s="431">
        <f t="shared" si="2"/>
        <v>417</v>
      </c>
      <c r="P15" s="431">
        <f t="shared" si="2"/>
        <v>449.4</v>
      </c>
      <c r="Q15" s="431">
        <f t="shared" si="2"/>
        <v>445.8</v>
      </c>
      <c r="R15" s="432">
        <f t="shared" si="2"/>
        <v>332.8</v>
      </c>
      <c r="S15" s="431">
        <f t="shared" si="2"/>
        <v>353.5</v>
      </c>
      <c r="T15" s="431">
        <f t="shared" si="2"/>
        <v>345</v>
      </c>
      <c r="U15" s="431">
        <f t="shared" si="2"/>
        <v>361.6</v>
      </c>
      <c r="V15" s="431">
        <f t="shared" si="2"/>
        <v>369.5</v>
      </c>
      <c r="W15" s="431">
        <f t="shared" si="2"/>
        <v>353.3</v>
      </c>
      <c r="X15" s="431">
        <f t="shared" si="2"/>
        <v>342.6</v>
      </c>
      <c r="Y15" s="431">
        <f t="shared" si="2"/>
        <v>345.8</v>
      </c>
      <c r="Z15" s="431">
        <f>ROUND(Z6*($Z$28/Z28),1)</f>
        <v>351</v>
      </c>
      <c r="AA15" s="426">
        <f>(Z15-Y15)/Y15*100</f>
        <v>1.5037593984962372</v>
      </c>
      <c r="AB15" s="427">
        <f>(Z15-U15)/U15*100</f>
        <v>-2.9314159292035455</v>
      </c>
      <c r="AF15" s="21"/>
      <c r="AG15" s="21"/>
      <c r="AH15" s="21"/>
      <c r="AI15" s="430"/>
    </row>
    <row r="16" spans="2:35" ht="15" customHeight="1">
      <c r="B16" s="30" t="s">
        <v>91</v>
      </c>
      <c r="C16" s="30"/>
      <c r="D16" s="30"/>
      <c r="E16" s="30"/>
      <c r="F16" s="30"/>
      <c r="G16" s="30"/>
      <c r="H16" s="30"/>
      <c r="I16" s="30"/>
      <c r="J16" s="30"/>
      <c r="K16" s="30"/>
      <c r="L16" s="30"/>
      <c r="M16" s="30"/>
      <c r="N16" s="30"/>
      <c r="O16" s="30"/>
      <c r="P16" s="30"/>
      <c r="Q16" s="30"/>
      <c r="R16" s="431">
        <f aca="true" t="shared" si="3" ref="R16:Y16">ROUND(R7*($Z$28/R28),1)</f>
        <v>3218.1</v>
      </c>
      <c r="S16" s="431">
        <f t="shared" si="3"/>
        <v>3363.9</v>
      </c>
      <c r="T16" s="431">
        <f t="shared" si="3"/>
        <v>3289.4</v>
      </c>
      <c r="U16" s="431">
        <f t="shared" si="3"/>
        <v>3347.9</v>
      </c>
      <c r="V16" s="431">
        <f t="shared" si="3"/>
        <v>3379.7</v>
      </c>
      <c r="W16" s="431">
        <f t="shared" si="3"/>
        <v>3373.4</v>
      </c>
      <c r="X16" s="431">
        <f t="shared" si="3"/>
        <v>3437.4</v>
      </c>
      <c r="Y16" s="431">
        <f t="shared" si="3"/>
        <v>3495.6</v>
      </c>
      <c r="Z16" s="433" t="s">
        <v>327</v>
      </c>
      <c r="AA16" s="426"/>
      <c r="AB16" s="427"/>
      <c r="AF16" s="21"/>
      <c r="AG16" s="21"/>
      <c r="AH16" s="21"/>
      <c r="AI16" s="430"/>
    </row>
    <row r="17" spans="1:35" ht="15" customHeight="1">
      <c r="A17" s="425" t="s">
        <v>300</v>
      </c>
      <c r="B17" s="30"/>
      <c r="C17" s="30"/>
      <c r="D17" s="30"/>
      <c r="E17" s="30"/>
      <c r="F17" s="30"/>
      <c r="G17" s="30"/>
      <c r="H17" s="30"/>
      <c r="I17" s="30"/>
      <c r="J17" s="30"/>
      <c r="K17" s="30"/>
      <c r="L17" s="30"/>
      <c r="M17" s="30"/>
      <c r="N17" s="30"/>
      <c r="O17" s="30"/>
      <c r="P17" s="30"/>
      <c r="Q17" s="30"/>
      <c r="R17" s="33"/>
      <c r="S17" s="33"/>
      <c r="T17" s="33"/>
      <c r="U17" s="14"/>
      <c r="V17" s="14"/>
      <c r="W17" s="14"/>
      <c r="X17" s="14"/>
      <c r="Y17" s="32"/>
      <c r="AA17" s="426"/>
      <c r="AB17" s="427"/>
      <c r="AF17" s="21"/>
      <c r="AG17" s="21"/>
      <c r="AH17" s="21"/>
      <c r="AI17" s="430"/>
    </row>
    <row r="18" spans="2:35" ht="15" customHeight="1">
      <c r="B18" s="30" t="s">
        <v>90</v>
      </c>
      <c r="C18" s="30"/>
      <c r="D18" s="30"/>
      <c r="E18" s="30"/>
      <c r="F18" s="30"/>
      <c r="G18" s="30"/>
      <c r="H18" s="30"/>
      <c r="I18" s="30"/>
      <c r="J18" s="30"/>
      <c r="K18" s="30"/>
      <c r="L18" s="30"/>
      <c r="M18" s="30"/>
      <c r="N18" s="30"/>
      <c r="O18" s="30"/>
      <c r="P18" s="30"/>
      <c r="Q18" s="30"/>
      <c r="R18" s="414">
        <f>R71</f>
        <v>109.1</v>
      </c>
      <c r="S18" s="414">
        <f>S71</f>
        <v>113.1</v>
      </c>
      <c r="T18" s="434">
        <f>T70</f>
        <v>179.3</v>
      </c>
      <c r="U18" s="414">
        <f aca="true" t="shared" si="4" ref="U18:Z18">U70</f>
        <v>183.9</v>
      </c>
      <c r="V18" s="414">
        <f t="shared" si="4"/>
        <v>197.6</v>
      </c>
      <c r="W18" s="414">
        <f t="shared" si="4"/>
        <v>199.8</v>
      </c>
      <c r="X18" s="414">
        <f t="shared" si="4"/>
        <v>182.2</v>
      </c>
      <c r="Y18" s="414">
        <f t="shared" si="4"/>
        <v>184.3</v>
      </c>
      <c r="Z18" s="414">
        <f t="shared" si="4"/>
        <v>188.4</v>
      </c>
      <c r="AA18" s="426">
        <f>(Z18-Y18)/Y18*100</f>
        <v>2.2246337493217547</v>
      </c>
      <c r="AB18" s="427">
        <f>(Z18-U18)/U18*100</f>
        <v>2.446982055464926</v>
      </c>
      <c r="AF18" s="21"/>
      <c r="AG18" s="21"/>
      <c r="AH18" s="21"/>
      <c r="AI18" s="430"/>
    </row>
    <row r="19" spans="1:35" ht="15" customHeight="1">
      <c r="A19" s="425" t="s">
        <v>301</v>
      </c>
      <c r="B19" s="30"/>
      <c r="C19" s="30"/>
      <c r="D19" s="30"/>
      <c r="E19" s="30"/>
      <c r="F19" s="30"/>
      <c r="G19" s="30"/>
      <c r="H19" s="30"/>
      <c r="I19" s="30"/>
      <c r="J19" s="30"/>
      <c r="K19" s="30"/>
      <c r="L19" s="30"/>
      <c r="M19" s="30"/>
      <c r="N19" s="30"/>
      <c r="O19" s="30"/>
      <c r="P19" s="30"/>
      <c r="Q19" s="30"/>
      <c r="R19" s="33"/>
      <c r="S19" s="33"/>
      <c r="T19" s="33"/>
      <c r="U19" s="14"/>
      <c r="V19" s="14"/>
      <c r="W19" s="14"/>
      <c r="X19" s="14"/>
      <c r="Y19" s="32"/>
      <c r="AA19" s="426"/>
      <c r="AB19" s="427"/>
      <c r="AF19" s="21"/>
      <c r="AG19" s="21"/>
      <c r="AH19" s="21"/>
      <c r="AI19" s="430"/>
    </row>
    <row r="20" spans="1:35" ht="15" customHeight="1" thickBot="1">
      <c r="A20" s="22"/>
      <c r="B20" s="435" t="s">
        <v>90</v>
      </c>
      <c r="C20" s="435"/>
      <c r="D20" s="435"/>
      <c r="E20" s="435"/>
      <c r="F20" s="435"/>
      <c r="G20" s="435"/>
      <c r="H20" s="435"/>
      <c r="I20" s="435"/>
      <c r="J20" s="435"/>
      <c r="K20" s="435"/>
      <c r="L20" s="435"/>
      <c r="M20" s="435"/>
      <c r="N20" s="435"/>
      <c r="O20" s="435"/>
      <c r="P20" s="435"/>
      <c r="Q20" s="435"/>
      <c r="R20" s="415">
        <f>R18+R15</f>
        <v>441.9</v>
      </c>
      <c r="S20" s="415">
        <f aca="true" t="shared" si="5" ref="S20:Z20">S18+S15</f>
        <v>466.6</v>
      </c>
      <c r="T20" s="436">
        <f t="shared" si="5"/>
        <v>524.3</v>
      </c>
      <c r="U20" s="415">
        <f t="shared" si="5"/>
        <v>545.5</v>
      </c>
      <c r="V20" s="415">
        <f t="shared" si="5"/>
        <v>567.1</v>
      </c>
      <c r="W20" s="415">
        <f t="shared" si="5"/>
        <v>553.1</v>
      </c>
      <c r="X20" s="415">
        <f t="shared" si="5"/>
        <v>524.8</v>
      </c>
      <c r="Y20" s="415">
        <f t="shared" si="5"/>
        <v>530.1</v>
      </c>
      <c r="Z20" s="415">
        <f t="shared" si="5"/>
        <v>539.4</v>
      </c>
      <c r="AA20" s="437">
        <f>(Z20-Y20)/Y20*100</f>
        <v>1.754385964912272</v>
      </c>
      <c r="AB20" s="438">
        <f>(Z20-U20)/U20*100</f>
        <v>-1.1182401466544496</v>
      </c>
      <c r="AF20" s="21"/>
      <c r="AG20" s="21"/>
      <c r="AH20" s="21"/>
      <c r="AI20" s="430"/>
    </row>
    <row r="21" spans="1:33" ht="15">
      <c r="A21" s="509" t="s">
        <v>297</v>
      </c>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AA21" s="16"/>
      <c r="AB21" s="16"/>
      <c r="AC21" s="21"/>
      <c r="AD21" s="21"/>
      <c r="AE21" s="21"/>
      <c r="AF21" s="21"/>
      <c r="AG21" s="21"/>
    </row>
    <row r="22" spans="1:33" ht="27" customHeight="1">
      <c r="A22" s="509" t="s">
        <v>298</v>
      </c>
      <c r="B22" s="518"/>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16"/>
      <c r="AC22" s="21"/>
      <c r="AD22" s="21"/>
      <c r="AE22" s="21"/>
      <c r="AF22" s="21"/>
      <c r="AG22" s="21"/>
    </row>
    <row r="23" spans="1:33" ht="27" customHeight="1">
      <c r="A23" s="509" t="s">
        <v>299</v>
      </c>
      <c r="B23" s="509"/>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21"/>
      <c r="AD23" s="21"/>
      <c r="AE23" s="21"/>
      <c r="AF23" s="21"/>
      <c r="AG23" s="21"/>
    </row>
    <row r="24" spans="1:33" ht="27" customHeight="1">
      <c r="A24" s="509" t="s">
        <v>309</v>
      </c>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21"/>
      <c r="AD24" s="21"/>
      <c r="AE24" s="21"/>
      <c r="AF24" s="21"/>
      <c r="AG24" s="21"/>
    </row>
    <row r="25" spans="1:33" ht="15" customHeight="1">
      <c r="A25" s="37" t="s">
        <v>323</v>
      </c>
      <c r="B25" s="439"/>
      <c r="C25" s="439"/>
      <c r="D25" s="439"/>
      <c r="E25" s="439"/>
      <c r="F25" s="439"/>
      <c r="G25" s="439"/>
      <c r="H25" s="439"/>
      <c r="I25" s="439"/>
      <c r="J25" s="439"/>
      <c r="K25" s="439"/>
      <c r="L25" s="439"/>
      <c r="M25" s="439"/>
      <c r="N25" s="439"/>
      <c r="O25" s="439"/>
      <c r="P25" s="439"/>
      <c r="Q25" s="439"/>
      <c r="R25" s="440"/>
      <c r="S25" s="440"/>
      <c r="T25" s="440"/>
      <c r="U25" s="440"/>
      <c r="V25" s="440"/>
      <c r="W25" s="440"/>
      <c r="X25" s="441"/>
      <c r="Y25" s="441"/>
      <c r="AA25" s="16"/>
      <c r="AB25" s="16"/>
      <c r="AC25" s="21"/>
      <c r="AD25" s="21"/>
      <c r="AE25" s="21"/>
      <c r="AF25" s="21"/>
      <c r="AG25" s="21"/>
    </row>
    <row r="26" spans="1:33" ht="15" customHeight="1">
      <c r="A26" s="37"/>
      <c r="B26" s="439"/>
      <c r="C26" s="439"/>
      <c r="D26" s="439"/>
      <c r="E26" s="439"/>
      <c r="F26" s="439"/>
      <c r="G26" s="439"/>
      <c r="H26" s="439"/>
      <c r="I26" s="439"/>
      <c r="J26" s="439"/>
      <c r="K26" s="439"/>
      <c r="L26" s="439"/>
      <c r="M26" s="439"/>
      <c r="N26" s="439"/>
      <c r="O26" s="439"/>
      <c r="P26" s="439"/>
      <c r="Q26" s="439"/>
      <c r="R26" s="440"/>
      <c r="S26" s="440"/>
      <c r="T26" s="440"/>
      <c r="U26" s="440"/>
      <c r="V26" s="440"/>
      <c r="W26" s="440"/>
      <c r="X26" s="441"/>
      <c r="Y26" s="441"/>
      <c r="AA26" s="16"/>
      <c r="AB26" s="16"/>
      <c r="AC26" s="21"/>
      <c r="AD26" s="21"/>
      <c r="AE26" s="21"/>
      <c r="AF26" s="21"/>
      <c r="AG26" s="21"/>
    </row>
    <row r="27" spans="1:33" ht="15" customHeight="1" hidden="1">
      <c r="A27" s="37"/>
      <c r="B27" s="439"/>
      <c r="C27" s="439"/>
      <c r="D27" s="439"/>
      <c r="E27" s="439"/>
      <c r="F27" s="439"/>
      <c r="G27" s="439"/>
      <c r="H27" s="439"/>
      <c r="I27" s="439"/>
      <c r="J27" s="439"/>
      <c r="K27" s="439"/>
      <c r="L27" s="439"/>
      <c r="M27" s="439"/>
      <c r="N27" s="439"/>
      <c r="O27" s="439"/>
      <c r="P27" s="439"/>
      <c r="Q27" s="439"/>
      <c r="R27" s="440"/>
      <c r="S27" s="440"/>
      <c r="T27" s="440"/>
      <c r="U27" s="440"/>
      <c r="V27" s="440"/>
      <c r="W27" s="440"/>
      <c r="X27" s="441"/>
      <c r="Y27" s="441"/>
      <c r="AA27" s="16"/>
      <c r="AB27" s="16"/>
      <c r="AC27" s="21"/>
      <c r="AD27" s="21"/>
      <c r="AE27" s="21"/>
      <c r="AF27" s="21"/>
      <c r="AG27" s="21"/>
    </row>
    <row r="28" spans="1:33" ht="15" customHeight="1" hidden="1">
      <c r="A28" s="37" t="s">
        <v>302</v>
      </c>
      <c r="B28" s="439"/>
      <c r="C28" s="442">
        <v>57.191</v>
      </c>
      <c r="D28" s="442">
        <v>61.274</v>
      </c>
      <c r="E28" s="442">
        <v>65.263</v>
      </c>
      <c r="F28" s="442">
        <v>66.681</v>
      </c>
      <c r="G28" s="442">
        <v>68.121</v>
      </c>
      <c r="H28" s="442">
        <v>69.104</v>
      </c>
      <c r="I28" s="442">
        <v>70.998</v>
      </c>
      <c r="J28" s="442">
        <v>72.39</v>
      </c>
      <c r="K28" s="442">
        <v>71.614</v>
      </c>
      <c r="L28" s="442">
        <v>72.982</v>
      </c>
      <c r="M28" s="442">
        <v>74.42</v>
      </c>
      <c r="N28" s="442">
        <v>74.945</v>
      </c>
      <c r="O28" s="442">
        <v>76.984</v>
      </c>
      <c r="P28" s="442">
        <v>78.775</v>
      </c>
      <c r="Q28" s="442">
        <v>80.301</v>
      </c>
      <c r="R28" s="442">
        <v>82.518</v>
      </c>
      <c r="S28" s="442">
        <v>84.025</v>
      </c>
      <c r="T28" s="442">
        <v>86.439</v>
      </c>
      <c r="U28" s="442">
        <v>88.612</v>
      </c>
      <c r="V28" s="442">
        <v>91.096</v>
      </c>
      <c r="W28" s="442">
        <v>93.611</v>
      </c>
      <c r="X28" s="442">
        <v>96.056</v>
      </c>
      <c r="Y28" s="442">
        <v>98.262</v>
      </c>
      <c r="Z28" s="442">
        <v>100</v>
      </c>
      <c r="AA28" s="16"/>
      <c r="AB28" s="16"/>
      <c r="AC28" s="21"/>
      <c r="AD28" s="21"/>
      <c r="AE28" s="21"/>
      <c r="AF28" s="21"/>
      <c r="AG28" s="21"/>
    </row>
    <row r="29" spans="1:33" ht="15" customHeight="1" hidden="1">
      <c r="A29" s="37"/>
      <c r="B29" s="439"/>
      <c r="C29" s="439"/>
      <c r="D29" s="439"/>
      <c r="E29" s="439"/>
      <c r="F29" s="439"/>
      <c r="G29" s="439"/>
      <c r="H29" s="439"/>
      <c r="I29" s="439"/>
      <c r="J29" s="439"/>
      <c r="K29" s="439"/>
      <c r="L29" s="439"/>
      <c r="M29" s="439"/>
      <c r="N29" s="439"/>
      <c r="O29" s="439"/>
      <c r="P29" s="439"/>
      <c r="Q29" s="439"/>
      <c r="R29" s="440"/>
      <c r="S29" s="440"/>
      <c r="T29" s="440"/>
      <c r="U29" s="440"/>
      <c r="V29" s="440"/>
      <c r="W29" s="440"/>
      <c r="X29" s="441"/>
      <c r="Y29" s="441"/>
      <c r="AA29" s="16"/>
      <c r="AB29" s="16"/>
      <c r="AC29" s="21"/>
      <c r="AD29" s="21"/>
      <c r="AE29" s="21"/>
      <c r="AF29" s="21"/>
      <c r="AG29" s="21"/>
    </row>
    <row r="30" spans="1:28" s="15" customFormat="1" ht="15" customHeight="1">
      <c r="A30" s="15" t="s">
        <v>270</v>
      </c>
      <c r="AA30" s="284"/>
      <c r="AB30" s="284"/>
    </row>
    <row r="31" spans="1:28" ht="15" customHeight="1">
      <c r="A31" s="23"/>
      <c r="B31" s="23"/>
      <c r="C31" s="23"/>
      <c r="D31" s="23"/>
      <c r="E31" s="23"/>
      <c r="F31" s="23"/>
      <c r="G31" s="23"/>
      <c r="H31" s="23"/>
      <c r="I31" s="23"/>
      <c r="J31" s="23"/>
      <c r="K31" s="23"/>
      <c r="L31" s="23"/>
      <c r="M31" s="23"/>
      <c r="N31" s="23"/>
      <c r="O31" s="23"/>
      <c r="P31" s="23"/>
      <c r="Q31" s="23"/>
      <c r="R31" s="519" t="s">
        <v>78</v>
      </c>
      <c r="S31" s="512" t="s">
        <v>79</v>
      </c>
      <c r="T31" s="512" t="s">
        <v>80</v>
      </c>
      <c r="U31" s="512" t="s">
        <v>81</v>
      </c>
      <c r="V31" s="512" t="s">
        <v>82</v>
      </c>
      <c r="W31" s="512" t="s">
        <v>83</v>
      </c>
      <c r="X31" s="512" t="s">
        <v>84</v>
      </c>
      <c r="Y31" s="512" t="s">
        <v>85</v>
      </c>
      <c r="Z31" s="524" t="s">
        <v>201</v>
      </c>
      <c r="AA31" s="17" t="s">
        <v>86</v>
      </c>
      <c r="AB31" s="18"/>
    </row>
    <row r="32" spans="1:28" ht="21.75" customHeight="1" thickBot="1">
      <c r="A32" s="24"/>
      <c r="B32" s="24"/>
      <c r="C32" s="24"/>
      <c r="D32" s="24"/>
      <c r="E32" s="24"/>
      <c r="F32" s="24"/>
      <c r="G32" s="24"/>
      <c r="H32" s="24"/>
      <c r="I32" s="24"/>
      <c r="J32" s="24"/>
      <c r="K32" s="24"/>
      <c r="L32" s="24"/>
      <c r="M32" s="24"/>
      <c r="N32" s="24"/>
      <c r="O32" s="24"/>
      <c r="P32" s="24"/>
      <c r="Q32" s="24"/>
      <c r="R32" s="520"/>
      <c r="S32" s="513"/>
      <c r="T32" s="513"/>
      <c r="U32" s="513"/>
      <c r="V32" s="513"/>
      <c r="W32" s="513"/>
      <c r="X32" s="513"/>
      <c r="Y32" s="523"/>
      <c r="Z32" s="525"/>
      <c r="AA32" s="19" t="s">
        <v>87</v>
      </c>
      <c r="AB32" s="25" t="s">
        <v>88</v>
      </c>
    </row>
    <row r="33" spans="1:28" ht="18.75" customHeight="1" thickTop="1">
      <c r="A33" s="15" t="s">
        <v>111</v>
      </c>
      <c r="B33" s="15"/>
      <c r="C33" s="15"/>
      <c r="D33" s="15"/>
      <c r="E33" s="15"/>
      <c r="F33" s="15"/>
      <c r="G33" s="15"/>
      <c r="H33" s="15"/>
      <c r="I33" s="15"/>
      <c r="J33" s="15"/>
      <c r="K33" s="15"/>
      <c r="L33" s="15"/>
      <c r="M33" s="15"/>
      <c r="N33" s="15"/>
      <c r="O33" s="15"/>
      <c r="P33" s="15"/>
      <c r="Q33" s="15"/>
      <c r="T33" s="26"/>
      <c r="V33" s="26"/>
      <c r="AA33" s="27"/>
      <c r="AB33" s="28"/>
    </row>
    <row r="34" spans="1:28" ht="15" customHeight="1">
      <c r="A34" s="15"/>
      <c r="B34" s="15"/>
      <c r="C34" s="15"/>
      <c r="D34" s="15"/>
      <c r="E34" s="15"/>
      <c r="F34" s="15"/>
      <c r="G34" s="15"/>
      <c r="H34" s="15"/>
      <c r="I34" s="15"/>
      <c r="J34" s="15"/>
      <c r="K34" s="15"/>
      <c r="L34" s="15"/>
      <c r="M34" s="15"/>
      <c r="N34" s="15"/>
      <c r="O34" s="15"/>
      <c r="P34" s="15"/>
      <c r="Q34" s="15"/>
      <c r="T34" s="26"/>
      <c r="U34" s="26"/>
      <c r="V34" s="26"/>
      <c r="Y34" s="26"/>
      <c r="Z34" s="26" t="s">
        <v>110</v>
      </c>
      <c r="AA34" s="27"/>
      <c r="AB34" s="28"/>
    </row>
    <row r="35" spans="2:28" ht="18.75">
      <c r="B35" s="29" t="s">
        <v>190</v>
      </c>
      <c r="C35" s="29"/>
      <c r="D35" s="29"/>
      <c r="E35" s="29"/>
      <c r="F35" s="29"/>
      <c r="G35" s="29"/>
      <c r="H35" s="29"/>
      <c r="I35" s="29"/>
      <c r="J35" s="29"/>
      <c r="K35" s="29"/>
      <c r="L35" s="29"/>
      <c r="M35" s="29"/>
      <c r="N35" s="29"/>
      <c r="O35" s="29"/>
      <c r="P35" s="29"/>
      <c r="Q35" s="29"/>
      <c r="T35" s="26"/>
      <c r="U35" s="26"/>
      <c r="V35" s="26"/>
      <c r="W35" s="26"/>
      <c r="X35" s="26"/>
      <c r="Y35" s="26"/>
      <c r="Z35" s="26"/>
      <c r="AA35" s="27"/>
      <c r="AB35" s="28"/>
    </row>
    <row r="36" spans="2:28" ht="15" customHeight="1">
      <c r="B36" s="30" t="s">
        <v>90</v>
      </c>
      <c r="C36" s="30"/>
      <c r="D36" s="30"/>
      <c r="E36" s="30"/>
      <c r="F36" s="30"/>
      <c r="G36" s="30"/>
      <c r="H36" s="30"/>
      <c r="I36" s="30"/>
      <c r="J36" s="30"/>
      <c r="K36" s="30"/>
      <c r="L36" s="30"/>
      <c r="M36" s="30"/>
      <c r="N36" s="30"/>
      <c r="O36" s="30"/>
      <c r="P36" s="30"/>
      <c r="Q36" s="30"/>
      <c r="R36" s="31">
        <v>38.052</v>
      </c>
      <c r="S36" s="31">
        <v>45.029</v>
      </c>
      <c r="T36" s="31">
        <v>48</v>
      </c>
      <c r="U36" s="31">
        <v>53</v>
      </c>
      <c r="V36" s="31">
        <v>53</v>
      </c>
      <c r="W36" s="31">
        <v>61</v>
      </c>
      <c r="X36" s="31">
        <v>57</v>
      </c>
      <c r="Y36" s="31">
        <v>58</v>
      </c>
      <c r="Z36" s="33">
        <v>60</v>
      </c>
      <c r="AA36" s="44">
        <f>(Z36-Y36)/Y36*100</f>
        <v>3.4482758620689653</v>
      </c>
      <c r="AB36" s="45">
        <f>(Z36-U36)/U36*100</f>
        <v>13.20754716981132</v>
      </c>
    </row>
    <row r="37" spans="2:28" ht="15" customHeight="1">
      <c r="B37" s="16" t="s">
        <v>312</v>
      </c>
      <c r="R37" s="32">
        <v>994.730369140625</v>
      </c>
      <c r="S37" s="32">
        <v>1089.113228515625</v>
      </c>
      <c r="T37" s="32">
        <v>1159.533119140625</v>
      </c>
      <c r="U37" s="32">
        <v>1217.135046875</v>
      </c>
      <c r="V37" s="32">
        <v>1341.2813222656248</v>
      </c>
      <c r="W37" s="32">
        <v>1317.6665859375</v>
      </c>
      <c r="X37" s="32">
        <v>1144.808140625</v>
      </c>
      <c r="Y37" s="32">
        <v>1079.0797774895232</v>
      </c>
      <c r="Z37" s="14" t="s">
        <v>327</v>
      </c>
      <c r="AA37" s="44"/>
      <c r="AB37" s="45"/>
    </row>
    <row r="38" spans="2:28" ht="15" customHeight="1">
      <c r="B38" s="16" t="s">
        <v>313</v>
      </c>
      <c r="R38" s="32">
        <v>445.73036914062504</v>
      </c>
      <c r="S38" s="32">
        <v>494.113228515625</v>
      </c>
      <c r="T38" s="32">
        <v>543.5331191406251</v>
      </c>
      <c r="U38" s="32">
        <v>556.135046875</v>
      </c>
      <c r="V38" s="32">
        <v>618.2813222656248</v>
      </c>
      <c r="W38" s="32">
        <v>627.6665859375</v>
      </c>
      <c r="X38" s="32">
        <v>580.8081406250001</v>
      </c>
      <c r="Y38" s="32">
        <v>561.0797774895232</v>
      </c>
      <c r="Z38" s="14" t="s">
        <v>327</v>
      </c>
      <c r="AA38" s="44"/>
      <c r="AB38" s="45"/>
    </row>
    <row r="39" spans="18:28" ht="15" customHeight="1">
      <c r="R39" s="32"/>
      <c r="S39" s="32"/>
      <c r="T39" s="32"/>
      <c r="U39" s="32"/>
      <c r="V39" s="32"/>
      <c r="W39" s="32"/>
      <c r="X39" s="32"/>
      <c r="Y39" s="32"/>
      <c r="Z39" s="14"/>
      <c r="AA39" s="44"/>
      <c r="AB39" s="45"/>
    </row>
    <row r="40" spans="2:28" ht="15.75">
      <c r="B40" s="29" t="s">
        <v>112</v>
      </c>
      <c r="C40" s="29"/>
      <c r="D40" s="29"/>
      <c r="E40" s="29"/>
      <c r="F40" s="29"/>
      <c r="G40" s="29"/>
      <c r="H40" s="29"/>
      <c r="I40" s="29"/>
      <c r="J40" s="29"/>
      <c r="K40" s="29"/>
      <c r="L40" s="29"/>
      <c r="M40" s="29"/>
      <c r="N40" s="29"/>
      <c r="O40" s="29"/>
      <c r="P40" s="29"/>
      <c r="Q40" s="29"/>
      <c r="R40" s="32"/>
      <c r="S40" s="32"/>
      <c r="T40" s="32"/>
      <c r="U40" s="32"/>
      <c r="V40" s="32"/>
      <c r="W40" s="32"/>
      <c r="X40" s="32"/>
      <c r="Y40" s="32"/>
      <c r="Z40" s="14"/>
      <c r="AA40" s="44"/>
      <c r="AB40" s="45"/>
    </row>
    <row r="41" spans="2:28" ht="15" customHeight="1">
      <c r="B41" s="30" t="s">
        <v>191</v>
      </c>
      <c r="C41" s="30"/>
      <c r="D41" s="30"/>
      <c r="E41" s="30"/>
      <c r="F41" s="30"/>
      <c r="G41" s="30"/>
      <c r="H41" s="30"/>
      <c r="I41" s="30"/>
      <c r="J41" s="30"/>
      <c r="K41" s="30"/>
      <c r="L41" s="30"/>
      <c r="M41" s="30"/>
      <c r="N41" s="30"/>
      <c r="O41" s="30"/>
      <c r="P41" s="30"/>
      <c r="Q41" s="30"/>
      <c r="R41" s="33" t="s">
        <v>44</v>
      </c>
      <c r="S41" s="33" t="s">
        <v>44</v>
      </c>
      <c r="T41" s="333">
        <v>155</v>
      </c>
      <c r="U41" s="31">
        <v>163</v>
      </c>
      <c r="V41" s="31">
        <v>180</v>
      </c>
      <c r="W41" s="31">
        <v>187</v>
      </c>
      <c r="X41" s="31">
        <v>175</v>
      </c>
      <c r="Y41" s="31">
        <v>181.136</v>
      </c>
      <c r="Z41" s="33">
        <v>188.4</v>
      </c>
      <c r="AA41" s="44">
        <f>(Z41-Y41)/Y41*100</f>
        <v>4.010246444660371</v>
      </c>
      <c r="AB41" s="45">
        <f>(Z41-U41)/U41*100</f>
        <v>15.582822085889575</v>
      </c>
    </row>
    <row r="42" spans="1:34" ht="15" customHeight="1">
      <c r="A42" s="303"/>
      <c r="B42" s="30" t="s">
        <v>114</v>
      </c>
      <c r="R42" s="16">
        <v>90</v>
      </c>
      <c r="S42" s="16">
        <v>95</v>
      </c>
      <c r="T42" s="334">
        <v>166</v>
      </c>
      <c r="U42" s="16">
        <v>173</v>
      </c>
      <c r="V42" s="16">
        <v>193</v>
      </c>
      <c r="W42" s="16">
        <v>202</v>
      </c>
      <c r="X42" s="16">
        <v>183</v>
      </c>
      <c r="Y42" s="16">
        <v>188</v>
      </c>
      <c r="Z42" s="420">
        <v>190</v>
      </c>
      <c r="AA42" s="44">
        <f>(Z42-Y42)/Y42*100</f>
        <v>1.0638297872340425</v>
      </c>
      <c r="AB42" s="45">
        <f>(Z42-U42)/U42*100</f>
        <v>9.826589595375722</v>
      </c>
      <c r="AE42" s="32"/>
      <c r="AF42" s="32"/>
      <c r="AG42" s="32"/>
      <c r="AH42" s="32"/>
    </row>
    <row r="43" spans="1:34" ht="15" customHeight="1">
      <c r="A43" s="303"/>
      <c r="B43" s="16" t="s">
        <v>314</v>
      </c>
      <c r="R43" s="14" t="s">
        <v>44</v>
      </c>
      <c r="S43" s="14" t="s">
        <v>44</v>
      </c>
      <c r="T43" s="335">
        <v>931</v>
      </c>
      <c r="U43" s="32">
        <v>1027</v>
      </c>
      <c r="V43" s="32">
        <v>1172</v>
      </c>
      <c r="W43" s="32">
        <v>1224</v>
      </c>
      <c r="X43" s="32">
        <v>1246</v>
      </c>
      <c r="Y43" s="32">
        <v>1247.7415685199999</v>
      </c>
      <c r="Z43" s="14" t="s">
        <v>327</v>
      </c>
      <c r="AA43" s="44"/>
      <c r="AB43" s="45"/>
      <c r="AE43" s="32"/>
      <c r="AF43" s="32"/>
      <c r="AG43" s="32"/>
      <c r="AH43" s="32"/>
    </row>
    <row r="44" spans="2:28" ht="15.75" customHeight="1">
      <c r="B44" s="16" t="s">
        <v>315</v>
      </c>
      <c r="R44" s="14" t="s">
        <v>44</v>
      </c>
      <c r="S44" s="14" t="s">
        <v>44</v>
      </c>
      <c r="T44" s="335">
        <v>769</v>
      </c>
      <c r="U44" s="32">
        <v>851</v>
      </c>
      <c r="V44" s="32">
        <v>991</v>
      </c>
      <c r="W44" s="32">
        <v>1041</v>
      </c>
      <c r="X44" s="32">
        <v>1055</v>
      </c>
      <c r="Y44" s="43">
        <v>1037.7415685199999</v>
      </c>
      <c r="Z44" s="43" t="s">
        <v>327</v>
      </c>
      <c r="AA44" s="44"/>
      <c r="AB44" s="45"/>
    </row>
    <row r="45" spans="2:28" ht="15.75" customHeight="1">
      <c r="B45" s="16" t="s">
        <v>316</v>
      </c>
      <c r="R45" s="32">
        <v>616</v>
      </c>
      <c r="S45" s="32">
        <v>624</v>
      </c>
      <c r="T45" s="335">
        <v>942</v>
      </c>
      <c r="U45" s="32">
        <v>1037</v>
      </c>
      <c r="V45" s="32">
        <v>1185</v>
      </c>
      <c r="W45" s="32">
        <v>1239</v>
      </c>
      <c r="X45" s="32">
        <v>1254</v>
      </c>
      <c r="Y45" s="32">
        <v>1254.94107098</v>
      </c>
      <c r="Z45" s="14" t="s">
        <v>327</v>
      </c>
      <c r="AA45" s="44"/>
      <c r="AB45" s="45"/>
    </row>
    <row r="46" spans="2:28" ht="15.75" customHeight="1">
      <c r="B46" s="16" t="s">
        <v>317</v>
      </c>
      <c r="R46" s="32">
        <v>478</v>
      </c>
      <c r="S46" s="32">
        <v>473</v>
      </c>
      <c r="T46" s="335">
        <v>780</v>
      </c>
      <c r="U46" s="32">
        <v>861</v>
      </c>
      <c r="V46" s="32">
        <v>1004</v>
      </c>
      <c r="W46" s="32">
        <v>1056</v>
      </c>
      <c r="X46" s="32">
        <v>1063</v>
      </c>
      <c r="Y46" s="32">
        <v>1044.94107098</v>
      </c>
      <c r="Z46" s="14" t="s">
        <v>327</v>
      </c>
      <c r="AA46" s="44"/>
      <c r="AB46" s="45"/>
    </row>
    <row r="47" spans="18:28" ht="15" customHeight="1">
      <c r="R47" s="32"/>
      <c r="S47" s="32"/>
      <c r="T47" s="32"/>
      <c r="U47" s="32"/>
      <c r="V47" s="32"/>
      <c r="W47" s="32"/>
      <c r="Z47" s="420"/>
      <c r="AA47" s="44"/>
      <c r="AB47" s="45"/>
    </row>
    <row r="48" spans="2:28" ht="18.75">
      <c r="B48" s="29" t="s">
        <v>193</v>
      </c>
      <c r="C48" s="29"/>
      <c r="D48" s="29"/>
      <c r="E48" s="29"/>
      <c r="F48" s="29"/>
      <c r="G48" s="29"/>
      <c r="H48" s="29"/>
      <c r="I48" s="29"/>
      <c r="J48" s="29"/>
      <c r="K48" s="29"/>
      <c r="L48" s="29"/>
      <c r="M48" s="29"/>
      <c r="N48" s="29"/>
      <c r="O48" s="29"/>
      <c r="P48" s="29"/>
      <c r="Q48" s="29"/>
      <c r="R48" s="32"/>
      <c r="S48" s="32"/>
      <c r="T48" s="32"/>
      <c r="U48" s="32"/>
      <c r="V48" s="32"/>
      <c r="W48" s="32"/>
      <c r="X48" s="32"/>
      <c r="Y48" s="32"/>
      <c r="Z48" s="14"/>
      <c r="AA48" s="44"/>
      <c r="AB48" s="45"/>
    </row>
    <row r="49" spans="2:28" ht="15" customHeight="1">
      <c r="B49" s="30" t="s">
        <v>90</v>
      </c>
      <c r="C49" s="30"/>
      <c r="D49" s="30"/>
      <c r="E49" s="30"/>
      <c r="F49" s="30"/>
      <c r="G49" s="30"/>
      <c r="H49" s="30"/>
      <c r="I49" s="30"/>
      <c r="J49" s="30"/>
      <c r="K49" s="30"/>
      <c r="L49" s="30"/>
      <c r="M49" s="30"/>
      <c r="N49" s="30"/>
      <c r="O49" s="30"/>
      <c r="P49" s="30"/>
      <c r="Q49" s="30"/>
      <c r="R49" s="14">
        <v>56</v>
      </c>
      <c r="S49" s="14">
        <v>57</v>
      </c>
      <c r="T49" s="14">
        <v>59</v>
      </c>
      <c r="U49" s="14">
        <v>60</v>
      </c>
      <c r="V49" s="14">
        <v>63</v>
      </c>
      <c r="W49" s="14">
        <v>64</v>
      </c>
      <c r="X49" s="14">
        <v>62.5</v>
      </c>
      <c r="Y49" s="14">
        <v>60</v>
      </c>
      <c r="Z49" s="14">
        <v>50.7</v>
      </c>
      <c r="AA49" s="44">
        <f>(Z49-Y49)/Y49*100</f>
        <v>-15.499999999999995</v>
      </c>
      <c r="AB49" s="45">
        <f>(Z49-U49)/U49*100</f>
        <v>-15.499999999999995</v>
      </c>
    </row>
    <row r="50" spans="2:28" ht="15" customHeight="1">
      <c r="B50" s="16" t="s">
        <v>91</v>
      </c>
      <c r="R50" s="32">
        <v>418.5602100000001</v>
      </c>
      <c r="S50" s="32">
        <v>435.11154386</v>
      </c>
      <c r="T50" s="32">
        <v>440.8882514900001</v>
      </c>
      <c r="U50" s="32">
        <v>472.23630549000006</v>
      </c>
      <c r="V50" s="32">
        <v>504.17585868000003</v>
      </c>
      <c r="W50" s="32">
        <v>515.15</v>
      </c>
      <c r="X50" s="32">
        <v>504.86</v>
      </c>
      <c r="Y50" s="32">
        <v>511.72109157000085</v>
      </c>
      <c r="Z50" s="14">
        <f>345+18.6+Z49</f>
        <v>414.3</v>
      </c>
      <c r="AA50" s="44">
        <f>(Z50-Y50)/Y50*100</f>
        <v>-19.03792772564938</v>
      </c>
      <c r="AB50" s="45">
        <f>(Z50-U50)/U50*100</f>
        <v>-12.268498803768253</v>
      </c>
    </row>
    <row r="51" spans="2:28" ht="15" customHeight="1">
      <c r="B51" s="16" t="s">
        <v>104</v>
      </c>
      <c r="R51" s="20">
        <v>327.5602100000001</v>
      </c>
      <c r="S51" s="20">
        <v>340.11154386</v>
      </c>
      <c r="T51" s="20">
        <v>343.8882514900001</v>
      </c>
      <c r="U51" s="20">
        <v>369.23630549000006</v>
      </c>
      <c r="V51" s="20">
        <v>391.17585868000003</v>
      </c>
      <c r="W51" s="20">
        <v>403.15</v>
      </c>
      <c r="X51" s="20">
        <v>396.86</v>
      </c>
      <c r="Y51" s="20">
        <v>400.72109157000085</v>
      </c>
      <c r="Z51" s="421">
        <f>258+18.6+Z49</f>
        <v>327.3</v>
      </c>
      <c r="AA51" s="44">
        <f>(Z51-Y51)/Y51*100</f>
        <v>-18.322242855333986</v>
      </c>
      <c r="AB51" s="45">
        <f>(Z51-U51)/U51*100</f>
        <v>-11.357579107598292</v>
      </c>
    </row>
    <row r="52" spans="2:28" ht="15" customHeight="1">
      <c r="B52" s="30"/>
      <c r="C52" s="30"/>
      <c r="D52" s="30"/>
      <c r="E52" s="30"/>
      <c r="F52" s="30"/>
      <c r="G52" s="30"/>
      <c r="H52" s="30"/>
      <c r="I52" s="30"/>
      <c r="J52" s="30"/>
      <c r="K52" s="30"/>
      <c r="L52" s="30"/>
      <c r="M52" s="30"/>
      <c r="N52" s="30"/>
      <c r="O52" s="30"/>
      <c r="P52" s="30"/>
      <c r="Q52" s="30"/>
      <c r="Z52" s="420"/>
      <c r="AA52" s="44"/>
      <c r="AB52" s="45"/>
    </row>
    <row r="53" spans="2:28" ht="18.75">
      <c r="B53" s="29" t="s">
        <v>326</v>
      </c>
      <c r="C53" s="29"/>
      <c r="D53" s="29"/>
      <c r="E53" s="29"/>
      <c r="F53" s="29"/>
      <c r="G53" s="29"/>
      <c r="H53" s="29"/>
      <c r="I53" s="29"/>
      <c r="J53" s="29"/>
      <c r="K53" s="29"/>
      <c r="L53" s="29"/>
      <c r="M53" s="29"/>
      <c r="N53" s="29"/>
      <c r="O53" s="29"/>
      <c r="P53" s="29"/>
      <c r="Q53" s="29"/>
      <c r="R53" s="32"/>
      <c r="S53" s="32"/>
      <c r="T53" s="32"/>
      <c r="U53" s="32"/>
      <c r="V53" s="32"/>
      <c r="W53" s="32"/>
      <c r="X53" s="32"/>
      <c r="Y53" s="32"/>
      <c r="Z53" s="14"/>
      <c r="AA53" s="44"/>
      <c r="AB53" s="45"/>
    </row>
    <row r="54" spans="2:35" ht="15" customHeight="1">
      <c r="B54" s="30" t="s">
        <v>113</v>
      </c>
      <c r="C54" s="30"/>
      <c r="D54" s="30"/>
      <c r="E54" s="30"/>
      <c r="F54" s="30"/>
      <c r="G54" s="30"/>
      <c r="H54" s="30"/>
      <c r="I54" s="30"/>
      <c r="J54" s="30"/>
      <c r="K54" s="30"/>
      <c r="L54" s="30"/>
      <c r="M54" s="30"/>
      <c r="N54" s="30"/>
      <c r="O54" s="30"/>
      <c r="P54" s="30"/>
      <c r="Q54" s="30"/>
      <c r="R54" s="14" t="s">
        <v>44</v>
      </c>
      <c r="S54" s="14" t="s">
        <v>44</v>
      </c>
      <c r="T54" s="32">
        <v>262</v>
      </c>
      <c r="U54" s="32">
        <v>276</v>
      </c>
      <c r="V54" s="32">
        <v>296</v>
      </c>
      <c r="W54" s="32">
        <v>312</v>
      </c>
      <c r="X54" s="32">
        <v>294.5</v>
      </c>
      <c r="Y54" s="32">
        <v>299.13599999999997</v>
      </c>
      <c r="Z54" s="14">
        <f>Z36+Z41+Z49</f>
        <v>299.1</v>
      </c>
      <c r="AA54" s="44">
        <f>(Z54-Y54)/Y54*100</f>
        <v>-0.012034659820263869</v>
      </c>
      <c r="AB54" s="45">
        <f>(Z54-U54)/U54*100</f>
        <v>8.369565217391314</v>
      </c>
      <c r="AI54" s="430"/>
    </row>
    <row r="55" spans="2:35" ht="15" customHeight="1">
      <c r="B55" s="30" t="s">
        <v>114</v>
      </c>
      <c r="C55" s="30"/>
      <c r="D55" s="30"/>
      <c r="E55" s="30"/>
      <c r="F55" s="30"/>
      <c r="G55" s="30"/>
      <c r="H55" s="30"/>
      <c r="I55" s="30"/>
      <c r="J55" s="30"/>
      <c r="K55" s="30"/>
      <c r="L55" s="30"/>
      <c r="M55" s="30"/>
      <c r="N55" s="30"/>
      <c r="O55" s="30"/>
      <c r="P55" s="30"/>
      <c r="Q55" s="30"/>
      <c r="R55" s="32">
        <v>184</v>
      </c>
      <c r="S55" s="32">
        <v>197</v>
      </c>
      <c r="T55" s="32">
        <v>273</v>
      </c>
      <c r="U55" s="32">
        <v>286</v>
      </c>
      <c r="V55" s="32">
        <v>309</v>
      </c>
      <c r="W55" s="32">
        <v>327</v>
      </c>
      <c r="X55" s="32">
        <v>302.5</v>
      </c>
      <c r="Y55" s="32">
        <v>306.445</v>
      </c>
      <c r="Z55" s="14">
        <f>Z36+Z42+Z49</f>
        <v>300.7</v>
      </c>
      <c r="AA55" s="44">
        <f>(Z55-Y55)/Y55*100</f>
        <v>-1.8747246651111962</v>
      </c>
      <c r="AB55" s="45">
        <f>(Z55-U55)/U55*100</f>
        <v>5.139860139860136</v>
      </c>
      <c r="AI55" s="430"/>
    </row>
    <row r="56" spans="2:35" ht="15" customHeight="1">
      <c r="B56" s="16" t="s">
        <v>318</v>
      </c>
      <c r="R56" s="14" t="s">
        <v>44</v>
      </c>
      <c r="S56" s="14" t="s">
        <v>44</v>
      </c>
      <c r="T56" s="32">
        <v>2531</v>
      </c>
      <c r="U56" s="32">
        <v>2716</v>
      </c>
      <c r="V56" s="32">
        <v>3017</v>
      </c>
      <c r="W56" s="32">
        <v>3056</v>
      </c>
      <c r="X56" s="32">
        <v>2895.6681406250004</v>
      </c>
      <c r="Y56" s="32">
        <v>2838.5424375795237</v>
      </c>
      <c r="Z56" s="14" t="s">
        <v>327</v>
      </c>
      <c r="AA56" s="44"/>
      <c r="AB56" s="45"/>
      <c r="AI56" s="430"/>
    </row>
    <row r="57" spans="2:35" ht="15" customHeight="1">
      <c r="B57" s="16" t="s">
        <v>319</v>
      </c>
      <c r="R57" s="14" t="s">
        <v>44</v>
      </c>
      <c r="S57" s="14" t="s">
        <v>44</v>
      </c>
      <c r="T57" s="32">
        <v>1655</v>
      </c>
      <c r="U57" s="32">
        <v>1775</v>
      </c>
      <c r="V57" s="32">
        <v>1998</v>
      </c>
      <c r="W57" s="32">
        <v>2069</v>
      </c>
      <c r="X57" s="32">
        <v>2032.5</v>
      </c>
      <c r="Y57" s="32">
        <v>1999.542437579524</v>
      </c>
      <c r="Z57" s="14" t="s">
        <v>327</v>
      </c>
      <c r="AA57" s="44"/>
      <c r="AB57" s="45"/>
      <c r="AI57" s="430"/>
    </row>
    <row r="58" spans="2:35" ht="15" customHeight="1">
      <c r="B58" s="16" t="s">
        <v>320</v>
      </c>
      <c r="R58" s="32">
        <v>2027.0520000000001</v>
      </c>
      <c r="S58" s="32">
        <v>2148.029</v>
      </c>
      <c r="T58" s="32">
        <v>2542</v>
      </c>
      <c r="U58" s="32">
        <v>2726</v>
      </c>
      <c r="V58" s="32">
        <v>3030</v>
      </c>
      <c r="W58" s="32">
        <v>3071</v>
      </c>
      <c r="X58" s="32">
        <v>2903.6681406250004</v>
      </c>
      <c r="Y58" s="32">
        <v>2845.741940039524</v>
      </c>
      <c r="Z58" s="14" t="s">
        <v>327</v>
      </c>
      <c r="AA58" s="44"/>
      <c r="AB58" s="45"/>
      <c r="AI58" s="430"/>
    </row>
    <row r="59" spans="2:35" ht="15" customHeight="1">
      <c r="B59" s="16" t="s">
        <v>321</v>
      </c>
      <c r="R59" s="32">
        <v>1242.0520000000001</v>
      </c>
      <c r="S59" s="32">
        <v>1306.029</v>
      </c>
      <c r="T59" s="32">
        <v>1666</v>
      </c>
      <c r="U59" s="32">
        <v>1785</v>
      </c>
      <c r="V59" s="32">
        <v>2011</v>
      </c>
      <c r="W59" s="32">
        <v>2084</v>
      </c>
      <c r="X59" s="32">
        <v>2040.5</v>
      </c>
      <c r="Y59" s="32">
        <v>2006.741940039524</v>
      </c>
      <c r="Z59" s="14" t="s">
        <v>327</v>
      </c>
      <c r="AA59" s="44"/>
      <c r="AB59" s="45"/>
      <c r="AI59" s="430"/>
    </row>
    <row r="60" spans="1:28" ht="15" customHeight="1">
      <c r="A60" s="30"/>
      <c r="B60" s="30"/>
      <c r="C60" s="30"/>
      <c r="D60" s="30"/>
      <c r="E60" s="30"/>
      <c r="F60" s="30"/>
      <c r="G60" s="30"/>
      <c r="H60" s="30"/>
      <c r="I60" s="30"/>
      <c r="J60" s="30"/>
      <c r="K60" s="30"/>
      <c r="L60" s="30"/>
      <c r="M60" s="30"/>
      <c r="N60" s="30"/>
      <c r="O60" s="30"/>
      <c r="P60" s="30"/>
      <c r="Q60" s="30"/>
      <c r="R60" s="32"/>
      <c r="S60" s="32"/>
      <c r="T60" s="32"/>
      <c r="U60" s="32"/>
      <c r="V60" s="32"/>
      <c r="W60" s="32"/>
      <c r="X60" s="32"/>
      <c r="Y60" s="32"/>
      <c r="Z60" s="32"/>
      <c r="AA60" s="44"/>
      <c r="AB60" s="45"/>
    </row>
    <row r="61" spans="1:28" ht="15" customHeight="1">
      <c r="A61" s="30"/>
      <c r="B61" s="30"/>
      <c r="C61" s="30"/>
      <c r="D61" s="30"/>
      <c r="E61" s="30"/>
      <c r="F61" s="30"/>
      <c r="G61" s="30"/>
      <c r="H61" s="30"/>
      <c r="I61" s="30"/>
      <c r="J61" s="30"/>
      <c r="K61" s="30"/>
      <c r="L61" s="30"/>
      <c r="M61" s="30"/>
      <c r="N61" s="30"/>
      <c r="O61" s="30"/>
      <c r="P61" s="30"/>
      <c r="Q61" s="30"/>
      <c r="R61" s="32"/>
      <c r="S61" s="32"/>
      <c r="T61" s="32"/>
      <c r="U61" s="32"/>
      <c r="V61" s="32"/>
      <c r="W61" s="32"/>
      <c r="X61" s="32"/>
      <c r="Y61" s="32"/>
      <c r="Z61" s="32"/>
      <c r="AA61" s="44"/>
      <c r="AB61" s="45"/>
    </row>
    <row r="62" spans="1:28" ht="15" customHeight="1">
      <c r="A62" s="29" t="s">
        <v>311</v>
      </c>
      <c r="B62" s="34"/>
      <c r="C62" s="34"/>
      <c r="D62" s="34"/>
      <c r="E62" s="34"/>
      <c r="F62" s="34"/>
      <c r="G62" s="34"/>
      <c r="H62" s="34"/>
      <c r="I62" s="34"/>
      <c r="J62" s="34"/>
      <c r="K62" s="34"/>
      <c r="L62" s="34"/>
      <c r="M62" s="34"/>
      <c r="N62" s="34"/>
      <c r="O62" s="34"/>
      <c r="P62" s="34"/>
      <c r="Q62" s="34"/>
      <c r="AA62" s="44"/>
      <c r="AB62" s="45"/>
    </row>
    <row r="63" spans="1:28" ht="15" customHeight="1">
      <c r="A63" s="34"/>
      <c r="B63" s="34"/>
      <c r="C63" s="34"/>
      <c r="D63" s="34"/>
      <c r="E63" s="34"/>
      <c r="F63" s="34"/>
      <c r="G63" s="34"/>
      <c r="H63" s="34"/>
      <c r="I63" s="34"/>
      <c r="J63" s="34"/>
      <c r="K63" s="34"/>
      <c r="L63" s="34"/>
      <c r="M63" s="34"/>
      <c r="N63" s="34"/>
      <c r="O63" s="34"/>
      <c r="P63" s="34"/>
      <c r="Q63" s="34"/>
      <c r="R63" s="32"/>
      <c r="S63" s="32"/>
      <c r="T63" s="32"/>
      <c r="U63" s="32"/>
      <c r="V63" s="32"/>
      <c r="W63" s="32"/>
      <c r="X63" s="32"/>
      <c r="Y63" s="32"/>
      <c r="Z63" s="32"/>
      <c r="AA63" s="44"/>
      <c r="AB63" s="45"/>
    </row>
    <row r="64" spans="2:28" ht="18.75">
      <c r="B64" s="29" t="s">
        <v>190</v>
      </c>
      <c r="C64" s="29"/>
      <c r="D64" s="29"/>
      <c r="E64" s="29"/>
      <c r="F64" s="29"/>
      <c r="G64" s="29"/>
      <c r="H64" s="29"/>
      <c r="I64" s="29"/>
      <c r="J64" s="29"/>
      <c r="K64" s="29"/>
      <c r="L64" s="29"/>
      <c r="M64" s="29"/>
      <c r="N64" s="29"/>
      <c r="O64" s="29"/>
      <c r="P64" s="29"/>
      <c r="Q64" s="29"/>
      <c r="R64" s="32"/>
      <c r="S64" s="32"/>
      <c r="T64" s="32"/>
      <c r="U64" s="32"/>
      <c r="V64" s="32"/>
      <c r="W64" s="32"/>
      <c r="X64" s="32"/>
      <c r="Y64" s="32"/>
      <c r="Z64" s="32"/>
      <c r="AA64" s="44"/>
      <c r="AB64" s="45"/>
    </row>
    <row r="65" spans="2:34" ht="15" customHeight="1">
      <c r="B65" s="30" t="s">
        <v>115</v>
      </c>
      <c r="C65" s="30"/>
      <c r="D65" s="30"/>
      <c r="E65" s="30"/>
      <c r="F65" s="30"/>
      <c r="G65" s="30"/>
      <c r="H65" s="30"/>
      <c r="I65" s="30"/>
      <c r="J65" s="30"/>
      <c r="K65" s="30"/>
      <c r="L65" s="30"/>
      <c r="M65" s="30"/>
      <c r="N65" s="30"/>
      <c r="O65" s="30"/>
      <c r="P65" s="30"/>
      <c r="Q65" s="30"/>
      <c r="R65" s="332">
        <f aca="true" t="shared" si="6" ref="R65:Y65">ROUND(R36*($Z$28/R$28),1)</f>
        <v>46.1</v>
      </c>
      <c r="S65" s="332">
        <f t="shared" si="6"/>
        <v>53.6</v>
      </c>
      <c r="T65" s="332">
        <f t="shared" si="6"/>
        <v>55.5</v>
      </c>
      <c r="U65" s="332">
        <f t="shared" si="6"/>
        <v>59.8</v>
      </c>
      <c r="V65" s="332">
        <f t="shared" si="6"/>
        <v>58.2</v>
      </c>
      <c r="W65" s="332">
        <f t="shared" si="6"/>
        <v>65.2</v>
      </c>
      <c r="X65" s="332">
        <f t="shared" si="6"/>
        <v>59.3</v>
      </c>
      <c r="Y65" s="332">
        <f t="shared" si="6"/>
        <v>59</v>
      </c>
      <c r="Z65" s="332">
        <f>ROUND(Z36*($Z$28/Z$28),1)</f>
        <v>60</v>
      </c>
      <c r="AA65" s="44">
        <f>(Z65-Y65)/Y65*100</f>
        <v>1.694915254237288</v>
      </c>
      <c r="AB65" s="45">
        <f>(Z65-U65)/U65*100</f>
        <v>0.33444816053512183</v>
      </c>
      <c r="AC65" s="16">
        <v>1.1225612357154084</v>
      </c>
      <c r="AD65" s="16">
        <v>1.095266259227618</v>
      </c>
      <c r="AE65" s="16">
        <v>1.066177646519463</v>
      </c>
      <c r="AF65" s="16">
        <v>1.0503650018381387</v>
      </c>
      <c r="AG65" s="16">
        <v>1.021335702832164</v>
      </c>
      <c r="AH65" s="16">
        <v>1</v>
      </c>
    </row>
    <row r="66" spans="2:34" ht="15" customHeight="1">
      <c r="B66" s="16" t="s">
        <v>312</v>
      </c>
      <c r="R66" s="332">
        <f aca="true" t="shared" si="7" ref="R66:Y66">ROUND(R37*($Z$28/R$28),1)</f>
        <v>1205.5</v>
      </c>
      <c r="S66" s="332">
        <f t="shared" si="7"/>
        <v>1296.2</v>
      </c>
      <c r="T66" s="332">
        <f t="shared" si="7"/>
        <v>1341.4</v>
      </c>
      <c r="U66" s="332">
        <f t="shared" si="7"/>
        <v>1373.6</v>
      </c>
      <c r="V66" s="332">
        <f t="shared" si="7"/>
        <v>1472.4</v>
      </c>
      <c r="W66" s="332">
        <f t="shared" si="7"/>
        <v>1407.6</v>
      </c>
      <c r="X66" s="332">
        <f t="shared" si="7"/>
        <v>1191.8</v>
      </c>
      <c r="Y66" s="332">
        <f t="shared" si="7"/>
        <v>1098.2</v>
      </c>
      <c r="Z66" s="422" t="s">
        <v>327</v>
      </c>
      <c r="AA66" s="44"/>
      <c r="AB66" s="45"/>
      <c r="AC66" s="16">
        <v>1.1225612357154084</v>
      </c>
      <c r="AD66" s="16">
        <v>1.095266259227618</v>
      </c>
      <c r="AE66" s="16">
        <v>1.066177646519463</v>
      </c>
      <c r="AF66" s="16">
        <v>1.0503650018381387</v>
      </c>
      <c r="AG66" s="16">
        <v>1.021335702832164</v>
      </c>
      <c r="AH66" s="16">
        <v>1</v>
      </c>
    </row>
    <row r="67" spans="2:34" ht="15" customHeight="1">
      <c r="B67" s="16" t="s">
        <v>313</v>
      </c>
      <c r="R67" s="332">
        <f aca="true" t="shared" si="8" ref="R67:Y67">ROUND(R38*($Z$28/R$28),1)</f>
        <v>540.2</v>
      </c>
      <c r="S67" s="332">
        <f t="shared" si="8"/>
        <v>588.1</v>
      </c>
      <c r="T67" s="332">
        <f t="shared" si="8"/>
        <v>628.8</v>
      </c>
      <c r="U67" s="332">
        <f t="shared" si="8"/>
        <v>627.6</v>
      </c>
      <c r="V67" s="332">
        <f t="shared" si="8"/>
        <v>678.7</v>
      </c>
      <c r="W67" s="332">
        <f t="shared" si="8"/>
        <v>670.5</v>
      </c>
      <c r="X67" s="332">
        <f t="shared" si="8"/>
        <v>604.7</v>
      </c>
      <c r="Y67" s="332">
        <f t="shared" si="8"/>
        <v>571</v>
      </c>
      <c r="Z67" s="422" t="s">
        <v>327</v>
      </c>
      <c r="AA67" s="44"/>
      <c r="AB67" s="45"/>
      <c r="AC67" s="16">
        <v>1.1225612357154084</v>
      </c>
      <c r="AD67" s="16">
        <v>1.095266259227618</v>
      </c>
      <c r="AE67" s="16">
        <v>1.066177646519463</v>
      </c>
      <c r="AF67" s="16">
        <v>1.0503650018381387</v>
      </c>
      <c r="AG67" s="16">
        <v>1.021335702832164</v>
      </c>
      <c r="AH67" s="16">
        <v>1</v>
      </c>
    </row>
    <row r="68" spans="2:34" ht="15" customHeight="1">
      <c r="B68" s="30"/>
      <c r="C68" s="30"/>
      <c r="D68" s="30"/>
      <c r="E68" s="30"/>
      <c r="F68" s="30"/>
      <c r="G68" s="30"/>
      <c r="H68" s="30"/>
      <c r="I68" s="30"/>
      <c r="J68" s="30"/>
      <c r="K68" s="30"/>
      <c r="L68" s="30"/>
      <c r="M68" s="30"/>
      <c r="N68" s="30"/>
      <c r="O68" s="30"/>
      <c r="P68" s="30"/>
      <c r="Q68" s="30"/>
      <c r="R68" s="32"/>
      <c r="S68" s="32"/>
      <c r="T68" s="32"/>
      <c r="U68" s="32"/>
      <c r="V68" s="32"/>
      <c r="W68" s="32"/>
      <c r="X68" s="32"/>
      <c r="Y68" s="32"/>
      <c r="Z68" s="332"/>
      <c r="AA68" s="44"/>
      <c r="AB68" s="45"/>
      <c r="AC68" s="16">
        <v>1.1225612357154084</v>
      </c>
      <c r="AD68" s="16">
        <v>1.095266259227618</v>
      </c>
      <c r="AE68" s="16">
        <v>1.066177646519463</v>
      </c>
      <c r="AF68" s="16">
        <v>1.0503650018381387</v>
      </c>
      <c r="AG68" s="16">
        <v>1.021335702832164</v>
      </c>
      <c r="AH68" s="16">
        <v>1</v>
      </c>
    </row>
    <row r="69" spans="2:35" ht="15.75">
      <c r="B69" s="29" t="s">
        <v>112</v>
      </c>
      <c r="C69" s="29"/>
      <c r="D69" s="29"/>
      <c r="E69" s="29"/>
      <c r="F69" s="29"/>
      <c r="G69" s="29"/>
      <c r="H69" s="29"/>
      <c r="I69" s="29"/>
      <c r="J69" s="29"/>
      <c r="K69" s="29"/>
      <c r="L69" s="29"/>
      <c r="M69" s="29"/>
      <c r="N69" s="29"/>
      <c r="O69" s="29"/>
      <c r="P69" s="29"/>
      <c r="Q69" s="29"/>
      <c r="R69" s="32"/>
      <c r="S69" s="32"/>
      <c r="T69" s="32"/>
      <c r="U69" s="32"/>
      <c r="V69" s="32"/>
      <c r="W69" s="32"/>
      <c r="X69" s="32"/>
      <c r="Y69" s="32"/>
      <c r="Z69" s="332"/>
      <c r="AA69" s="44"/>
      <c r="AB69" s="45"/>
      <c r="AC69" s="16">
        <v>1.1225612357154084</v>
      </c>
      <c r="AD69" s="16">
        <v>1.095266259227618</v>
      </c>
      <c r="AE69" s="16">
        <v>1.066177646519463</v>
      </c>
      <c r="AF69" s="16">
        <v>1.0503650018381387</v>
      </c>
      <c r="AG69" s="16">
        <v>1.021335702832164</v>
      </c>
      <c r="AH69" s="16">
        <v>1</v>
      </c>
      <c r="AI69" s="99"/>
    </row>
    <row r="70" spans="2:35" ht="15" customHeight="1">
      <c r="B70" s="30" t="s">
        <v>191</v>
      </c>
      <c r="C70" s="30"/>
      <c r="D70" s="30"/>
      <c r="E70" s="30"/>
      <c r="F70" s="30"/>
      <c r="G70" s="30"/>
      <c r="H70" s="30"/>
      <c r="I70" s="30"/>
      <c r="J70" s="30"/>
      <c r="K70" s="30"/>
      <c r="L70" s="30"/>
      <c r="M70" s="30"/>
      <c r="N70" s="30"/>
      <c r="O70" s="30"/>
      <c r="P70" s="30"/>
      <c r="Q70" s="30"/>
      <c r="R70" s="14" t="s">
        <v>44</v>
      </c>
      <c r="S70" s="14" t="s">
        <v>44</v>
      </c>
      <c r="T70" s="416">
        <f aca="true" t="shared" si="9" ref="R70:Y71">ROUND(T41*($Z$28/T$28),1)</f>
        <v>179.3</v>
      </c>
      <c r="U70" s="332">
        <f t="shared" si="9"/>
        <v>183.9</v>
      </c>
      <c r="V70" s="332">
        <f t="shared" si="9"/>
        <v>197.6</v>
      </c>
      <c r="W70" s="332">
        <f t="shared" si="9"/>
        <v>199.8</v>
      </c>
      <c r="X70" s="332">
        <f t="shared" si="9"/>
        <v>182.2</v>
      </c>
      <c r="Y70" s="332">
        <f t="shared" si="9"/>
        <v>184.3</v>
      </c>
      <c r="Z70" s="332">
        <f>ROUND(Z41*($Z$28/Z$28),1)</f>
        <v>188.4</v>
      </c>
      <c r="AA70" s="44">
        <f>(Z70-Y70)/Y70*100</f>
        <v>2.2246337493217547</v>
      </c>
      <c r="AB70" s="45">
        <f>(Z70-U70)/U70*100</f>
        <v>2.446982055464926</v>
      </c>
      <c r="AC70" s="16">
        <v>1.1225612357154084</v>
      </c>
      <c r="AD70" s="16">
        <v>1.095266259227618</v>
      </c>
      <c r="AE70" s="16">
        <v>1.066177646519463</v>
      </c>
      <c r="AF70" s="16">
        <v>1.0503650018381387</v>
      </c>
      <c r="AG70" s="16">
        <v>1.021335702832164</v>
      </c>
      <c r="AH70" s="16">
        <v>1</v>
      </c>
      <c r="AI70" s="99"/>
    </row>
    <row r="71" spans="2:35" ht="15" customHeight="1">
      <c r="B71" s="30" t="s">
        <v>192</v>
      </c>
      <c r="C71" s="30"/>
      <c r="D71" s="30"/>
      <c r="E71" s="30"/>
      <c r="F71" s="30"/>
      <c r="G71" s="30"/>
      <c r="H71" s="30"/>
      <c r="I71" s="30"/>
      <c r="J71" s="30"/>
      <c r="K71" s="30"/>
      <c r="L71" s="30"/>
      <c r="M71" s="30"/>
      <c r="N71" s="30"/>
      <c r="O71" s="30"/>
      <c r="P71" s="30"/>
      <c r="Q71" s="30"/>
      <c r="R71" s="332">
        <f t="shared" si="9"/>
        <v>109.1</v>
      </c>
      <c r="S71" s="332">
        <f t="shared" si="9"/>
        <v>113.1</v>
      </c>
      <c r="T71" s="416">
        <f t="shared" si="9"/>
        <v>192</v>
      </c>
      <c r="U71" s="332">
        <f t="shared" si="9"/>
        <v>195.2</v>
      </c>
      <c r="V71" s="332">
        <f t="shared" si="9"/>
        <v>211.9</v>
      </c>
      <c r="W71" s="332">
        <f t="shared" si="9"/>
        <v>215.8</v>
      </c>
      <c r="X71" s="332">
        <f t="shared" si="9"/>
        <v>190.5</v>
      </c>
      <c r="Y71" s="332">
        <f t="shared" si="9"/>
        <v>191.3</v>
      </c>
      <c r="Z71" s="332">
        <f>ROUND(Z42*($Z$28/Z$28),1)</f>
        <v>190</v>
      </c>
      <c r="AA71" s="44">
        <f>(Z71-Y71)/Y71*100</f>
        <v>-0.6795608991113493</v>
      </c>
      <c r="AB71" s="45">
        <f>(Z71-U71)/U71*100</f>
        <v>-2.6639344262295026</v>
      </c>
      <c r="AC71" s="16">
        <v>1.1225612357154084</v>
      </c>
      <c r="AD71" s="16">
        <v>1.095266259227618</v>
      </c>
      <c r="AE71" s="16">
        <v>1.066177646519463</v>
      </c>
      <c r="AF71" s="16">
        <v>1.0503650018381387</v>
      </c>
      <c r="AG71" s="16">
        <v>1.021335702832164</v>
      </c>
      <c r="AH71" s="16">
        <v>1</v>
      </c>
      <c r="AI71" s="99"/>
    </row>
    <row r="72" spans="2:35" ht="15" customHeight="1">
      <c r="B72" s="16" t="s">
        <v>314</v>
      </c>
      <c r="R72" s="14" t="s">
        <v>44</v>
      </c>
      <c r="S72" s="14" t="s">
        <v>44</v>
      </c>
      <c r="T72" s="416">
        <f aca="true" t="shared" si="10" ref="T72:Y72">ROUND(T43*($Z$28/T$28),1)</f>
        <v>1077.1</v>
      </c>
      <c r="U72" s="332">
        <f t="shared" si="10"/>
        <v>1159</v>
      </c>
      <c r="V72" s="332">
        <f t="shared" si="10"/>
        <v>1286.6</v>
      </c>
      <c r="W72" s="332">
        <f t="shared" si="10"/>
        <v>1307.5</v>
      </c>
      <c r="X72" s="332">
        <f t="shared" si="10"/>
        <v>1297.2</v>
      </c>
      <c r="Y72" s="332">
        <f t="shared" si="10"/>
        <v>1269.8</v>
      </c>
      <c r="Z72" s="422" t="s">
        <v>327</v>
      </c>
      <c r="AA72" s="44"/>
      <c r="AB72" s="45"/>
      <c r="AC72" s="16">
        <v>1.12256123571541</v>
      </c>
      <c r="AD72" s="16">
        <v>1.09526625922762</v>
      </c>
      <c r="AE72" s="16">
        <v>1.06617764651946</v>
      </c>
      <c r="AF72" s="16">
        <v>1.05036500183814</v>
      </c>
      <c r="AG72" s="16">
        <v>1.02133570283216</v>
      </c>
      <c r="AH72" s="16">
        <v>1</v>
      </c>
      <c r="AI72" s="99"/>
    </row>
    <row r="73" spans="2:35" ht="15" customHeight="1">
      <c r="B73" s="16" t="s">
        <v>315</v>
      </c>
      <c r="R73" s="14" t="s">
        <v>44</v>
      </c>
      <c r="S73" s="14" t="s">
        <v>44</v>
      </c>
      <c r="T73" s="416">
        <f aca="true" t="shared" si="11" ref="T73:Y73">ROUND(T44*($Z$28/T$28),1)</f>
        <v>889.6</v>
      </c>
      <c r="U73" s="332">
        <f t="shared" si="11"/>
        <v>960.4</v>
      </c>
      <c r="V73" s="332">
        <f t="shared" si="11"/>
        <v>1087.9</v>
      </c>
      <c r="W73" s="332">
        <f t="shared" si="11"/>
        <v>1112</v>
      </c>
      <c r="X73" s="332">
        <f t="shared" si="11"/>
        <v>1098.3</v>
      </c>
      <c r="Y73" s="332">
        <f t="shared" si="11"/>
        <v>1056.1</v>
      </c>
      <c r="Z73" s="422" t="s">
        <v>327</v>
      </c>
      <c r="AA73" s="44"/>
      <c r="AB73" s="45"/>
      <c r="AC73" s="16">
        <v>1.12256123571541</v>
      </c>
      <c r="AD73" s="16">
        <v>1.09526625922762</v>
      </c>
      <c r="AE73" s="16">
        <v>1.06617764651946</v>
      </c>
      <c r="AF73" s="16">
        <v>1.05036500183814</v>
      </c>
      <c r="AG73" s="16">
        <v>1.02133570283216</v>
      </c>
      <c r="AH73" s="16">
        <v>1</v>
      </c>
      <c r="AI73" s="99"/>
    </row>
    <row r="74" spans="2:35" ht="15" customHeight="1">
      <c r="B74" s="16" t="s">
        <v>316</v>
      </c>
      <c r="R74" s="332">
        <f>ROUND(R45*($Z$28/R$28),1)</f>
        <v>746.5</v>
      </c>
      <c r="S74" s="332">
        <f>ROUND(S45*($Z$28/S$28),1)</f>
        <v>742.6</v>
      </c>
      <c r="T74" s="416">
        <f aca="true" t="shared" si="12" ref="T74:Y74">ROUND(T45*($Z$28/T$28),1)</f>
        <v>1089.8</v>
      </c>
      <c r="U74" s="332">
        <f t="shared" si="12"/>
        <v>1170.3</v>
      </c>
      <c r="V74" s="332">
        <f t="shared" si="12"/>
        <v>1300.8</v>
      </c>
      <c r="W74" s="332">
        <f t="shared" si="12"/>
        <v>1323.6</v>
      </c>
      <c r="X74" s="332">
        <f t="shared" si="12"/>
        <v>1305.5</v>
      </c>
      <c r="Y74" s="332">
        <f t="shared" si="12"/>
        <v>1277.1</v>
      </c>
      <c r="Z74" s="422" t="s">
        <v>327</v>
      </c>
      <c r="AA74" s="44"/>
      <c r="AB74" s="45"/>
      <c r="AC74" s="16">
        <v>1.12256123571541</v>
      </c>
      <c r="AD74" s="16">
        <v>1.09526625922762</v>
      </c>
      <c r="AE74" s="16">
        <v>1.06617764651946</v>
      </c>
      <c r="AF74" s="16">
        <v>1.05036500183814</v>
      </c>
      <c r="AG74" s="16">
        <v>1.02133570283216</v>
      </c>
      <c r="AH74" s="16">
        <v>1</v>
      </c>
      <c r="AI74" s="99"/>
    </row>
    <row r="75" spans="2:35" ht="15" customHeight="1">
      <c r="B75" s="16" t="s">
        <v>317</v>
      </c>
      <c r="R75" s="332">
        <f>ROUND(R46*($Z$28/R$28),1)</f>
        <v>579.3</v>
      </c>
      <c r="S75" s="332">
        <f>ROUND(S46*($Z$28/S$28),1)</f>
        <v>562.9</v>
      </c>
      <c r="T75" s="416">
        <f aca="true" t="shared" si="13" ref="T75:Y75">ROUND(T46*($Z$28/T$28),1)</f>
        <v>902.4</v>
      </c>
      <c r="U75" s="332">
        <f t="shared" si="13"/>
        <v>971.7</v>
      </c>
      <c r="V75" s="332">
        <f t="shared" si="13"/>
        <v>1102.1</v>
      </c>
      <c r="W75" s="332">
        <f t="shared" si="13"/>
        <v>1128.1</v>
      </c>
      <c r="X75" s="332">
        <f t="shared" si="13"/>
        <v>1106.6</v>
      </c>
      <c r="Y75" s="332">
        <f t="shared" si="13"/>
        <v>1063.4</v>
      </c>
      <c r="Z75" s="422" t="s">
        <v>327</v>
      </c>
      <c r="AA75" s="44"/>
      <c r="AB75" s="45"/>
      <c r="AC75" s="16">
        <v>1.12256123571541</v>
      </c>
      <c r="AD75" s="16">
        <v>1.09526625922762</v>
      </c>
      <c r="AE75" s="16">
        <v>1.06617764651946</v>
      </c>
      <c r="AF75" s="16">
        <v>1.05036500183814</v>
      </c>
      <c r="AG75" s="16">
        <v>1.02133570283216</v>
      </c>
      <c r="AH75" s="16">
        <v>1</v>
      </c>
      <c r="AI75" s="99"/>
    </row>
    <row r="76" spans="2:35" ht="15" customHeight="1">
      <c r="B76" s="30"/>
      <c r="C76" s="30"/>
      <c r="D76" s="30"/>
      <c r="E76" s="30"/>
      <c r="F76" s="30"/>
      <c r="G76" s="30"/>
      <c r="H76" s="30"/>
      <c r="I76" s="30"/>
      <c r="J76" s="30"/>
      <c r="K76" s="30"/>
      <c r="L76" s="30"/>
      <c r="M76" s="30"/>
      <c r="N76" s="30"/>
      <c r="O76" s="30"/>
      <c r="P76" s="30"/>
      <c r="Q76" s="30"/>
      <c r="R76" s="32"/>
      <c r="S76" s="32"/>
      <c r="T76" s="32"/>
      <c r="U76" s="32"/>
      <c r="V76" s="32"/>
      <c r="W76" s="32"/>
      <c r="X76" s="32"/>
      <c r="Y76" s="32"/>
      <c r="Z76" s="332"/>
      <c r="AA76" s="44"/>
      <c r="AB76" s="45"/>
      <c r="AC76" s="16">
        <v>1.12256123571541</v>
      </c>
      <c r="AD76" s="16">
        <v>1.09526625922762</v>
      </c>
      <c r="AE76" s="16">
        <v>1.06617764651946</v>
      </c>
      <c r="AF76" s="16">
        <v>1.05036500183814</v>
      </c>
      <c r="AG76" s="16">
        <v>1.02133570283216</v>
      </c>
      <c r="AH76" s="16">
        <v>1</v>
      </c>
      <c r="AI76" s="99"/>
    </row>
    <row r="77" spans="2:34" ht="18.75">
      <c r="B77" s="29" t="s">
        <v>193</v>
      </c>
      <c r="C77" s="29"/>
      <c r="D77" s="29"/>
      <c r="E77" s="29"/>
      <c r="F77" s="29"/>
      <c r="G77" s="29"/>
      <c r="H77" s="29"/>
      <c r="I77" s="29"/>
      <c r="J77" s="29"/>
      <c r="K77" s="29"/>
      <c r="L77" s="29"/>
      <c r="M77" s="29"/>
      <c r="N77" s="29"/>
      <c r="O77" s="29"/>
      <c r="P77" s="29"/>
      <c r="Q77" s="29"/>
      <c r="R77" s="32"/>
      <c r="S77" s="32"/>
      <c r="T77" s="32"/>
      <c r="U77" s="32"/>
      <c r="V77" s="32"/>
      <c r="W77" s="32"/>
      <c r="X77" s="32"/>
      <c r="Y77" s="32"/>
      <c r="Z77" s="332"/>
      <c r="AA77" s="44"/>
      <c r="AB77" s="45"/>
      <c r="AC77" s="16">
        <v>1.12256123571541</v>
      </c>
      <c r="AD77" s="16">
        <v>1.09526625922762</v>
      </c>
      <c r="AE77" s="16">
        <v>1.06617764651946</v>
      </c>
      <c r="AF77" s="16">
        <v>1.05036500183814</v>
      </c>
      <c r="AG77" s="16">
        <v>1.02133570283216</v>
      </c>
      <c r="AH77" s="16">
        <v>1</v>
      </c>
    </row>
    <row r="78" spans="2:34" ht="15" customHeight="1">
      <c r="B78" s="30" t="s">
        <v>90</v>
      </c>
      <c r="C78" s="30"/>
      <c r="D78" s="30"/>
      <c r="E78" s="30"/>
      <c r="F78" s="30"/>
      <c r="G78" s="30"/>
      <c r="H78" s="30"/>
      <c r="I78" s="30"/>
      <c r="J78" s="30"/>
      <c r="K78" s="30"/>
      <c r="L78" s="30"/>
      <c r="M78" s="30"/>
      <c r="N78" s="30"/>
      <c r="O78" s="30"/>
      <c r="P78" s="30"/>
      <c r="Q78" s="30"/>
      <c r="R78" s="332">
        <f aca="true" t="shared" si="14" ref="R78:Y80">ROUND(R49*($Z$28/R$28),1)</f>
        <v>67.9</v>
      </c>
      <c r="S78" s="332">
        <f t="shared" si="14"/>
        <v>67.8</v>
      </c>
      <c r="T78" s="332">
        <f t="shared" si="14"/>
        <v>68.3</v>
      </c>
      <c r="U78" s="332">
        <f t="shared" si="14"/>
        <v>67.7</v>
      </c>
      <c r="V78" s="332">
        <f t="shared" si="14"/>
        <v>69.2</v>
      </c>
      <c r="W78" s="332">
        <f t="shared" si="14"/>
        <v>68.4</v>
      </c>
      <c r="X78" s="332">
        <f t="shared" si="14"/>
        <v>65.1</v>
      </c>
      <c r="Y78" s="332">
        <f t="shared" si="14"/>
        <v>61.1</v>
      </c>
      <c r="Z78" s="332">
        <f>ROUND(Z49*($Z$28/Z$28),1)</f>
        <v>50.7</v>
      </c>
      <c r="AA78" s="44">
        <f>(Z78-Y78)/Y78*100</f>
        <v>-17.021276595744677</v>
      </c>
      <c r="AB78" s="45">
        <f>(Z78-U78)/U78*100</f>
        <v>-25.110782865583452</v>
      </c>
      <c r="AC78" s="16">
        <v>1.12256123571541</v>
      </c>
      <c r="AD78" s="16">
        <v>1.09526625922762</v>
      </c>
      <c r="AE78" s="16">
        <v>1.06617764651946</v>
      </c>
      <c r="AF78" s="16">
        <v>1.05036500183814</v>
      </c>
      <c r="AG78" s="16">
        <v>1.02133570283216</v>
      </c>
      <c r="AH78" s="16">
        <v>1</v>
      </c>
    </row>
    <row r="79" spans="2:34" ht="15" customHeight="1">
      <c r="B79" s="16" t="s">
        <v>91</v>
      </c>
      <c r="R79" s="332">
        <f t="shared" si="14"/>
        <v>507.2</v>
      </c>
      <c r="S79" s="332">
        <f t="shared" si="14"/>
        <v>517.8</v>
      </c>
      <c r="T79" s="332">
        <f t="shared" si="14"/>
        <v>510.1</v>
      </c>
      <c r="U79" s="332">
        <f t="shared" si="14"/>
        <v>532.9</v>
      </c>
      <c r="V79" s="332">
        <f t="shared" si="14"/>
        <v>553.5</v>
      </c>
      <c r="W79" s="332">
        <f t="shared" si="14"/>
        <v>550.3</v>
      </c>
      <c r="X79" s="332">
        <f t="shared" si="14"/>
        <v>525.6</v>
      </c>
      <c r="Y79" s="332">
        <f t="shared" si="14"/>
        <v>520.8</v>
      </c>
      <c r="Z79" s="332">
        <f>ROUND(Z50*($Z$28/Z$28),1)</f>
        <v>414.3</v>
      </c>
      <c r="AA79" s="44">
        <f>(Z79-Y79)/Y79*100</f>
        <v>-20.44930875576036</v>
      </c>
      <c r="AB79" s="45">
        <f>(Z79-U79)/U79*100</f>
        <v>-22.255582660911983</v>
      </c>
      <c r="AC79" s="16">
        <v>1.12256123571541</v>
      </c>
      <c r="AD79" s="16">
        <v>1.09526625922762</v>
      </c>
      <c r="AE79" s="16">
        <v>1.06617764651946</v>
      </c>
      <c r="AF79" s="16">
        <v>1.05036500183814</v>
      </c>
      <c r="AG79" s="16">
        <v>1.02133570283216</v>
      </c>
      <c r="AH79" s="16">
        <v>1</v>
      </c>
    </row>
    <row r="80" spans="2:34" ht="15" customHeight="1">
      <c r="B80" s="16" t="s">
        <v>104</v>
      </c>
      <c r="R80" s="332">
        <f t="shared" si="14"/>
        <v>397</v>
      </c>
      <c r="S80" s="332">
        <f t="shared" si="14"/>
        <v>404.8</v>
      </c>
      <c r="T80" s="332">
        <f t="shared" si="14"/>
        <v>397.8</v>
      </c>
      <c r="U80" s="332">
        <f t="shared" si="14"/>
        <v>416.7</v>
      </c>
      <c r="V80" s="332">
        <f t="shared" si="14"/>
        <v>429.4</v>
      </c>
      <c r="W80" s="332">
        <f t="shared" si="14"/>
        <v>430.7</v>
      </c>
      <c r="X80" s="332">
        <f t="shared" si="14"/>
        <v>413.2</v>
      </c>
      <c r="Y80" s="332">
        <f t="shared" si="14"/>
        <v>407.8</v>
      </c>
      <c r="Z80" s="332">
        <f>ROUND(Z51*($Z$28/Z$28),1)</f>
        <v>327.3</v>
      </c>
      <c r="AA80" s="44">
        <f>(Z80-Y80)/Y80*100</f>
        <v>-19.74006866110839</v>
      </c>
      <c r="AB80" s="45">
        <f>(Z80-U80)/U80*100</f>
        <v>-21.45428365730741</v>
      </c>
      <c r="AC80" s="16">
        <v>1.12256123571541</v>
      </c>
      <c r="AD80" s="16">
        <v>1.09526625922762</v>
      </c>
      <c r="AE80" s="16">
        <v>1.06617764651946</v>
      </c>
      <c r="AF80" s="16">
        <v>1.05036500183814</v>
      </c>
      <c r="AG80" s="16">
        <v>1.02133570283216</v>
      </c>
      <c r="AH80" s="16">
        <v>1</v>
      </c>
    </row>
    <row r="81" spans="2:34" ht="15" customHeight="1">
      <c r="B81" s="30"/>
      <c r="C81" s="30"/>
      <c r="D81" s="30"/>
      <c r="E81" s="30"/>
      <c r="F81" s="30"/>
      <c r="G81" s="30"/>
      <c r="H81" s="30"/>
      <c r="I81" s="30"/>
      <c r="J81" s="30"/>
      <c r="K81" s="30"/>
      <c r="L81" s="30"/>
      <c r="M81" s="30"/>
      <c r="N81" s="30"/>
      <c r="O81" s="30"/>
      <c r="P81" s="30"/>
      <c r="Q81" s="30"/>
      <c r="R81" s="32"/>
      <c r="S81" s="32"/>
      <c r="T81" s="32"/>
      <c r="U81" s="32"/>
      <c r="V81" s="32"/>
      <c r="W81" s="32"/>
      <c r="X81" s="32"/>
      <c r="Y81" s="32"/>
      <c r="Z81" s="332"/>
      <c r="AA81" s="44"/>
      <c r="AB81" s="45"/>
      <c r="AC81" s="16">
        <v>1.12256123571541</v>
      </c>
      <c r="AD81" s="16">
        <v>1.09526625922762</v>
      </c>
      <c r="AE81" s="16">
        <v>1.06617764651946</v>
      </c>
      <c r="AF81" s="16">
        <v>1.05036500183814</v>
      </c>
      <c r="AG81" s="16">
        <v>1.02133570283216</v>
      </c>
      <c r="AH81" s="16">
        <v>1</v>
      </c>
    </row>
    <row r="82" spans="2:34" ht="18.75">
      <c r="B82" s="29" t="s">
        <v>326</v>
      </c>
      <c r="C82" s="29"/>
      <c r="D82" s="29"/>
      <c r="E82" s="29"/>
      <c r="F82" s="29"/>
      <c r="G82" s="29"/>
      <c r="H82" s="29"/>
      <c r="I82" s="29"/>
      <c r="J82" s="29"/>
      <c r="K82" s="29"/>
      <c r="L82" s="29"/>
      <c r="M82" s="29"/>
      <c r="N82" s="29"/>
      <c r="O82" s="29"/>
      <c r="P82" s="29"/>
      <c r="Q82" s="29"/>
      <c r="R82" s="32"/>
      <c r="S82" s="32"/>
      <c r="T82" s="32"/>
      <c r="U82" s="32"/>
      <c r="V82" s="32"/>
      <c r="W82" s="32"/>
      <c r="X82" s="32"/>
      <c r="Y82" s="32"/>
      <c r="Z82" s="332"/>
      <c r="AA82" s="44"/>
      <c r="AB82" s="45"/>
      <c r="AC82" s="16">
        <v>1.12256123571541</v>
      </c>
      <c r="AD82" s="16">
        <v>1.09526625922762</v>
      </c>
      <c r="AE82" s="16">
        <v>1.06617764651946</v>
      </c>
      <c r="AF82" s="16">
        <v>1.05036500183814</v>
      </c>
      <c r="AG82" s="16">
        <v>1.02133570283216</v>
      </c>
      <c r="AH82" s="16">
        <v>1</v>
      </c>
    </row>
    <row r="83" spans="2:35" ht="15" customHeight="1">
      <c r="B83" s="30" t="s">
        <v>113</v>
      </c>
      <c r="C83" s="30"/>
      <c r="D83" s="30"/>
      <c r="E83" s="30"/>
      <c r="F83" s="30"/>
      <c r="G83" s="30"/>
      <c r="H83" s="30"/>
      <c r="I83" s="30"/>
      <c r="J83" s="30"/>
      <c r="K83" s="30"/>
      <c r="L83" s="30"/>
      <c r="M83" s="30"/>
      <c r="N83" s="30"/>
      <c r="O83" s="30"/>
      <c r="P83" s="30"/>
      <c r="Q83" s="30"/>
      <c r="R83" s="417" t="s">
        <v>44</v>
      </c>
      <c r="S83" s="417" t="s">
        <v>44</v>
      </c>
      <c r="T83" s="416">
        <f aca="true" t="shared" si="15" ref="R83:Y88">ROUND(T54*($Z$28/T$28),1)</f>
        <v>303.1</v>
      </c>
      <c r="U83" s="332">
        <f t="shared" si="15"/>
        <v>311.5</v>
      </c>
      <c r="V83" s="332">
        <f t="shared" si="15"/>
        <v>324.9</v>
      </c>
      <c r="W83" s="332">
        <f t="shared" si="15"/>
        <v>333.3</v>
      </c>
      <c r="X83" s="332">
        <f t="shared" si="15"/>
        <v>306.6</v>
      </c>
      <c r="Y83" s="332">
        <f t="shared" si="15"/>
        <v>304.4</v>
      </c>
      <c r="Z83" s="332">
        <f>ROUND(Z54*($Z$28/Z$28),1)</f>
        <v>299.1</v>
      </c>
      <c r="AA83" s="44">
        <f>(Z83-Y83)/Y83*100</f>
        <v>-1.7411300919842165</v>
      </c>
      <c r="AB83" s="45">
        <f>(Z83-U83)/U83*100</f>
        <v>-3.9807383627608273</v>
      </c>
      <c r="AC83" s="16">
        <v>1.12256123571541</v>
      </c>
      <c r="AD83" s="16">
        <v>1.09526625922762</v>
      </c>
      <c r="AE83" s="16">
        <v>1.06617764651946</v>
      </c>
      <c r="AF83" s="16">
        <v>1.05036500183814</v>
      </c>
      <c r="AG83" s="16">
        <v>1.02133570283216</v>
      </c>
      <c r="AH83" s="16">
        <v>1</v>
      </c>
      <c r="AI83" s="430"/>
    </row>
    <row r="84" spans="2:35" ht="15" customHeight="1">
      <c r="B84" s="30" t="s">
        <v>114</v>
      </c>
      <c r="C84" s="30"/>
      <c r="D84" s="30"/>
      <c r="E84" s="30"/>
      <c r="F84" s="30"/>
      <c r="G84" s="30"/>
      <c r="H84" s="30"/>
      <c r="I84" s="30"/>
      <c r="J84" s="30"/>
      <c r="K84" s="30"/>
      <c r="L84" s="30"/>
      <c r="M84" s="30"/>
      <c r="N84" s="30"/>
      <c r="O84" s="30"/>
      <c r="P84" s="30"/>
      <c r="Q84" s="30"/>
      <c r="R84" s="332">
        <f t="shared" si="15"/>
        <v>223</v>
      </c>
      <c r="S84" s="332">
        <f t="shared" si="15"/>
        <v>234.5</v>
      </c>
      <c r="T84" s="416">
        <f t="shared" si="15"/>
        <v>315.8</v>
      </c>
      <c r="U84" s="332">
        <f t="shared" si="15"/>
        <v>322.8</v>
      </c>
      <c r="V84" s="332">
        <f t="shared" si="15"/>
        <v>339.2</v>
      </c>
      <c r="W84" s="332">
        <f t="shared" si="15"/>
        <v>349.3</v>
      </c>
      <c r="X84" s="332">
        <f t="shared" si="15"/>
        <v>314.9</v>
      </c>
      <c r="Y84" s="332">
        <f t="shared" si="15"/>
        <v>311.9</v>
      </c>
      <c r="Z84" s="332">
        <f>ROUND(Z55*($Z$28/Z$28),1)</f>
        <v>300.7</v>
      </c>
      <c r="AA84" s="44">
        <f>(Z84-Y84)/Y84*100</f>
        <v>-3.590894517473546</v>
      </c>
      <c r="AB84" s="45">
        <f>(Z84-U84)/U84*100</f>
        <v>-6.846344485749698</v>
      </c>
      <c r="AC84" s="16">
        <v>1.12256123571541</v>
      </c>
      <c r="AD84" s="16">
        <v>1.09526625922762</v>
      </c>
      <c r="AE84" s="16">
        <v>1.06617764651946</v>
      </c>
      <c r="AF84" s="16">
        <v>1.05036500183814</v>
      </c>
      <c r="AG84" s="16">
        <v>1.02133570283216</v>
      </c>
      <c r="AH84" s="16">
        <v>1</v>
      </c>
      <c r="AI84" s="430"/>
    </row>
    <row r="85" spans="2:35" ht="15" customHeight="1">
      <c r="B85" s="16" t="s">
        <v>318</v>
      </c>
      <c r="R85" s="417" t="s">
        <v>44</v>
      </c>
      <c r="S85" s="417" t="s">
        <v>44</v>
      </c>
      <c r="T85" s="416">
        <f t="shared" si="15"/>
        <v>2928.1</v>
      </c>
      <c r="U85" s="332">
        <f t="shared" si="15"/>
        <v>3065</v>
      </c>
      <c r="V85" s="332">
        <f t="shared" si="15"/>
        <v>3311.9</v>
      </c>
      <c r="W85" s="332">
        <f t="shared" si="15"/>
        <v>3264.6</v>
      </c>
      <c r="X85" s="332">
        <f t="shared" si="15"/>
        <v>3014.6</v>
      </c>
      <c r="Y85" s="332">
        <f t="shared" si="15"/>
        <v>2888.7</v>
      </c>
      <c r="Z85" s="422" t="s">
        <v>327</v>
      </c>
      <c r="AA85" s="44"/>
      <c r="AB85" s="45"/>
      <c r="AC85" s="16">
        <v>1.12256123571541</v>
      </c>
      <c r="AD85" s="16">
        <v>1.09526625922762</v>
      </c>
      <c r="AE85" s="16">
        <v>1.06617764651946</v>
      </c>
      <c r="AF85" s="16">
        <v>1.05036500183814</v>
      </c>
      <c r="AG85" s="16">
        <v>1.02133570283216</v>
      </c>
      <c r="AH85" s="16">
        <v>1</v>
      </c>
      <c r="AI85" s="430"/>
    </row>
    <row r="86" spans="2:35" ht="15" customHeight="1">
      <c r="B86" s="16" t="s">
        <v>319</v>
      </c>
      <c r="R86" s="417" t="s">
        <v>44</v>
      </c>
      <c r="S86" s="417" t="s">
        <v>44</v>
      </c>
      <c r="T86" s="416">
        <f t="shared" si="15"/>
        <v>1914.6</v>
      </c>
      <c r="U86" s="332">
        <f t="shared" si="15"/>
        <v>2003.1</v>
      </c>
      <c r="V86" s="332">
        <f t="shared" si="15"/>
        <v>2193.3</v>
      </c>
      <c r="W86" s="332">
        <f t="shared" si="15"/>
        <v>2210.2</v>
      </c>
      <c r="X86" s="332">
        <f t="shared" si="15"/>
        <v>2116</v>
      </c>
      <c r="Y86" s="332">
        <f t="shared" si="15"/>
        <v>2034.9</v>
      </c>
      <c r="Z86" s="422" t="s">
        <v>327</v>
      </c>
      <c r="AA86" s="44"/>
      <c r="AB86" s="45"/>
      <c r="AC86" s="16">
        <v>1.12256123571541</v>
      </c>
      <c r="AD86" s="16">
        <v>1.09526625922762</v>
      </c>
      <c r="AE86" s="16">
        <v>1.06617764651946</v>
      </c>
      <c r="AF86" s="16">
        <v>1.05036500183814</v>
      </c>
      <c r="AG86" s="16">
        <v>1.02133570283216</v>
      </c>
      <c r="AH86" s="16">
        <v>1</v>
      </c>
      <c r="AI86" s="430"/>
    </row>
    <row r="87" spans="2:35" ht="15" customHeight="1">
      <c r="B87" s="16" t="s">
        <v>320</v>
      </c>
      <c r="R87" s="332">
        <f>ROUND(R58*($Z$28/R$28),1)</f>
        <v>2456.5</v>
      </c>
      <c r="S87" s="332">
        <f>ROUND(S58*($Z$28/S$28),1)</f>
        <v>2556.4</v>
      </c>
      <c r="T87" s="416">
        <f t="shared" si="15"/>
        <v>2940.8</v>
      </c>
      <c r="U87" s="332">
        <f t="shared" si="15"/>
        <v>3076.3</v>
      </c>
      <c r="V87" s="332">
        <f t="shared" si="15"/>
        <v>3326.2</v>
      </c>
      <c r="W87" s="332">
        <f t="shared" si="15"/>
        <v>3280.6</v>
      </c>
      <c r="X87" s="332">
        <f t="shared" si="15"/>
        <v>3022.9</v>
      </c>
      <c r="Y87" s="332">
        <f t="shared" si="15"/>
        <v>2896.1</v>
      </c>
      <c r="Z87" s="422" t="s">
        <v>327</v>
      </c>
      <c r="AA87" s="44"/>
      <c r="AB87" s="45"/>
      <c r="AC87" s="16">
        <v>1.12256123571541</v>
      </c>
      <c r="AD87" s="16">
        <v>1.09526625922762</v>
      </c>
      <c r="AE87" s="16">
        <v>1.06617764651946</v>
      </c>
      <c r="AF87" s="16">
        <v>1.05036500183814</v>
      </c>
      <c r="AG87" s="16">
        <v>1.02133570283216</v>
      </c>
      <c r="AH87" s="16">
        <v>1</v>
      </c>
      <c r="AI87" s="430"/>
    </row>
    <row r="88" spans="1:35" ht="16.5" customHeight="1" thickBot="1">
      <c r="A88" s="22"/>
      <c r="B88" s="22" t="s">
        <v>321</v>
      </c>
      <c r="C88" s="22"/>
      <c r="D88" s="22"/>
      <c r="E88" s="22"/>
      <c r="F88" s="22"/>
      <c r="G88" s="22"/>
      <c r="H88" s="22"/>
      <c r="I88" s="22"/>
      <c r="J88" s="22"/>
      <c r="K88" s="22"/>
      <c r="L88" s="22"/>
      <c r="M88" s="22"/>
      <c r="N88" s="22"/>
      <c r="O88" s="22"/>
      <c r="P88" s="22"/>
      <c r="Q88" s="22"/>
      <c r="R88" s="418">
        <f>ROUND(R59*($Z$28/R$28),1)</f>
        <v>1505.2</v>
      </c>
      <c r="S88" s="418">
        <f>ROUND(S59*($Z$28/S$28),1)</f>
        <v>1554.3</v>
      </c>
      <c r="T88" s="419">
        <f t="shared" si="15"/>
        <v>1927.4</v>
      </c>
      <c r="U88" s="418">
        <f t="shared" si="15"/>
        <v>2014.4</v>
      </c>
      <c r="V88" s="418">
        <f t="shared" si="15"/>
        <v>2207.6</v>
      </c>
      <c r="W88" s="418">
        <f t="shared" si="15"/>
        <v>2226.2</v>
      </c>
      <c r="X88" s="418">
        <f t="shared" si="15"/>
        <v>2124.3</v>
      </c>
      <c r="Y88" s="418">
        <f t="shared" si="15"/>
        <v>2042.2</v>
      </c>
      <c r="Z88" s="423" t="s">
        <v>327</v>
      </c>
      <c r="AA88" s="336"/>
      <c r="AB88" s="337"/>
      <c r="AC88" s="16">
        <v>1.12256123571541</v>
      </c>
      <c r="AD88" s="16">
        <v>1.09526625922762</v>
      </c>
      <c r="AE88" s="16">
        <v>1.06617764651946</v>
      </c>
      <c r="AF88" s="16">
        <v>1.05036500183814</v>
      </c>
      <c r="AG88" s="16">
        <v>1.02133570283216</v>
      </c>
      <c r="AH88" s="16">
        <v>1</v>
      </c>
      <c r="AI88" s="430"/>
    </row>
    <row r="89" spans="1:28" ht="29.25" customHeight="1">
      <c r="A89" s="521" t="s">
        <v>199</v>
      </c>
      <c r="B89" s="522"/>
      <c r="C89" s="522"/>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row>
    <row r="90" spans="1:32" s="35" customFormat="1" ht="13.5" customHeight="1">
      <c r="A90" s="514" t="s">
        <v>184</v>
      </c>
      <c r="B90" s="514"/>
      <c r="C90" s="514"/>
      <c r="D90" s="514"/>
      <c r="E90" s="514"/>
      <c r="F90" s="514"/>
      <c r="G90" s="514"/>
      <c r="H90" s="514"/>
      <c r="I90" s="514"/>
      <c r="J90" s="514"/>
      <c r="K90" s="514"/>
      <c r="L90" s="514"/>
      <c r="M90" s="514"/>
      <c r="N90" s="514"/>
      <c r="O90" s="514"/>
      <c r="P90" s="514"/>
      <c r="Q90" s="514"/>
      <c r="R90" s="514"/>
      <c r="S90" s="514"/>
      <c r="T90" s="514"/>
      <c r="U90" s="514"/>
      <c r="V90" s="514"/>
      <c r="W90" s="514"/>
      <c r="X90" s="514"/>
      <c r="Y90" s="514"/>
      <c r="Z90" s="514"/>
      <c r="AA90" s="514"/>
      <c r="AB90" s="514"/>
      <c r="AE90" s="100">
        <v>1.1527244642713053</v>
      </c>
      <c r="AF90" s="35" t="s">
        <v>79</v>
      </c>
    </row>
    <row r="91" spans="1:32" s="35" customFormat="1" ht="16.5" customHeight="1">
      <c r="A91" s="514" t="s">
        <v>185</v>
      </c>
      <c r="B91" s="514"/>
      <c r="C91" s="514"/>
      <c r="D91" s="514"/>
      <c r="E91" s="514"/>
      <c r="F91" s="514"/>
      <c r="G91" s="514"/>
      <c r="H91" s="514"/>
      <c r="I91" s="514"/>
      <c r="J91" s="514"/>
      <c r="K91" s="514"/>
      <c r="L91" s="514"/>
      <c r="M91" s="514"/>
      <c r="N91" s="514"/>
      <c r="O91" s="514"/>
      <c r="P91" s="514"/>
      <c r="Q91" s="514"/>
      <c r="R91" s="514"/>
      <c r="S91" s="514"/>
      <c r="T91" s="514"/>
      <c r="U91" s="514"/>
      <c r="V91" s="514"/>
      <c r="W91" s="514"/>
      <c r="X91" s="514"/>
      <c r="Y91" s="514"/>
      <c r="Z91" s="514"/>
      <c r="AA91" s="514"/>
      <c r="AB91" s="514"/>
      <c r="AE91" s="100">
        <v>1.1225612357154084</v>
      </c>
      <c r="AF91" s="35" t="s">
        <v>80</v>
      </c>
    </row>
    <row r="92" spans="1:31" s="35" customFormat="1" ht="15" customHeight="1">
      <c r="A92" s="514" t="s">
        <v>186</v>
      </c>
      <c r="B92" s="515"/>
      <c r="C92" s="515"/>
      <c r="D92" s="515"/>
      <c r="E92" s="515"/>
      <c r="F92" s="515"/>
      <c r="G92" s="515"/>
      <c r="H92" s="515"/>
      <c r="I92" s="515"/>
      <c r="J92" s="515"/>
      <c r="K92" s="515"/>
      <c r="L92" s="515"/>
      <c r="M92" s="515"/>
      <c r="N92" s="515"/>
      <c r="O92" s="515"/>
      <c r="P92" s="515"/>
      <c r="Q92" s="515"/>
      <c r="R92" s="515"/>
      <c r="S92" s="515"/>
      <c r="T92" s="515"/>
      <c r="U92" s="515"/>
      <c r="V92" s="515"/>
      <c r="W92" s="515"/>
      <c r="X92" s="515"/>
      <c r="Y92" s="515"/>
      <c r="Z92" s="101"/>
      <c r="AA92" s="42"/>
      <c r="AB92" s="42"/>
      <c r="AE92" s="100"/>
    </row>
    <row r="93" spans="1:32" s="35" customFormat="1" ht="17.25" customHeight="1">
      <c r="A93" s="514" t="s">
        <v>187</v>
      </c>
      <c r="B93" s="514"/>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E93" s="100">
        <v>1.095266259227618</v>
      </c>
      <c r="AF93" s="35" t="s">
        <v>81</v>
      </c>
    </row>
    <row r="94" spans="1:32" s="35" customFormat="1" ht="15.75" customHeight="1">
      <c r="A94" s="514" t="s">
        <v>188</v>
      </c>
      <c r="B94" s="514"/>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E94" s="100">
        <v>1.066177646519463</v>
      </c>
      <c r="AF94" s="35" t="s">
        <v>82</v>
      </c>
    </row>
    <row r="95" spans="1:32" s="35" customFormat="1" ht="15" customHeight="1">
      <c r="A95" s="36" t="s">
        <v>189</v>
      </c>
      <c r="B95" s="37"/>
      <c r="C95" s="37"/>
      <c r="D95" s="37"/>
      <c r="E95" s="37"/>
      <c r="F95" s="37"/>
      <c r="G95" s="37"/>
      <c r="H95" s="37"/>
      <c r="I95" s="37"/>
      <c r="J95" s="37"/>
      <c r="K95" s="37"/>
      <c r="L95" s="37"/>
      <c r="M95" s="37"/>
      <c r="N95" s="37"/>
      <c r="O95" s="37"/>
      <c r="P95" s="37"/>
      <c r="Q95" s="37"/>
      <c r="R95" s="40"/>
      <c r="S95" s="40"/>
      <c r="T95" s="40"/>
      <c r="U95" s="40"/>
      <c r="V95" s="40"/>
      <c r="W95" s="40"/>
      <c r="X95" s="40"/>
      <c r="Y95" s="40"/>
      <c r="Z95" s="40"/>
      <c r="AA95" s="41"/>
      <c r="AB95" s="41"/>
      <c r="AE95" s="100">
        <v>1.0503650018381387</v>
      </c>
      <c r="AF95" s="35" t="s">
        <v>83</v>
      </c>
    </row>
    <row r="96" spans="1:32" s="35" customFormat="1" ht="12.75">
      <c r="A96" s="509" t="s">
        <v>328</v>
      </c>
      <c r="B96" s="509"/>
      <c r="C96" s="509"/>
      <c r="D96" s="509"/>
      <c r="E96" s="509"/>
      <c r="F96" s="509"/>
      <c r="G96" s="509"/>
      <c r="H96" s="509"/>
      <c r="I96" s="509"/>
      <c r="J96" s="509"/>
      <c r="K96" s="509"/>
      <c r="L96" s="509"/>
      <c r="M96" s="509"/>
      <c r="N96" s="509"/>
      <c r="O96" s="509"/>
      <c r="P96" s="509"/>
      <c r="Q96" s="509"/>
      <c r="R96" s="509"/>
      <c r="S96" s="509"/>
      <c r="T96" s="509"/>
      <c r="U96" s="509"/>
      <c r="V96" s="509"/>
      <c r="W96" s="509"/>
      <c r="X96" s="509"/>
      <c r="Y96" s="509"/>
      <c r="Z96" s="509"/>
      <c r="AA96" s="509"/>
      <c r="AB96" s="509"/>
      <c r="AE96" s="100">
        <v>1.021335702832164</v>
      </c>
      <c r="AF96" s="35" t="s">
        <v>84</v>
      </c>
    </row>
    <row r="97" spans="1:31" s="35" customFormat="1" ht="12.75">
      <c r="A97" s="37" t="s">
        <v>329</v>
      </c>
      <c r="B97" s="411"/>
      <c r="C97" s="411"/>
      <c r="D97" s="411"/>
      <c r="E97" s="411"/>
      <c r="F97" s="411"/>
      <c r="G97" s="411"/>
      <c r="H97" s="411"/>
      <c r="I97" s="411"/>
      <c r="J97" s="411"/>
      <c r="K97" s="411"/>
      <c r="L97" s="411"/>
      <c r="M97" s="411"/>
      <c r="N97" s="411"/>
      <c r="O97" s="411"/>
      <c r="P97" s="411"/>
      <c r="Q97" s="411"/>
      <c r="R97" s="411"/>
      <c r="S97" s="411"/>
      <c r="T97" s="411"/>
      <c r="U97" s="411"/>
      <c r="V97" s="411"/>
      <c r="W97" s="411"/>
      <c r="X97" s="411"/>
      <c r="Y97" s="411"/>
      <c r="Z97" s="411"/>
      <c r="AA97" s="411"/>
      <c r="AB97" s="411"/>
      <c r="AE97" s="100"/>
    </row>
    <row r="98" spans="1:32" ht="15" customHeight="1">
      <c r="A98" s="36" t="s">
        <v>325</v>
      </c>
      <c r="B98" s="38"/>
      <c r="C98" s="38"/>
      <c r="D98" s="38"/>
      <c r="E98" s="38"/>
      <c r="F98" s="38"/>
      <c r="G98" s="38"/>
      <c r="H98" s="38"/>
      <c r="I98" s="38"/>
      <c r="J98" s="38"/>
      <c r="K98" s="38"/>
      <c r="L98" s="38"/>
      <c r="M98" s="38"/>
      <c r="N98" s="38"/>
      <c r="O98" s="38"/>
      <c r="P98" s="38"/>
      <c r="Q98" s="38"/>
      <c r="AE98" s="100">
        <v>1</v>
      </c>
      <c r="AF98" s="16" t="s">
        <v>85</v>
      </c>
    </row>
    <row r="99" spans="1:21" ht="15" customHeight="1">
      <c r="A99" s="39"/>
      <c r="R99" s="32"/>
      <c r="S99" s="32"/>
      <c r="T99" s="32"/>
      <c r="U99" s="32"/>
    </row>
    <row r="104" ht="15" customHeight="1">
      <c r="R104" s="410"/>
    </row>
  </sheetData>
  <sheetProtection/>
  <mergeCells count="44">
    <mergeCell ref="A89:AB89"/>
    <mergeCell ref="A90:AB90"/>
    <mergeCell ref="V31:V32"/>
    <mergeCell ref="X31:X32"/>
    <mergeCell ref="A24:AB24"/>
    <mergeCell ref="W31:W32"/>
    <mergeCell ref="Y31:Y32"/>
    <mergeCell ref="Z31:Z32"/>
    <mergeCell ref="A21:Y21"/>
    <mergeCell ref="A22:AA22"/>
    <mergeCell ref="R2:R3"/>
    <mergeCell ref="S2:S3"/>
    <mergeCell ref="E2:E3"/>
    <mergeCell ref="A91:AB91"/>
    <mergeCell ref="R31:R32"/>
    <mergeCell ref="S31:S32"/>
    <mergeCell ref="T31:T32"/>
    <mergeCell ref="U31:U32"/>
    <mergeCell ref="A94:AB94"/>
    <mergeCell ref="O2:O3"/>
    <mergeCell ref="P2:P3"/>
    <mergeCell ref="Q2:Q3"/>
    <mergeCell ref="I2:I3"/>
    <mergeCell ref="A92:Y92"/>
    <mergeCell ref="A93:AB93"/>
    <mergeCell ref="X2:X3"/>
    <mergeCell ref="Y2:Y3"/>
    <mergeCell ref="Z2:Z3"/>
    <mergeCell ref="T2:T3"/>
    <mergeCell ref="F2:F3"/>
    <mergeCell ref="G2:G3"/>
    <mergeCell ref="H2:H3"/>
    <mergeCell ref="M2:M3"/>
    <mergeCell ref="N2:N3"/>
    <mergeCell ref="A96:AB96"/>
    <mergeCell ref="C2:C3"/>
    <mergeCell ref="D2:D3"/>
    <mergeCell ref="A23:AB23"/>
    <mergeCell ref="J2:J3"/>
    <mergeCell ref="K2:K3"/>
    <mergeCell ref="L2:L3"/>
    <mergeCell ref="U2:U3"/>
    <mergeCell ref="V2:V3"/>
    <mergeCell ref="W2:W3"/>
  </mergeCells>
  <printOptions/>
  <pageMargins left="0.7480314960629921" right="0.7480314960629921" top="0.984251968503937" bottom="0.984251968503937" header="0.5118110236220472" footer="0.5118110236220472"/>
  <pageSetup fitToHeight="4" fitToWidth="1" horizontalDpi="600" verticalDpi="600" orientation="portrait" paperSize="9" scale="45" r:id="rId2"/>
  <headerFooter alignWithMargins="0">
    <oddHeader>&amp;R&amp;"Arial,Bold"&amp;16BUS AND COACH TRAVEL</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74"/>
  <sheetViews>
    <sheetView zoomScale="70" zoomScaleNormal="70" workbookViewId="0" topLeftCell="A1">
      <selection activeCell="C1" sqref="C1:E16384"/>
    </sheetView>
  </sheetViews>
  <sheetFormatPr defaultColWidth="9.140625" defaultRowHeight="12.75"/>
  <cols>
    <col min="1" max="1" width="2.140625" style="7" customWidth="1"/>
    <col min="2" max="2" width="33.7109375" style="7" customWidth="1"/>
    <col min="3" max="5" width="9.140625" style="3" hidden="1" customWidth="1"/>
    <col min="6" max="14" width="9.140625" style="3" customWidth="1"/>
    <col min="15" max="15" width="9.140625" style="8" customWidth="1"/>
    <col min="16" max="16" width="9.140625" style="6" customWidth="1"/>
    <col min="17" max="16384" width="9.140625" style="3" customWidth="1"/>
  </cols>
  <sheetData>
    <row r="1" spans="1:16" ht="18.75">
      <c r="A1" s="1" t="s">
        <v>248</v>
      </c>
      <c r="B1" s="339"/>
      <c r="C1" s="6"/>
      <c r="D1" s="6"/>
      <c r="E1" s="6"/>
      <c r="F1" s="6"/>
      <c r="G1" s="6"/>
      <c r="H1" s="6"/>
      <c r="I1" s="6"/>
      <c r="J1" s="6"/>
      <c r="K1" s="358"/>
      <c r="L1" s="277"/>
      <c r="M1" s="277"/>
      <c r="N1" s="277"/>
      <c r="O1" s="277"/>
      <c r="P1" s="277"/>
    </row>
    <row r="2" spans="1:16" ht="18.75" customHeight="1" thickBot="1">
      <c r="A2" s="10"/>
      <c r="B2" s="340"/>
      <c r="C2" s="341">
        <v>1999</v>
      </c>
      <c r="D2" s="341">
        <v>2000</v>
      </c>
      <c r="E2" s="341">
        <v>2001</v>
      </c>
      <c r="F2" s="377">
        <v>2002</v>
      </c>
      <c r="G2" s="377">
        <v>2003</v>
      </c>
      <c r="H2" s="377">
        <v>2004</v>
      </c>
      <c r="I2" s="377">
        <v>2005</v>
      </c>
      <c r="J2" s="377">
        <v>2006</v>
      </c>
      <c r="K2" s="382" t="s">
        <v>303</v>
      </c>
      <c r="L2" s="377">
        <v>2008</v>
      </c>
      <c r="M2" s="377">
        <v>2009</v>
      </c>
      <c r="N2" s="377">
        <v>2010</v>
      </c>
      <c r="O2" s="378">
        <v>2011</v>
      </c>
      <c r="P2" s="378">
        <v>2012</v>
      </c>
    </row>
    <row r="3" spans="1:16" ht="16.5" thickTop="1">
      <c r="A3" s="5" t="s">
        <v>12</v>
      </c>
      <c r="B3" s="342"/>
      <c r="C3" s="6"/>
      <c r="D3" s="6"/>
      <c r="E3" s="6"/>
      <c r="F3" s="6"/>
      <c r="G3" s="6"/>
      <c r="H3" s="6"/>
      <c r="I3" s="6"/>
      <c r="J3" s="294"/>
      <c r="K3" s="383"/>
      <c r="L3" s="6"/>
      <c r="M3" s="6"/>
      <c r="N3" s="6"/>
      <c r="O3" s="343"/>
      <c r="P3" s="343" t="s">
        <v>10</v>
      </c>
    </row>
    <row r="4" spans="1:16" ht="15">
      <c r="A4" s="4"/>
      <c r="B4" s="344" t="s">
        <v>13</v>
      </c>
      <c r="C4" s="345">
        <v>36.8</v>
      </c>
      <c r="D4" s="345">
        <v>38</v>
      </c>
      <c r="E4" s="345">
        <v>32.5</v>
      </c>
      <c r="F4" s="359">
        <v>36.4</v>
      </c>
      <c r="G4" s="359">
        <v>37.4</v>
      </c>
      <c r="H4" s="359">
        <v>35.5</v>
      </c>
      <c r="I4" s="359">
        <v>37</v>
      </c>
      <c r="J4" s="363">
        <v>40.7</v>
      </c>
      <c r="K4" s="384">
        <v>38.7</v>
      </c>
      <c r="L4" s="359">
        <v>40.7</v>
      </c>
      <c r="M4" s="359">
        <v>43</v>
      </c>
      <c r="N4" s="359">
        <v>38.4</v>
      </c>
      <c r="O4" s="360">
        <v>41.1</v>
      </c>
      <c r="P4" s="372">
        <v>40.3</v>
      </c>
    </row>
    <row r="5" spans="1:16" ht="15">
      <c r="A5" s="4"/>
      <c r="B5" s="344" t="s">
        <v>14</v>
      </c>
      <c r="C5" s="345">
        <v>63.2</v>
      </c>
      <c r="D5" s="345">
        <v>62</v>
      </c>
      <c r="E5" s="345">
        <v>67.5</v>
      </c>
      <c r="F5" s="359">
        <v>63.6</v>
      </c>
      <c r="G5" s="359">
        <v>62.6</v>
      </c>
      <c r="H5" s="359">
        <v>64.5</v>
      </c>
      <c r="I5" s="359">
        <v>63</v>
      </c>
      <c r="J5" s="363">
        <v>59.3</v>
      </c>
      <c r="K5" s="384">
        <v>61.3</v>
      </c>
      <c r="L5" s="359">
        <v>59.3</v>
      </c>
      <c r="M5" s="359">
        <v>57</v>
      </c>
      <c r="N5" s="359">
        <v>61.6</v>
      </c>
      <c r="O5" s="360">
        <v>58.9</v>
      </c>
      <c r="P5" s="372">
        <v>59.7</v>
      </c>
    </row>
    <row r="6" spans="1:16" ht="1.5" customHeight="1">
      <c r="A6" s="4"/>
      <c r="B6" s="344"/>
      <c r="C6" s="345"/>
      <c r="D6" s="345"/>
      <c r="E6" s="345"/>
      <c r="F6" s="359"/>
      <c r="G6" s="359"/>
      <c r="H6" s="359"/>
      <c r="I6" s="359"/>
      <c r="J6" s="363"/>
      <c r="K6" s="384"/>
      <c r="L6" s="359"/>
      <c r="M6" s="359"/>
      <c r="N6" s="359"/>
      <c r="O6" s="361"/>
      <c r="P6" s="373"/>
    </row>
    <row r="7" spans="1:16" ht="15.75">
      <c r="A7" s="5" t="s">
        <v>15</v>
      </c>
      <c r="B7" s="347"/>
      <c r="C7" s="348"/>
      <c r="D7" s="348"/>
      <c r="E7" s="348"/>
      <c r="F7" s="362"/>
      <c r="G7" s="362"/>
      <c r="H7" s="362"/>
      <c r="I7" s="362"/>
      <c r="J7" s="361"/>
      <c r="K7" s="385"/>
      <c r="L7" s="362"/>
      <c r="M7" s="362"/>
      <c r="N7" s="362"/>
      <c r="O7" s="361"/>
      <c r="P7" s="373"/>
    </row>
    <row r="8" spans="1:16" ht="15">
      <c r="A8" s="4"/>
      <c r="B8" s="349" t="s">
        <v>16</v>
      </c>
      <c r="C8" s="345">
        <v>14.4</v>
      </c>
      <c r="D8" s="345">
        <v>12.8</v>
      </c>
      <c r="E8" s="345">
        <v>10.6</v>
      </c>
      <c r="F8" s="359">
        <v>9.3</v>
      </c>
      <c r="G8" s="359">
        <v>8.5</v>
      </c>
      <c r="H8" s="359">
        <v>10.4</v>
      </c>
      <c r="I8" s="359">
        <v>11.4</v>
      </c>
      <c r="J8" s="363">
        <v>9.8</v>
      </c>
      <c r="K8" s="384">
        <v>10.2</v>
      </c>
      <c r="L8" s="359">
        <v>12.6</v>
      </c>
      <c r="M8" s="359">
        <v>9</v>
      </c>
      <c r="N8" s="359">
        <v>13.1</v>
      </c>
      <c r="O8" s="360">
        <v>10.5</v>
      </c>
      <c r="P8" s="372">
        <v>12.6</v>
      </c>
    </row>
    <row r="9" spans="1:16" ht="15">
      <c r="A9" s="4"/>
      <c r="B9" s="344" t="s">
        <v>17</v>
      </c>
      <c r="C9" s="345">
        <v>15.2</v>
      </c>
      <c r="D9" s="345">
        <v>18.7</v>
      </c>
      <c r="E9" s="345">
        <v>14</v>
      </c>
      <c r="F9" s="359">
        <v>17.1</v>
      </c>
      <c r="G9" s="359">
        <v>15.5</v>
      </c>
      <c r="H9" s="359">
        <v>15.9</v>
      </c>
      <c r="I9" s="359">
        <v>19.1</v>
      </c>
      <c r="J9" s="363">
        <v>19.8</v>
      </c>
      <c r="K9" s="384">
        <v>24.1</v>
      </c>
      <c r="L9" s="359">
        <v>19.9</v>
      </c>
      <c r="M9" s="359">
        <v>22.9</v>
      </c>
      <c r="N9" s="359">
        <v>17.8</v>
      </c>
      <c r="O9" s="360">
        <v>20.8</v>
      </c>
      <c r="P9" s="372">
        <v>19.8</v>
      </c>
    </row>
    <row r="10" spans="1:16" ht="15">
      <c r="A10" s="4"/>
      <c r="B10" s="344" t="s">
        <v>18</v>
      </c>
      <c r="C10" s="345">
        <v>15.7</v>
      </c>
      <c r="D10" s="345">
        <v>14.6</v>
      </c>
      <c r="E10" s="345">
        <v>13.2</v>
      </c>
      <c r="F10" s="359">
        <v>14.3</v>
      </c>
      <c r="G10" s="359">
        <v>12.7</v>
      </c>
      <c r="H10" s="359">
        <v>11.7</v>
      </c>
      <c r="I10" s="359">
        <v>13.6</v>
      </c>
      <c r="J10" s="363">
        <v>15.9</v>
      </c>
      <c r="K10" s="384">
        <v>15.4</v>
      </c>
      <c r="L10" s="359">
        <v>9.3</v>
      </c>
      <c r="M10" s="359">
        <v>15.4</v>
      </c>
      <c r="N10" s="359">
        <v>12.6</v>
      </c>
      <c r="O10" s="360">
        <v>13.9</v>
      </c>
      <c r="P10" s="372">
        <v>13.5</v>
      </c>
    </row>
    <row r="11" spans="1:16" ht="15">
      <c r="A11" s="4"/>
      <c r="B11" s="344" t="s">
        <v>19</v>
      </c>
      <c r="C11" s="345">
        <v>10.8</v>
      </c>
      <c r="D11" s="345">
        <v>14.1</v>
      </c>
      <c r="E11" s="345">
        <v>15.5</v>
      </c>
      <c r="F11" s="359">
        <v>15</v>
      </c>
      <c r="G11" s="359">
        <v>14.3</v>
      </c>
      <c r="H11" s="359">
        <v>13.3</v>
      </c>
      <c r="I11" s="359">
        <v>12.3</v>
      </c>
      <c r="J11" s="363">
        <v>11.2</v>
      </c>
      <c r="K11" s="384">
        <v>12.4</v>
      </c>
      <c r="L11" s="359">
        <v>12.8</v>
      </c>
      <c r="M11" s="359">
        <v>12.1</v>
      </c>
      <c r="N11" s="359">
        <v>14.3</v>
      </c>
      <c r="O11" s="360">
        <v>12.4</v>
      </c>
      <c r="P11" s="372">
        <v>12.6</v>
      </c>
    </row>
    <row r="12" spans="1:16" ht="15">
      <c r="A12" s="4"/>
      <c r="B12" s="344" t="s">
        <v>20</v>
      </c>
      <c r="C12" s="345">
        <v>14.3</v>
      </c>
      <c r="D12" s="345">
        <v>11.6</v>
      </c>
      <c r="E12" s="345">
        <v>16</v>
      </c>
      <c r="F12" s="359">
        <v>15.2</v>
      </c>
      <c r="G12" s="359">
        <v>13.3</v>
      </c>
      <c r="H12" s="359">
        <v>13.9</v>
      </c>
      <c r="I12" s="359">
        <v>10.5</v>
      </c>
      <c r="J12" s="363">
        <v>13.4</v>
      </c>
      <c r="K12" s="384">
        <v>10.7</v>
      </c>
      <c r="L12" s="359">
        <v>14.4</v>
      </c>
      <c r="M12" s="359">
        <v>12.5</v>
      </c>
      <c r="N12" s="359">
        <v>11.6</v>
      </c>
      <c r="O12" s="360">
        <v>12.1</v>
      </c>
      <c r="P12" s="372">
        <v>12.7</v>
      </c>
    </row>
    <row r="13" spans="1:16" ht="15">
      <c r="A13" s="4"/>
      <c r="B13" s="344" t="s">
        <v>21</v>
      </c>
      <c r="C13" s="345">
        <v>13.2</v>
      </c>
      <c r="D13" s="345">
        <v>12.9</v>
      </c>
      <c r="E13" s="345">
        <v>12.4</v>
      </c>
      <c r="F13" s="359">
        <v>15</v>
      </c>
      <c r="G13" s="359">
        <v>16.9</v>
      </c>
      <c r="H13" s="359">
        <v>15.1</v>
      </c>
      <c r="I13" s="359">
        <v>15.8</v>
      </c>
      <c r="J13" s="363">
        <v>14.2</v>
      </c>
      <c r="K13" s="384">
        <v>14.1</v>
      </c>
      <c r="L13" s="359">
        <v>12.7</v>
      </c>
      <c r="M13" s="359">
        <v>13</v>
      </c>
      <c r="N13" s="359">
        <v>14.4</v>
      </c>
      <c r="O13" s="360">
        <v>13.3</v>
      </c>
      <c r="P13" s="372">
        <v>15.6</v>
      </c>
    </row>
    <row r="14" spans="1:16" ht="15">
      <c r="A14" s="4"/>
      <c r="B14" s="344" t="s">
        <v>22</v>
      </c>
      <c r="C14" s="345">
        <v>13.6</v>
      </c>
      <c r="D14" s="345">
        <v>11.8</v>
      </c>
      <c r="E14" s="345">
        <v>14.4</v>
      </c>
      <c r="F14" s="359">
        <v>10.7</v>
      </c>
      <c r="G14" s="359">
        <v>14.4</v>
      </c>
      <c r="H14" s="359">
        <v>15</v>
      </c>
      <c r="I14" s="359">
        <v>13</v>
      </c>
      <c r="J14" s="363">
        <v>12</v>
      </c>
      <c r="K14" s="384">
        <v>8.7</v>
      </c>
      <c r="L14" s="359">
        <v>13.1</v>
      </c>
      <c r="M14" s="359">
        <v>10.2</v>
      </c>
      <c r="N14" s="359">
        <v>12.9</v>
      </c>
      <c r="O14" s="360">
        <v>11.4</v>
      </c>
      <c r="P14" s="372">
        <v>10</v>
      </c>
    </row>
    <row r="15" spans="1:16" ht="15">
      <c r="A15" s="4"/>
      <c r="B15" s="344" t="s">
        <v>23</v>
      </c>
      <c r="C15" s="345">
        <v>3</v>
      </c>
      <c r="D15" s="345">
        <v>3.5</v>
      </c>
      <c r="E15" s="345">
        <v>3.9</v>
      </c>
      <c r="F15" s="359">
        <v>3.3</v>
      </c>
      <c r="G15" s="359">
        <v>4.4</v>
      </c>
      <c r="H15" s="359">
        <v>4.6</v>
      </c>
      <c r="I15" s="359">
        <v>4.3</v>
      </c>
      <c r="J15" s="363">
        <v>3.7</v>
      </c>
      <c r="K15" s="384">
        <v>4.5</v>
      </c>
      <c r="L15" s="359">
        <v>5.2</v>
      </c>
      <c r="M15" s="359">
        <v>5</v>
      </c>
      <c r="N15" s="359">
        <v>3.2</v>
      </c>
      <c r="O15" s="360">
        <v>5.7</v>
      </c>
      <c r="P15" s="372">
        <v>3.3</v>
      </c>
    </row>
    <row r="16" spans="1:16" ht="1.5" customHeight="1">
      <c r="A16" s="4"/>
      <c r="B16" s="344"/>
      <c r="C16" s="345"/>
      <c r="D16" s="345"/>
      <c r="E16" s="345"/>
      <c r="F16" s="359"/>
      <c r="G16" s="359"/>
      <c r="H16" s="359"/>
      <c r="I16" s="359"/>
      <c r="J16" s="363"/>
      <c r="K16" s="384"/>
      <c r="L16" s="359"/>
      <c r="M16" s="359"/>
      <c r="N16" s="359"/>
      <c r="O16" s="361"/>
      <c r="P16" s="373"/>
    </row>
    <row r="17" spans="1:16" ht="15.75">
      <c r="A17" s="5" t="s">
        <v>24</v>
      </c>
      <c r="B17" s="350"/>
      <c r="C17" s="346"/>
      <c r="D17" s="346"/>
      <c r="E17" s="346"/>
      <c r="F17" s="361"/>
      <c r="G17" s="361"/>
      <c r="H17" s="361"/>
      <c r="I17" s="362"/>
      <c r="J17" s="361"/>
      <c r="K17" s="385"/>
      <c r="L17" s="362"/>
      <c r="M17" s="362"/>
      <c r="N17" s="362"/>
      <c r="O17" s="361"/>
      <c r="P17" s="373"/>
    </row>
    <row r="18" spans="1:16" ht="15">
      <c r="A18" s="4"/>
      <c r="B18" s="351" t="s">
        <v>25</v>
      </c>
      <c r="C18" s="352">
        <v>1.3</v>
      </c>
      <c r="D18" s="352">
        <v>1.4</v>
      </c>
      <c r="E18" s="352">
        <v>1</v>
      </c>
      <c r="F18" s="363">
        <v>1.1</v>
      </c>
      <c r="G18" s="363">
        <v>0.8</v>
      </c>
      <c r="H18" s="363">
        <v>0.6</v>
      </c>
      <c r="I18" s="359">
        <v>2.4</v>
      </c>
      <c r="J18" s="363">
        <v>0.8</v>
      </c>
      <c r="K18" s="384">
        <v>1.5</v>
      </c>
      <c r="L18" s="359">
        <v>1.4</v>
      </c>
      <c r="M18" s="359">
        <v>1.3</v>
      </c>
      <c r="N18" s="359">
        <v>1</v>
      </c>
      <c r="O18" s="360">
        <v>2.2</v>
      </c>
      <c r="P18" s="372">
        <v>2</v>
      </c>
    </row>
    <row r="19" spans="1:16" ht="15">
      <c r="A19" s="4"/>
      <c r="B19" s="351" t="s">
        <v>26</v>
      </c>
      <c r="C19" s="352">
        <v>28.8</v>
      </c>
      <c r="D19" s="352">
        <v>32.4</v>
      </c>
      <c r="E19" s="352">
        <v>30.2</v>
      </c>
      <c r="F19" s="363">
        <v>29.8</v>
      </c>
      <c r="G19" s="363">
        <v>32</v>
      </c>
      <c r="H19" s="363">
        <v>30.8</v>
      </c>
      <c r="I19" s="359">
        <v>32.4</v>
      </c>
      <c r="J19" s="363">
        <v>29.3</v>
      </c>
      <c r="K19" s="384">
        <v>33.6</v>
      </c>
      <c r="L19" s="359">
        <v>34.4</v>
      </c>
      <c r="M19" s="359">
        <v>33.9</v>
      </c>
      <c r="N19" s="359">
        <v>29.2</v>
      </c>
      <c r="O19" s="360">
        <v>34.4</v>
      </c>
      <c r="P19" s="372">
        <v>28.8</v>
      </c>
    </row>
    <row r="20" spans="1:16" ht="15">
      <c r="A20" s="4"/>
      <c r="B20" s="351" t="s">
        <v>27</v>
      </c>
      <c r="C20" s="352">
        <v>11.8</v>
      </c>
      <c r="D20" s="352">
        <v>12.6</v>
      </c>
      <c r="E20" s="352">
        <v>13.4</v>
      </c>
      <c r="F20" s="363">
        <v>12.7</v>
      </c>
      <c r="G20" s="363">
        <v>9.5</v>
      </c>
      <c r="H20" s="363">
        <v>10.3</v>
      </c>
      <c r="I20" s="359">
        <v>9.5</v>
      </c>
      <c r="J20" s="363">
        <v>11.6</v>
      </c>
      <c r="K20" s="384">
        <v>10.2</v>
      </c>
      <c r="L20" s="359">
        <v>10.2</v>
      </c>
      <c r="M20" s="359">
        <v>11</v>
      </c>
      <c r="N20" s="359">
        <v>10</v>
      </c>
      <c r="O20" s="360">
        <v>10.3</v>
      </c>
      <c r="P20" s="372">
        <v>14.5</v>
      </c>
    </row>
    <row r="21" spans="1:16" ht="15">
      <c r="A21" s="4"/>
      <c r="B21" s="351" t="s">
        <v>28</v>
      </c>
      <c r="C21" s="352">
        <v>8.2</v>
      </c>
      <c r="D21" s="352">
        <v>6.8</v>
      </c>
      <c r="E21" s="352">
        <v>8.5</v>
      </c>
      <c r="F21" s="363">
        <v>7.2</v>
      </c>
      <c r="G21" s="363">
        <v>6.8</v>
      </c>
      <c r="H21" s="363">
        <v>5.7</v>
      </c>
      <c r="I21" s="359">
        <v>5.2</v>
      </c>
      <c r="J21" s="363">
        <v>6</v>
      </c>
      <c r="K21" s="384">
        <v>6.5</v>
      </c>
      <c r="L21" s="359">
        <v>4.5</v>
      </c>
      <c r="M21" s="359">
        <v>4.9</v>
      </c>
      <c r="N21" s="359">
        <v>4.1</v>
      </c>
      <c r="O21" s="360">
        <v>3.3</v>
      </c>
      <c r="P21" s="372">
        <v>3.4</v>
      </c>
    </row>
    <row r="22" spans="1:16" ht="15">
      <c r="A22" s="4"/>
      <c r="B22" s="351" t="s">
        <v>29</v>
      </c>
      <c r="C22" s="352">
        <v>26</v>
      </c>
      <c r="D22" s="352">
        <v>25.1</v>
      </c>
      <c r="E22" s="352">
        <v>26.9</v>
      </c>
      <c r="F22" s="363">
        <v>25.2</v>
      </c>
      <c r="G22" s="363">
        <v>30.7</v>
      </c>
      <c r="H22" s="363">
        <v>31.2</v>
      </c>
      <c r="I22" s="359">
        <v>28</v>
      </c>
      <c r="J22" s="363">
        <v>26.6</v>
      </c>
      <c r="K22" s="384">
        <v>23.8</v>
      </c>
      <c r="L22" s="359">
        <v>26.8</v>
      </c>
      <c r="M22" s="359">
        <v>24.3</v>
      </c>
      <c r="N22" s="359">
        <v>26.6</v>
      </c>
      <c r="O22" s="360">
        <v>25.5</v>
      </c>
      <c r="P22" s="372">
        <v>25.3</v>
      </c>
    </row>
    <row r="23" spans="1:16" ht="15">
      <c r="A23" s="4"/>
      <c r="B23" s="351" t="s">
        <v>30</v>
      </c>
      <c r="C23" s="352">
        <v>4.7</v>
      </c>
      <c r="D23" s="352">
        <v>4.4</v>
      </c>
      <c r="E23" s="352">
        <v>4.2</v>
      </c>
      <c r="F23" s="363">
        <v>3.9</v>
      </c>
      <c r="G23" s="363">
        <v>3.5</v>
      </c>
      <c r="H23" s="363">
        <v>4.5</v>
      </c>
      <c r="I23" s="359">
        <v>3.5</v>
      </c>
      <c r="J23" s="363">
        <v>4.5</v>
      </c>
      <c r="K23" s="384">
        <v>3</v>
      </c>
      <c r="L23" s="359">
        <v>5.8</v>
      </c>
      <c r="M23" s="359">
        <v>6.4</v>
      </c>
      <c r="N23" s="359">
        <v>7.2</v>
      </c>
      <c r="O23" s="360">
        <v>4.3</v>
      </c>
      <c r="P23" s="372">
        <v>5.7</v>
      </c>
    </row>
    <row r="24" spans="1:16" ht="15">
      <c r="A24" s="4"/>
      <c r="B24" s="351" t="s">
        <v>31</v>
      </c>
      <c r="C24" s="352">
        <v>3</v>
      </c>
      <c r="D24" s="352">
        <v>1.6</v>
      </c>
      <c r="E24" s="352">
        <v>2.5</v>
      </c>
      <c r="F24" s="363">
        <v>1.8</v>
      </c>
      <c r="G24" s="363">
        <v>2</v>
      </c>
      <c r="H24" s="363">
        <v>1.8</v>
      </c>
      <c r="I24" s="359">
        <v>2.1</v>
      </c>
      <c r="J24" s="363">
        <v>2.6</v>
      </c>
      <c r="K24" s="384">
        <v>2.5</v>
      </c>
      <c r="L24" s="359">
        <v>2.4</v>
      </c>
      <c r="M24" s="359">
        <v>1.6</v>
      </c>
      <c r="N24" s="359">
        <v>3.6</v>
      </c>
      <c r="O24" s="360">
        <v>1.7</v>
      </c>
      <c r="P24" s="372">
        <v>4.9</v>
      </c>
    </row>
    <row r="25" spans="1:16" ht="15">
      <c r="A25" s="4"/>
      <c r="B25" s="351" t="s">
        <v>32</v>
      </c>
      <c r="C25" s="352">
        <v>8.6</v>
      </c>
      <c r="D25" s="352">
        <v>8.6</v>
      </c>
      <c r="E25" s="352">
        <v>5.4</v>
      </c>
      <c r="F25" s="363">
        <v>10.4</v>
      </c>
      <c r="G25" s="363">
        <v>8.1</v>
      </c>
      <c r="H25" s="363">
        <v>8.8</v>
      </c>
      <c r="I25" s="359">
        <v>9.5</v>
      </c>
      <c r="J25" s="363">
        <v>9.3</v>
      </c>
      <c r="K25" s="384">
        <v>9.9</v>
      </c>
      <c r="L25" s="359">
        <v>8</v>
      </c>
      <c r="M25" s="359">
        <v>9.1</v>
      </c>
      <c r="N25" s="359">
        <v>13.6</v>
      </c>
      <c r="O25" s="360">
        <v>11.8</v>
      </c>
      <c r="P25" s="372">
        <v>8.3</v>
      </c>
    </row>
    <row r="26" spans="1:16" ht="15">
      <c r="A26" s="4"/>
      <c r="B26" s="351" t="s">
        <v>33</v>
      </c>
      <c r="C26" s="352">
        <v>1.1</v>
      </c>
      <c r="D26" s="352">
        <v>1.1</v>
      </c>
      <c r="E26" s="352">
        <v>0.7</v>
      </c>
      <c r="F26" s="363">
        <v>0.2</v>
      </c>
      <c r="G26" s="363">
        <v>0.3</v>
      </c>
      <c r="H26" s="363">
        <v>0.2</v>
      </c>
      <c r="I26" s="359">
        <v>0.3</v>
      </c>
      <c r="J26" s="363">
        <v>0.7</v>
      </c>
      <c r="K26" s="384">
        <v>0.4</v>
      </c>
      <c r="L26" s="359">
        <v>0</v>
      </c>
      <c r="M26" s="359">
        <v>0.6</v>
      </c>
      <c r="N26" s="359">
        <v>0.2</v>
      </c>
      <c r="O26" s="360">
        <v>0</v>
      </c>
      <c r="P26" s="372">
        <v>0.9</v>
      </c>
    </row>
    <row r="27" spans="1:16" ht="15">
      <c r="A27" s="4"/>
      <c r="B27" s="351" t="s">
        <v>34</v>
      </c>
      <c r="C27" s="352">
        <v>5.4</v>
      </c>
      <c r="D27" s="352">
        <v>4.8</v>
      </c>
      <c r="E27" s="352">
        <v>6.1</v>
      </c>
      <c r="F27" s="363">
        <v>7.1</v>
      </c>
      <c r="G27" s="363">
        <v>4.9</v>
      </c>
      <c r="H27" s="363">
        <v>4.6</v>
      </c>
      <c r="I27" s="359">
        <v>5.4</v>
      </c>
      <c r="J27" s="363">
        <v>7.2</v>
      </c>
      <c r="K27" s="384">
        <v>6.4</v>
      </c>
      <c r="L27" s="359">
        <v>4.2</v>
      </c>
      <c r="M27" s="359">
        <v>5.7</v>
      </c>
      <c r="N27" s="359">
        <v>3.7</v>
      </c>
      <c r="O27" s="360">
        <v>6.2</v>
      </c>
      <c r="P27" s="372">
        <v>5.1</v>
      </c>
    </row>
    <row r="28" spans="1:16" ht="25.5">
      <c r="A28" s="4"/>
      <c r="B28" s="351" t="s">
        <v>35</v>
      </c>
      <c r="C28" s="352">
        <v>0.4</v>
      </c>
      <c r="D28" s="352">
        <v>0.5</v>
      </c>
      <c r="E28" s="352">
        <v>0.8</v>
      </c>
      <c r="F28" s="363">
        <v>0.3</v>
      </c>
      <c r="G28" s="363">
        <v>1</v>
      </c>
      <c r="H28" s="363">
        <v>0.9</v>
      </c>
      <c r="I28" s="359">
        <v>0.6</v>
      </c>
      <c r="J28" s="363">
        <v>1.2</v>
      </c>
      <c r="K28" s="384">
        <v>1.8</v>
      </c>
      <c r="L28" s="359">
        <v>1.5</v>
      </c>
      <c r="M28" s="359">
        <v>0.7</v>
      </c>
      <c r="N28" s="359">
        <v>0.6</v>
      </c>
      <c r="O28" s="364">
        <v>0.3</v>
      </c>
      <c r="P28" s="374">
        <v>0.7</v>
      </c>
    </row>
    <row r="29" spans="2:16" ht="0.75" customHeight="1">
      <c r="B29" s="353"/>
      <c r="C29" s="352"/>
      <c r="D29" s="352"/>
      <c r="E29" s="352"/>
      <c r="F29" s="363"/>
      <c r="G29" s="363"/>
      <c r="H29" s="363"/>
      <c r="I29" s="359"/>
      <c r="J29" s="363"/>
      <c r="K29" s="384"/>
      <c r="L29" s="359"/>
      <c r="M29" s="359"/>
      <c r="N29" s="359"/>
      <c r="O29" s="361"/>
      <c r="P29" s="372">
        <v>0.4</v>
      </c>
    </row>
    <row r="30" spans="1:16" ht="18.75">
      <c r="A30" s="5" t="s">
        <v>61</v>
      </c>
      <c r="B30" s="350"/>
      <c r="C30" s="352"/>
      <c r="D30" s="352"/>
      <c r="E30" s="352"/>
      <c r="F30" s="363"/>
      <c r="G30" s="363"/>
      <c r="H30" s="363"/>
      <c r="I30" s="359"/>
      <c r="J30" s="363"/>
      <c r="K30" s="384"/>
      <c r="L30" s="359"/>
      <c r="M30" s="359"/>
      <c r="N30" s="359"/>
      <c r="O30" s="361"/>
      <c r="P30" s="375"/>
    </row>
    <row r="31" spans="1:16" ht="15">
      <c r="A31" s="4"/>
      <c r="B31" s="351" t="s">
        <v>36</v>
      </c>
      <c r="C31" s="352">
        <v>27.6</v>
      </c>
      <c r="D31" s="352">
        <v>28.9</v>
      </c>
      <c r="E31" s="352">
        <v>29</v>
      </c>
      <c r="F31" s="363">
        <v>27.8</v>
      </c>
      <c r="G31" s="363">
        <v>26.8</v>
      </c>
      <c r="H31" s="363">
        <v>25.8</v>
      </c>
      <c r="I31" s="359">
        <v>27.7</v>
      </c>
      <c r="J31" s="363">
        <v>27.8</v>
      </c>
      <c r="K31" s="384">
        <v>28.9</v>
      </c>
      <c r="L31" s="359">
        <v>28.2</v>
      </c>
      <c r="M31" s="359">
        <v>28.9</v>
      </c>
      <c r="N31" s="359">
        <v>28.1</v>
      </c>
      <c r="O31" s="360">
        <v>27.1</v>
      </c>
      <c r="P31" s="372">
        <v>29.9</v>
      </c>
    </row>
    <row r="32" spans="1:16" ht="15">
      <c r="A32" s="4"/>
      <c r="B32" s="351" t="s">
        <v>37</v>
      </c>
      <c r="C32" s="352">
        <v>7.5</v>
      </c>
      <c r="D32" s="352">
        <v>6</v>
      </c>
      <c r="E32" s="352">
        <v>4.8</v>
      </c>
      <c r="F32" s="363">
        <v>6.4</v>
      </c>
      <c r="G32" s="363">
        <v>4.1</v>
      </c>
      <c r="H32" s="363">
        <v>6.1</v>
      </c>
      <c r="I32" s="359">
        <v>6.1</v>
      </c>
      <c r="J32" s="363">
        <v>5.6</v>
      </c>
      <c r="K32" s="384">
        <v>7.5</v>
      </c>
      <c r="L32" s="359">
        <v>6.9</v>
      </c>
      <c r="M32" s="359">
        <v>5.8</v>
      </c>
      <c r="N32" s="359">
        <v>8.2</v>
      </c>
      <c r="O32" s="360">
        <v>10.5</v>
      </c>
      <c r="P32" s="372">
        <v>6.5</v>
      </c>
    </row>
    <row r="33" spans="1:16" ht="15">
      <c r="A33" s="4"/>
      <c r="B33" s="351" t="s">
        <v>38</v>
      </c>
      <c r="C33" s="352">
        <v>29.3</v>
      </c>
      <c r="D33" s="352">
        <v>28.8</v>
      </c>
      <c r="E33" s="352">
        <v>31.1</v>
      </c>
      <c r="F33" s="363">
        <v>32.3</v>
      </c>
      <c r="G33" s="363">
        <v>30.6</v>
      </c>
      <c r="H33" s="363">
        <v>30.2</v>
      </c>
      <c r="I33" s="359">
        <v>28.3</v>
      </c>
      <c r="J33" s="363">
        <v>26.4</v>
      </c>
      <c r="K33" s="384">
        <v>28.7</v>
      </c>
      <c r="L33" s="359">
        <v>28.7</v>
      </c>
      <c r="M33" s="359">
        <v>25.7</v>
      </c>
      <c r="N33" s="359">
        <v>28</v>
      </c>
      <c r="O33" s="360">
        <v>21</v>
      </c>
      <c r="P33" s="372">
        <v>25</v>
      </c>
    </row>
    <row r="34" spans="1:16" ht="15">
      <c r="A34" s="4"/>
      <c r="B34" s="351" t="s">
        <v>39</v>
      </c>
      <c r="C34" s="352">
        <v>3.4</v>
      </c>
      <c r="D34" s="352">
        <v>2.9</v>
      </c>
      <c r="E34" s="352">
        <v>3.8</v>
      </c>
      <c r="F34" s="363">
        <v>3.2</v>
      </c>
      <c r="G34" s="363">
        <v>4</v>
      </c>
      <c r="H34" s="363">
        <v>5.9</v>
      </c>
      <c r="I34" s="359">
        <v>3.3</v>
      </c>
      <c r="J34" s="363">
        <v>5</v>
      </c>
      <c r="K34" s="384">
        <v>3.5</v>
      </c>
      <c r="L34" s="359">
        <v>4.8</v>
      </c>
      <c r="M34" s="359">
        <v>4.2</v>
      </c>
      <c r="N34" s="359">
        <v>4.3</v>
      </c>
      <c r="O34" s="360">
        <v>2.7</v>
      </c>
      <c r="P34" s="372">
        <v>3.7</v>
      </c>
    </row>
    <row r="35" spans="1:16" ht="15">
      <c r="A35" s="4"/>
      <c r="B35" s="351" t="s">
        <v>40</v>
      </c>
      <c r="C35" s="352">
        <v>5.6</v>
      </c>
      <c r="D35" s="352">
        <v>3.8</v>
      </c>
      <c r="E35" s="352">
        <v>4.6</v>
      </c>
      <c r="F35" s="363">
        <v>4.4</v>
      </c>
      <c r="G35" s="363">
        <v>5.9</v>
      </c>
      <c r="H35" s="363">
        <v>6</v>
      </c>
      <c r="I35" s="359">
        <v>5.9</v>
      </c>
      <c r="J35" s="363">
        <v>9.2</v>
      </c>
      <c r="K35" s="384">
        <v>5.9</v>
      </c>
      <c r="L35" s="359">
        <v>5.1</v>
      </c>
      <c r="M35" s="359">
        <v>7.7</v>
      </c>
      <c r="N35" s="359">
        <v>4.3</v>
      </c>
      <c r="O35" s="360">
        <v>7.3</v>
      </c>
      <c r="P35" s="372">
        <v>4</v>
      </c>
    </row>
    <row r="36" spans="1:16" ht="15">
      <c r="A36" s="4"/>
      <c r="B36" s="351" t="s">
        <v>41</v>
      </c>
      <c r="C36" s="352">
        <v>9.3</v>
      </c>
      <c r="D36" s="352">
        <v>12.4</v>
      </c>
      <c r="E36" s="352">
        <v>9.2</v>
      </c>
      <c r="F36" s="363">
        <v>10.4</v>
      </c>
      <c r="G36" s="363">
        <v>12.5</v>
      </c>
      <c r="H36" s="363">
        <v>9.1</v>
      </c>
      <c r="I36" s="359">
        <v>10</v>
      </c>
      <c r="J36" s="363">
        <v>9</v>
      </c>
      <c r="K36" s="384">
        <v>8.1</v>
      </c>
      <c r="L36" s="359">
        <v>10.5</v>
      </c>
      <c r="M36" s="359">
        <v>9</v>
      </c>
      <c r="N36" s="359">
        <v>7.7</v>
      </c>
      <c r="O36" s="360">
        <v>11.8</v>
      </c>
      <c r="P36" s="372">
        <v>10.9</v>
      </c>
    </row>
    <row r="37" spans="1:16" ht="15">
      <c r="A37" s="4"/>
      <c r="B37" s="351" t="s">
        <v>42</v>
      </c>
      <c r="C37" s="352">
        <v>3</v>
      </c>
      <c r="D37" s="352">
        <v>3.2</v>
      </c>
      <c r="E37" s="352">
        <v>3.3</v>
      </c>
      <c r="F37" s="363">
        <v>2.7</v>
      </c>
      <c r="G37" s="363">
        <v>3.4</v>
      </c>
      <c r="H37" s="363">
        <v>3.9</v>
      </c>
      <c r="I37" s="359">
        <v>3.4</v>
      </c>
      <c r="J37" s="363">
        <v>3.9</v>
      </c>
      <c r="K37" s="384">
        <v>3.1</v>
      </c>
      <c r="L37" s="359">
        <v>4.8</v>
      </c>
      <c r="M37" s="359">
        <v>5.8</v>
      </c>
      <c r="N37" s="359">
        <v>8.1</v>
      </c>
      <c r="O37" s="360">
        <v>6.1</v>
      </c>
      <c r="P37" s="372">
        <v>2</v>
      </c>
    </row>
    <row r="38" spans="1:16" ht="15">
      <c r="A38" s="4"/>
      <c r="B38" s="351" t="s">
        <v>43</v>
      </c>
      <c r="C38" s="352" t="s">
        <v>44</v>
      </c>
      <c r="D38" s="352" t="s">
        <v>44</v>
      </c>
      <c r="E38" s="352" t="s">
        <v>44</v>
      </c>
      <c r="F38" s="363" t="s">
        <v>44</v>
      </c>
      <c r="G38" s="363" t="s">
        <v>44</v>
      </c>
      <c r="H38" s="363" t="s">
        <v>44</v>
      </c>
      <c r="I38" s="359" t="s">
        <v>44</v>
      </c>
      <c r="J38" s="363" t="s">
        <v>44</v>
      </c>
      <c r="K38" s="384">
        <v>3.9</v>
      </c>
      <c r="L38" s="359">
        <v>3.2</v>
      </c>
      <c r="M38" s="359">
        <v>3.9</v>
      </c>
      <c r="N38" s="359">
        <v>2.3</v>
      </c>
      <c r="O38" s="360">
        <v>3.9</v>
      </c>
      <c r="P38" s="372">
        <v>8.9</v>
      </c>
    </row>
    <row r="39" spans="1:16" ht="15">
      <c r="A39" s="4"/>
      <c r="B39" s="351" t="s">
        <v>45</v>
      </c>
      <c r="C39" s="352">
        <v>14</v>
      </c>
      <c r="D39" s="352">
        <v>14.1</v>
      </c>
      <c r="E39" s="352">
        <v>14.2</v>
      </c>
      <c r="F39" s="363">
        <v>12.8</v>
      </c>
      <c r="G39" s="363">
        <v>12.8</v>
      </c>
      <c r="H39" s="363">
        <v>13</v>
      </c>
      <c r="I39" s="359">
        <v>15.4</v>
      </c>
      <c r="J39" s="363">
        <v>13.1</v>
      </c>
      <c r="K39" s="384">
        <v>10.4</v>
      </c>
      <c r="L39" s="359">
        <v>7.9</v>
      </c>
      <c r="M39" s="359">
        <v>9</v>
      </c>
      <c r="N39" s="359">
        <v>8.9</v>
      </c>
      <c r="O39" s="360">
        <v>9.7</v>
      </c>
      <c r="P39" s="372">
        <v>9.2</v>
      </c>
    </row>
    <row r="40" spans="1:16" ht="1.5" customHeight="1">
      <c r="A40" s="4"/>
      <c r="B40" s="351"/>
      <c r="C40" s="352"/>
      <c r="D40" s="352"/>
      <c r="E40" s="352"/>
      <c r="F40" s="363"/>
      <c r="G40" s="363"/>
      <c r="H40" s="363"/>
      <c r="I40" s="359"/>
      <c r="J40" s="363"/>
      <c r="K40" s="384"/>
      <c r="L40" s="359"/>
      <c r="M40" s="359"/>
      <c r="N40" s="359"/>
      <c r="O40" s="361"/>
      <c r="P40" s="373"/>
    </row>
    <row r="41" spans="1:16" ht="15.75">
      <c r="A41" s="5" t="s">
        <v>0</v>
      </c>
      <c r="B41" s="350"/>
      <c r="C41" s="352"/>
      <c r="D41" s="352"/>
      <c r="E41" s="352"/>
      <c r="F41" s="363"/>
      <c r="G41" s="363"/>
      <c r="H41" s="363"/>
      <c r="I41" s="359"/>
      <c r="J41" s="363"/>
      <c r="K41" s="384"/>
      <c r="L41" s="359"/>
      <c r="M41" s="359"/>
      <c r="N41" s="359"/>
      <c r="O41" s="361"/>
      <c r="P41" s="373"/>
    </row>
    <row r="42" spans="1:16" ht="15">
      <c r="A42" s="4"/>
      <c r="B42" s="351" t="s">
        <v>1</v>
      </c>
      <c r="C42" s="352">
        <v>44.1</v>
      </c>
      <c r="D42" s="352">
        <v>36.6</v>
      </c>
      <c r="E42" s="352">
        <v>34.8</v>
      </c>
      <c r="F42" s="363">
        <v>31.4</v>
      </c>
      <c r="G42" s="363">
        <v>31.2</v>
      </c>
      <c r="H42" s="363">
        <v>31.4</v>
      </c>
      <c r="I42" s="359">
        <v>27</v>
      </c>
      <c r="J42" s="363">
        <v>26.8</v>
      </c>
      <c r="K42" s="384">
        <v>20.9</v>
      </c>
      <c r="L42" s="359">
        <v>21.2</v>
      </c>
      <c r="M42" s="359">
        <v>19.9</v>
      </c>
      <c r="N42" s="359">
        <v>18.9</v>
      </c>
      <c r="O42" s="360">
        <v>21.6</v>
      </c>
      <c r="P42" s="372">
        <v>14.2</v>
      </c>
    </row>
    <row r="43" spans="1:16" ht="15">
      <c r="A43" s="4"/>
      <c r="B43" s="351" t="s">
        <v>46</v>
      </c>
      <c r="C43" s="352">
        <v>23.8</v>
      </c>
      <c r="D43" s="352">
        <v>23.2</v>
      </c>
      <c r="E43" s="352">
        <v>22</v>
      </c>
      <c r="F43" s="363">
        <v>25.1</v>
      </c>
      <c r="G43" s="363">
        <v>24.5</v>
      </c>
      <c r="H43" s="363">
        <v>25.1</v>
      </c>
      <c r="I43" s="359">
        <v>25.1</v>
      </c>
      <c r="J43" s="363">
        <v>24.8</v>
      </c>
      <c r="K43" s="384">
        <v>23.9</v>
      </c>
      <c r="L43" s="359">
        <v>24</v>
      </c>
      <c r="M43" s="359">
        <v>24.1</v>
      </c>
      <c r="N43" s="359">
        <v>22.1</v>
      </c>
      <c r="O43" s="360">
        <v>22.9</v>
      </c>
      <c r="P43" s="372">
        <v>22.6</v>
      </c>
    </row>
    <row r="44" spans="1:16" ht="15">
      <c r="A44" s="4"/>
      <c r="B44" s="351" t="s">
        <v>47</v>
      </c>
      <c r="C44" s="352">
        <v>14.4</v>
      </c>
      <c r="D44" s="352">
        <v>17.5</v>
      </c>
      <c r="E44" s="352">
        <v>17.1</v>
      </c>
      <c r="F44" s="363">
        <v>14.2</v>
      </c>
      <c r="G44" s="363">
        <v>15.4</v>
      </c>
      <c r="H44" s="363">
        <v>13</v>
      </c>
      <c r="I44" s="359">
        <v>14.9</v>
      </c>
      <c r="J44" s="363">
        <v>16</v>
      </c>
      <c r="K44" s="384">
        <v>17</v>
      </c>
      <c r="L44" s="359">
        <v>14.6</v>
      </c>
      <c r="M44" s="359">
        <v>12.3</v>
      </c>
      <c r="N44" s="359">
        <v>17.6</v>
      </c>
      <c r="O44" s="360">
        <v>16.6</v>
      </c>
      <c r="P44" s="372">
        <v>15.7</v>
      </c>
    </row>
    <row r="45" spans="1:16" ht="15">
      <c r="A45" s="4"/>
      <c r="B45" s="351" t="s">
        <v>48</v>
      </c>
      <c r="C45" s="352">
        <v>8.6</v>
      </c>
      <c r="D45" s="352">
        <v>10.5</v>
      </c>
      <c r="E45" s="352">
        <v>10.9</v>
      </c>
      <c r="F45" s="363">
        <v>10.8</v>
      </c>
      <c r="G45" s="363">
        <v>10.1</v>
      </c>
      <c r="H45" s="363">
        <v>11.7</v>
      </c>
      <c r="I45" s="359">
        <v>10.3</v>
      </c>
      <c r="J45" s="363">
        <v>8</v>
      </c>
      <c r="K45" s="384">
        <v>13.8</v>
      </c>
      <c r="L45" s="359">
        <v>11.6</v>
      </c>
      <c r="M45" s="359">
        <v>9.7</v>
      </c>
      <c r="N45" s="359">
        <v>12.5</v>
      </c>
      <c r="O45" s="360">
        <v>12.8</v>
      </c>
      <c r="P45" s="372">
        <v>13.6</v>
      </c>
    </row>
    <row r="46" spans="1:16" ht="15">
      <c r="A46" s="4"/>
      <c r="B46" s="351" t="s">
        <v>49</v>
      </c>
      <c r="C46" s="352">
        <v>4.1</v>
      </c>
      <c r="D46" s="352">
        <v>5.4</v>
      </c>
      <c r="E46" s="352">
        <v>6.8</v>
      </c>
      <c r="F46" s="363">
        <v>6.7</v>
      </c>
      <c r="G46" s="363">
        <v>5.4</v>
      </c>
      <c r="H46" s="363">
        <v>6.5</v>
      </c>
      <c r="I46" s="359">
        <v>5.7</v>
      </c>
      <c r="J46" s="363">
        <v>6.9</v>
      </c>
      <c r="K46" s="384">
        <v>6.7</v>
      </c>
      <c r="L46" s="359">
        <v>7.2</v>
      </c>
      <c r="M46" s="359">
        <v>10.8</v>
      </c>
      <c r="N46" s="359">
        <v>5.1</v>
      </c>
      <c r="O46" s="360">
        <v>6.8</v>
      </c>
      <c r="P46" s="372">
        <v>11.4</v>
      </c>
    </row>
    <row r="47" spans="1:16" ht="15">
      <c r="A47" s="4"/>
      <c r="B47" s="351" t="s">
        <v>50</v>
      </c>
      <c r="C47" s="352">
        <v>2.5</v>
      </c>
      <c r="D47" s="352">
        <v>4</v>
      </c>
      <c r="E47" s="352">
        <v>3.9</v>
      </c>
      <c r="F47" s="363">
        <v>6.1</v>
      </c>
      <c r="G47" s="363">
        <v>7.9</v>
      </c>
      <c r="H47" s="363">
        <v>6.8</v>
      </c>
      <c r="I47" s="359">
        <v>9.7</v>
      </c>
      <c r="J47" s="363">
        <v>10.3</v>
      </c>
      <c r="K47" s="384">
        <v>8.6</v>
      </c>
      <c r="L47" s="359">
        <v>11</v>
      </c>
      <c r="M47" s="359">
        <v>12.1</v>
      </c>
      <c r="N47" s="359">
        <v>8.4</v>
      </c>
      <c r="O47" s="360">
        <v>8</v>
      </c>
      <c r="P47" s="372">
        <v>9.5</v>
      </c>
    </row>
    <row r="48" spans="1:16" ht="15">
      <c r="A48" s="4"/>
      <c r="B48" s="351" t="s">
        <v>2</v>
      </c>
      <c r="C48" s="352">
        <v>1</v>
      </c>
      <c r="D48" s="352">
        <v>1.1</v>
      </c>
      <c r="E48" s="352">
        <v>1.4</v>
      </c>
      <c r="F48" s="363">
        <v>2.8</v>
      </c>
      <c r="G48" s="363">
        <v>3.5</v>
      </c>
      <c r="H48" s="363">
        <v>1.9</v>
      </c>
      <c r="I48" s="359">
        <v>4.4</v>
      </c>
      <c r="J48" s="363">
        <v>3.7</v>
      </c>
      <c r="K48" s="384">
        <v>5.8</v>
      </c>
      <c r="L48" s="359">
        <v>6.6</v>
      </c>
      <c r="M48" s="359">
        <v>6</v>
      </c>
      <c r="N48" s="359">
        <v>11.5</v>
      </c>
      <c r="O48" s="360">
        <v>6.8</v>
      </c>
      <c r="P48" s="372">
        <v>8.3</v>
      </c>
    </row>
    <row r="49" spans="1:16" ht="1.5" customHeight="1">
      <c r="A49" s="4"/>
      <c r="B49" s="351"/>
      <c r="C49" s="352"/>
      <c r="D49" s="352"/>
      <c r="E49" s="352"/>
      <c r="F49" s="363"/>
      <c r="G49" s="363"/>
      <c r="H49" s="363"/>
      <c r="I49" s="359"/>
      <c r="J49" s="363"/>
      <c r="K49" s="384"/>
      <c r="L49" s="359"/>
      <c r="M49" s="359"/>
      <c r="N49" s="359"/>
      <c r="O49" s="361"/>
      <c r="P49" s="373"/>
    </row>
    <row r="50" spans="1:16" ht="15.75">
      <c r="A50" s="5" t="s">
        <v>3</v>
      </c>
      <c r="B50" s="347"/>
      <c r="C50" s="345"/>
      <c r="D50" s="345"/>
      <c r="E50" s="345"/>
      <c r="F50" s="359"/>
      <c r="G50" s="359"/>
      <c r="H50" s="359"/>
      <c r="I50" s="359"/>
      <c r="J50" s="363"/>
      <c r="K50" s="384"/>
      <c r="L50" s="359"/>
      <c r="M50" s="359"/>
      <c r="N50" s="359"/>
      <c r="O50" s="361"/>
      <c r="P50" s="373"/>
    </row>
    <row r="51" spans="1:16" ht="15">
      <c r="A51" s="4"/>
      <c r="B51" s="344" t="s">
        <v>4</v>
      </c>
      <c r="C51" s="345">
        <v>57.2</v>
      </c>
      <c r="D51" s="345">
        <v>52.9</v>
      </c>
      <c r="E51" s="345">
        <v>64.2</v>
      </c>
      <c r="F51" s="359">
        <v>64.2</v>
      </c>
      <c r="G51" s="359">
        <v>62.2</v>
      </c>
      <c r="H51" s="359">
        <v>61.2</v>
      </c>
      <c r="I51" s="359">
        <v>57.6</v>
      </c>
      <c r="J51" s="363">
        <v>58.9</v>
      </c>
      <c r="K51" s="384">
        <v>60.4</v>
      </c>
      <c r="L51" s="359">
        <v>62.2</v>
      </c>
      <c r="M51" s="359">
        <v>61.3</v>
      </c>
      <c r="N51" s="359">
        <v>57.5</v>
      </c>
      <c r="O51" s="360">
        <v>61.8</v>
      </c>
      <c r="P51" s="372">
        <v>61.2</v>
      </c>
    </row>
    <row r="52" spans="1:16" ht="15">
      <c r="A52" s="4"/>
      <c r="B52" s="344" t="s">
        <v>5</v>
      </c>
      <c r="C52" s="345">
        <v>27.6</v>
      </c>
      <c r="D52" s="345">
        <v>29.5</v>
      </c>
      <c r="E52" s="345">
        <v>23.2</v>
      </c>
      <c r="F52" s="359">
        <v>22.2</v>
      </c>
      <c r="G52" s="359">
        <v>23.3</v>
      </c>
      <c r="H52" s="359">
        <v>23.8</v>
      </c>
      <c r="I52" s="359">
        <v>24.7</v>
      </c>
      <c r="J52" s="363">
        <v>24</v>
      </c>
      <c r="K52" s="384">
        <v>24.7</v>
      </c>
      <c r="L52" s="359">
        <v>24.2</v>
      </c>
      <c r="M52" s="359">
        <v>23.1</v>
      </c>
      <c r="N52" s="359">
        <v>26.3</v>
      </c>
      <c r="O52" s="360">
        <v>23</v>
      </c>
      <c r="P52" s="372">
        <v>22.7</v>
      </c>
    </row>
    <row r="53" spans="1:16" ht="15">
      <c r="A53" s="4"/>
      <c r="B53" s="344" t="s">
        <v>6</v>
      </c>
      <c r="C53" s="345">
        <v>5.7</v>
      </c>
      <c r="D53" s="345">
        <v>7.9</v>
      </c>
      <c r="E53" s="345">
        <v>5.1</v>
      </c>
      <c r="F53" s="359">
        <v>6.7</v>
      </c>
      <c r="G53" s="359">
        <v>6.9</v>
      </c>
      <c r="H53" s="359">
        <v>6.7</v>
      </c>
      <c r="I53" s="359">
        <v>8</v>
      </c>
      <c r="J53" s="363">
        <v>7</v>
      </c>
      <c r="K53" s="384">
        <v>5.8</v>
      </c>
      <c r="L53" s="359">
        <v>5.8</v>
      </c>
      <c r="M53" s="359">
        <v>5.7</v>
      </c>
      <c r="N53" s="359">
        <v>6.2</v>
      </c>
      <c r="O53" s="360">
        <v>5.8</v>
      </c>
      <c r="P53" s="372">
        <v>5</v>
      </c>
    </row>
    <row r="54" spans="1:16" ht="15">
      <c r="A54" s="4"/>
      <c r="B54" s="344" t="s">
        <v>7</v>
      </c>
      <c r="C54" s="345">
        <v>1.6</v>
      </c>
      <c r="D54" s="345">
        <v>1.4</v>
      </c>
      <c r="E54" s="345">
        <v>0.7</v>
      </c>
      <c r="F54" s="359">
        <v>0.4</v>
      </c>
      <c r="G54" s="359">
        <v>0.4</v>
      </c>
      <c r="H54" s="359">
        <v>0.7</v>
      </c>
      <c r="I54" s="359">
        <v>1.3</v>
      </c>
      <c r="J54" s="363">
        <v>1.6</v>
      </c>
      <c r="K54" s="384">
        <v>1.3</v>
      </c>
      <c r="L54" s="359">
        <v>1.5</v>
      </c>
      <c r="M54" s="359">
        <v>1.5</v>
      </c>
      <c r="N54" s="359">
        <v>0.9</v>
      </c>
      <c r="O54" s="360">
        <v>1.7</v>
      </c>
      <c r="P54" s="372">
        <v>2.3</v>
      </c>
    </row>
    <row r="55" spans="1:16" ht="15">
      <c r="A55" s="4"/>
      <c r="B55" s="344" t="s">
        <v>8</v>
      </c>
      <c r="C55" s="345">
        <v>6.2</v>
      </c>
      <c r="D55" s="345">
        <v>6.5</v>
      </c>
      <c r="E55" s="345">
        <v>5.9</v>
      </c>
      <c r="F55" s="359">
        <v>5.1</v>
      </c>
      <c r="G55" s="359">
        <v>5.3</v>
      </c>
      <c r="H55" s="359">
        <v>6</v>
      </c>
      <c r="I55" s="359">
        <v>6.4</v>
      </c>
      <c r="J55" s="363">
        <v>7</v>
      </c>
      <c r="K55" s="384">
        <v>6.8</v>
      </c>
      <c r="L55" s="359">
        <v>5</v>
      </c>
      <c r="M55" s="359">
        <v>6.6</v>
      </c>
      <c r="N55" s="359">
        <v>7.5</v>
      </c>
      <c r="O55" s="360">
        <v>6.7</v>
      </c>
      <c r="P55" s="372">
        <v>6.2</v>
      </c>
    </row>
    <row r="56" spans="1:16" ht="15">
      <c r="A56" s="4"/>
      <c r="B56" s="344" t="s">
        <v>9</v>
      </c>
      <c r="C56" s="345">
        <v>1.6</v>
      </c>
      <c r="D56" s="345">
        <v>1.8</v>
      </c>
      <c r="E56" s="345">
        <v>0.7</v>
      </c>
      <c r="F56" s="359">
        <v>1.4</v>
      </c>
      <c r="G56" s="359">
        <v>1.9</v>
      </c>
      <c r="H56" s="359">
        <v>1.6</v>
      </c>
      <c r="I56" s="359">
        <v>1.7</v>
      </c>
      <c r="J56" s="363">
        <v>1.5</v>
      </c>
      <c r="K56" s="384">
        <v>1</v>
      </c>
      <c r="L56" s="359">
        <v>1.3</v>
      </c>
      <c r="M56" s="359">
        <v>1.9</v>
      </c>
      <c r="N56" s="359">
        <v>1.7</v>
      </c>
      <c r="O56" s="360">
        <v>0.9</v>
      </c>
      <c r="P56" s="372">
        <v>2.5</v>
      </c>
    </row>
    <row r="57" spans="1:16" ht="1.5" customHeight="1">
      <c r="A57" s="4"/>
      <c r="B57" s="344"/>
      <c r="C57" s="345"/>
      <c r="D57" s="345"/>
      <c r="E57" s="345"/>
      <c r="F57" s="359"/>
      <c r="G57" s="359"/>
      <c r="H57" s="359"/>
      <c r="I57" s="359"/>
      <c r="J57" s="363"/>
      <c r="K57" s="384"/>
      <c r="L57" s="359"/>
      <c r="M57" s="359"/>
      <c r="N57" s="359"/>
      <c r="O57" s="361"/>
      <c r="P57" s="373"/>
    </row>
    <row r="58" spans="1:16" ht="15.75">
      <c r="A58" s="5" t="s">
        <v>51</v>
      </c>
      <c r="B58" s="347"/>
      <c r="C58" s="348"/>
      <c r="D58" s="348"/>
      <c r="E58" s="348"/>
      <c r="F58" s="362"/>
      <c r="G58" s="362"/>
      <c r="H58" s="362"/>
      <c r="I58" s="362"/>
      <c r="J58" s="361"/>
      <c r="K58" s="385"/>
      <c r="L58" s="362"/>
      <c r="M58" s="362"/>
      <c r="N58" s="362"/>
      <c r="O58" s="361"/>
      <c r="P58" s="373"/>
    </row>
    <row r="59" spans="1:16" ht="15">
      <c r="A59" s="4"/>
      <c r="B59" s="344" t="s">
        <v>52</v>
      </c>
      <c r="C59" s="345">
        <v>7</v>
      </c>
      <c r="D59" s="345">
        <v>6.8</v>
      </c>
      <c r="E59" s="345">
        <v>7.8</v>
      </c>
      <c r="F59" s="359">
        <v>6.1</v>
      </c>
      <c r="G59" s="359">
        <v>5.6</v>
      </c>
      <c r="H59" s="359">
        <v>6.4</v>
      </c>
      <c r="I59" s="359">
        <v>5.3</v>
      </c>
      <c r="J59" s="363">
        <v>6.2</v>
      </c>
      <c r="K59" s="384">
        <v>7.3</v>
      </c>
      <c r="L59" s="359">
        <v>5.4</v>
      </c>
      <c r="M59" s="359">
        <v>6.7</v>
      </c>
      <c r="N59" s="359">
        <v>6.3</v>
      </c>
      <c r="O59" s="360">
        <v>7</v>
      </c>
      <c r="P59" s="372">
        <v>7.5</v>
      </c>
    </row>
    <row r="60" spans="1:16" ht="15">
      <c r="A60" s="4"/>
      <c r="B60" s="344" t="s">
        <v>53</v>
      </c>
      <c r="C60" s="345">
        <v>5.7</v>
      </c>
      <c r="D60" s="345">
        <v>5.6</v>
      </c>
      <c r="E60" s="345">
        <v>4.5</v>
      </c>
      <c r="F60" s="359">
        <v>5.1</v>
      </c>
      <c r="G60" s="359">
        <v>6.2</v>
      </c>
      <c r="H60" s="359">
        <v>5</v>
      </c>
      <c r="I60" s="359">
        <v>5.5</v>
      </c>
      <c r="J60" s="363">
        <v>4.7</v>
      </c>
      <c r="K60" s="384">
        <v>5.6</v>
      </c>
      <c r="L60" s="359">
        <v>7.3</v>
      </c>
      <c r="M60" s="359">
        <v>5.1</v>
      </c>
      <c r="N60" s="359">
        <v>4.8</v>
      </c>
      <c r="O60" s="360">
        <v>5.1</v>
      </c>
      <c r="P60" s="372">
        <v>7.1</v>
      </c>
    </row>
    <row r="61" spans="1:16" ht="15">
      <c r="A61" s="4"/>
      <c r="B61" s="344" t="s">
        <v>54</v>
      </c>
      <c r="C61" s="345">
        <v>3.9</v>
      </c>
      <c r="D61" s="345">
        <v>4.4</v>
      </c>
      <c r="E61" s="345">
        <v>3.5</v>
      </c>
      <c r="F61" s="359">
        <v>4.5</v>
      </c>
      <c r="G61" s="359">
        <v>4.4</v>
      </c>
      <c r="H61" s="359">
        <v>4.7</v>
      </c>
      <c r="I61" s="359">
        <v>3.3</v>
      </c>
      <c r="J61" s="363">
        <v>4.2</v>
      </c>
      <c r="K61" s="384">
        <v>3.6</v>
      </c>
      <c r="L61" s="359">
        <v>6</v>
      </c>
      <c r="M61" s="359">
        <v>5.3</v>
      </c>
      <c r="N61" s="359">
        <v>5.5</v>
      </c>
      <c r="O61" s="360">
        <v>6.4</v>
      </c>
      <c r="P61" s="372">
        <v>5.3</v>
      </c>
    </row>
    <row r="62" spans="1:16" ht="15">
      <c r="A62" s="4"/>
      <c r="B62" s="344" t="s">
        <v>55</v>
      </c>
      <c r="C62" s="345">
        <v>3.9</v>
      </c>
      <c r="D62" s="345">
        <v>4.8</v>
      </c>
      <c r="E62" s="345">
        <v>5.4</v>
      </c>
      <c r="F62" s="359">
        <v>5.5</v>
      </c>
      <c r="G62" s="359">
        <v>4.3</v>
      </c>
      <c r="H62" s="359">
        <v>4.1</v>
      </c>
      <c r="I62" s="359">
        <v>4.2</v>
      </c>
      <c r="J62" s="363">
        <v>3.5</v>
      </c>
      <c r="K62" s="384">
        <v>6.2</v>
      </c>
      <c r="L62" s="359">
        <v>4</v>
      </c>
      <c r="M62" s="359">
        <v>4.7</v>
      </c>
      <c r="N62" s="359">
        <v>4.3</v>
      </c>
      <c r="O62" s="360">
        <v>5</v>
      </c>
      <c r="P62" s="372">
        <v>2.7</v>
      </c>
    </row>
    <row r="63" spans="1:16" ht="15">
      <c r="A63" s="4"/>
      <c r="B63" s="344" t="s">
        <v>56</v>
      </c>
      <c r="C63" s="345">
        <v>8.3</v>
      </c>
      <c r="D63" s="345">
        <v>7.4</v>
      </c>
      <c r="E63" s="345">
        <v>8</v>
      </c>
      <c r="F63" s="359">
        <v>6.2</v>
      </c>
      <c r="G63" s="359">
        <v>9.6</v>
      </c>
      <c r="H63" s="359">
        <v>7.2</v>
      </c>
      <c r="I63" s="359">
        <v>7.1</v>
      </c>
      <c r="J63" s="363">
        <v>8.4</v>
      </c>
      <c r="K63" s="384">
        <v>9.1</v>
      </c>
      <c r="L63" s="359">
        <v>7.2</v>
      </c>
      <c r="M63" s="359">
        <v>9.6</v>
      </c>
      <c r="N63" s="359">
        <v>6.6</v>
      </c>
      <c r="O63" s="364">
        <v>9.3</v>
      </c>
      <c r="P63" s="374">
        <v>10</v>
      </c>
    </row>
    <row r="64" spans="1:16" ht="15">
      <c r="A64" s="2"/>
      <c r="B64" s="344" t="s">
        <v>57</v>
      </c>
      <c r="C64" s="345">
        <v>71.3</v>
      </c>
      <c r="D64" s="345">
        <v>71.1</v>
      </c>
      <c r="E64" s="345">
        <v>70.8</v>
      </c>
      <c r="F64" s="359">
        <v>72.5</v>
      </c>
      <c r="G64" s="359">
        <v>69.8</v>
      </c>
      <c r="H64" s="359">
        <v>72.6</v>
      </c>
      <c r="I64" s="359">
        <v>74.7</v>
      </c>
      <c r="J64" s="363">
        <v>73.1</v>
      </c>
      <c r="K64" s="384">
        <v>68.2</v>
      </c>
      <c r="L64" s="359">
        <v>70.1</v>
      </c>
      <c r="M64" s="359">
        <v>68.7</v>
      </c>
      <c r="N64" s="359">
        <v>72.4</v>
      </c>
      <c r="O64" s="364">
        <v>67.2</v>
      </c>
      <c r="P64" s="374">
        <v>67.4</v>
      </c>
    </row>
    <row r="65" spans="1:16" ht="1.5" customHeight="1">
      <c r="A65" s="4"/>
      <c r="B65" s="344"/>
      <c r="C65" s="354"/>
      <c r="D65" s="354"/>
      <c r="E65" s="354"/>
      <c r="F65" s="365"/>
      <c r="G65" s="365"/>
      <c r="H65" s="365"/>
      <c r="I65" s="365"/>
      <c r="J65" s="379"/>
      <c r="K65" s="386"/>
      <c r="L65" s="365"/>
      <c r="M65" s="365"/>
      <c r="N65" s="365"/>
      <c r="O65" s="366"/>
      <c r="P65" s="376"/>
    </row>
    <row r="66" spans="1:16" ht="18.75">
      <c r="A66" s="5" t="s">
        <v>62</v>
      </c>
      <c r="B66" s="342"/>
      <c r="C66" s="6"/>
      <c r="D66" s="6"/>
      <c r="E66" s="6"/>
      <c r="F66" s="367"/>
      <c r="G66" s="367"/>
      <c r="H66" s="367"/>
      <c r="I66" s="367"/>
      <c r="J66" s="380"/>
      <c r="K66" s="387"/>
      <c r="L66" s="367"/>
      <c r="M66" s="367"/>
      <c r="N66" s="367"/>
      <c r="O66" s="366"/>
      <c r="P66" s="376"/>
    </row>
    <row r="67" spans="1:16" ht="15">
      <c r="A67" s="4"/>
      <c r="B67" s="344" t="s">
        <v>58</v>
      </c>
      <c r="C67" s="354" t="s">
        <v>44</v>
      </c>
      <c r="D67" s="354" t="s">
        <v>44</v>
      </c>
      <c r="E67" s="354" t="s">
        <v>44</v>
      </c>
      <c r="F67" s="365" t="s">
        <v>44</v>
      </c>
      <c r="G67" s="359">
        <v>30.3</v>
      </c>
      <c r="H67" s="359">
        <v>37.3</v>
      </c>
      <c r="I67" s="359">
        <v>36.6</v>
      </c>
      <c r="J67" s="363">
        <v>35.7</v>
      </c>
      <c r="K67" s="384">
        <v>28.7</v>
      </c>
      <c r="L67" s="359">
        <v>33.2</v>
      </c>
      <c r="M67" s="359">
        <v>32.7</v>
      </c>
      <c r="N67" s="359">
        <v>33.7</v>
      </c>
      <c r="O67" s="360">
        <v>34.8</v>
      </c>
      <c r="P67" s="372">
        <v>33.1</v>
      </c>
    </row>
    <row r="68" spans="1:16" ht="15">
      <c r="A68" s="4"/>
      <c r="B68" s="344" t="s">
        <v>59</v>
      </c>
      <c r="C68" s="354" t="s">
        <v>44</v>
      </c>
      <c r="D68" s="354" t="s">
        <v>44</v>
      </c>
      <c r="E68" s="354" t="s">
        <v>44</v>
      </c>
      <c r="F68" s="365" t="s">
        <v>44</v>
      </c>
      <c r="G68" s="359">
        <v>69.7</v>
      </c>
      <c r="H68" s="359">
        <v>62.7</v>
      </c>
      <c r="I68" s="359">
        <v>63.4</v>
      </c>
      <c r="J68" s="363">
        <v>64.3</v>
      </c>
      <c r="K68" s="384">
        <v>71.3</v>
      </c>
      <c r="L68" s="359">
        <v>66.8</v>
      </c>
      <c r="M68" s="359">
        <v>67.3</v>
      </c>
      <c r="N68" s="359">
        <v>66.3</v>
      </c>
      <c r="O68" s="360">
        <v>65.2</v>
      </c>
      <c r="P68" s="372">
        <v>66.9</v>
      </c>
    </row>
    <row r="69" spans="1:16" ht="1.5" customHeight="1">
      <c r="A69" s="4"/>
      <c r="B69" s="344"/>
      <c r="C69" s="354"/>
      <c r="D69" s="354"/>
      <c r="E69" s="354"/>
      <c r="F69" s="354"/>
      <c r="G69" s="354"/>
      <c r="H69" s="354"/>
      <c r="I69" s="354"/>
      <c r="J69" s="381"/>
      <c r="K69" s="388"/>
      <c r="L69" s="354"/>
      <c r="M69" s="354"/>
      <c r="N69" s="354"/>
      <c r="O69" s="338"/>
      <c r="P69" s="370"/>
    </row>
    <row r="70" spans="1:16" ht="16.5" thickBot="1">
      <c r="A70" s="11" t="s">
        <v>60</v>
      </c>
      <c r="B70" s="355"/>
      <c r="C70" s="356">
        <v>2669</v>
      </c>
      <c r="D70" s="356">
        <v>2848</v>
      </c>
      <c r="E70" s="356">
        <v>2857</v>
      </c>
      <c r="F70" s="356">
        <v>2698</v>
      </c>
      <c r="G70" s="356">
        <v>2697</v>
      </c>
      <c r="H70" s="356">
        <v>2840</v>
      </c>
      <c r="I70" s="356">
        <v>2639</v>
      </c>
      <c r="J70" s="356">
        <v>2889</v>
      </c>
      <c r="K70" s="389">
        <v>1854</v>
      </c>
      <c r="L70" s="356">
        <v>1893</v>
      </c>
      <c r="M70" s="356">
        <v>1615</v>
      </c>
      <c r="N70" s="356">
        <v>1438</v>
      </c>
      <c r="O70" s="357">
        <v>1565</v>
      </c>
      <c r="P70" s="371">
        <v>1536</v>
      </c>
    </row>
    <row r="71" spans="1:2" ht="15">
      <c r="A71" s="9" t="s">
        <v>11</v>
      </c>
      <c r="B71" s="9"/>
    </row>
    <row r="72" spans="1:14" ht="15">
      <c r="A72" s="9" t="s">
        <v>63</v>
      </c>
      <c r="B72" s="9"/>
      <c r="C72" s="12"/>
      <c r="D72" s="12"/>
      <c r="E72" s="12"/>
      <c r="F72" s="12"/>
      <c r="G72" s="12"/>
      <c r="H72" s="12"/>
      <c r="I72" s="12"/>
      <c r="J72" s="12"/>
      <c r="K72" s="12"/>
      <c r="L72" s="12"/>
      <c r="M72" s="12"/>
      <c r="N72" s="12"/>
    </row>
    <row r="73" spans="1:14" ht="26.25" customHeight="1">
      <c r="A73" s="526" t="s">
        <v>64</v>
      </c>
      <c r="B73" s="526"/>
      <c r="C73" s="527"/>
      <c r="D73" s="527"/>
      <c r="E73" s="527"/>
      <c r="F73" s="527"/>
      <c r="G73" s="527"/>
      <c r="H73" s="527"/>
      <c r="I73" s="527"/>
      <c r="J73" s="527"/>
      <c r="K73" s="527"/>
      <c r="L73" s="527"/>
      <c r="M73" s="527"/>
      <c r="N73" s="527"/>
    </row>
    <row r="74" spans="1:14" ht="15">
      <c r="A74" s="9" t="s">
        <v>65</v>
      </c>
      <c r="B74" s="9"/>
      <c r="C74" s="12"/>
      <c r="D74" s="12"/>
      <c r="E74" s="12"/>
      <c r="F74" s="12"/>
      <c r="G74" s="12"/>
      <c r="H74" s="12"/>
      <c r="I74" s="12"/>
      <c r="J74" s="12"/>
      <c r="K74" s="12"/>
      <c r="L74" s="12"/>
      <c r="M74" s="12"/>
      <c r="N74" s="12"/>
    </row>
  </sheetData>
  <sheetProtection/>
  <mergeCells count="1">
    <mergeCell ref="A73:N73"/>
  </mergeCells>
  <printOptions/>
  <pageMargins left="0.4" right="0.42" top="0.64" bottom="1" header="0.5" footer="0.5"/>
  <pageSetup fitToHeight="1" fitToWidth="1" horizontalDpi="600" verticalDpi="600" orientation="portrait" paperSize="9" scale="71" r:id="rId1"/>
  <headerFooter alignWithMargins="0">
    <oddHeader>&amp;R&amp;"Arial,Bold"&amp;16BUS AND COACH TRAVEL</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N104"/>
  <sheetViews>
    <sheetView zoomScale="85" zoomScaleNormal="85" workbookViewId="0" topLeftCell="A1">
      <selection activeCell="A1" sqref="A1"/>
    </sheetView>
  </sheetViews>
  <sheetFormatPr defaultColWidth="9.140625" defaultRowHeight="12.75"/>
  <cols>
    <col min="1" max="1" width="46.8515625" style="277" customWidth="1"/>
    <col min="2" max="11" width="11.140625" style="277" customWidth="1"/>
    <col min="12" max="16384" width="9.140625" style="277" customWidth="1"/>
  </cols>
  <sheetData>
    <row r="1" spans="1:12" ht="14.25">
      <c r="A1" s="320" t="s">
        <v>261</v>
      </c>
      <c r="B1" s="279"/>
      <c r="C1" s="279"/>
      <c r="D1" s="279"/>
      <c r="E1" s="279"/>
      <c r="F1" s="279"/>
      <c r="G1" s="279"/>
      <c r="H1" s="279"/>
      <c r="I1" s="279"/>
      <c r="J1" s="279"/>
      <c r="K1" s="279"/>
      <c r="L1" s="294"/>
    </row>
    <row r="2" spans="1:12" ht="13.5" thickBot="1">
      <c r="A2" s="286"/>
      <c r="B2" s="286"/>
      <c r="C2" s="286"/>
      <c r="D2" s="286"/>
      <c r="E2" s="286"/>
      <c r="F2" s="316">
        <v>2007</v>
      </c>
      <c r="G2" s="316">
        <v>2008</v>
      </c>
      <c r="H2" s="316">
        <v>2009</v>
      </c>
      <c r="I2" s="316">
        <v>2010</v>
      </c>
      <c r="J2" s="316">
        <v>2011</v>
      </c>
      <c r="K2" s="316">
        <v>2012</v>
      </c>
      <c r="L2" s="294"/>
    </row>
    <row r="3" spans="1:12" ht="13.5" thickTop="1">
      <c r="A3" s="298" t="s">
        <v>279</v>
      </c>
      <c r="B3" s="294"/>
      <c r="C3" s="294"/>
      <c r="D3" s="294"/>
      <c r="E3" s="294"/>
      <c r="F3" s="294"/>
      <c r="G3" s="294"/>
      <c r="H3" s="294"/>
      <c r="I3" s="294"/>
      <c r="J3" s="294"/>
      <c r="L3" s="294"/>
    </row>
    <row r="4" spans="1:12" ht="14.25">
      <c r="A4" s="299" t="s">
        <v>259</v>
      </c>
      <c r="F4" s="277">
        <v>71</v>
      </c>
      <c r="G4" s="277">
        <v>73</v>
      </c>
      <c r="H4" s="277">
        <v>73</v>
      </c>
      <c r="I4" s="277">
        <v>73</v>
      </c>
      <c r="J4" s="277">
        <v>73</v>
      </c>
      <c r="K4" s="287">
        <v>74</v>
      </c>
      <c r="L4" s="294"/>
    </row>
    <row r="5" spans="1:12" ht="12.75">
      <c r="A5" s="299" t="s">
        <v>249</v>
      </c>
      <c r="F5" s="277">
        <v>77</v>
      </c>
      <c r="G5" s="277">
        <v>79</v>
      </c>
      <c r="H5" s="277">
        <v>80</v>
      </c>
      <c r="I5" s="277">
        <v>80</v>
      </c>
      <c r="J5" s="277">
        <v>79</v>
      </c>
      <c r="L5" s="294"/>
    </row>
    <row r="6" spans="1:12" ht="12.75">
      <c r="A6" s="299" t="s">
        <v>250</v>
      </c>
      <c r="F6" s="277">
        <v>71</v>
      </c>
      <c r="G6" s="277">
        <v>74</v>
      </c>
      <c r="H6" s="277">
        <v>75</v>
      </c>
      <c r="I6" s="277">
        <v>74</v>
      </c>
      <c r="J6" s="277">
        <v>74</v>
      </c>
      <c r="L6" s="294"/>
    </row>
    <row r="7" spans="1:12" ht="12.75">
      <c r="A7" s="299" t="s">
        <v>251</v>
      </c>
      <c r="J7" s="277">
        <v>85</v>
      </c>
      <c r="L7" s="294"/>
    </row>
    <row r="8" spans="1:12" ht="12.75">
      <c r="A8" s="299" t="s">
        <v>252</v>
      </c>
      <c r="F8" s="277">
        <v>80</v>
      </c>
      <c r="G8" s="277">
        <v>80</v>
      </c>
      <c r="H8" s="277">
        <v>79</v>
      </c>
      <c r="I8" s="277">
        <v>80</v>
      </c>
      <c r="K8" s="277">
        <v>78</v>
      </c>
      <c r="L8" s="294"/>
    </row>
    <row r="9" spans="1:12" ht="12.75">
      <c r="A9" s="299" t="s">
        <v>253</v>
      </c>
      <c r="F9" s="277">
        <v>72</v>
      </c>
      <c r="G9" s="277">
        <v>75</v>
      </c>
      <c r="H9" s="277">
        <v>75</v>
      </c>
      <c r="I9" s="277">
        <v>75</v>
      </c>
      <c r="J9" s="296"/>
      <c r="K9" s="277">
        <v>80</v>
      </c>
      <c r="L9" s="294"/>
    </row>
    <row r="10" spans="1:12" ht="12.75">
      <c r="A10" s="299" t="s">
        <v>277</v>
      </c>
      <c r="F10" s="277">
        <v>73</v>
      </c>
      <c r="G10" s="277">
        <v>74</v>
      </c>
      <c r="H10" s="277">
        <v>77</v>
      </c>
      <c r="I10" s="277">
        <v>78</v>
      </c>
      <c r="L10" s="294"/>
    </row>
    <row r="11" spans="1:12" ht="12.75">
      <c r="A11" s="299" t="s">
        <v>254</v>
      </c>
      <c r="K11" s="277">
        <v>56</v>
      </c>
      <c r="L11" s="294"/>
    </row>
    <row r="12" spans="1:12" ht="14.25">
      <c r="A12" s="299" t="s">
        <v>281</v>
      </c>
      <c r="F12" s="277">
        <v>80</v>
      </c>
      <c r="G12" s="277">
        <v>81</v>
      </c>
      <c r="L12" s="294"/>
    </row>
    <row r="13" spans="1:12" ht="14.25">
      <c r="A13" s="299" t="s">
        <v>282</v>
      </c>
      <c r="H13" s="277">
        <v>91</v>
      </c>
      <c r="I13" s="277">
        <v>91</v>
      </c>
      <c r="J13" s="277">
        <v>94</v>
      </c>
      <c r="K13" s="277">
        <v>93</v>
      </c>
      <c r="L13" s="294"/>
    </row>
    <row r="14" spans="1:12" ht="14.25">
      <c r="A14" s="299" t="s">
        <v>283</v>
      </c>
      <c r="H14" s="277">
        <v>58</v>
      </c>
      <c r="I14" s="277">
        <v>59</v>
      </c>
      <c r="J14" s="277">
        <v>63</v>
      </c>
      <c r="K14" s="277">
        <v>62</v>
      </c>
      <c r="L14" s="294"/>
    </row>
    <row r="15" spans="1:12" ht="12.75">
      <c r="A15" s="299" t="s">
        <v>255</v>
      </c>
      <c r="F15" s="277">
        <v>87</v>
      </c>
      <c r="G15" s="277">
        <v>87</v>
      </c>
      <c r="H15" s="277">
        <v>86</v>
      </c>
      <c r="I15" s="277">
        <v>88</v>
      </c>
      <c r="J15" s="277">
        <v>89</v>
      </c>
      <c r="K15" s="277">
        <v>89</v>
      </c>
      <c r="L15" s="294"/>
    </row>
    <row r="16" spans="1:12" ht="12.75">
      <c r="A16" s="299" t="s">
        <v>256</v>
      </c>
      <c r="F16" s="277">
        <v>77</v>
      </c>
      <c r="G16" s="277">
        <v>79</v>
      </c>
      <c r="H16" s="277">
        <v>81</v>
      </c>
      <c r="I16" s="277">
        <v>81</v>
      </c>
      <c r="J16" s="277">
        <v>82</v>
      </c>
      <c r="K16" s="277">
        <v>84</v>
      </c>
      <c r="L16" s="294"/>
    </row>
    <row r="17" spans="1:12" ht="12.75">
      <c r="A17" s="299" t="s">
        <v>257</v>
      </c>
      <c r="F17" s="277">
        <v>69</v>
      </c>
      <c r="G17" s="277">
        <v>71</v>
      </c>
      <c r="H17" s="277">
        <v>71</v>
      </c>
      <c r="I17" s="277">
        <v>73</v>
      </c>
      <c r="J17" s="277">
        <v>76</v>
      </c>
      <c r="K17" s="277">
        <v>75</v>
      </c>
      <c r="L17" s="294"/>
    </row>
    <row r="18" spans="1:12" ht="12.75">
      <c r="A18" s="300" t="s">
        <v>258</v>
      </c>
      <c r="B18" s="294"/>
      <c r="C18" s="294"/>
      <c r="D18" s="294"/>
      <c r="E18" s="294"/>
      <c r="F18" s="294">
        <v>63</v>
      </c>
      <c r="G18" s="294">
        <v>58</v>
      </c>
      <c r="H18" s="294">
        <v>57</v>
      </c>
      <c r="I18" s="294">
        <v>59</v>
      </c>
      <c r="J18" s="294">
        <v>59</v>
      </c>
      <c r="K18" s="294">
        <v>55</v>
      </c>
      <c r="L18" s="294"/>
    </row>
    <row r="19" spans="1:12" ht="12.75">
      <c r="A19" s="301" t="s">
        <v>278</v>
      </c>
      <c r="B19" s="279"/>
      <c r="C19" s="279"/>
      <c r="D19" s="279"/>
      <c r="E19" s="279"/>
      <c r="F19" s="302">
        <v>2697</v>
      </c>
      <c r="G19" s="302">
        <v>2846</v>
      </c>
      <c r="H19" s="302">
        <v>2902</v>
      </c>
      <c r="I19" s="302">
        <v>2833</v>
      </c>
      <c r="J19" s="302">
        <v>2984</v>
      </c>
      <c r="K19" s="302">
        <v>4068</v>
      </c>
      <c r="L19" s="294"/>
    </row>
    <row r="20" spans="1:12" ht="14.25">
      <c r="A20" s="277" t="s">
        <v>262</v>
      </c>
      <c r="L20" s="294"/>
    </row>
    <row r="21" ht="15" customHeight="1">
      <c r="A21" s="277" t="s">
        <v>260</v>
      </c>
    </row>
    <row r="22" ht="15" customHeight="1">
      <c r="A22" s="277" t="s">
        <v>280</v>
      </c>
    </row>
    <row r="23" ht="15" customHeight="1">
      <c r="A23" s="277" t="s">
        <v>284</v>
      </c>
    </row>
    <row r="24" ht="15" customHeight="1"/>
    <row r="25" spans="1:9" ht="15" thickBot="1">
      <c r="A25" s="321" t="s">
        <v>340</v>
      </c>
      <c r="B25" s="322"/>
      <c r="C25" s="295"/>
      <c r="D25" s="295"/>
      <c r="I25" s="294"/>
    </row>
    <row r="26" spans="1:12" ht="12.75">
      <c r="A26" s="323"/>
      <c r="B26" s="530" t="s">
        <v>291</v>
      </c>
      <c r="C26" s="530">
        <v>2004</v>
      </c>
      <c r="D26" s="530">
        <v>2005</v>
      </c>
      <c r="E26" s="528" t="s">
        <v>288</v>
      </c>
      <c r="F26" s="528">
        <v>2007</v>
      </c>
      <c r="G26" s="528">
        <v>2008</v>
      </c>
      <c r="H26" s="528">
        <v>2009</v>
      </c>
      <c r="I26" s="528">
        <v>2010</v>
      </c>
      <c r="J26" s="528">
        <v>2011</v>
      </c>
      <c r="K26" s="528">
        <v>2012</v>
      </c>
      <c r="L26" s="533"/>
    </row>
    <row r="27" spans="1:12" ht="13.5" thickBot="1">
      <c r="A27" s="304"/>
      <c r="B27" s="531"/>
      <c r="C27" s="531"/>
      <c r="D27" s="531"/>
      <c r="E27" s="529"/>
      <c r="F27" s="529"/>
      <c r="G27" s="529"/>
      <c r="H27" s="529"/>
      <c r="I27" s="529"/>
      <c r="J27" s="529"/>
      <c r="K27" s="529"/>
      <c r="L27" s="533"/>
    </row>
    <row r="28" spans="1:13" ht="13.5" thickTop="1">
      <c r="A28" s="305" t="s">
        <v>286</v>
      </c>
      <c r="B28" s="312">
        <v>25</v>
      </c>
      <c r="C28" s="312">
        <v>26</v>
      </c>
      <c r="D28" s="312">
        <v>26</v>
      </c>
      <c r="E28" s="312">
        <v>27</v>
      </c>
      <c r="F28" s="277">
        <v>28</v>
      </c>
      <c r="G28" s="277">
        <v>25</v>
      </c>
      <c r="H28" s="277">
        <v>26</v>
      </c>
      <c r="I28" s="277">
        <v>27</v>
      </c>
      <c r="J28" s="277">
        <v>27</v>
      </c>
      <c r="K28" s="308">
        <v>27</v>
      </c>
      <c r="L28" s="294"/>
      <c r="M28" s="308"/>
    </row>
    <row r="29" spans="1:12" ht="12.75">
      <c r="A29" s="310" t="s">
        <v>287</v>
      </c>
      <c r="B29" s="311">
        <v>77</v>
      </c>
      <c r="C29" s="311">
        <v>79</v>
      </c>
      <c r="D29" s="311">
        <v>81</v>
      </c>
      <c r="E29" s="297">
        <v>84</v>
      </c>
      <c r="F29" s="297">
        <v>82</v>
      </c>
      <c r="G29" s="297">
        <v>84</v>
      </c>
      <c r="H29" s="297">
        <v>87</v>
      </c>
      <c r="I29" s="297">
        <v>87</v>
      </c>
      <c r="J29" s="297">
        <v>87</v>
      </c>
      <c r="K29" s="297">
        <v>88</v>
      </c>
      <c r="L29" s="324"/>
    </row>
    <row r="30" spans="1:13" ht="12.75">
      <c r="A30" s="305" t="s">
        <v>293</v>
      </c>
      <c r="B30" s="312"/>
      <c r="C30" s="312"/>
      <c r="D30" s="312"/>
      <c r="E30" s="312"/>
      <c r="K30" s="308"/>
      <c r="L30" s="294"/>
      <c r="M30" s="308"/>
    </row>
    <row r="31" spans="1:13" ht="12.75">
      <c r="A31" s="317" t="s">
        <v>66</v>
      </c>
      <c r="B31" s="306"/>
      <c r="C31" s="306"/>
      <c r="D31" s="306"/>
      <c r="F31" s="308">
        <v>1</v>
      </c>
      <c r="G31" s="277">
        <v>1</v>
      </c>
      <c r="H31" s="277">
        <v>2</v>
      </c>
      <c r="I31" s="277">
        <v>1</v>
      </c>
      <c r="J31" s="277">
        <v>2</v>
      </c>
      <c r="K31" s="308">
        <v>2</v>
      </c>
      <c r="L31" s="294"/>
      <c r="M31" s="308"/>
    </row>
    <row r="32" spans="1:13" ht="12.75">
      <c r="A32" s="317" t="s">
        <v>67</v>
      </c>
      <c r="B32" s="306"/>
      <c r="C32" s="306"/>
      <c r="D32" s="306"/>
      <c r="F32" s="308">
        <v>2</v>
      </c>
      <c r="G32" s="277">
        <v>2</v>
      </c>
      <c r="H32" s="277">
        <v>4</v>
      </c>
      <c r="I32" s="277">
        <v>3</v>
      </c>
      <c r="J32" s="277">
        <v>3</v>
      </c>
      <c r="K32" s="308">
        <v>3</v>
      </c>
      <c r="L32" s="294"/>
      <c r="M32" s="308"/>
    </row>
    <row r="33" spans="1:13" ht="12.75">
      <c r="A33" s="317" t="s">
        <v>68</v>
      </c>
      <c r="B33" s="306"/>
      <c r="C33" s="306"/>
      <c r="D33" s="306"/>
      <c r="F33" s="308">
        <v>5</v>
      </c>
      <c r="G33" s="277">
        <v>4</v>
      </c>
      <c r="H33" s="277">
        <v>6</v>
      </c>
      <c r="I33" s="277">
        <v>6</v>
      </c>
      <c r="J33" s="277">
        <v>5</v>
      </c>
      <c r="K33" s="308">
        <v>5</v>
      </c>
      <c r="L33" s="294"/>
      <c r="M33" s="308"/>
    </row>
    <row r="34" spans="1:13" ht="12.75">
      <c r="A34" s="317" t="s">
        <v>69</v>
      </c>
      <c r="B34" s="306"/>
      <c r="C34" s="306"/>
      <c r="D34" s="306"/>
      <c r="F34" s="308">
        <v>75</v>
      </c>
      <c r="G34" s="277">
        <v>75</v>
      </c>
      <c r="H34" s="277">
        <v>78</v>
      </c>
      <c r="I34" s="277">
        <v>79</v>
      </c>
      <c r="J34" s="277">
        <v>80</v>
      </c>
      <c r="K34" s="308">
        <v>81</v>
      </c>
      <c r="L34" s="294"/>
      <c r="M34" s="308"/>
    </row>
    <row r="35" spans="1:13" ht="12.75">
      <c r="A35" s="317" t="s">
        <v>70</v>
      </c>
      <c r="B35" s="306"/>
      <c r="C35" s="306"/>
      <c r="D35" s="306"/>
      <c r="F35" s="308">
        <v>83</v>
      </c>
      <c r="G35" s="277">
        <v>88</v>
      </c>
      <c r="H35" s="277">
        <v>89</v>
      </c>
      <c r="I35" s="277">
        <v>90</v>
      </c>
      <c r="J35" s="277">
        <v>88</v>
      </c>
      <c r="K35" s="308">
        <v>91</v>
      </c>
      <c r="L35" s="294"/>
      <c r="M35" s="308"/>
    </row>
    <row r="36" spans="1:13" ht="12.75">
      <c r="A36" s="317" t="s">
        <v>71</v>
      </c>
      <c r="B36" s="306"/>
      <c r="C36" s="306"/>
      <c r="D36" s="306"/>
      <c r="F36" s="308">
        <v>85</v>
      </c>
      <c r="G36" s="277">
        <v>89</v>
      </c>
      <c r="H36" s="277">
        <v>92</v>
      </c>
      <c r="I36" s="277">
        <v>91</v>
      </c>
      <c r="J36" s="277">
        <v>93</v>
      </c>
      <c r="K36" s="308">
        <v>92</v>
      </c>
      <c r="L36" s="294"/>
      <c r="M36" s="308"/>
    </row>
    <row r="37" spans="1:13" ht="12.75">
      <c r="A37" s="317" t="s">
        <v>72</v>
      </c>
      <c r="B37" s="306"/>
      <c r="C37" s="306"/>
      <c r="D37" s="306"/>
      <c r="F37" s="308">
        <v>86</v>
      </c>
      <c r="G37" s="277">
        <v>89</v>
      </c>
      <c r="H37" s="277">
        <v>92</v>
      </c>
      <c r="I37" s="277">
        <v>93</v>
      </c>
      <c r="J37" s="277">
        <v>91</v>
      </c>
      <c r="K37" s="308">
        <v>94</v>
      </c>
      <c r="L37" s="294"/>
      <c r="M37" s="308"/>
    </row>
    <row r="38" spans="1:13" ht="13.5" thickBot="1">
      <c r="A38" s="318" t="s">
        <v>73</v>
      </c>
      <c r="B38" s="307"/>
      <c r="C38" s="307"/>
      <c r="D38" s="307"/>
      <c r="E38" s="295"/>
      <c r="F38" s="309">
        <v>81</v>
      </c>
      <c r="G38" s="295">
        <v>85</v>
      </c>
      <c r="H38" s="295">
        <v>87</v>
      </c>
      <c r="I38" s="295">
        <v>87</v>
      </c>
      <c r="J38" s="295">
        <v>90</v>
      </c>
      <c r="K38" s="309">
        <v>88</v>
      </c>
      <c r="L38" s="294"/>
      <c r="M38" s="308"/>
    </row>
    <row r="39" spans="1:14" ht="24.75" customHeight="1">
      <c r="A39" s="532" t="s">
        <v>292</v>
      </c>
      <c r="B39" s="532"/>
      <c r="C39" s="532"/>
      <c r="D39" s="532"/>
      <c r="E39" s="532"/>
      <c r="F39" s="532"/>
      <c r="G39" s="532"/>
      <c r="H39" s="532"/>
      <c r="I39" s="532"/>
      <c r="J39" s="532"/>
      <c r="K39" s="532"/>
      <c r="L39" s="93"/>
      <c r="M39" s="93"/>
      <c r="N39" s="93"/>
    </row>
    <row r="40" spans="1:14" ht="12.75">
      <c r="A40" s="88" t="s">
        <v>294</v>
      </c>
      <c r="B40" s="325"/>
      <c r="C40" s="88"/>
      <c r="D40" s="192"/>
      <c r="E40" s="192"/>
      <c r="F40" s="88"/>
      <c r="G40" s="93"/>
      <c r="H40" s="93"/>
      <c r="I40" s="93"/>
      <c r="J40" s="93"/>
      <c r="K40" s="88"/>
      <c r="L40" s="93"/>
      <c r="M40" s="93"/>
      <c r="N40" s="93"/>
    </row>
    <row r="41" spans="1:14" ht="12.75">
      <c r="A41" s="107" t="s">
        <v>295</v>
      </c>
      <c r="B41" s="325"/>
      <c r="D41" s="192"/>
      <c r="E41" s="192"/>
      <c r="F41" s="88"/>
      <c r="G41" s="93"/>
      <c r="H41" s="93"/>
      <c r="I41" s="93"/>
      <c r="J41" s="93"/>
      <c r="K41" s="88"/>
      <c r="L41" s="93"/>
      <c r="M41" s="93"/>
      <c r="N41" s="93"/>
    </row>
    <row r="42" spans="1:14" ht="12.75">
      <c r="A42" s="107" t="s">
        <v>290</v>
      </c>
      <c r="B42" s="192"/>
      <c r="C42" s="107"/>
      <c r="D42" s="192"/>
      <c r="E42" s="192"/>
      <c r="F42" s="88"/>
      <c r="G42" s="93"/>
      <c r="H42" s="93"/>
      <c r="I42" s="93"/>
      <c r="J42" s="93"/>
      <c r="K42" s="88"/>
      <c r="L42" s="93"/>
      <c r="M42" s="93"/>
      <c r="N42" s="93"/>
    </row>
    <row r="43" spans="1:14" ht="15">
      <c r="A43" s="88" t="s">
        <v>289</v>
      </c>
      <c r="B43" s="88"/>
      <c r="C43" s="107"/>
      <c r="D43" s="88"/>
      <c r="E43" s="88"/>
      <c r="F43" s="47"/>
      <c r="G43" s="82"/>
      <c r="H43" s="82"/>
      <c r="I43" s="82"/>
      <c r="J43" s="82"/>
      <c r="K43" s="47"/>
      <c r="L43" s="82"/>
      <c r="M43" s="82"/>
      <c r="N43" s="82"/>
    </row>
    <row r="104" spans="1:10" ht="12.75">
      <c r="A104" s="326"/>
      <c r="B104" s="326"/>
      <c r="C104" s="326"/>
      <c r="D104" s="326"/>
      <c r="E104" s="326"/>
      <c r="F104" s="326"/>
      <c r="G104" s="326"/>
      <c r="H104" s="326"/>
      <c r="I104" s="326"/>
      <c r="J104" s="326"/>
    </row>
  </sheetData>
  <sheetProtection/>
  <mergeCells count="12">
    <mergeCell ref="L26:L27"/>
    <mergeCell ref="K26:K27"/>
    <mergeCell ref="J26:J27"/>
    <mergeCell ref="I26:I27"/>
    <mergeCell ref="H26:H27"/>
    <mergeCell ref="G26:G27"/>
    <mergeCell ref="F26:F27"/>
    <mergeCell ref="E26:E27"/>
    <mergeCell ref="B26:B27"/>
    <mergeCell ref="C26:C27"/>
    <mergeCell ref="D26:D27"/>
    <mergeCell ref="A39:K3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headerFooter>
    <oddHeader>&amp;R&amp;"Arial,Bold"&amp;16BUS AND COACH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U66"/>
  <sheetViews>
    <sheetView zoomScale="85" zoomScaleNormal="85" workbookViewId="0" topLeftCell="A1">
      <selection activeCell="A29" sqref="A29"/>
    </sheetView>
  </sheetViews>
  <sheetFormatPr defaultColWidth="9.140625" defaultRowHeight="12.75"/>
  <cols>
    <col min="1" max="1" width="40.00390625" style="0" customWidth="1"/>
    <col min="2" max="7" width="12.421875" style="0" customWidth="1"/>
    <col min="8" max="9" width="12.57421875" style="0" customWidth="1"/>
  </cols>
  <sheetData>
    <row r="1" spans="1:9" s="290" customFormat="1" ht="14.25">
      <c r="A1" s="288" t="s">
        <v>308</v>
      </c>
      <c r="B1" s="289"/>
      <c r="C1" s="289"/>
      <c r="D1" s="289"/>
      <c r="E1" s="289"/>
      <c r="F1" s="289"/>
      <c r="G1" s="289"/>
      <c r="H1" s="289"/>
      <c r="I1" s="289"/>
    </row>
    <row r="2" spans="1:9" s="291" customFormat="1" ht="27.75" customHeight="1">
      <c r="A2" s="390"/>
      <c r="B2" s="391">
        <v>2006</v>
      </c>
      <c r="C2" s="392" t="s">
        <v>271</v>
      </c>
      <c r="D2" s="391" t="s">
        <v>272</v>
      </c>
      <c r="E2" s="391" t="s">
        <v>273</v>
      </c>
      <c r="F2" s="391">
        <v>2010</v>
      </c>
      <c r="G2" s="391">
        <v>2011</v>
      </c>
      <c r="H2" s="391">
        <v>2012</v>
      </c>
      <c r="I2" s="391" t="s">
        <v>306</v>
      </c>
    </row>
    <row r="3" spans="1:9" s="291" customFormat="1" ht="12.75">
      <c r="A3" s="393" t="s">
        <v>172</v>
      </c>
      <c r="B3" s="393"/>
      <c r="C3" s="393"/>
      <c r="D3" s="393"/>
      <c r="E3" s="393"/>
      <c r="F3" s="393"/>
      <c r="G3" s="393"/>
      <c r="H3" s="393"/>
      <c r="I3" s="394"/>
    </row>
    <row r="4" spans="1:9" s="290" customFormat="1" ht="12.75">
      <c r="A4" s="395" t="s">
        <v>137</v>
      </c>
      <c r="B4" s="396">
        <v>820863</v>
      </c>
      <c r="C4" s="396">
        <v>896913</v>
      </c>
      <c r="D4" s="396">
        <v>952177</v>
      </c>
      <c r="E4" s="396">
        <v>957852</v>
      </c>
      <c r="F4" s="396">
        <v>1018941</v>
      </c>
      <c r="G4" s="396">
        <v>1049490</v>
      </c>
      <c r="H4" s="396">
        <v>1074616</v>
      </c>
      <c r="I4" s="408">
        <v>1141214</v>
      </c>
    </row>
    <row r="5" spans="1:9" s="290" customFormat="1" ht="12.75">
      <c r="A5" s="395" t="s">
        <v>133</v>
      </c>
      <c r="B5" s="396">
        <v>54347</v>
      </c>
      <c r="C5" s="396">
        <v>58081</v>
      </c>
      <c r="D5" s="396">
        <v>59606</v>
      </c>
      <c r="E5" s="396">
        <v>55737</v>
      </c>
      <c r="F5" s="396">
        <v>59470</v>
      </c>
      <c r="G5" s="396">
        <v>60866</v>
      </c>
      <c r="H5" s="396">
        <v>61660</v>
      </c>
      <c r="I5" s="408">
        <v>40923</v>
      </c>
    </row>
    <row r="6" spans="1:9" s="290" customFormat="1" ht="12.75">
      <c r="A6" s="395" t="s">
        <v>134</v>
      </c>
      <c r="B6" s="396">
        <v>76464</v>
      </c>
      <c r="C6" s="396">
        <v>84563</v>
      </c>
      <c r="D6" s="396">
        <v>92996</v>
      </c>
      <c r="E6" s="396">
        <v>93005</v>
      </c>
      <c r="F6" s="396">
        <v>100613</v>
      </c>
      <c r="G6" s="396">
        <v>105325</v>
      </c>
      <c r="H6" s="396">
        <v>109680</v>
      </c>
      <c r="I6" s="408">
        <v>83937</v>
      </c>
    </row>
    <row r="7" spans="1:9" s="290" customFormat="1" ht="12.75">
      <c r="A7" s="395" t="s">
        <v>135</v>
      </c>
      <c r="B7" s="396">
        <v>5800</v>
      </c>
      <c r="C7" s="396">
        <v>5141</v>
      </c>
      <c r="D7" s="396">
        <v>4967</v>
      </c>
      <c r="E7" s="396">
        <v>4980</v>
      </c>
      <c r="F7" s="396">
        <v>4782</v>
      </c>
      <c r="G7" s="396">
        <v>4790</v>
      </c>
      <c r="H7" s="396">
        <v>4751</v>
      </c>
      <c r="I7" s="408">
        <v>3964</v>
      </c>
    </row>
    <row r="8" spans="1:9" s="290" customFormat="1" ht="12.75">
      <c r="A8" s="397" t="s">
        <v>136</v>
      </c>
      <c r="B8" s="398">
        <v>9830</v>
      </c>
      <c r="C8" s="398">
        <v>10776</v>
      </c>
      <c r="D8" s="398">
        <v>11943</v>
      </c>
      <c r="E8" s="398">
        <v>11272</v>
      </c>
      <c r="F8" s="398">
        <v>11269</v>
      </c>
      <c r="G8" s="398">
        <v>11373</v>
      </c>
      <c r="H8" s="398">
        <v>11554</v>
      </c>
      <c r="I8" s="408">
        <v>9775</v>
      </c>
    </row>
    <row r="9" spans="1:9" s="290" customFormat="1" ht="12.75">
      <c r="A9" s="399" t="s">
        <v>173</v>
      </c>
      <c r="B9" s="400">
        <v>967304</v>
      </c>
      <c r="C9" s="400">
        <v>1055474</v>
      </c>
      <c r="D9" s="400">
        <v>1121689</v>
      </c>
      <c r="E9" s="400">
        <v>1122846</v>
      </c>
      <c r="F9" s="400">
        <v>1195075</v>
      </c>
      <c r="G9" s="400">
        <v>1231844</v>
      </c>
      <c r="H9" s="400">
        <v>1262261</v>
      </c>
      <c r="I9" s="409">
        <v>1279813</v>
      </c>
    </row>
    <row r="10" spans="1:9" s="290" customFormat="1" ht="4.5" customHeight="1">
      <c r="A10" s="399"/>
      <c r="B10" s="400"/>
      <c r="C10" s="400"/>
      <c r="D10" s="400"/>
      <c r="E10" s="400"/>
      <c r="F10" s="400"/>
      <c r="G10" s="400"/>
      <c r="H10" s="400"/>
      <c r="I10" s="401"/>
    </row>
    <row r="11" spans="1:9" s="290" customFormat="1" ht="12.75">
      <c r="A11" s="402" t="s">
        <v>341</v>
      </c>
      <c r="B11" s="400"/>
      <c r="C11" s="400"/>
      <c r="D11" s="400"/>
      <c r="E11" s="400"/>
      <c r="F11" s="400"/>
      <c r="G11" s="400"/>
      <c r="H11" s="400"/>
      <c r="I11" s="403">
        <v>131210</v>
      </c>
    </row>
    <row r="12" spans="1:9" s="290" customFormat="1" ht="4.5" customHeight="1">
      <c r="A12" s="399"/>
      <c r="B12" s="400"/>
      <c r="C12" s="400"/>
      <c r="D12" s="400"/>
      <c r="E12" s="400"/>
      <c r="F12" s="400"/>
      <c r="G12" s="400"/>
      <c r="H12" s="400"/>
      <c r="I12" s="400"/>
    </row>
    <row r="13" spans="1:9" s="290" customFormat="1" ht="14.25">
      <c r="A13" s="313" t="s">
        <v>274</v>
      </c>
      <c r="B13" s="313"/>
      <c r="C13" s="313"/>
      <c r="D13" s="313"/>
      <c r="E13" s="313"/>
      <c r="F13" s="313"/>
      <c r="G13" s="313"/>
      <c r="H13" s="313"/>
      <c r="I13" s="313"/>
    </row>
    <row r="14" spans="1:9" s="290" customFormat="1" ht="14.25">
      <c r="A14" s="314" t="s">
        <v>275</v>
      </c>
      <c r="B14" s="314"/>
      <c r="C14" s="314"/>
      <c r="D14" s="314"/>
      <c r="E14" s="314"/>
      <c r="F14" s="314"/>
      <c r="G14" s="314"/>
      <c r="H14" s="314"/>
      <c r="I14" s="314"/>
    </row>
    <row r="15" spans="1:9" s="285" customFormat="1" ht="14.25">
      <c r="A15" s="319" t="s">
        <v>276</v>
      </c>
      <c r="B15" s="315"/>
      <c r="C15" s="315"/>
      <c r="D15" s="315"/>
      <c r="E15" s="315"/>
      <c r="F15" s="315"/>
      <c r="G15" s="315"/>
      <c r="H15" s="315"/>
      <c r="I15" s="315"/>
    </row>
    <row r="16" spans="1:10" s="285" customFormat="1" ht="51" customHeight="1">
      <c r="A16" s="535" t="s">
        <v>310</v>
      </c>
      <c r="B16" s="535"/>
      <c r="C16" s="535"/>
      <c r="D16" s="535"/>
      <c r="E16" s="535"/>
      <c r="F16" s="535"/>
      <c r="G16" s="535"/>
      <c r="H16" s="535"/>
      <c r="I16" s="535"/>
      <c r="J16" s="154"/>
    </row>
    <row r="17" s="285" customFormat="1" ht="12.75"/>
    <row r="18" spans="1:7" s="285" customFormat="1" ht="14.25">
      <c r="A18" s="292" t="s">
        <v>307</v>
      </c>
      <c r="B18" s="6"/>
      <c r="C18" s="6"/>
      <c r="D18" s="6"/>
      <c r="E18" s="6"/>
      <c r="F18" s="6"/>
      <c r="G18" s="13"/>
    </row>
    <row r="19" spans="1:7" s="285" customFormat="1" ht="38.25">
      <c r="A19" s="405"/>
      <c r="B19" s="406" t="s">
        <v>133</v>
      </c>
      <c r="C19" s="406" t="s">
        <v>134</v>
      </c>
      <c r="D19" s="406" t="s">
        <v>135</v>
      </c>
      <c r="E19" s="406" t="s">
        <v>136</v>
      </c>
      <c r="F19" s="406" t="s">
        <v>137</v>
      </c>
      <c r="G19" s="407" t="s">
        <v>138</v>
      </c>
    </row>
    <row r="20" spans="1:7" s="285" customFormat="1" ht="12.75">
      <c r="A20" s="293" t="s">
        <v>139</v>
      </c>
      <c r="B20" s="394">
        <v>40923</v>
      </c>
      <c r="C20" s="394">
        <v>83937</v>
      </c>
      <c r="D20" s="394">
        <v>3964</v>
      </c>
      <c r="E20" s="394">
        <v>9775</v>
      </c>
      <c r="F20" s="394">
        <v>1141214</v>
      </c>
      <c r="G20" s="404">
        <f>SUM(B20:F20)</f>
        <v>1279813</v>
      </c>
    </row>
    <row r="21" spans="1:9" s="285" customFormat="1" ht="6" customHeight="1">
      <c r="A21" s="294"/>
      <c r="B21" s="394"/>
      <c r="C21" s="394"/>
      <c r="D21" s="394"/>
      <c r="E21" s="394"/>
      <c r="F21" s="394"/>
      <c r="G21" s="404"/>
      <c r="I21" s="327"/>
    </row>
    <row r="22" spans="1:7" s="285" customFormat="1" ht="12.75">
      <c r="A22" s="294" t="s">
        <v>140</v>
      </c>
      <c r="B22" s="394">
        <v>1995</v>
      </c>
      <c r="C22" s="394">
        <v>2316</v>
      </c>
      <c r="D22" s="394">
        <v>215</v>
      </c>
      <c r="E22" s="394">
        <v>283</v>
      </c>
      <c r="F22" s="394">
        <v>43396</v>
      </c>
      <c r="G22" s="404">
        <f aca="true" t="shared" si="0" ref="G22:G60">SUM(B22:F22)</f>
        <v>48205</v>
      </c>
    </row>
    <row r="23" spans="1:7" s="285" customFormat="1" ht="12.75">
      <c r="A23" s="294" t="s">
        <v>141</v>
      </c>
      <c r="B23" s="394">
        <v>1169</v>
      </c>
      <c r="C23" s="394">
        <v>1612</v>
      </c>
      <c r="D23" s="394">
        <v>185</v>
      </c>
      <c r="E23" s="394">
        <v>330</v>
      </c>
      <c r="F23" s="394">
        <v>55576</v>
      </c>
      <c r="G23" s="404">
        <f t="shared" si="0"/>
        <v>58872</v>
      </c>
    </row>
    <row r="24" spans="1:7" s="285" customFormat="1" ht="12.75">
      <c r="A24" s="294" t="s">
        <v>142</v>
      </c>
      <c r="B24" s="394">
        <v>637</v>
      </c>
      <c r="C24" s="394">
        <v>913</v>
      </c>
      <c r="D24" s="394">
        <v>84</v>
      </c>
      <c r="E24" s="394">
        <v>137</v>
      </c>
      <c r="F24" s="394">
        <v>28798</v>
      </c>
      <c r="G24" s="404">
        <f t="shared" si="0"/>
        <v>30569</v>
      </c>
    </row>
    <row r="25" spans="1:7" s="285" customFormat="1" ht="12.75">
      <c r="A25" s="294" t="s">
        <v>143</v>
      </c>
      <c r="B25" s="394">
        <v>623</v>
      </c>
      <c r="C25" s="394">
        <v>1187</v>
      </c>
      <c r="D25" s="394">
        <v>81</v>
      </c>
      <c r="E25" s="394">
        <v>248</v>
      </c>
      <c r="F25" s="394">
        <v>24993</v>
      </c>
      <c r="G25" s="404">
        <f t="shared" si="0"/>
        <v>27132</v>
      </c>
    </row>
    <row r="26" spans="1:7" s="285" customFormat="1" ht="6" customHeight="1">
      <c r="A26" s="294"/>
      <c r="B26" s="394"/>
      <c r="C26" s="394"/>
      <c r="D26" s="394"/>
      <c r="E26" s="394"/>
      <c r="F26" s="394"/>
      <c r="G26" s="404"/>
    </row>
    <row r="27" spans="1:7" s="285" customFormat="1" ht="12.75">
      <c r="A27" s="294" t="s">
        <v>144</v>
      </c>
      <c r="B27" s="394">
        <v>447</v>
      </c>
      <c r="C27" s="394">
        <v>609</v>
      </c>
      <c r="D27" s="394">
        <v>26</v>
      </c>
      <c r="E27" s="394">
        <v>64</v>
      </c>
      <c r="F27" s="394">
        <v>10580</v>
      </c>
      <c r="G27" s="404">
        <f t="shared" si="0"/>
        <v>11726</v>
      </c>
    </row>
    <row r="28" spans="1:7" s="285" customFormat="1" ht="12.75">
      <c r="A28" s="294" t="s">
        <v>145</v>
      </c>
      <c r="B28" s="394">
        <v>774</v>
      </c>
      <c r="C28" s="394">
        <v>1495</v>
      </c>
      <c r="D28" s="394">
        <v>128</v>
      </c>
      <c r="E28" s="394">
        <v>251</v>
      </c>
      <c r="F28" s="394">
        <v>37331</v>
      </c>
      <c r="G28" s="404">
        <f t="shared" si="0"/>
        <v>39979</v>
      </c>
    </row>
    <row r="29" spans="1:7" s="285" customFormat="1" ht="12.75">
      <c r="A29" s="294" t="s">
        <v>146</v>
      </c>
      <c r="B29" s="394">
        <v>930</v>
      </c>
      <c r="C29" s="394">
        <v>2743</v>
      </c>
      <c r="D29" s="394">
        <v>225</v>
      </c>
      <c r="E29" s="394">
        <v>351</v>
      </c>
      <c r="F29" s="394">
        <v>31491</v>
      </c>
      <c r="G29" s="404">
        <f t="shared" si="0"/>
        <v>35740</v>
      </c>
    </row>
    <row r="30" spans="1:7" s="285" customFormat="1" ht="12.75">
      <c r="A30" s="294" t="s">
        <v>147</v>
      </c>
      <c r="B30" s="394">
        <v>1132</v>
      </c>
      <c r="C30" s="394">
        <v>2310</v>
      </c>
      <c r="D30" s="394">
        <v>71</v>
      </c>
      <c r="E30" s="394">
        <v>262</v>
      </c>
      <c r="F30" s="394">
        <v>27238</v>
      </c>
      <c r="G30" s="404">
        <f t="shared" si="0"/>
        <v>31013</v>
      </c>
    </row>
    <row r="31" spans="1:7" s="285" customFormat="1" ht="6" customHeight="1">
      <c r="A31" s="294"/>
      <c r="B31" s="394"/>
      <c r="C31" s="394"/>
      <c r="D31" s="394"/>
      <c r="E31" s="394"/>
      <c r="F31" s="394"/>
      <c r="G31" s="404"/>
    </row>
    <row r="32" spans="1:7" s="285" customFormat="1" ht="12.75">
      <c r="A32" s="294" t="s">
        <v>148</v>
      </c>
      <c r="B32" s="394">
        <v>454</v>
      </c>
      <c r="C32" s="394">
        <v>1074</v>
      </c>
      <c r="D32" s="394">
        <v>91</v>
      </c>
      <c r="E32" s="394">
        <v>171</v>
      </c>
      <c r="F32" s="394">
        <v>26329</v>
      </c>
      <c r="G32" s="404">
        <f t="shared" si="0"/>
        <v>28119</v>
      </c>
    </row>
    <row r="33" spans="1:7" s="285" customFormat="1" ht="12.75">
      <c r="A33" s="294" t="s">
        <v>149</v>
      </c>
      <c r="B33" s="394">
        <v>674</v>
      </c>
      <c r="C33" s="394">
        <v>1139</v>
      </c>
      <c r="D33" s="394">
        <v>57</v>
      </c>
      <c r="E33" s="394">
        <v>150</v>
      </c>
      <c r="F33" s="394">
        <v>23224</v>
      </c>
      <c r="G33" s="404">
        <f t="shared" si="0"/>
        <v>25244</v>
      </c>
    </row>
    <row r="34" spans="1:7" s="285" customFormat="1" ht="12.75">
      <c r="A34" s="294" t="s">
        <v>150</v>
      </c>
      <c r="B34" s="394">
        <v>453</v>
      </c>
      <c r="C34" s="394">
        <v>903</v>
      </c>
      <c r="D34" s="394">
        <v>52</v>
      </c>
      <c r="E34" s="394">
        <v>118</v>
      </c>
      <c r="F34" s="394">
        <v>20442</v>
      </c>
      <c r="G34" s="404">
        <f t="shared" si="0"/>
        <v>21968</v>
      </c>
    </row>
    <row r="35" spans="1:7" s="285" customFormat="1" ht="12.75">
      <c r="A35" s="294" t="s">
        <v>151</v>
      </c>
      <c r="B35" s="394">
        <v>3610</v>
      </c>
      <c r="C35" s="394">
        <v>6725</v>
      </c>
      <c r="D35" s="394">
        <v>279</v>
      </c>
      <c r="E35" s="394">
        <v>752</v>
      </c>
      <c r="F35" s="394">
        <v>97148</v>
      </c>
      <c r="G35" s="404">
        <f t="shared" si="0"/>
        <v>108514</v>
      </c>
    </row>
    <row r="36" spans="1:7" s="285" customFormat="1" ht="6" customHeight="1">
      <c r="A36" s="294"/>
      <c r="B36" s="394"/>
      <c r="C36" s="394"/>
      <c r="D36" s="394"/>
      <c r="E36" s="394"/>
      <c r="F36" s="394"/>
      <c r="G36" s="404"/>
    </row>
    <row r="37" spans="1:7" s="285" customFormat="1" ht="12.75">
      <c r="A37" s="294" t="s">
        <v>152</v>
      </c>
      <c r="B37" s="394">
        <v>129</v>
      </c>
      <c r="C37" s="394">
        <v>146</v>
      </c>
      <c r="D37" s="394">
        <v>8</v>
      </c>
      <c r="E37" s="394">
        <v>12</v>
      </c>
      <c r="F37" s="394">
        <v>7671</v>
      </c>
      <c r="G37" s="404">
        <f t="shared" si="0"/>
        <v>7966</v>
      </c>
    </row>
    <row r="38" spans="1:7" s="285" customFormat="1" ht="12.75">
      <c r="A38" s="294" t="s">
        <v>153</v>
      </c>
      <c r="B38" s="394">
        <v>1434</v>
      </c>
      <c r="C38" s="394">
        <v>1576</v>
      </c>
      <c r="D38" s="394">
        <v>112</v>
      </c>
      <c r="E38" s="394">
        <v>231</v>
      </c>
      <c r="F38" s="394">
        <v>32287</v>
      </c>
      <c r="G38" s="404">
        <f t="shared" si="0"/>
        <v>35640</v>
      </c>
    </row>
    <row r="39" spans="1:7" s="285" customFormat="1" ht="12.75">
      <c r="A39" s="294" t="s">
        <v>154</v>
      </c>
      <c r="B39" s="394">
        <v>2743</v>
      </c>
      <c r="C39" s="394">
        <v>8778</v>
      </c>
      <c r="D39" s="394">
        <v>240</v>
      </c>
      <c r="E39" s="394">
        <v>788</v>
      </c>
      <c r="F39" s="394">
        <v>82738</v>
      </c>
      <c r="G39" s="404">
        <f t="shared" si="0"/>
        <v>95287</v>
      </c>
    </row>
    <row r="40" spans="1:7" s="285" customFormat="1" ht="12.75">
      <c r="A40" s="294" t="s">
        <v>155</v>
      </c>
      <c r="B40" s="394">
        <v>7556</v>
      </c>
      <c r="C40" s="394">
        <v>17124</v>
      </c>
      <c r="D40" s="394">
        <v>488</v>
      </c>
      <c r="E40" s="394">
        <v>1444</v>
      </c>
      <c r="F40" s="394">
        <v>100036</v>
      </c>
      <c r="G40" s="404">
        <f t="shared" si="0"/>
        <v>126648</v>
      </c>
    </row>
    <row r="41" spans="1:7" s="285" customFormat="1" ht="6" customHeight="1">
      <c r="A41" s="294"/>
      <c r="B41" s="394"/>
      <c r="C41" s="394"/>
      <c r="D41" s="394"/>
      <c r="E41" s="394"/>
      <c r="F41" s="394"/>
      <c r="G41" s="404"/>
    </row>
    <row r="42" spans="1:7" s="285" customFormat="1" ht="12.75">
      <c r="A42" s="294" t="s">
        <v>156</v>
      </c>
      <c r="B42" s="394">
        <v>1353</v>
      </c>
      <c r="C42" s="394">
        <v>2301</v>
      </c>
      <c r="D42" s="394">
        <v>52</v>
      </c>
      <c r="E42" s="394">
        <v>415</v>
      </c>
      <c r="F42" s="394">
        <v>53980</v>
      </c>
      <c r="G42" s="404">
        <f t="shared" si="0"/>
        <v>58101</v>
      </c>
    </row>
    <row r="43" spans="1:7" s="285" customFormat="1" ht="12.75">
      <c r="A43" s="294" t="s">
        <v>157</v>
      </c>
      <c r="B43" s="394">
        <v>787</v>
      </c>
      <c r="C43" s="394">
        <v>2025</v>
      </c>
      <c r="D43" s="394">
        <v>97</v>
      </c>
      <c r="E43" s="394">
        <v>203</v>
      </c>
      <c r="F43" s="394">
        <v>18401</v>
      </c>
      <c r="G43" s="404">
        <f t="shared" si="0"/>
        <v>21513</v>
      </c>
    </row>
    <row r="44" spans="1:7" s="285" customFormat="1" ht="12.75">
      <c r="A44" s="294" t="s">
        <v>158</v>
      </c>
      <c r="B44" s="394">
        <v>628</v>
      </c>
      <c r="C44" s="394">
        <v>1318</v>
      </c>
      <c r="D44" s="394">
        <v>37</v>
      </c>
      <c r="E44" s="394">
        <v>132</v>
      </c>
      <c r="F44" s="394">
        <v>19136</v>
      </c>
      <c r="G44" s="404">
        <f t="shared" si="0"/>
        <v>21251</v>
      </c>
    </row>
    <row r="45" spans="1:7" s="285" customFormat="1" ht="12.75">
      <c r="A45" s="294" t="s">
        <v>159</v>
      </c>
      <c r="B45" s="394">
        <v>497</v>
      </c>
      <c r="C45" s="394">
        <v>683</v>
      </c>
      <c r="D45" s="394">
        <v>63</v>
      </c>
      <c r="E45" s="394">
        <v>129</v>
      </c>
      <c r="F45" s="394">
        <v>22727</v>
      </c>
      <c r="G45" s="404">
        <f t="shared" si="0"/>
        <v>24099</v>
      </c>
    </row>
    <row r="46" spans="1:7" s="285" customFormat="1" ht="6" customHeight="1">
      <c r="A46" s="294"/>
      <c r="B46" s="394"/>
      <c r="C46" s="394"/>
      <c r="D46" s="394"/>
      <c r="E46" s="394"/>
      <c r="F46" s="394"/>
      <c r="G46" s="404"/>
    </row>
    <row r="47" spans="1:7" s="285" customFormat="1" ht="12.75">
      <c r="A47" s="294" t="s">
        <v>160</v>
      </c>
      <c r="B47" s="394">
        <v>1215</v>
      </c>
      <c r="C47" s="394">
        <v>2661</v>
      </c>
      <c r="D47" s="394">
        <v>164</v>
      </c>
      <c r="E47" s="394">
        <v>389</v>
      </c>
      <c r="F47" s="394">
        <v>34107</v>
      </c>
      <c r="G47" s="404">
        <f t="shared" si="0"/>
        <v>38536</v>
      </c>
    </row>
    <row r="48" spans="1:7" s="285" customFormat="1" ht="12.75">
      <c r="A48" s="294" t="s">
        <v>161</v>
      </c>
      <c r="B48" s="394">
        <v>2646</v>
      </c>
      <c r="C48" s="394">
        <v>6143</v>
      </c>
      <c r="D48" s="394">
        <v>187</v>
      </c>
      <c r="E48" s="394">
        <v>595</v>
      </c>
      <c r="F48" s="394">
        <v>62695</v>
      </c>
      <c r="G48" s="404">
        <f t="shared" si="0"/>
        <v>72266</v>
      </c>
    </row>
    <row r="49" spans="1:7" s="285" customFormat="1" ht="12.75">
      <c r="A49" s="294" t="s">
        <v>162</v>
      </c>
      <c r="B49" s="394">
        <v>137</v>
      </c>
      <c r="C49" s="394">
        <v>300</v>
      </c>
      <c r="D49" s="394">
        <v>3</v>
      </c>
      <c r="E49" s="394">
        <v>29</v>
      </c>
      <c r="F49" s="394">
        <v>5412</v>
      </c>
      <c r="G49" s="404">
        <f t="shared" si="0"/>
        <v>5881</v>
      </c>
    </row>
    <row r="50" spans="1:7" s="285" customFormat="1" ht="12.75">
      <c r="A50" s="294" t="s">
        <v>163</v>
      </c>
      <c r="B50" s="394">
        <v>682</v>
      </c>
      <c r="C50" s="394">
        <v>1232</v>
      </c>
      <c r="D50" s="394">
        <v>180</v>
      </c>
      <c r="E50" s="394">
        <v>258</v>
      </c>
      <c r="F50" s="394">
        <v>36249</v>
      </c>
      <c r="G50" s="404">
        <f t="shared" si="0"/>
        <v>38601</v>
      </c>
    </row>
    <row r="51" spans="1:7" s="285" customFormat="1" ht="6" customHeight="1">
      <c r="A51" s="294"/>
      <c r="B51" s="394"/>
      <c r="C51" s="394"/>
      <c r="D51" s="394"/>
      <c r="E51" s="394"/>
      <c r="F51" s="394"/>
      <c r="G51" s="404"/>
    </row>
    <row r="52" spans="1:7" s="285" customFormat="1" ht="12.75">
      <c r="A52" s="294" t="s">
        <v>164</v>
      </c>
      <c r="B52" s="394">
        <v>1438</v>
      </c>
      <c r="C52" s="394">
        <v>3087</v>
      </c>
      <c r="D52" s="394">
        <v>173</v>
      </c>
      <c r="E52" s="394">
        <v>415</v>
      </c>
      <c r="F52" s="394">
        <v>37990</v>
      </c>
      <c r="G52" s="404">
        <f t="shared" si="0"/>
        <v>43103</v>
      </c>
    </row>
    <row r="53" spans="1:7" s="285" customFormat="1" ht="12.75">
      <c r="A53" s="294" t="s">
        <v>165</v>
      </c>
      <c r="B53" s="394">
        <v>840</v>
      </c>
      <c r="C53" s="394">
        <v>854</v>
      </c>
      <c r="D53" s="394">
        <v>64</v>
      </c>
      <c r="E53" s="394">
        <v>160</v>
      </c>
      <c r="F53" s="394">
        <v>29757</v>
      </c>
      <c r="G53" s="404">
        <f t="shared" si="0"/>
        <v>31675</v>
      </c>
    </row>
    <row r="54" spans="1:7" s="285" customFormat="1" ht="12.75">
      <c r="A54" s="294" t="s">
        <v>166</v>
      </c>
      <c r="B54" s="394">
        <v>98</v>
      </c>
      <c r="C54" s="394">
        <v>253</v>
      </c>
      <c r="D54" s="394">
        <v>3</v>
      </c>
      <c r="E54" s="394">
        <v>16</v>
      </c>
      <c r="F54" s="394">
        <v>5409</v>
      </c>
      <c r="G54" s="404">
        <f t="shared" si="0"/>
        <v>5779</v>
      </c>
    </row>
    <row r="55" spans="1:7" s="285" customFormat="1" ht="12.75">
      <c r="A55" s="294" t="s">
        <v>167</v>
      </c>
      <c r="B55" s="394">
        <v>919</v>
      </c>
      <c r="C55" s="394">
        <v>1978</v>
      </c>
      <c r="D55" s="394">
        <v>99</v>
      </c>
      <c r="E55" s="394">
        <v>249</v>
      </c>
      <c r="F55" s="394">
        <v>30310</v>
      </c>
      <c r="G55" s="404">
        <f t="shared" si="0"/>
        <v>33555</v>
      </c>
    </row>
    <row r="56" spans="1:7" s="285" customFormat="1" ht="6" customHeight="1">
      <c r="A56" s="294"/>
      <c r="B56" s="394"/>
      <c r="C56" s="394"/>
      <c r="D56" s="394"/>
      <c r="E56" s="394"/>
      <c r="F56" s="394"/>
      <c r="G56" s="404"/>
    </row>
    <row r="57" spans="1:7" s="285" customFormat="1" ht="12.75">
      <c r="A57" s="294" t="s">
        <v>168</v>
      </c>
      <c r="B57" s="394">
        <v>2157</v>
      </c>
      <c r="C57" s="394">
        <v>5236</v>
      </c>
      <c r="D57" s="394">
        <v>265</v>
      </c>
      <c r="E57" s="394">
        <v>643</v>
      </c>
      <c r="F57" s="394">
        <v>66222</v>
      </c>
      <c r="G57" s="404">
        <f t="shared" si="0"/>
        <v>74523</v>
      </c>
    </row>
    <row r="58" spans="1:7" s="285" customFormat="1" ht="12.75">
      <c r="A58" s="294" t="s">
        <v>169</v>
      </c>
      <c r="B58" s="394">
        <v>585</v>
      </c>
      <c r="C58" s="394">
        <v>845</v>
      </c>
      <c r="D58" s="394">
        <v>78</v>
      </c>
      <c r="E58" s="394">
        <v>145</v>
      </c>
      <c r="F58" s="394">
        <v>18386</v>
      </c>
      <c r="G58" s="404">
        <f t="shared" si="0"/>
        <v>20039</v>
      </c>
    </row>
    <row r="59" spans="1:7" s="285" customFormat="1" ht="12.75">
      <c r="A59" s="294" t="s">
        <v>170</v>
      </c>
      <c r="B59" s="394">
        <v>920</v>
      </c>
      <c r="C59" s="394">
        <v>2028</v>
      </c>
      <c r="D59" s="394">
        <v>70</v>
      </c>
      <c r="E59" s="394">
        <v>211</v>
      </c>
      <c r="F59" s="394">
        <v>18895</v>
      </c>
      <c r="G59" s="404">
        <f t="shared" si="0"/>
        <v>22124</v>
      </c>
    </row>
    <row r="60" spans="1:7" s="285" customFormat="1" ht="13.5" thickBot="1">
      <c r="A60" s="295" t="s">
        <v>171</v>
      </c>
      <c r="B60" s="394">
        <v>1261</v>
      </c>
      <c r="C60" s="394">
        <v>2343</v>
      </c>
      <c r="D60" s="394">
        <v>87</v>
      </c>
      <c r="E60" s="394">
        <v>194</v>
      </c>
      <c r="F60" s="394">
        <v>32260</v>
      </c>
      <c r="G60" s="404">
        <f t="shared" si="0"/>
        <v>36145</v>
      </c>
    </row>
    <row r="61" spans="1:7" s="285" customFormat="1" ht="27" customHeight="1">
      <c r="A61" s="534" t="s">
        <v>179</v>
      </c>
      <c r="B61" s="534"/>
      <c r="C61" s="534"/>
      <c r="D61" s="534"/>
      <c r="E61" s="534"/>
      <c r="F61" s="534"/>
      <c r="G61" s="534"/>
    </row>
    <row r="62" spans="9:21" ht="12.75">
      <c r="I62" s="285"/>
      <c r="J62" s="285"/>
      <c r="K62" s="285"/>
      <c r="L62" s="285"/>
      <c r="M62" s="285"/>
      <c r="N62" s="285"/>
      <c r="O62" s="285"/>
      <c r="P62" s="285"/>
      <c r="Q62" s="285"/>
      <c r="R62" s="285"/>
      <c r="S62" s="285"/>
      <c r="T62" s="285"/>
      <c r="U62" s="285"/>
    </row>
    <row r="63" spans="9:21" ht="12.75">
      <c r="I63" s="285"/>
      <c r="J63" s="285"/>
      <c r="K63" s="285"/>
      <c r="L63" s="285"/>
      <c r="M63" s="285"/>
      <c r="N63" s="285"/>
      <c r="O63" s="285"/>
      <c r="P63" s="285"/>
      <c r="Q63" s="285"/>
      <c r="R63" s="285"/>
      <c r="S63" s="285"/>
      <c r="T63" s="285"/>
      <c r="U63" s="285"/>
    </row>
    <row r="64" spans="9:21" ht="12.75">
      <c r="I64" s="285"/>
      <c r="J64" s="285"/>
      <c r="K64" s="285"/>
      <c r="L64" s="285"/>
      <c r="M64" s="285"/>
      <c r="N64" s="285"/>
      <c r="O64" s="285"/>
      <c r="P64" s="285"/>
      <c r="Q64" s="285"/>
      <c r="R64" s="285"/>
      <c r="S64" s="285"/>
      <c r="T64" s="285"/>
      <c r="U64" s="285"/>
    </row>
    <row r="65" spans="9:21" ht="12.75">
      <c r="I65" s="285"/>
      <c r="J65" s="285"/>
      <c r="K65" s="285"/>
      <c r="L65" s="285"/>
      <c r="M65" s="285"/>
      <c r="N65" s="285"/>
      <c r="O65" s="285"/>
      <c r="P65" s="285"/>
      <c r="Q65" s="285"/>
      <c r="R65" s="285"/>
      <c r="S65" s="285"/>
      <c r="T65" s="285"/>
      <c r="U65" s="285"/>
    </row>
    <row r="66" spans="9:21" ht="12.75">
      <c r="I66" s="285"/>
      <c r="J66" s="285"/>
      <c r="K66" s="285"/>
      <c r="L66" s="285"/>
      <c r="M66" s="285"/>
      <c r="N66" s="285"/>
      <c r="O66" s="285"/>
      <c r="P66" s="285"/>
      <c r="Q66" s="285"/>
      <c r="R66" s="285"/>
      <c r="S66" s="285"/>
      <c r="T66" s="285"/>
      <c r="U66" s="285"/>
    </row>
  </sheetData>
  <sheetProtection/>
  <mergeCells count="2">
    <mergeCell ref="A61:G61"/>
    <mergeCell ref="A16:I16"/>
  </mergeCells>
  <printOptions/>
  <pageMargins left="0.7" right="0.7" top="0.75" bottom="0.75" header="0.3" footer="0.3"/>
  <pageSetup fitToHeight="1" fitToWidth="1" horizontalDpi="600" verticalDpi="600" orientation="portrait" paperSize="9" scale="63" r:id="rId1"/>
  <headerFooter>
    <oddHeader>&amp;R&amp;"Arial,Bold"&amp;16BUS AND COACH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84"/>
  <sheetViews>
    <sheetView zoomScale="75" zoomScaleNormal="75" zoomScalePageLayoutView="0" workbookViewId="0" topLeftCell="A1">
      <selection activeCell="U51" sqref="U51"/>
    </sheetView>
  </sheetViews>
  <sheetFormatPr defaultColWidth="9.140625" defaultRowHeight="12.75"/>
  <sheetData>
    <row r="1" s="443" customFormat="1" ht="18">
      <c r="A1" s="444" t="s">
        <v>333</v>
      </c>
    </row>
    <row r="2" ht="23.25">
      <c r="A2" s="445"/>
    </row>
    <row r="3" ht="23.25">
      <c r="A3" s="445"/>
    </row>
    <row r="6" ht="87.75" customHeight="1"/>
    <row r="36" ht="15">
      <c r="B36" s="443" t="s">
        <v>332</v>
      </c>
    </row>
    <row r="39" ht="22.5" customHeight="1">
      <c r="A39" s="444" t="s">
        <v>331</v>
      </c>
    </row>
    <row r="40" ht="15" customHeight="1"/>
    <row r="41" s="443" customFormat="1" ht="24.75" customHeight="1"/>
    <row r="49" ht="12.75">
      <c r="R49" t="s">
        <v>93</v>
      </c>
    </row>
    <row r="81" ht="15">
      <c r="B81" s="443" t="s">
        <v>330</v>
      </c>
    </row>
    <row r="82" ht="6" customHeight="1"/>
    <row r="84" spans="1:12" ht="18">
      <c r="A84" s="444" t="s">
        <v>339</v>
      </c>
      <c r="B84" s="443"/>
      <c r="C84" s="443"/>
      <c r="D84" s="443"/>
      <c r="E84" s="443"/>
      <c r="F84" s="443"/>
      <c r="G84" s="443"/>
      <c r="H84" s="443"/>
      <c r="I84" s="443"/>
      <c r="J84" s="443"/>
      <c r="K84" s="443"/>
      <c r="L84" s="443"/>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42" r:id="rId2"/>
  <headerFooter alignWithMargins="0">
    <oddHeader>&amp;R&amp;"Arial,Bold"&amp;14BUS AND COACH TRAVE&amp;"Arial,Regular"&amp;10L</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2014-02-05T15:37:18Z</cp:lastPrinted>
  <dcterms:created xsi:type="dcterms:W3CDTF">2013-01-16T10:09:36Z</dcterms:created>
  <dcterms:modified xsi:type="dcterms:W3CDTF">2014-02-05T15:37:32Z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A7395874</vt:lpwstr>
  </property>
  <property fmtid="{D5CDD505-2E9C-101B-9397-08002B2CF9AE}" pid="3" name="Objective-Title">
    <vt:lpwstr>Chapter02 - Bus &amp; Coach</vt:lpwstr>
  </property>
  <property fmtid="{D5CDD505-2E9C-101B-9397-08002B2CF9AE}" pid="4" name="Objective-Comment">
    <vt:lpwstr/>
  </property>
  <property fmtid="{D5CDD505-2E9C-101B-9397-08002B2CF9AE}" pid="5" name="Objective-CreationStamp">
    <vt:filetime>2013-12-12T12:51:15Z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2014-02-05T15:37:41Z</vt:filetime>
  </property>
  <property fmtid="{D5CDD505-2E9C-101B-9397-08002B2CF9AE}" pid="9" name="Objective-ModificationStamp">
    <vt:filetime>2014-02-05T15:37:46Z</vt:filetime>
  </property>
  <property fmtid="{D5CDD505-2E9C-101B-9397-08002B2CF9AE}" pid="10" name="Objective-Owner">
    <vt:lpwstr>Perkins, Matt M (U209603)</vt:lpwstr>
  </property>
  <property fmtid="{D5CDD505-2E9C-101B-9397-08002B2CF9AE}" pid="11" name="Objective-Path">
    <vt:lpwstr>Objective Global Folder:SG File Plan:Business and industry:Transport:Roads and road transport - Road safety:Research and analysis: Roads and road transport - Road safety:Transport statistics: Scottish Transport Statistics: 2013: Research and analysis: Transport: 2013-2018:</vt:lpwstr>
  </property>
  <property fmtid="{D5CDD505-2E9C-101B-9397-08002B2CF9AE}" pid="12" name="Objective-Parent">
    <vt:lpwstr>Transport statistics: Scottish Transport Statistics: 2013: Research and analysis: Transport: 2013-2018</vt:lpwstr>
  </property>
  <property fmtid="{D5CDD505-2E9C-101B-9397-08002B2CF9AE}" pid="13" name="Objective-State">
    <vt:lpwstr>Published</vt:lpwstr>
  </property>
  <property fmtid="{D5CDD505-2E9C-101B-9397-08002B2CF9AE}" pid="14" name="Objective-Version">
    <vt:lpwstr>5.0</vt:lpwstr>
  </property>
  <property fmtid="{D5CDD505-2E9C-101B-9397-08002B2CF9AE}" pid="15" name="Objective-VersionNumber">
    <vt:i4>18</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