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6660" tabRatio="706" activeTab="1"/>
  </bookViews>
  <sheets>
    <sheet name="comment" sheetId="1" r:id="rId1"/>
    <sheet name="T10.1 " sheetId="2" r:id="rId2"/>
    <sheet name="T10.2-10.3" sheetId="3" r:id="rId3"/>
    <sheet name="T10.4-10.5" sheetId="4" r:id="rId4"/>
    <sheet name="T10.6" sheetId="5" r:id="rId5"/>
    <sheet name="Calcs 10.6" sheetId="6" r:id="rId6"/>
    <sheet name="T10.7-10.8" sheetId="7" r:id="rId7"/>
    <sheet name="Sheet1" sheetId="8" state="hidden" r:id="rId8"/>
  </sheets>
  <definedNames>
    <definedName name="_xlnm.Print_Area" localSheetId="7">'Sheet1'!$A$1:$L$23</definedName>
    <definedName name="_xlnm.Print_Area" localSheetId="1">'T10.1 '!$A$1:$P$76</definedName>
    <definedName name="_xlnm.Print_Area" localSheetId="4">'T10.6'!$A$1:$X$107</definedName>
    <definedName name="_xlnm.Print_Area" localSheetId="6">'T10.7-10.8'!$A$1:$W$110</definedName>
  </definedNames>
  <calcPr fullCalcOnLoad="1"/>
</workbook>
</file>

<file path=xl/sharedStrings.xml><?xml version="1.0" encoding="utf-8"?>
<sst xmlns="http://schemas.openxmlformats.org/spreadsheetml/2006/main" count="497" uniqueCount="333">
  <si>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</si>
  <si>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</si>
  <si>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</si>
  <si>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</si>
  <si>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</si>
  <si>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</si>
  <si>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</si>
  <si>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</si>
  <si>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</si>
  <si>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</si>
  <si>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</si>
  <si>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</si>
  <si>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</si>
  <si>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</si>
  <si>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</si>
  <si>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</si>
  <si>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</si>
  <si>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</si>
  <si>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</si>
  <si>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</si>
  <si>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</si>
  <si>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</si>
  <si>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</si>
  <si>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</si>
  <si>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</si>
  <si>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</si>
  <si>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</si>
  <si>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</si>
  <si>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</si>
  <si>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</si>
  <si>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</si>
  <si>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</si>
  <si>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</si>
  <si>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</si>
  <si>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</si>
  <si>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</si>
  <si>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</si>
  <si>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</si>
  <si>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</si>
  <si>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</si>
  <si>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</si>
  <si>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</si>
  <si>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</si>
  <si>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</si>
  <si>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</si>
  <si>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</si>
  <si>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</si>
  <si>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</si>
  <si>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£ thousand</t>
  </si>
  <si>
    <t>Tay Bridge</t>
  </si>
  <si>
    <t>Net purchase of motor vehicles,</t>
  </si>
  <si>
    <t>spares and accessories</t>
  </si>
  <si>
    <t>Maintenance and running motor</t>
  </si>
  <si>
    <t>vehicles</t>
  </si>
  <si>
    <t>Purchase and maintenance of</t>
  </si>
  <si>
    <t>Railway fares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</si>
  <si>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</si>
  <si>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</si>
  <si>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</si>
  <si>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</si>
  <si>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</si>
  <si>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</si>
  <si>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</si>
  <si>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Council</t>
  </si>
  <si>
    <t>£ million at outturn prices</t>
  </si>
  <si>
    <t>Eilean Siar</t>
  </si>
  <si>
    <t>Authority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</si>
  <si>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</si>
  <si>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</si>
  <si>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</si>
  <si>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</si>
  <si>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</si>
  <si>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</si>
  <si>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Total controlled by Local Authorities</t>
  </si>
  <si>
    <t>2000-01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</si>
  <si>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</si>
  <si>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</si>
  <si>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</si>
  <si>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</si>
  <si>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</si>
  <si>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</si>
  <si>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</si>
  <si>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</si>
  <si>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</si>
  <si>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</si>
  <si>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</si>
  <si>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</si>
  <si>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</si>
  <si>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</si>
  <si>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</si>
  <si>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</si>
  <si>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</si>
  <si>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</si>
  <si>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</si>
  <si>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</si>
  <si>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</si>
  <si>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</si>
  <si>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1999-00</t>
  </si>
  <si>
    <t>2001-02</t>
  </si>
  <si>
    <t>Other travel costs</t>
  </si>
  <si>
    <t>School crossing patrols</t>
  </si>
  <si>
    <t>- Design, build, finance, operate payments</t>
  </si>
  <si>
    <t>2002-03</t>
  </si>
  <si>
    <t xml:space="preserve"> </t>
  </si>
  <si>
    <t>North East Operating Company</t>
  </si>
  <si>
    <t>North West Operating Company</t>
  </si>
  <si>
    <t>South East Operating Company</t>
  </si>
  <si>
    <t>South West Operating Company</t>
  </si>
  <si>
    <t xml:space="preserve">    of which fuel costs</t>
  </si>
  <si>
    <t>Network and traffic management</t>
  </si>
  <si>
    <t>Public Transport</t>
  </si>
  <si>
    <t>Maintenance</t>
  </si>
  <si>
    <t>Non Local Authority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</si>
  <si>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</si>
  <si>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</si>
  <si>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</si>
  <si>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</si>
  <si>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</si>
  <si>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9.     Includes support for LA and non-LA transport undertakings, and revenue contributions to capital.</t>
  </si>
  <si>
    <t>2003-04</t>
  </si>
  <si>
    <t xml:space="preserve">Network and traffic management </t>
  </si>
  <si>
    <t>8.    The revenue account figures are reported on an accruals basis (i.e. reflected in the accounts of the period in which they take place).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</si>
  <si>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</si>
  <si>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</si>
  <si>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</si>
  <si>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</si>
  <si>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 xml:space="preserve">    However, the categories still include all the same types of expenditure.</t>
  </si>
  <si>
    <t xml:space="preserve">    As a result, many individual expenditure items for 2001-02 are not directly comparable with those from previous years. </t>
  </si>
  <si>
    <t xml:space="preserve">2.  For 2001-02, a new coding frame for expenditure items was introduced to the Expenditure and Food Survey. </t>
  </si>
  <si>
    <t>Total Transport expenditure</t>
  </si>
  <si>
    <t>other vehicles and boats</t>
  </si>
  <si>
    <t>Transport as % of total exp</t>
  </si>
  <si>
    <t>fin yr.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</si>
  <si>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</si>
  <si>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</si>
  <si>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</si>
  <si>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</si>
  <si>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 xml:space="preserve">7.     Includes subsidies for the Community Transport Association, piers, harbours, road safety, safer routes to schools and additional </t>
  </si>
  <si>
    <t>Expenditure on transport within the Scottish Ministers' responsibility</t>
  </si>
  <si>
    <t>Total capital and current (a)</t>
  </si>
  <si>
    <t>Total (b)</t>
  </si>
  <si>
    <t>Constr-uction</t>
  </si>
  <si>
    <t>LA public trans-port</t>
  </si>
  <si>
    <t>Winter mainte-nance</t>
  </si>
  <si>
    <t>1.   Support service costs (e.g. administrative buildings and services such as legal, personnel, accountancy, IT and estates management), are included</t>
  </si>
  <si>
    <t xml:space="preserve">      in the various service totals.  </t>
  </si>
  <si>
    <t>-05</t>
  </si>
  <si>
    <t xml:space="preserve">Routine, Cyclical and Winter </t>
  </si>
  <si>
    <t>1.  Based on weighted data and including children's expenditure.</t>
  </si>
  <si>
    <t xml:space="preserve">         paid to Strathclyde Passenger Transport for rail passenger services in the SPT area, and from 2006-07 it includes funding for Network Rail </t>
  </si>
  <si>
    <t>(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</si>
  <si>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</si>
  <si>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</si>
  <si>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</si>
  <si>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</si>
  <si>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</si>
  <si>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</si>
  <si>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</si>
  <si>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</si>
  <si>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</si>
  <si>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</si>
  <si>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</si>
  <si>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</si>
  <si>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</si>
  <si>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</si>
  <si>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</si>
  <si>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d) Air fares are not  included in this table.</t>
  </si>
  <si>
    <t>c) the 'Railway fares' and 'Bus and coach fares' categories do not include expenditure on 'combined fares' (e.g. bus + train in one ticket).  This</t>
  </si>
  <si>
    <t>a) the 'net purchase of motor vehicles, spares and accessories' category  includes expenditure on protective head gear which in</t>
  </si>
  <si>
    <t>-06</t>
  </si>
  <si>
    <r>
      <t xml:space="preserve">to  </t>
    </r>
    <r>
      <rPr>
        <b/>
        <sz val="12"/>
        <rFont val="Arial"/>
        <family val="2"/>
      </rPr>
      <t>2003-04</t>
    </r>
  </si>
  <si>
    <r>
      <t xml:space="preserve">to  </t>
    </r>
    <r>
      <rPr>
        <b/>
        <sz val="12"/>
        <rFont val="Arial"/>
        <family val="2"/>
      </rPr>
      <t>2004-05</t>
    </r>
  </si>
  <si>
    <r>
      <t xml:space="preserve">to  </t>
    </r>
    <r>
      <rPr>
        <b/>
        <sz val="12"/>
        <rFont val="Arial"/>
        <family val="2"/>
      </rPr>
      <t>2005-06</t>
    </r>
  </si>
  <si>
    <t xml:space="preserve">   Family Spending is included within 'clothing and footwear.'</t>
  </si>
  <si>
    <t xml:space="preserve">    expenditure is included in the 'Other travel and transport' category.</t>
  </si>
  <si>
    <t>The main differences are that:</t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</si>
  <si>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</si>
  <si>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</si>
  <si>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</si>
  <si>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</si>
  <si>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</si>
  <si>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</si>
  <si>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</si>
  <si>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</si>
  <si>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</si>
  <si>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t>Source: Expenditure on a and b above provided by Transport Scotland - Not National Statistics</t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</si>
  <si>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</si>
  <si>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r>
      <t xml:space="preserve">Local transport - gross capital  </t>
    </r>
    <r>
      <rPr>
        <b/>
        <i/>
        <vertAlign val="superscript"/>
        <sz val="12"/>
        <rFont val="Arial"/>
        <family val="2"/>
      </rPr>
      <t xml:space="preserve">4 </t>
    </r>
    <r>
      <rPr>
        <b/>
        <i/>
        <sz val="12"/>
        <rFont val="Arial"/>
        <family val="2"/>
      </rPr>
      <t>expenditure</t>
    </r>
  </si>
  <si>
    <r>
      <t>Roads - new construction and improvement</t>
    </r>
    <r>
      <rPr>
        <b/>
        <vertAlign val="superscript"/>
        <sz val="12"/>
        <rFont val="Arial"/>
        <family val="2"/>
      </rPr>
      <t>5</t>
    </r>
  </si>
  <si>
    <r>
      <t>Public transport investment</t>
    </r>
    <r>
      <rPr>
        <b/>
        <vertAlign val="superscript"/>
        <sz val="12"/>
        <rFont val="Arial"/>
        <family val="2"/>
      </rPr>
      <t>6</t>
    </r>
  </si>
  <si>
    <r>
      <t xml:space="preserve">Other </t>
    </r>
    <r>
      <rPr>
        <vertAlign val="superscript"/>
        <sz val="12"/>
        <rFont val="Arial"/>
        <family val="2"/>
      </rPr>
      <t xml:space="preserve">7 </t>
    </r>
  </si>
  <si>
    <t xml:space="preserve">                           </t>
  </si>
  <si>
    <t>Local     Authority</t>
  </si>
  <si>
    <t>on transport controlled by local authorities</t>
  </si>
  <si>
    <r>
      <t>Diesel (derv)</t>
    </r>
    <r>
      <rPr>
        <b/>
        <vertAlign val="superscript"/>
        <sz val="12"/>
        <rFont val="Arial"/>
        <family val="2"/>
      </rPr>
      <t>4,5</t>
    </r>
  </si>
  <si>
    <t>Price                     pence</t>
  </si>
  <si>
    <t xml:space="preserve">    the Office for National Statistics' Family Spending publication, which reports the results of the Expenditure and Food Survey.</t>
  </si>
  <si>
    <t>b) the 'purchase and maintenance of other vehicles and boats' category is within 'recreation and culture' in Family Spending.</t>
  </si>
  <si>
    <r>
      <t xml:space="preserve">ave. </t>
    </r>
    <r>
      <rPr>
        <vertAlign val="superscript"/>
        <sz val="12"/>
        <rFont val="Arial"/>
        <family val="2"/>
      </rPr>
      <t>5</t>
    </r>
  </si>
  <si>
    <t>5.  The figures in this column refer to the average expenditure over the three financial year periods to reduce the effect of the sampling errors</t>
  </si>
  <si>
    <t>4. Information on expenditure on transport was not asked for in the SHS in 2007 or 2008, but will be included in 2009.</t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</si>
  <si>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</si>
  <si>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</si>
  <si>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</si>
  <si>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</si>
  <si>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</si>
  <si>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Intangible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</si>
  <si>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</si>
  <si>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</si>
  <si>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</si>
  <si>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Total Gross Capital Expenditure</t>
  </si>
  <si>
    <t>Network and Traffic Management</t>
  </si>
  <si>
    <t>Bridges</t>
  </si>
  <si>
    <t>Parking services</t>
  </si>
  <si>
    <t>Shipping, Airports, Transport Piers &amp; Ferry Terminals</t>
  </si>
  <si>
    <t>Total Roads and Transport</t>
  </si>
  <si>
    <t>1. Capital Expenditure is recorded on a accruals basis (not cash) and includes Capital Funded from Current Revenue.</t>
  </si>
  <si>
    <t>Forth Estuary Transport</t>
  </si>
  <si>
    <t>SPT</t>
  </si>
  <si>
    <t>ZetTrans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</si>
  <si>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</t>
    </r>
  </si>
  <si>
    <r>
      <t>Table 10.5</t>
    </r>
    <r>
      <rPr>
        <sz val="13"/>
        <rFont val="Arial"/>
        <family val="2"/>
      </rPr>
      <t xml:space="preserve">   Gross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 xml:space="preserve"> capital account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local authority roads and </t>
    </r>
  </si>
  <si>
    <t>-10</t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</si>
  <si>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expenditure</t>
    </r>
  </si>
  <si>
    <t>Total Ministers' resp. (sum of a and b)</t>
  </si>
  <si>
    <t>Construction</t>
  </si>
  <si>
    <t xml:space="preserve">      (other than school crossing patrols)</t>
  </si>
  <si>
    <t>Expenditure on transport controlled by local authorities</t>
  </si>
  <si>
    <t>4.     Figures are on a cash basis up to 2003-04 and on an accruals basis from 2004-05 onwards. Capital Funded from Current Revenue is included.</t>
  </si>
  <si>
    <t>5.     Includes Network &amp; Traffic Management, Bridges and Parking</t>
  </si>
  <si>
    <t>6.     Includes Shipping, Transport piers and ferry terminals</t>
  </si>
  <si>
    <t>Intangible</t>
  </si>
  <si>
    <t>Revenue Expenditure Funded from Capital Resources</t>
  </si>
  <si>
    <t>Third Party Capital Projects</t>
  </si>
  <si>
    <t>Rail</t>
  </si>
  <si>
    <t>Other Public Transport</t>
  </si>
  <si>
    <t>2006-08</t>
  </si>
  <si>
    <t>- Forth Replacement Crossing</t>
  </si>
  <si>
    <t xml:space="preserve">        concessionary fares support to Local Authorities (prior to 2007).</t>
  </si>
  <si>
    <t>1998-99</t>
  </si>
  <si>
    <t>1997-98</t>
  </si>
  <si>
    <t>1996-97</t>
  </si>
  <si>
    <r>
      <t xml:space="preserve">to  </t>
    </r>
    <r>
      <rPr>
        <b/>
        <sz val="12"/>
        <rFont val="Arial"/>
        <family val="2"/>
      </rPr>
      <t>1998-99</t>
    </r>
  </si>
  <si>
    <r>
      <t xml:space="preserve">to  </t>
    </r>
    <r>
      <rPr>
        <b/>
        <sz val="12"/>
        <rFont val="Arial"/>
        <family val="2"/>
      </rPr>
      <t>1999-00</t>
    </r>
  </si>
  <si>
    <r>
      <t xml:space="preserve">to  </t>
    </r>
    <r>
      <rPr>
        <b/>
        <sz val="12"/>
        <rFont val="Arial"/>
        <family val="2"/>
      </rPr>
      <t>2000-01</t>
    </r>
  </si>
  <si>
    <r>
      <t xml:space="preserve">to  </t>
    </r>
    <r>
      <rPr>
        <b/>
        <sz val="12"/>
        <rFont val="Arial"/>
        <family val="2"/>
      </rPr>
      <t>2001-02</t>
    </r>
  </si>
  <si>
    <r>
      <t xml:space="preserve">to  </t>
    </r>
    <r>
      <rPr>
        <b/>
        <sz val="12"/>
        <rFont val="Arial"/>
        <family val="2"/>
      </rPr>
      <t>2002-03</t>
    </r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</si>
  <si>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</si>
  <si>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t xml:space="preserve">    no longer cover bus travel but cover rail, subway, ferry  and some taxi schemes. Further statistics on concessionary travel can be found in tables 11.29. </t>
  </si>
  <si>
    <t>-11</t>
  </si>
  <si>
    <t xml:space="preserve">  </t>
  </si>
  <si>
    <t>2007-09</t>
  </si>
  <si>
    <t xml:space="preserve">3. There are differences between the figures shown in this table and the ones in table 10.9b. The latter are on the basis which is now used in </t>
  </si>
  <si>
    <r>
      <t xml:space="preserve">Table 10.8a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 xml:space="preserve">1,2,3,4 </t>
    </r>
  </si>
  <si>
    <r>
      <t xml:space="preserve">Table 10.8b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>1</t>
    </r>
  </si>
  <si>
    <r>
      <t xml:space="preserve">Table 10.7 </t>
    </r>
    <r>
      <rPr>
        <sz val="13"/>
        <rFont val="Arial"/>
        <family val="2"/>
      </rPr>
      <t xml:space="preserve"> Transport components of the Retail Prices Index (1987=100), UK</t>
    </r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</si>
  <si>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</si>
  <si>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</si>
  <si>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</si>
  <si>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</si>
  <si>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</si>
  <si>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</si>
  <si>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</si>
  <si>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</si>
  <si>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</si>
  <si>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</si>
  <si>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</si>
  <si>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</si>
  <si>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</si>
  <si>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</si>
  <si>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r>
      <t xml:space="preserve">VAT </t>
    </r>
    <r>
      <rPr>
        <vertAlign val="superscript"/>
        <sz val="12"/>
        <rFont val="Arial"/>
        <family val="2"/>
      </rPr>
      <t>3</t>
    </r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</si>
  <si>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</si>
  <si>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</si>
  <si>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</si>
  <si>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</si>
  <si>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</si>
  <si>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</si>
  <si>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</si>
  <si>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</si>
  <si>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</si>
  <si>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</si>
  <si>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</si>
  <si>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</si>
  <si>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</si>
  <si>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</si>
  <si>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</si>
  <si>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r>
      <t xml:space="preserve">Table 10.6a </t>
    </r>
    <r>
      <rPr>
        <sz val="13"/>
        <rFont val="Arial"/>
        <family val="2"/>
      </rPr>
      <t xml:space="preserve">  Petrol and diesel prices and duties per litre (year average), GB </t>
    </r>
    <r>
      <rPr>
        <vertAlign val="superscript"/>
        <sz val="13"/>
        <rFont val="Arial"/>
        <family val="2"/>
      </rPr>
      <t>1</t>
    </r>
  </si>
  <si>
    <r>
      <t xml:space="preserve">Table 10.6b </t>
    </r>
    <r>
      <rPr>
        <sz val="13"/>
        <rFont val="Arial"/>
        <family val="2"/>
      </rPr>
      <t xml:space="preserve">  Petrol and diesel prices per litre (year and month), GB </t>
    </r>
    <r>
      <rPr>
        <vertAlign val="superscript"/>
        <sz val="13"/>
        <rFont val="Arial"/>
        <family val="2"/>
      </rPr>
      <t>1</t>
    </r>
  </si>
  <si>
    <t>Unleaded</t>
  </si>
  <si>
    <r>
      <t xml:space="preserve">Unleaded </t>
    </r>
    <r>
      <rPr>
        <b/>
        <vertAlign val="superscript"/>
        <sz val="12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</si>
  <si>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rFont val="Arial"/>
        <family val="2"/>
      </rPr>
      <t>2</t>
    </r>
  </si>
  <si>
    <t>Note: Data for earlier years can be found on the DECC website http://www.decc.gov.uk/assets/decc/statistics/source/prices/qep411.xls</t>
  </si>
  <si>
    <t xml:space="preserve">         in Scotland (which was previously the responsibility of the Department for Transport). British Waterways renamed Scottish Canals following split.</t>
  </si>
  <si>
    <t>-02</t>
  </si>
  <si>
    <t>-13</t>
  </si>
  <si>
    <r>
      <t>Operating Companies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>, 2011-12</t>
    </r>
  </si>
  <si>
    <r>
      <t xml:space="preserve">Table 10.3 </t>
    </r>
    <r>
      <rPr>
        <sz val="13"/>
        <rFont val="Arial"/>
        <family val="2"/>
      </rPr>
      <t xml:space="preserve">   Net revenue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roads and transport </t>
    </r>
    <r>
      <rPr>
        <i/>
        <sz val="13"/>
        <rFont val="Arial"/>
        <family val="2"/>
      </rPr>
      <t xml:space="preserve">(excluding loan charges) </t>
    </r>
    <r>
      <rPr>
        <sz val="13"/>
        <rFont val="Arial"/>
        <family val="2"/>
      </rPr>
      <t xml:space="preserve">by Councils , by type, 2011-12 </t>
    </r>
    <r>
      <rPr>
        <i/>
        <vertAlign val="superscript"/>
        <sz val="13"/>
        <rFont val="Arial"/>
        <family val="2"/>
      </rPr>
      <t>1</t>
    </r>
  </si>
  <si>
    <t>index:  13 January 1987 = 100</t>
  </si>
  <si>
    <t>2009-11</t>
  </si>
  <si>
    <r>
      <t>Local transport - net revenue expenditure (excl. loan charges)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8,9 </t>
    </r>
  </si>
  <si>
    <t>Motorways and trunk roads</t>
  </si>
  <si>
    <t xml:space="preserve">Current </t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</si>
  <si>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</si>
  <si>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</si>
  <si>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</si>
  <si>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t>1.     Includes all costs related to the construction of Major Road Projects.</t>
  </si>
  <si>
    <t>2.     Includes all costs in relation to the reconstruction and overlay of road network. Figures for  2001/02 - 2007/08 have been moved to current expenditure</t>
  </si>
  <si>
    <t xml:space="preserve">        to reflect changes in recording practices.</t>
  </si>
  <si>
    <t>3.     Includes all costs in relation Roads and Bridges Network Strengthening and Minor Improvements that is not classed as Capitalised Maintenance.</t>
  </si>
  <si>
    <t xml:space="preserve">        Figures for 2008-09 onwards have been amended to include money moved from capital to current expenditure to reflect changes to recording practices.</t>
  </si>
  <si>
    <t>2010-12</t>
  </si>
  <si>
    <t>index: 2002 = 100</t>
  </si>
  <si>
    <t>Constant prices - Adjusted for general inflation using all items RPI</t>
  </si>
  <si>
    <t>Administration</t>
  </si>
  <si>
    <t>Major public transport projects</t>
  </si>
  <si>
    <r>
      <t xml:space="preserve">Scottish Canals </t>
    </r>
    <r>
      <rPr>
        <vertAlign val="superscript"/>
        <sz val="12"/>
        <rFont val="Arial"/>
        <family val="2"/>
      </rPr>
      <t>10</t>
    </r>
  </si>
  <si>
    <r>
      <t xml:space="preserve">Rail Services in Scotland </t>
    </r>
    <r>
      <rPr>
        <vertAlign val="superscript"/>
        <sz val="12"/>
        <rFont val="Arial"/>
        <family val="2"/>
      </rPr>
      <t>10</t>
    </r>
  </si>
  <si>
    <t>10.   SG took responsibility for these areas in 2001-02.  In respect of rail services in Scotland from 2003/04 this figure includes grant</t>
  </si>
  <si>
    <r>
      <t xml:space="preserve">Northern Isles Ferries </t>
    </r>
    <r>
      <rPr>
        <vertAlign val="superscript"/>
        <sz val="12"/>
        <rFont val="Arial"/>
        <family val="2"/>
      </rPr>
      <t>11</t>
    </r>
  </si>
  <si>
    <r>
      <t xml:space="preserve">Bus Service Operators Grant </t>
    </r>
    <r>
      <rPr>
        <vertAlign val="superscript"/>
        <sz val="12"/>
        <rFont val="Arial"/>
        <family val="2"/>
      </rPr>
      <t>11</t>
    </r>
  </si>
  <si>
    <r>
      <t xml:space="preserve">Freight Facilities Grant </t>
    </r>
    <r>
      <rPr>
        <vertAlign val="superscript"/>
        <sz val="12"/>
        <rFont val="Arial"/>
        <family val="2"/>
      </rPr>
      <t>11</t>
    </r>
  </si>
  <si>
    <r>
      <t xml:space="preserve">Integrated Transport Fund </t>
    </r>
    <r>
      <rPr>
        <vertAlign val="superscript"/>
        <sz val="12"/>
        <rFont val="Arial"/>
        <family val="2"/>
      </rPr>
      <t>11</t>
    </r>
  </si>
  <si>
    <t>11.  Separate figures for each of these categories were not available prior to 2003 -04</t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</si>
  <si>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12</t>
    </r>
  </si>
  <si>
    <t>12. The NCT schemes were introduced in April 2006. From April 2010 NCT electronic (Smartcards) required on-board Smartcard equipment.</t>
  </si>
  <si>
    <t>13.    From 2001-02 onwards these figures are on an accruals basis and for the years prior to 2001-02 are on a cash basis but do not include depreciation</t>
  </si>
  <si>
    <r>
      <rPr>
        <vertAlign val="superscript"/>
        <sz val="10"/>
        <rFont val="Arial"/>
        <family val="2"/>
      </rPr>
      <t>14</t>
    </r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</si>
  <si>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</si>
  <si>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</si>
  <si>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</si>
  <si>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</si>
  <si>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r>
      <t>Table 10.4</t>
    </r>
    <r>
      <rPr>
        <sz val="13"/>
        <rFont val="Arial"/>
        <family val="2"/>
      </rPr>
      <t xml:space="preserve"> Service breakdown of Local Authorities' gross capital expenditure 2012-13</t>
    </r>
    <r>
      <rPr>
        <vertAlign val="superscript"/>
        <sz val="13"/>
        <rFont val="Arial"/>
        <family val="2"/>
      </rPr>
      <t xml:space="preserve"> 1</t>
    </r>
  </si>
  <si>
    <t>transport by Councils and Boards, by type, 2012-13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</si>
</sst>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color indexed="56"/>
      <name val="Arial"/>
      <family val="2"/>
    </font>
    <font>
      <b/>
      <i/>
      <vertAlign val="superscript"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0.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42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" fontId="17" fillId="0" borderId="0" xfId="0" applyNumberFormat="1" applyFont="1" applyAlignment="1">
      <alignment horizontal="right"/>
    </xf>
    <xf numFmtId="169" fontId="4" fillId="0" borderId="0" xfId="0" applyNumberFormat="1" applyFont="1" applyFill="1" applyAlignment="1">
      <alignment horizontal="left" vertical="center"/>
    </xf>
    <xf numFmtId="16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left" vertical="center"/>
    </xf>
    <xf numFmtId="3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9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166" fontId="11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166" fontId="11" fillId="0" borderId="15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165" fontId="17" fillId="0" borderId="0" xfId="42" applyNumberFormat="1" applyFont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8" fontId="29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168" fontId="29" fillId="0" borderId="12" xfId="42" applyNumberFormat="1" applyFont="1" applyFill="1" applyBorder="1" applyAlignment="1" applyProtection="1">
      <alignment horizontal="right"/>
      <protection/>
    </xf>
    <xf numFmtId="0" fontId="24" fillId="0" borderId="12" xfId="0" applyFont="1" applyBorder="1" applyAlignment="1">
      <alignment/>
    </xf>
    <xf numFmtId="180" fontId="5" fillId="0" borderId="0" xfId="42" applyNumberFormat="1" applyFont="1" applyFill="1" applyBorder="1" applyAlignment="1" applyProtection="1">
      <alignment horizontal="right"/>
      <protection/>
    </xf>
    <xf numFmtId="3" fontId="29" fillId="0" borderId="0" xfId="4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6" fontId="31" fillId="0" borderId="0" xfId="0" applyNumberFormat="1" applyFont="1" applyFill="1" applyAlignment="1">
      <alignment/>
    </xf>
    <xf numFmtId="8" fontId="30" fillId="0" borderId="0" xfId="0" applyNumberFormat="1" applyFont="1" applyFill="1" applyAlignment="1">
      <alignment/>
    </xf>
    <xf numFmtId="6" fontId="3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 quotePrefix="1">
      <alignment horizontal="center" vertical="top"/>
    </xf>
    <xf numFmtId="1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32" fillId="0" borderId="12" xfId="0" applyNumberFormat="1" applyFont="1" applyBorder="1" applyAlignment="1">
      <alignment horizontal="left"/>
    </xf>
    <xf numFmtId="2" fontId="33" fillId="0" borderId="12" xfId="0" applyNumberFormat="1" applyFont="1" applyBorder="1" applyAlignment="1">
      <alignment horizontal="right"/>
    </xf>
    <xf numFmtId="1" fontId="15" fillId="0" borderId="1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2" fontId="32" fillId="0" borderId="12" xfId="0" applyNumberFormat="1" applyFont="1" applyBorder="1" applyAlignment="1">
      <alignment horizontal="right" wrapText="1"/>
    </xf>
    <xf numFmtId="2" fontId="32" fillId="0" borderId="12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5" fillId="0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3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168" fontId="5" fillId="0" borderId="0" xfId="42" applyNumberFormat="1" applyFont="1" applyFill="1" applyBorder="1" applyAlignment="1" applyProtection="1">
      <alignment horizontal="right"/>
      <protection/>
    </xf>
    <xf numFmtId="181" fontId="5" fillId="0" borderId="0" xfId="42" applyNumberFormat="1" applyFont="1" applyFill="1" applyAlignment="1">
      <alignment horizontal="right"/>
    </xf>
    <xf numFmtId="1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/>
    </xf>
    <xf numFmtId="41" fontId="76" fillId="0" borderId="0" xfId="0" applyNumberFormat="1" applyFont="1" applyFill="1" applyAlignment="1">
      <alignment/>
    </xf>
    <xf numFmtId="41" fontId="76" fillId="0" borderId="0" xfId="0" applyNumberFormat="1" applyFont="1" applyFill="1" applyAlignment="1">
      <alignment horizontal="right"/>
    </xf>
    <xf numFmtId="167" fontId="76" fillId="0" borderId="0" xfId="0" applyNumberFormat="1" applyFont="1" applyFill="1" applyAlignment="1">
      <alignment horizontal="right"/>
    </xf>
    <xf numFmtId="0" fontId="5" fillId="0" borderId="21" xfId="0" applyFont="1" applyFill="1" applyBorder="1" applyAlignment="1">
      <alignment/>
    </xf>
    <xf numFmtId="0" fontId="19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2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66" fontId="5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indent="1"/>
    </xf>
    <xf numFmtId="172" fontId="5" fillId="33" borderId="0" xfId="0" applyNumberFormat="1" applyFont="1" applyFill="1" applyAlignment="1">
      <alignment/>
    </xf>
    <xf numFmtId="166" fontId="5" fillId="33" borderId="0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indent="1"/>
    </xf>
    <xf numFmtId="172" fontId="5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left" indent="1"/>
    </xf>
    <xf numFmtId="172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166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81" fontId="14" fillId="0" borderId="0" xfId="42" applyNumberFormat="1" applyFont="1" applyFill="1" applyBorder="1" applyAlignment="1">
      <alignment horizontal="right"/>
    </xf>
    <xf numFmtId="181" fontId="5" fillId="0" borderId="12" xfId="42" applyNumberFormat="1" applyFont="1" applyFill="1" applyBorder="1" applyAlignment="1">
      <alignment horizontal="right"/>
    </xf>
    <xf numFmtId="181" fontId="4" fillId="0" borderId="12" xfId="42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-0.016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1"/>
          <c:w val="0.76875"/>
          <c:h val="0.909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'T10.6'!$L$2:$W$2</c:f>
              <c:numCache/>
            </c:numRef>
          </c:cat>
          <c:val>
            <c:numRef>
              <c:f>'T10.6'!$L$4:$W$4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'T10.6'!$L$2:$W$2</c:f>
              <c:numCache/>
            </c:numRef>
          </c:cat>
          <c:val>
            <c:numRef>
              <c:f>'T10.6'!$L$14:$W$14</c:f>
              <c:numCache/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8289"/>
        <c:crosses val="autoZero"/>
        <c:auto val="1"/>
        <c:lblOffset val="100"/>
        <c:tickLblSkip val="1"/>
        <c:noMultiLvlLbl val="0"/>
      </c:catAx>
      <c:valAx>
        <c:axId val="5639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80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105"/>
          <c:w val="0.163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2009 to October 2013 GB</a:t>
            </a:r>
          </a:p>
        </c:rich>
      </c:tx>
      <c:layout>
        <c:manualLayout>
          <c:xMode val="factor"/>
          <c:yMode val="factor"/>
          <c:x val="-0.06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495"/>
          <c:w val="0.81575"/>
          <c:h val="0.956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10.6'!$A$82:$A$139</c:f>
              <c:strCache>
                <c:ptCount val="5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</c:strCache>
            </c:strRef>
          </c:cat>
          <c:val>
            <c:numRef>
              <c:f>'Calcs 10.6'!$B$82:$B$139</c:f>
              <c:numCache>
                <c:ptCount val="58"/>
                <c:pt idx="0">
                  <c:v>86.33</c:v>
                </c:pt>
                <c:pt idx="1">
                  <c:v>89.39</c:v>
                </c:pt>
                <c:pt idx="2">
                  <c:v>90.05</c:v>
                </c:pt>
                <c:pt idx="3">
                  <c:v>93.61</c:v>
                </c:pt>
                <c:pt idx="4">
                  <c:v>96.98</c:v>
                </c:pt>
                <c:pt idx="5">
                  <c:v>101.81</c:v>
                </c:pt>
                <c:pt idx="6">
                  <c:v>102.65</c:v>
                </c:pt>
                <c:pt idx="7">
                  <c:v>103.78</c:v>
                </c:pt>
                <c:pt idx="8">
                  <c:v>105.89</c:v>
                </c:pt>
                <c:pt idx="9">
                  <c:v>104.54</c:v>
                </c:pt>
                <c:pt idx="10">
                  <c:v>108.272572</c:v>
                </c:pt>
                <c:pt idx="11">
                  <c:v>108.17245000000001</c:v>
                </c:pt>
                <c:pt idx="12">
                  <c:v>111.488838</c:v>
                </c:pt>
                <c:pt idx="13">
                  <c:v>111.645945</c:v>
                </c:pt>
                <c:pt idx="14">
                  <c:v>115.468758</c:v>
                </c:pt>
                <c:pt idx="15">
                  <c:v>119.80299200000002</c:v>
                </c:pt>
                <c:pt idx="16">
                  <c:v>121.179187</c:v>
                </c:pt>
                <c:pt idx="17">
                  <c:v>117.700876</c:v>
                </c:pt>
                <c:pt idx="18">
                  <c:v>117.22383000000002</c:v>
                </c:pt>
                <c:pt idx="19">
                  <c:v>116.195155</c:v>
                </c:pt>
                <c:pt idx="20">
                  <c:v>114.61457299999998</c:v>
                </c:pt>
                <c:pt idx="21">
                  <c:v>117.20210599999999</c:v>
                </c:pt>
                <c:pt idx="22">
                  <c:v>118.70185099999999</c:v>
                </c:pt>
                <c:pt idx="23">
                  <c:v>121.60674100000001</c:v>
                </c:pt>
                <c:pt idx="24">
                  <c:v>127.52571590030338</c:v>
                </c:pt>
                <c:pt idx="25">
                  <c:v>128.36608530129084</c:v>
                </c:pt>
                <c:pt idx="26">
                  <c:v>131.89238593777884</c:v>
                </c:pt>
                <c:pt idx="27">
                  <c:v>134.74220569864968</c:v>
                </c:pt>
                <c:pt idx="28">
                  <c:v>136.70606507643805</c:v>
                </c:pt>
                <c:pt idx="29">
                  <c:v>135.5647462970674</c:v>
                </c:pt>
                <c:pt idx="30">
                  <c:v>135.10612515614778</c:v>
                </c:pt>
                <c:pt idx="31">
                  <c:v>135.34572601272973</c:v>
                </c:pt>
                <c:pt idx="32">
                  <c:v>134.74992207483197</c:v>
                </c:pt>
                <c:pt idx="33">
                  <c:v>133.965470227827</c:v>
                </c:pt>
                <c:pt idx="34">
                  <c:v>133.17568913211588</c:v>
                </c:pt>
                <c:pt idx="35">
                  <c:v>132.0853453096187</c:v>
                </c:pt>
                <c:pt idx="36">
                  <c:v>132.88733924216288</c:v>
                </c:pt>
                <c:pt idx="37">
                  <c:v>134.55736541550178</c:v>
                </c:pt>
                <c:pt idx="38">
                  <c:v>137.67236690262328</c:v>
                </c:pt>
                <c:pt idx="39">
                  <c:v>141.73842424602938</c:v>
                </c:pt>
                <c:pt idx="40">
                  <c:v>137.676405</c:v>
                </c:pt>
                <c:pt idx="41">
                  <c:v>131.634916</c:v>
                </c:pt>
                <c:pt idx="42">
                  <c:v>131.084754</c:v>
                </c:pt>
                <c:pt idx="43">
                  <c:v>134.13443</c:v>
                </c:pt>
                <c:pt idx="44">
                  <c:v>139.128844</c:v>
                </c:pt>
                <c:pt idx="45">
                  <c:v>138.07635599999998</c:v>
                </c:pt>
                <c:pt idx="46">
                  <c:v>134.54309</c:v>
                </c:pt>
                <c:pt idx="47">
                  <c:v>131.552276</c:v>
                </c:pt>
                <c:pt idx="48">
                  <c:v>131.709578</c:v>
                </c:pt>
                <c:pt idx="49">
                  <c:v>136.366511</c:v>
                </c:pt>
                <c:pt idx="50">
                  <c:v>137.249865</c:v>
                </c:pt>
                <c:pt idx="51">
                  <c:v>136.80606300000002</c:v>
                </c:pt>
                <c:pt idx="52">
                  <c:v>132.74727900000002</c:v>
                </c:pt>
                <c:pt idx="53">
                  <c:v>134.06139199999998</c:v>
                </c:pt>
                <c:pt idx="54">
                  <c:v>134.741711</c:v>
                </c:pt>
                <c:pt idx="55">
                  <c:v>136.868361</c:v>
                </c:pt>
                <c:pt idx="56">
                  <c:v>137.191123</c:v>
                </c:pt>
                <c:pt idx="57">
                  <c:v>131.48058600000002</c:v>
                </c:pt>
              </c:numCache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10.6'!$A$82:$A$139</c:f>
              <c:strCache>
                <c:ptCount val="5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</c:strCache>
            </c:strRef>
          </c:cat>
          <c:val>
            <c:numRef>
              <c:f>'Calcs 10.6'!$C$82:$C$139</c:f>
              <c:numCache>
                <c:ptCount val="58"/>
                <c:pt idx="0">
                  <c:v>98.74</c:v>
                </c:pt>
                <c:pt idx="1">
                  <c:v>100.26</c:v>
                </c:pt>
                <c:pt idx="2">
                  <c:v>99.88</c:v>
                </c:pt>
                <c:pt idx="3">
                  <c:v>101.93</c:v>
                </c:pt>
                <c:pt idx="4">
                  <c:v>102.98</c:v>
                </c:pt>
                <c:pt idx="5">
                  <c:v>104.33</c:v>
                </c:pt>
                <c:pt idx="6">
                  <c:v>103.85</c:v>
                </c:pt>
                <c:pt idx="7">
                  <c:v>104.27</c:v>
                </c:pt>
                <c:pt idx="8">
                  <c:v>106.58</c:v>
                </c:pt>
                <c:pt idx="9">
                  <c:v>105.54</c:v>
                </c:pt>
                <c:pt idx="10">
                  <c:v>109.45583899024184</c:v>
                </c:pt>
                <c:pt idx="11">
                  <c:v>109.34329656342807</c:v>
                </c:pt>
                <c:pt idx="12">
                  <c:v>113.31100445481543</c:v>
                </c:pt>
                <c:pt idx="13">
                  <c:v>113.38498196860417</c:v>
                </c:pt>
                <c:pt idx="14">
                  <c:v>116.20458103521428</c:v>
                </c:pt>
                <c:pt idx="15">
                  <c:v>120.98550593975395</c:v>
                </c:pt>
                <c:pt idx="16">
                  <c:v>122.75372083156554</c:v>
                </c:pt>
                <c:pt idx="17">
                  <c:v>120.11671086126432</c:v>
                </c:pt>
                <c:pt idx="18">
                  <c:v>119.66200572761987</c:v>
                </c:pt>
                <c:pt idx="19">
                  <c:v>118.6860033941451</c:v>
                </c:pt>
                <c:pt idx="20">
                  <c:v>117.17970619431482</c:v>
                </c:pt>
                <c:pt idx="21">
                  <c:v>120.58979316928297</c:v>
                </c:pt>
                <c:pt idx="22">
                  <c:v>122.46978892660162</c:v>
                </c:pt>
                <c:pt idx="23">
                  <c:v>125.75972740772167</c:v>
                </c:pt>
                <c:pt idx="24">
                  <c:v>132.07785401783238</c:v>
                </c:pt>
                <c:pt idx="25">
                  <c:v>133.44571412748513</c:v>
                </c:pt>
                <c:pt idx="26">
                  <c:v>138.1262806667774</c:v>
                </c:pt>
                <c:pt idx="27">
                  <c:v>141.12278119288914</c:v>
                </c:pt>
                <c:pt idx="28">
                  <c:v>141.50727363349392</c:v>
                </c:pt>
                <c:pt idx="29">
                  <c:v>139.64235088885198</c:v>
                </c:pt>
                <c:pt idx="30">
                  <c:v>139.42141607132967</c:v>
                </c:pt>
                <c:pt idx="31">
                  <c:v>139.8523924239907</c:v>
                </c:pt>
                <c:pt idx="32">
                  <c:v>139.1504247660187</c:v>
                </c:pt>
                <c:pt idx="33">
                  <c:v>139.3668588359085</c:v>
                </c:pt>
                <c:pt idx="34">
                  <c:v>140.2541723431356</c:v>
                </c:pt>
                <c:pt idx="35">
                  <c:v>140.62600598105993</c:v>
                </c:pt>
                <c:pt idx="36">
                  <c:v>141.34450130143435</c:v>
                </c:pt>
                <c:pt idx="37">
                  <c:v>142.56475161987038</c:v>
                </c:pt>
                <c:pt idx="38">
                  <c:v>145.04376142216313</c:v>
                </c:pt>
                <c:pt idx="39">
                  <c:v>147.78288032342024</c:v>
                </c:pt>
                <c:pt idx="40">
                  <c:v>144.0109020592667</c:v>
                </c:pt>
                <c:pt idx="41">
                  <c:v>137.4374917127072</c:v>
                </c:pt>
                <c:pt idx="42">
                  <c:v>136.59248417880463</c:v>
                </c:pt>
                <c:pt idx="43">
                  <c:v>139.40545956805627</c:v>
                </c:pt>
                <c:pt idx="44">
                  <c:v>143.97804821697642</c:v>
                </c:pt>
                <c:pt idx="45">
                  <c:v>143.01836062280265</c:v>
                </c:pt>
                <c:pt idx="46">
                  <c:v>141.09923756906076</c:v>
                </c:pt>
                <c:pt idx="47">
                  <c:v>139.66123857358113</c:v>
                </c:pt>
                <c:pt idx="48">
                  <c:v>139.45832245102966</c:v>
                </c:pt>
                <c:pt idx="49">
                  <c:v>143.90401506780512</c:v>
                </c:pt>
                <c:pt idx="50">
                  <c:v>144.60951180311403</c:v>
                </c:pt>
                <c:pt idx="51">
                  <c:v>141.27323656454047</c:v>
                </c:pt>
                <c:pt idx="52">
                  <c:v>137.95112506278252</c:v>
                </c:pt>
                <c:pt idx="53">
                  <c:v>139.2599367152185</c:v>
                </c:pt>
                <c:pt idx="54">
                  <c:v>139.622535</c:v>
                </c:pt>
                <c:pt idx="55">
                  <c:v>141.62552200000002</c:v>
                </c:pt>
                <c:pt idx="56">
                  <c:v>142.332028</c:v>
                </c:pt>
                <c:pt idx="57">
                  <c:v>138.763945</c:v>
                </c:pt>
              </c:numCache>
            </c:numRef>
          </c:val>
          <c:smooth val="0"/>
        </c:ser>
        <c:marker val="1"/>
        <c:axId val="37822554"/>
        <c:axId val="4858667"/>
      </c:lineChart>
      <c:dateAx>
        <c:axId val="378225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866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5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0815"/>
          <c:w val="0.16525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86525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486525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6486525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6486525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42481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42481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45</xdr:row>
      <xdr:rowOff>28575</xdr:rowOff>
    </xdr:from>
    <xdr:to>
      <xdr:col>21</xdr:col>
      <xdr:colOff>685800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409575" y="8239125"/>
        <a:ext cx="93345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77</xdr:row>
      <xdr:rowOff>28575</xdr:rowOff>
    </xdr:from>
    <xdr:to>
      <xdr:col>21</xdr:col>
      <xdr:colOff>600075</xdr:colOff>
      <xdr:row>105</xdr:row>
      <xdr:rowOff>133350</xdr:rowOff>
    </xdr:to>
    <xdr:graphicFrame>
      <xdr:nvGraphicFramePr>
        <xdr:cNvPr id="2" name="Chart 3"/>
        <xdr:cNvGraphicFramePr/>
      </xdr:nvGraphicFramePr>
      <xdr:xfrm>
        <a:off x="409575" y="13696950"/>
        <a:ext cx="92487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-999</v>
      </c>
      <c r="B1" s="18" t="s">
        <v>67</v>
      </c>
    </row>
    <row r="2" ht="12.75">
      <c r="B2" s="19" t="s">
        <v>68</v>
      </c>
    </row>
    <row r="3" ht="12.75">
      <c r="B3" t="s">
        <v>69</v>
      </c>
    </row>
    <row r="4" ht="12.75">
      <c r="B4" t="s">
        <v>70</v>
      </c>
    </row>
    <row r="6" ht="12.75">
      <c r="B6" t="s">
        <v>71</v>
      </c>
    </row>
    <row r="7" ht="12.75">
      <c r="B7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75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38" sqref="S38"/>
    </sheetView>
  </sheetViews>
  <sheetFormatPr defaultColWidth="9.140625" defaultRowHeight="12.75"/>
  <cols>
    <col min="1" max="1" width="46.421875" style="3" customWidth="1"/>
    <col min="2" max="2" width="6.7109375" style="3" hidden="1" customWidth="1"/>
    <col min="3" max="4" width="8.7109375" style="3" hidden="1" customWidth="1"/>
    <col min="5" max="5" width="8.7109375" style="3" customWidth="1"/>
    <col min="6" max="6" width="1.8515625" style="3" customWidth="1"/>
    <col min="7" max="7" width="6.7109375" style="3" customWidth="1"/>
    <col min="8" max="8" width="7.7109375" style="3" customWidth="1"/>
    <col min="9" max="9" width="8.28125" style="3" customWidth="1"/>
    <col min="10" max="10" width="8.8515625" style="3" customWidth="1"/>
    <col min="11" max="12" width="8.7109375" style="3" customWidth="1"/>
    <col min="13" max="14" width="9.57421875" style="3" customWidth="1"/>
    <col min="15" max="15" width="9.28125" style="3" bestFit="1" customWidth="1"/>
    <col min="16" max="19" width="9.140625" style="3" customWidth="1"/>
    <col min="20" max="20" width="9.28125" style="3" bestFit="1" customWidth="1"/>
    <col min="21" max="21" width="9.140625" style="3" customWidth="1"/>
    <col min="22" max="22" width="9.8515625" style="3" bestFit="1" customWidth="1"/>
    <col min="23" max="23" width="9.7109375" style="3" bestFit="1" customWidth="1"/>
    <col min="24" max="24" width="10.421875" style="3" bestFit="1" customWidth="1"/>
    <col min="25" max="25" width="9.140625" style="3" customWidth="1"/>
    <col min="26" max="26" width="10.7109375" style="3" customWidth="1"/>
    <col min="27" max="16384" width="9.140625" style="3" customWidth="1"/>
  </cols>
  <sheetData>
    <row r="1" spans="1:14" ht="16.5">
      <c r="A1" s="124" t="s">
        <v>223</v>
      </c>
      <c r="B1" s="12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s="4" customFormat="1" ht="16.5">
      <c r="A2" s="125" t="s">
        <v>193</v>
      </c>
      <c r="B2" s="125"/>
      <c r="C2" s="5"/>
      <c r="D2" s="5"/>
      <c r="E2" s="5"/>
      <c r="F2" s="5"/>
      <c r="G2" s="5"/>
      <c r="H2" s="5"/>
      <c r="N2" s="5"/>
      <c r="O2" s="82"/>
      <c r="P2" s="82"/>
    </row>
    <row r="3" spans="1:14" ht="5.25" customHeight="1">
      <c r="A3" s="68"/>
      <c r="B3" s="68"/>
      <c r="C3" s="68"/>
      <c r="D3" s="69"/>
      <c r="E3" s="69"/>
      <c r="F3" s="69"/>
      <c r="G3" s="70"/>
      <c r="H3" s="67"/>
      <c r="I3" s="67"/>
      <c r="J3" s="67"/>
      <c r="K3" s="67"/>
      <c r="L3" s="67"/>
      <c r="M3" s="67"/>
      <c r="N3" s="67"/>
    </row>
    <row r="4" spans="1:16" ht="15.75">
      <c r="A4" s="16" t="s">
        <v>250</v>
      </c>
      <c r="B4" s="16"/>
      <c r="C4" s="154">
        <v>2000</v>
      </c>
      <c r="D4" s="154">
        <v>2001</v>
      </c>
      <c r="E4" s="154">
        <v>2002</v>
      </c>
      <c r="F4" s="154"/>
      <c r="G4" s="154">
        <v>2003</v>
      </c>
      <c r="H4" s="154">
        <v>2004</v>
      </c>
      <c r="I4" s="154">
        <v>2005</v>
      </c>
      <c r="J4" s="154">
        <v>2006</v>
      </c>
      <c r="K4" s="154">
        <v>2007</v>
      </c>
      <c r="L4" s="155">
        <v>2008</v>
      </c>
      <c r="M4" s="154">
        <v>2009</v>
      </c>
      <c r="N4" s="154">
        <v>2010</v>
      </c>
      <c r="O4" s="154">
        <v>2011</v>
      </c>
      <c r="P4" s="154">
        <v>2012</v>
      </c>
    </row>
    <row r="5" spans="1:16" ht="15.75" customHeight="1">
      <c r="A5" s="71"/>
      <c r="B5" s="71"/>
      <c r="C5" s="156" t="s">
        <v>124</v>
      </c>
      <c r="D5" s="156" t="s">
        <v>293</v>
      </c>
      <c r="E5" s="156" t="s">
        <v>125</v>
      </c>
      <c r="F5" s="156"/>
      <c r="G5" s="156" t="s">
        <v>133</v>
      </c>
      <c r="H5" s="156" t="s">
        <v>146</v>
      </c>
      <c r="I5" s="156" t="s">
        <v>169</v>
      </c>
      <c r="J5" s="156" t="s">
        <v>176</v>
      </c>
      <c r="K5" s="156" t="s">
        <v>184</v>
      </c>
      <c r="L5" s="158" t="s">
        <v>203</v>
      </c>
      <c r="M5" s="156" t="s">
        <v>222</v>
      </c>
      <c r="N5" s="156" t="s">
        <v>249</v>
      </c>
      <c r="O5" s="156" t="s">
        <v>256</v>
      </c>
      <c r="P5" s="156" t="s">
        <v>294</v>
      </c>
    </row>
    <row r="6" spans="1:16" ht="15.75">
      <c r="A6" s="2" t="s">
        <v>138</v>
      </c>
      <c r="B6" s="2"/>
      <c r="C6" s="4"/>
      <c r="D6" s="4"/>
      <c r="E6" s="4"/>
      <c r="F6" s="4"/>
      <c r="G6" s="4"/>
      <c r="H6" s="72"/>
      <c r="I6" s="4"/>
      <c r="J6" s="4"/>
      <c r="K6" s="72"/>
      <c r="L6" s="72"/>
      <c r="M6" s="72"/>
      <c r="N6" s="72"/>
      <c r="O6" s="72"/>
      <c r="P6" s="72" t="s">
        <v>64</v>
      </c>
    </row>
    <row r="7" spans="1:14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>
      <c r="A8" s="2" t="s">
        <v>300</v>
      </c>
      <c r="B8" s="209">
        <v>13</v>
      </c>
      <c r="C8" s="4" t="s">
        <v>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customHeight="1">
      <c r="A9" s="73" t="s">
        <v>186</v>
      </c>
      <c r="B9" s="7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7" ht="18">
      <c r="A10" s="74" t="s">
        <v>302</v>
      </c>
      <c r="B10" s="74"/>
      <c r="C10" s="29">
        <v>38.02695744680851</v>
      </c>
      <c r="D10" s="10">
        <v>3</v>
      </c>
      <c r="E10" s="10">
        <v>43</v>
      </c>
      <c r="F10" s="10"/>
      <c r="G10" s="4">
        <v>73</v>
      </c>
      <c r="H10" s="4">
        <v>70</v>
      </c>
      <c r="I10" s="7">
        <v>95</v>
      </c>
      <c r="J10" s="7">
        <v>146</v>
      </c>
      <c r="K10" s="7">
        <v>132</v>
      </c>
      <c r="L10" s="7">
        <v>166</v>
      </c>
      <c r="M10" s="7">
        <v>258</v>
      </c>
      <c r="N10" s="7">
        <v>207</v>
      </c>
      <c r="O10" s="7">
        <v>45</v>
      </c>
      <c r="P10" s="7">
        <v>47</v>
      </c>
      <c r="Q10" s="7"/>
    </row>
    <row r="11" spans="1:17" ht="15">
      <c r="A11" s="74" t="s">
        <v>237</v>
      </c>
      <c r="B11" s="74"/>
      <c r="C11" s="8" t="s">
        <v>44</v>
      </c>
      <c r="D11" s="199">
        <v>0</v>
      </c>
      <c r="E11" s="199">
        <v>0</v>
      </c>
      <c r="F11" s="10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7">
        <v>22</v>
      </c>
      <c r="M11" s="7">
        <v>30</v>
      </c>
      <c r="N11" s="7">
        <v>30</v>
      </c>
      <c r="O11" s="7">
        <v>152</v>
      </c>
      <c r="P11" s="7">
        <v>242</v>
      </c>
      <c r="Q11" s="7"/>
    </row>
    <row r="12" spans="1:16" ht="18">
      <c r="A12" s="74" t="s">
        <v>304</v>
      </c>
      <c r="B12" s="74"/>
      <c r="C12" s="14">
        <v>1</v>
      </c>
      <c r="D12" s="199">
        <v>0</v>
      </c>
      <c r="E12" s="199">
        <v>0</v>
      </c>
      <c r="F12" s="8"/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30</v>
      </c>
      <c r="M12" s="199">
        <v>31</v>
      </c>
      <c r="N12" s="199">
        <v>29</v>
      </c>
      <c r="O12" s="199">
        <v>18</v>
      </c>
      <c r="P12" s="199">
        <v>12</v>
      </c>
    </row>
    <row r="13" spans="1:16" ht="15">
      <c r="A13" s="75" t="s">
        <v>76</v>
      </c>
      <c r="B13" s="75"/>
      <c r="C13" s="29">
        <v>39.02695744680851</v>
      </c>
      <c r="D13" s="23">
        <v>3</v>
      </c>
      <c r="E13" s="14">
        <v>43</v>
      </c>
      <c r="F13" s="14">
        <v>0</v>
      </c>
      <c r="G13" s="4">
        <v>73</v>
      </c>
      <c r="H13" s="4">
        <v>70</v>
      </c>
      <c r="I13" s="7">
        <v>95</v>
      </c>
      <c r="J13" s="7">
        <v>146</v>
      </c>
      <c r="K13" s="7">
        <v>132</v>
      </c>
      <c r="L13" s="208">
        <v>218</v>
      </c>
      <c r="M13" s="7">
        <v>319</v>
      </c>
      <c r="N13" s="7">
        <v>266</v>
      </c>
      <c r="O13" s="7">
        <v>215</v>
      </c>
      <c r="P13" s="7">
        <v>301</v>
      </c>
    </row>
    <row r="14" spans="1:16" ht="17.25" customHeight="1">
      <c r="A14" s="73" t="s">
        <v>301</v>
      </c>
      <c r="B14" s="73"/>
      <c r="C14" s="4"/>
      <c r="D14" s="7"/>
      <c r="E14" s="4"/>
      <c r="F14" s="4"/>
      <c r="G14" s="4"/>
      <c r="H14" s="4"/>
      <c r="I14" s="7"/>
      <c r="J14" s="7"/>
      <c r="K14" s="7"/>
      <c r="L14" s="7"/>
      <c r="M14" s="7"/>
      <c r="N14" s="7"/>
      <c r="O14" s="7"/>
      <c r="P14" s="7"/>
    </row>
    <row r="15" spans="1:16" ht="15">
      <c r="A15" s="74" t="s">
        <v>6</v>
      </c>
      <c r="B15" s="74"/>
      <c r="C15" s="14">
        <v>57.016999999999996</v>
      </c>
      <c r="D15" s="10">
        <v>45</v>
      </c>
      <c r="E15" s="10">
        <v>63</v>
      </c>
      <c r="F15" s="10"/>
      <c r="G15" s="4">
        <v>76</v>
      </c>
      <c r="H15" s="7">
        <v>80</v>
      </c>
      <c r="I15" s="7">
        <v>67</v>
      </c>
      <c r="J15" s="7">
        <v>92</v>
      </c>
      <c r="K15" s="7">
        <v>88</v>
      </c>
      <c r="L15" s="7">
        <v>73</v>
      </c>
      <c r="M15" s="7">
        <v>75</v>
      </c>
      <c r="N15" s="7">
        <v>101</v>
      </c>
      <c r="O15" s="7">
        <v>69</v>
      </c>
      <c r="P15" s="7">
        <v>75</v>
      </c>
    </row>
    <row r="16" spans="1:18" ht="18">
      <c r="A16" s="74" t="s">
        <v>303</v>
      </c>
      <c r="B16" s="74"/>
      <c r="C16" s="14">
        <v>45.314042553191484</v>
      </c>
      <c r="D16" s="10">
        <v>78</v>
      </c>
      <c r="E16" s="10">
        <v>114</v>
      </c>
      <c r="F16" s="10"/>
      <c r="G16" s="4">
        <v>123</v>
      </c>
      <c r="H16" s="4">
        <v>153</v>
      </c>
      <c r="I16" s="7">
        <v>126</v>
      </c>
      <c r="J16" s="7">
        <v>140</v>
      </c>
      <c r="K16" s="7">
        <v>140</v>
      </c>
      <c r="L16" s="208">
        <v>114</v>
      </c>
      <c r="M16" s="7">
        <v>111</v>
      </c>
      <c r="N16" s="7">
        <v>105</v>
      </c>
      <c r="O16" s="7">
        <v>85</v>
      </c>
      <c r="P16" s="7">
        <v>77</v>
      </c>
      <c r="R16" s="7"/>
    </row>
    <row r="17" spans="1:16" ht="15">
      <c r="A17" s="74" t="s">
        <v>5</v>
      </c>
      <c r="B17" s="74"/>
      <c r="C17" s="31" t="s">
        <v>47</v>
      </c>
      <c r="D17" s="199">
        <v>0</v>
      </c>
      <c r="E17" s="199">
        <v>0</v>
      </c>
      <c r="F17" s="199"/>
      <c r="G17" s="210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32</v>
      </c>
    </row>
    <row r="18" spans="1:16" ht="15">
      <c r="A18" s="74" t="s">
        <v>101</v>
      </c>
      <c r="B18" s="74"/>
      <c r="C18" s="8">
        <v>25</v>
      </c>
      <c r="D18" s="10">
        <v>26</v>
      </c>
      <c r="E18" s="10">
        <v>26</v>
      </c>
      <c r="F18" s="10"/>
      <c r="G18" s="4">
        <v>27</v>
      </c>
      <c r="H18" s="4">
        <v>22</v>
      </c>
      <c r="I18" s="7">
        <v>25</v>
      </c>
      <c r="J18" s="7">
        <v>28</v>
      </c>
      <c r="K18" s="7">
        <v>35</v>
      </c>
      <c r="L18" s="7">
        <v>32</v>
      </c>
      <c r="M18" s="7">
        <v>32</v>
      </c>
      <c r="N18" s="7">
        <v>36</v>
      </c>
      <c r="O18" s="7">
        <v>54</v>
      </c>
      <c r="P18" s="7">
        <v>57</v>
      </c>
    </row>
    <row r="19" spans="1:16" ht="15">
      <c r="A19" s="75" t="s">
        <v>76</v>
      </c>
      <c r="B19" s="75"/>
      <c r="C19" s="32">
        <f>SUM(C15:C18)</f>
        <v>127.33104255319148</v>
      </c>
      <c r="D19" s="10">
        <v>149</v>
      </c>
      <c r="E19" s="30">
        <v>203</v>
      </c>
      <c r="F19" s="30">
        <v>0</v>
      </c>
      <c r="G19" s="4">
        <v>226</v>
      </c>
      <c r="H19" s="4">
        <v>255</v>
      </c>
      <c r="I19" s="7">
        <v>218</v>
      </c>
      <c r="J19" s="7">
        <v>260</v>
      </c>
      <c r="K19" s="7">
        <v>263</v>
      </c>
      <c r="L19" s="7">
        <v>219</v>
      </c>
      <c r="M19" s="7">
        <v>218</v>
      </c>
      <c r="N19" s="7">
        <v>242</v>
      </c>
      <c r="O19" s="7">
        <v>208</v>
      </c>
      <c r="P19" s="7">
        <v>241</v>
      </c>
    </row>
    <row r="20" spans="1:16" s="1" customFormat="1" ht="15" customHeight="1">
      <c r="A20" s="2" t="s">
        <v>139</v>
      </c>
      <c r="B20" s="2"/>
      <c r="C20" s="22">
        <v>166.358</v>
      </c>
      <c r="D20" s="196">
        <f>SUM(D13,D19)</f>
        <v>152</v>
      </c>
      <c r="E20" s="148">
        <f>SUM(E13,E19)</f>
        <v>246</v>
      </c>
      <c r="F20" s="148"/>
      <c r="G20" s="197">
        <f aca="true" t="shared" si="0" ref="G20:M20">SUM(G13,G19)</f>
        <v>299</v>
      </c>
      <c r="H20" s="197">
        <f t="shared" si="0"/>
        <v>325</v>
      </c>
      <c r="I20" s="198">
        <f t="shared" si="0"/>
        <v>313</v>
      </c>
      <c r="J20" s="198">
        <f t="shared" si="0"/>
        <v>406</v>
      </c>
      <c r="K20" s="198">
        <f t="shared" si="0"/>
        <v>395</v>
      </c>
      <c r="L20" s="198">
        <f t="shared" si="0"/>
        <v>437</v>
      </c>
      <c r="M20" s="198">
        <f t="shared" si="0"/>
        <v>537</v>
      </c>
      <c r="N20" s="198">
        <f>SUM(N13,N19)</f>
        <v>508</v>
      </c>
      <c r="O20" s="198">
        <f>SUM(O13,O19)</f>
        <v>423</v>
      </c>
      <c r="P20" s="198">
        <f>SUM(P13,P19)</f>
        <v>542</v>
      </c>
    </row>
    <row r="21" spans="1:14" ht="6.75" customHeight="1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7"/>
      <c r="M21" s="7"/>
      <c r="N21" s="7"/>
    </row>
    <row r="22" spans="1:14" ht="18.75">
      <c r="A22" s="2" t="s">
        <v>247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7"/>
      <c r="M22" s="7"/>
      <c r="N22" s="7"/>
    </row>
    <row r="23" spans="1:16" ht="15">
      <c r="A23" s="4" t="s">
        <v>7</v>
      </c>
      <c r="B23" s="4"/>
      <c r="C23" s="4">
        <v>15</v>
      </c>
      <c r="D23" s="9">
        <v>19</v>
      </c>
      <c r="E23" s="9">
        <v>24</v>
      </c>
      <c r="F23" s="9"/>
      <c r="G23" s="4">
        <v>24</v>
      </c>
      <c r="H23" s="4">
        <v>22</v>
      </c>
      <c r="I23" s="7">
        <v>60</v>
      </c>
      <c r="J23" s="7">
        <v>34</v>
      </c>
      <c r="K23" s="7">
        <v>28</v>
      </c>
      <c r="L23" s="7">
        <v>26</v>
      </c>
      <c r="M23" s="7">
        <v>26</v>
      </c>
      <c r="N23" s="7">
        <v>25</v>
      </c>
      <c r="O23" s="7">
        <v>27</v>
      </c>
      <c r="P23" s="23">
        <v>23.047</v>
      </c>
    </row>
    <row r="24" spans="1:16" ht="15">
      <c r="A24" s="4" t="s">
        <v>8</v>
      </c>
      <c r="B24" s="4"/>
      <c r="C24" s="4">
        <v>22</v>
      </c>
      <c r="D24" s="7">
        <v>22</v>
      </c>
      <c r="E24" s="4">
        <v>26</v>
      </c>
      <c r="F24" s="4"/>
      <c r="G24" s="4">
        <v>28</v>
      </c>
      <c r="H24" s="4">
        <v>33</v>
      </c>
      <c r="I24" s="7">
        <v>52</v>
      </c>
      <c r="J24" s="7">
        <v>44</v>
      </c>
      <c r="K24" s="7">
        <v>45</v>
      </c>
      <c r="L24" s="7">
        <v>51</v>
      </c>
      <c r="M24" s="7">
        <v>56</v>
      </c>
      <c r="N24" s="7">
        <v>59</v>
      </c>
      <c r="O24" s="7">
        <v>68</v>
      </c>
      <c r="P24" s="23">
        <v>74</v>
      </c>
    </row>
    <row r="25" spans="1:27" ht="18">
      <c r="A25" s="4" t="s">
        <v>315</v>
      </c>
      <c r="B25" s="209"/>
      <c r="C25" s="8" t="s">
        <v>47</v>
      </c>
      <c r="D25" s="7">
        <v>9</v>
      </c>
      <c r="E25" s="4">
        <v>14</v>
      </c>
      <c r="F25" s="4"/>
      <c r="G25" s="4">
        <v>13</v>
      </c>
      <c r="H25" s="4">
        <v>13</v>
      </c>
      <c r="I25" s="7">
        <v>12</v>
      </c>
      <c r="J25" s="7">
        <v>17</v>
      </c>
      <c r="K25" s="7">
        <v>9</v>
      </c>
      <c r="L25" s="7">
        <v>12</v>
      </c>
      <c r="M25" s="7">
        <v>12</v>
      </c>
      <c r="N25" s="23">
        <v>11.5</v>
      </c>
      <c r="O25" s="23">
        <v>11</v>
      </c>
      <c r="P25" s="23">
        <v>11.32999993</v>
      </c>
      <c r="R25" s="149"/>
      <c r="S25" s="149"/>
      <c r="T25" s="149"/>
      <c r="U25" s="149"/>
      <c r="V25" s="149"/>
      <c r="W25" s="149"/>
      <c r="X25" s="149"/>
      <c r="Y25" s="149"/>
      <c r="Z25" s="149"/>
      <c r="AA25" s="149"/>
    </row>
    <row r="26" spans="1:27" ht="18">
      <c r="A26" s="4" t="s">
        <v>316</v>
      </c>
      <c r="B26" s="209"/>
      <c r="C26" s="8" t="s">
        <v>47</v>
      </c>
      <c r="D26" s="7">
        <v>79</v>
      </c>
      <c r="E26" s="4">
        <v>116</v>
      </c>
      <c r="F26" s="4"/>
      <c r="G26" s="4">
        <v>188</v>
      </c>
      <c r="H26" s="4">
        <v>180</v>
      </c>
      <c r="I26" s="7">
        <v>542</v>
      </c>
      <c r="J26" s="7">
        <v>820</v>
      </c>
      <c r="K26" s="7">
        <v>929</v>
      </c>
      <c r="L26" s="7">
        <v>831</v>
      </c>
      <c r="M26" s="23">
        <v>807</v>
      </c>
      <c r="N26" s="23">
        <v>749</v>
      </c>
      <c r="O26" s="23">
        <v>777</v>
      </c>
      <c r="P26" s="23">
        <v>783</v>
      </c>
      <c r="R26" s="150"/>
      <c r="S26" s="150"/>
      <c r="T26" s="151"/>
      <c r="U26" s="150"/>
      <c r="V26" s="150"/>
      <c r="W26" s="151"/>
      <c r="X26" s="151"/>
      <c r="Y26" s="149"/>
      <c r="Z26" s="152"/>
      <c r="AA26" s="149"/>
    </row>
    <row r="27" spans="1:27" ht="18.75">
      <c r="A27" s="4" t="s">
        <v>318</v>
      </c>
      <c r="B27" s="4"/>
      <c r="C27" s="8" t="s">
        <v>47</v>
      </c>
      <c r="D27" s="8" t="s">
        <v>47</v>
      </c>
      <c r="E27" s="8" t="s">
        <v>47</v>
      </c>
      <c r="F27" s="25" t="s">
        <v>150</v>
      </c>
      <c r="G27" s="8">
        <v>23</v>
      </c>
      <c r="H27" s="8">
        <v>28</v>
      </c>
      <c r="I27" s="9">
        <v>29</v>
      </c>
      <c r="J27" s="9">
        <v>33</v>
      </c>
      <c r="K27" s="9">
        <v>29</v>
      </c>
      <c r="L27" s="9">
        <v>33</v>
      </c>
      <c r="M27" s="9">
        <v>36</v>
      </c>
      <c r="N27" s="9">
        <v>40</v>
      </c>
      <c r="O27" s="9">
        <v>43</v>
      </c>
      <c r="P27" s="10">
        <v>41.16726592</v>
      </c>
      <c r="R27" s="149"/>
      <c r="S27" s="149"/>
      <c r="T27" s="153"/>
      <c r="U27" s="149"/>
      <c r="V27" s="153"/>
      <c r="W27" s="149"/>
      <c r="X27" s="153"/>
      <c r="Y27" s="149"/>
      <c r="Z27" s="152"/>
      <c r="AA27" s="149"/>
    </row>
    <row r="28" spans="1:27" ht="18.75">
      <c r="A28" s="77" t="s">
        <v>319</v>
      </c>
      <c r="B28" s="77"/>
      <c r="C28" s="8" t="s">
        <v>47</v>
      </c>
      <c r="D28" s="8" t="s">
        <v>47</v>
      </c>
      <c r="E28" s="8" t="s">
        <v>47</v>
      </c>
      <c r="F28" s="25" t="s">
        <v>150</v>
      </c>
      <c r="G28" s="8">
        <v>53</v>
      </c>
      <c r="H28" s="4">
        <v>56</v>
      </c>
      <c r="I28" s="7">
        <v>57</v>
      </c>
      <c r="J28" s="7">
        <v>63</v>
      </c>
      <c r="K28" s="7">
        <v>67</v>
      </c>
      <c r="L28" s="7">
        <v>64</v>
      </c>
      <c r="M28" s="7">
        <v>64</v>
      </c>
      <c r="N28" s="7">
        <v>63</v>
      </c>
      <c r="O28" s="7">
        <v>61</v>
      </c>
      <c r="P28" s="23">
        <v>61.876285</v>
      </c>
      <c r="R28" s="149"/>
      <c r="S28" s="149"/>
      <c r="T28" s="153"/>
      <c r="U28" s="149"/>
      <c r="V28" s="149"/>
      <c r="W28" s="153"/>
      <c r="X28" s="153"/>
      <c r="Y28" s="149"/>
      <c r="Z28" s="152"/>
      <c r="AA28" s="149"/>
    </row>
    <row r="29" spans="1:27" ht="18.75">
      <c r="A29" s="77" t="s">
        <v>320</v>
      </c>
      <c r="B29" s="77"/>
      <c r="C29" s="8" t="s">
        <v>47</v>
      </c>
      <c r="D29" s="8" t="s">
        <v>47</v>
      </c>
      <c r="E29" s="8" t="s">
        <v>47</v>
      </c>
      <c r="F29" s="25" t="s">
        <v>150</v>
      </c>
      <c r="G29" s="8">
        <v>3</v>
      </c>
      <c r="H29" s="4">
        <v>2</v>
      </c>
      <c r="I29" s="7">
        <v>2</v>
      </c>
      <c r="J29" s="7">
        <v>3</v>
      </c>
      <c r="K29" s="7">
        <v>2</v>
      </c>
      <c r="L29" s="7">
        <v>5</v>
      </c>
      <c r="M29" s="7">
        <v>2</v>
      </c>
      <c r="N29" s="7">
        <v>5</v>
      </c>
      <c r="O29" s="7">
        <v>2</v>
      </c>
      <c r="P29" s="23">
        <v>0.5454213200000001</v>
      </c>
      <c r="R29" s="149"/>
      <c r="S29" s="149"/>
      <c r="T29" s="153"/>
      <c r="U29" s="149"/>
      <c r="V29" s="149"/>
      <c r="W29" s="153"/>
      <c r="X29" s="153"/>
      <c r="Y29" s="149"/>
      <c r="Z29" s="152"/>
      <c r="AA29" s="149"/>
    </row>
    <row r="30" spans="1:27" ht="18.75">
      <c r="A30" s="77" t="s">
        <v>321</v>
      </c>
      <c r="B30" s="77"/>
      <c r="C30" s="8" t="s">
        <v>47</v>
      </c>
      <c r="D30" s="8" t="s">
        <v>47</v>
      </c>
      <c r="E30" s="8" t="s">
        <v>47</v>
      </c>
      <c r="F30" s="25" t="s">
        <v>150</v>
      </c>
      <c r="G30" s="8">
        <v>71</v>
      </c>
      <c r="H30" s="4">
        <v>116</v>
      </c>
      <c r="I30" s="7">
        <v>110</v>
      </c>
      <c r="J30" s="7">
        <v>35</v>
      </c>
      <c r="K30" s="38">
        <v>1</v>
      </c>
      <c r="R30" s="149"/>
      <c r="S30" s="149"/>
      <c r="T30" s="153"/>
      <c r="U30" s="149"/>
      <c r="V30" s="149"/>
      <c r="W30" s="153"/>
      <c r="X30" s="153"/>
      <c r="Y30" s="149"/>
      <c r="Z30" s="152"/>
      <c r="AA30" s="149"/>
    </row>
    <row r="31" spans="1:27" ht="15.75">
      <c r="A31" s="77" t="s">
        <v>314</v>
      </c>
      <c r="B31" s="77"/>
      <c r="C31" s="8"/>
      <c r="D31" s="8"/>
      <c r="E31" s="8"/>
      <c r="F31" s="25"/>
      <c r="G31" s="8"/>
      <c r="H31" s="4"/>
      <c r="I31" s="7"/>
      <c r="J31" s="7">
        <v>160</v>
      </c>
      <c r="K31" s="38">
        <v>251</v>
      </c>
      <c r="L31" s="38">
        <v>129</v>
      </c>
      <c r="M31" s="7">
        <v>159</v>
      </c>
      <c r="N31" s="23">
        <v>75.4</v>
      </c>
      <c r="O31" s="7">
        <v>70</v>
      </c>
      <c r="P31" s="7">
        <v>36</v>
      </c>
      <c r="R31" s="149"/>
      <c r="S31" s="149"/>
      <c r="T31" s="153"/>
      <c r="U31" s="149"/>
      <c r="V31" s="149"/>
      <c r="W31" s="153"/>
      <c r="X31" s="153"/>
      <c r="Y31" s="149"/>
      <c r="Z31" s="152"/>
      <c r="AA31" s="149"/>
    </row>
    <row r="32" spans="1:27" ht="16.5">
      <c r="A32" s="201" t="s">
        <v>323</v>
      </c>
      <c r="B32" s="201"/>
      <c r="C32" s="8"/>
      <c r="D32" s="8"/>
      <c r="E32" s="8"/>
      <c r="F32" s="25"/>
      <c r="G32" s="8" t="s">
        <v>47</v>
      </c>
      <c r="H32" s="8" t="s">
        <v>47</v>
      </c>
      <c r="I32" s="8" t="s">
        <v>47</v>
      </c>
      <c r="J32" s="10">
        <v>163</v>
      </c>
      <c r="K32" s="10">
        <v>173.916</v>
      </c>
      <c r="L32" s="10">
        <v>193.367</v>
      </c>
      <c r="M32" s="10">
        <v>200.506</v>
      </c>
      <c r="N32" s="10">
        <v>187</v>
      </c>
      <c r="O32" s="10">
        <v>188</v>
      </c>
      <c r="P32" s="10">
        <v>193</v>
      </c>
      <c r="R32" s="149"/>
      <c r="S32" s="149"/>
      <c r="T32" s="153"/>
      <c r="U32" s="149"/>
      <c r="V32" s="149"/>
      <c r="W32" s="153"/>
      <c r="X32" s="153"/>
      <c r="Y32" s="149"/>
      <c r="Z32" s="152"/>
      <c r="AA32" s="149"/>
    </row>
    <row r="33" spans="1:16" ht="18.75">
      <c r="A33" s="4" t="s">
        <v>190</v>
      </c>
      <c r="B33" s="4"/>
      <c r="C33" s="4">
        <v>75</v>
      </c>
      <c r="D33" s="9">
        <v>107</v>
      </c>
      <c r="E33" s="9">
        <v>148</v>
      </c>
      <c r="F33" s="25" t="s">
        <v>150</v>
      </c>
      <c r="G33" s="4">
        <v>71</v>
      </c>
      <c r="H33" s="4">
        <v>82</v>
      </c>
      <c r="I33" s="7">
        <v>129</v>
      </c>
      <c r="J33" s="23">
        <v>13</v>
      </c>
      <c r="K33" s="23">
        <v>84.084</v>
      </c>
      <c r="L33" s="23">
        <v>44.63300000000001</v>
      </c>
      <c r="M33" s="23">
        <v>22.494</v>
      </c>
      <c r="N33" s="23">
        <v>53</v>
      </c>
      <c r="O33" s="23">
        <v>52</v>
      </c>
      <c r="P33" s="23">
        <v>68</v>
      </c>
    </row>
    <row r="34" spans="1:16" s="1" customFormat="1" ht="15.75">
      <c r="A34" s="2" t="s">
        <v>140</v>
      </c>
      <c r="B34" s="2"/>
      <c r="C34" s="2">
        <v>112</v>
      </c>
      <c r="D34" s="24">
        <v>236</v>
      </c>
      <c r="E34" s="2">
        <v>328</v>
      </c>
      <c r="F34" s="2"/>
      <c r="G34" s="2">
        <v>474</v>
      </c>
      <c r="H34" s="2">
        <v>532</v>
      </c>
      <c r="I34" s="24">
        <v>993</v>
      </c>
      <c r="J34" s="64">
        <v>1214</v>
      </c>
      <c r="K34" s="64">
        <v>1369</v>
      </c>
      <c r="L34" s="64">
        <v>1248</v>
      </c>
      <c r="M34" s="64">
        <v>1216.4</v>
      </c>
      <c r="N34" s="64">
        <v>1192.789</v>
      </c>
      <c r="O34" s="64">
        <v>1229.208</v>
      </c>
      <c r="P34" s="64">
        <v>1291.96597217</v>
      </c>
    </row>
    <row r="35" spans="1:15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5.75">
      <c r="A36" s="2" t="s">
        <v>224</v>
      </c>
      <c r="B36" s="2"/>
      <c r="C36" s="148">
        <f>C20+C34</f>
        <v>278.358</v>
      </c>
      <c r="D36" s="148">
        <f>D20+D34</f>
        <v>388</v>
      </c>
      <c r="E36" s="148">
        <f>E20+E34</f>
        <v>574</v>
      </c>
      <c r="F36" s="148"/>
      <c r="G36" s="148">
        <f aca="true" t="shared" si="1" ref="G36:P36">G20+G34</f>
        <v>773</v>
      </c>
      <c r="H36" s="148">
        <f t="shared" si="1"/>
        <v>857</v>
      </c>
      <c r="I36" s="147">
        <f t="shared" si="1"/>
        <v>1306</v>
      </c>
      <c r="J36" s="147">
        <f t="shared" si="1"/>
        <v>1620</v>
      </c>
      <c r="K36" s="147">
        <f t="shared" si="1"/>
        <v>1764</v>
      </c>
      <c r="L36" s="147">
        <f t="shared" si="1"/>
        <v>1685</v>
      </c>
      <c r="M36" s="147">
        <f t="shared" si="1"/>
        <v>1753.4</v>
      </c>
      <c r="N36" s="147">
        <f t="shared" si="1"/>
        <v>1700.789</v>
      </c>
      <c r="O36" s="147">
        <f t="shared" si="1"/>
        <v>1652.208</v>
      </c>
      <c r="P36" s="147">
        <f t="shared" si="1"/>
        <v>1833.96597217</v>
      </c>
    </row>
    <row r="37" spans="1:14" ht="7.5" customHeight="1">
      <c r="A37" s="2"/>
      <c r="B37" s="2"/>
      <c r="C37" s="50"/>
      <c r="D37" s="50"/>
      <c r="E37" s="50"/>
      <c r="F37" s="52"/>
      <c r="G37" s="122"/>
      <c r="H37" s="122"/>
      <c r="I37" s="122"/>
      <c r="J37" s="122"/>
      <c r="K37" s="122"/>
      <c r="L37" s="122"/>
      <c r="M37" s="122"/>
      <c r="N37" s="122"/>
    </row>
    <row r="38" spans="1:14" ht="18">
      <c r="A38" s="76" t="s">
        <v>187</v>
      </c>
      <c r="B38" s="76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5"/>
      <c r="N38" s="45"/>
    </row>
    <row r="39" spans="1:16" ht="18.75">
      <c r="A39" s="33" t="s">
        <v>188</v>
      </c>
      <c r="B39" s="33"/>
      <c r="C39" s="36">
        <v>101.86</v>
      </c>
      <c r="D39" s="35">
        <v>127</v>
      </c>
      <c r="E39" s="44">
        <v>120.861</v>
      </c>
      <c r="F39" s="44"/>
      <c r="G39" s="44">
        <v>138.264</v>
      </c>
      <c r="H39" s="36">
        <v>177.773</v>
      </c>
      <c r="I39" s="36">
        <v>242.579</v>
      </c>
      <c r="J39" s="36">
        <v>299.117</v>
      </c>
      <c r="K39" s="35">
        <v>285</v>
      </c>
      <c r="L39" s="35">
        <v>345</v>
      </c>
      <c r="M39" s="36">
        <v>310.338</v>
      </c>
      <c r="N39" s="36">
        <v>293</v>
      </c>
      <c r="O39" s="36">
        <v>328.276</v>
      </c>
      <c r="P39" s="36">
        <v>318</v>
      </c>
    </row>
    <row r="40" spans="1:16" ht="18.75">
      <c r="A40" s="33" t="s">
        <v>189</v>
      </c>
      <c r="B40" s="33"/>
      <c r="C40" s="36">
        <v>22.804</v>
      </c>
      <c r="D40" s="35">
        <v>38</v>
      </c>
      <c r="E40" s="44">
        <v>49.244</v>
      </c>
      <c r="F40" s="44"/>
      <c r="G40" s="44">
        <v>84.023</v>
      </c>
      <c r="H40" s="36">
        <v>93.372</v>
      </c>
      <c r="I40" s="36">
        <v>90.987</v>
      </c>
      <c r="J40" s="36">
        <v>149.137</v>
      </c>
      <c r="K40" s="35">
        <v>218</v>
      </c>
      <c r="L40" s="35">
        <v>149</v>
      </c>
      <c r="M40" s="36">
        <v>164</v>
      </c>
      <c r="N40" s="36">
        <v>107</v>
      </c>
      <c r="O40" s="36">
        <v>157.165</v>
      </c>
      <c r="P40" s="36">
        <v>185</v>
      </c>
    </row>
    <row r="41" spans="1:16" ht="15">
      <c r="A41" s="76" t="s">
        <v>2</v>
      </c>
      <c r="B41" s="76"/>
      <c r="C41" s="36">
        <v>124.664</v>
      </c>
      <c r="D41" s="35">
        <v>165</v>
      </c>
      <c r="E41" s="44">
        <v>170.105</v>
      </c>
      <c r="F41" s="44"/>
      <c r="G41" s="44">
        <v>222.287</v>
      </c>
      <c r="H41" s="36">
        <v>271.145</v>
      </c>
      <c r="I41" s="36">
        <v>333.56600000000003</v>
      </c>
      <c r="J41" s="36">
        <v>448.254</v>
      </c>
      <c r="K41" s="35">
        <v>503</v>
      </c>
      <c r="L41" s="35">
        <f>SUM(L39:L40)</f>
        <v>494</v>
      </c>
      <c r="M41" s="44">
        <f>SUM(M39:M40)</f>
        <v>474.338</v>
      </c>
      <c r="N41" s="36">
        <v>400.08</v>
      </c>
      <c r="O41" s="36">
        <v>485.44100000000003</v>
      </c>
      <c r="P41" s="36">
        <v>504</v>
      </c>
    </row>
    <row r="42" spans="1:14" ht="7.5" customHeight="1">
      <c r="A42" s="2"/>
      <c r="B42" s="2"/>
      <c r="C42" s="50"/>
      <c r="D42" s="50"/>
      <c r="E42" s="50"/>
      <c r="F42" s="52"/>
      <c r="G42" s="50"/>
      <c r="H42" s="51"/>
      <c r="I42" s="51"/>
      <c r="J42" s="51"/>
      <c r="K42" s="35"/>
      <c r="L42" s="35"/>
      <c r="M42" s="35"/>
      <c r="N42" s="35"/>
    </row>
    <row r="43" spans="1:14" ht="21.75" customHeight="1">
      <c r="A43" s="2" t="s">
        <v>227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7"/>
      <c r="N43" s="4"/>
    </row>
    <row r="44" spans="1:14" ht="18.75" customHeight="1">
      <c r="A44" s="4" t="s">
        <v>299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"/>
      <c r="N44" s="4"/>
    </row>
    <row r="45" spans="1:16" ht="18.75" customHeight="1">
      <c r="A45" s="4" t="s">
        <v>313</v>
      </c>
      <c r="B45" s="240" t="s">
        <v>326</v>
      </c>
      <c r="C45" s="10">
        <v>30.407070876962994</v>
      </c>
      <c r="D45" s="10" t="s">
        <v>47</v>
      </c>
      <c r="E45" s="10" t="s">
        <v>47</v>
      </c>
      <c r="F45" s="10"/>
      <c r="G45" s="10" t="s">
        <v>47</v>
      </c>
      <c r="H45" s="10" t="s">
        <v>47</v>
      </c>
      <c r="I45" s="10" t="s">
        <v>47</v>
      </c>
      <c r="J45" s="10" t="s">
        <v>47</v>
      </c>
      <c r="K45" s="10" t="s">
        <v>47</v>
      </c>
      <c r="L45" s="10" t="s">
        <v>47</v>
      </c>
      <c r="M45" s="10" t="s">
        <v>47</v>
      </c>
      <c r="N45" s="10" t="s">
        <v>47</v>
      </c>
      <c r="O45" s="10" t="s">
        <v>47</v>
      </c>
      <c r="P45" s="10" t="s">
        <v>47</v>
      </c>
    </row>
    <row r="46" spans="1:16" ht="15">
      <c r="A46" s="4" t="s">
        <v>225</v>
      </c>
      <c r="B46" s="4"/>
      <c r="C46" s="10" t="s">
        <v>47</v>
      </c>
      <c r="D46" s="11">
        <v>2.409</v>
      </c>
      <c r="E46" s="47">
        <v>4.943</v>
      </c>
      <c r="F46" s="47"/>
      <c r="G46" s="10">
        <v>5.659</v>
      </c>
      <c r="H46" s="10">
        <v>5.668</v>
      </c>
      <c r="I46" s="23">
        <v>3.651</v>
      </c>
      <c r="J46" s="10">
        <v>5.491</v>
      </c>
      <c r="K46" s="10">
        <v>6</v>
      </c>
      <c r="L46" s="10">
        <v>3.502</v>
      </c>
      <c r="M46" s="10">
        <v>4.039</v>
      </c>
      <c r="N46" s="10">
        <v>4</v>
      </c>
      <c r="O46" s="10">
        <v>4.652</v>
      </c>
      <c r="P46" s="10" t="s">
        <v>47</v>
      </c>
    </row>
    <row r="47" spans="1:16" ht="15">
      <c r="A47" s="4" t="s">
        <v>183</v>
      </c>
      <c r="B47" s="4"/>
      <c r="C47" s="10">
        <v>216.23672104326118</v>
      </c>
      <c r="D47" s="10">
        <v>204.349</v>
      </c>
      <c r="E47" s="48">
        <v>251.253</v>
      </c>
      <c r="F47" s="48"/>
      <c r="G47" s="10">
        <v>248.772</v>
      </c>
      <c r="H47" s="10">
        <v>243.78</v>
      </c>
      <c r="I47" s="23">
        <v>255.513</v>
      </c>
      <c r="J47" s="10">
        <v>251.873</v>
      </c>
      <c r="K47" s="10">
        <v>261</v>
      </c>
      <c r="L47" s="10">
        <v>273.779</v>
      </c>
      <c r="M47" s="10">
        <v>292.57</v>
      </c>
      <c r="N47" s="10">
        <v>317</v>
      </c>
      <c r="O47" s="10">
        <v>256.026</v>
      </c>
      <c r="P47" s="10" t="s">
        <v>47</v>
      </c>
    </row>
    <row r="48" spans="1:16" ht="15">
      <c r="A48" s="4" t="s">
        <v>9</v>
      </c>
      <c r="B48" s="4"/>
      <c r="C48" s="10">
        <v>44.04187579020771</v>
      </c>
      <c r="D48" s="10">
        <v>45.677</v>
      </c>
      <c r="E48" s="48">
        <v>49.716</v>
      </c>
      <c r="F48" s="48"/>
      <c r="G48" s="10">
        <v>50.249</v>
      </c>
      <c r="H48" s="10">
        <v>52.966</v>
      </c>
      <c r="I48" s="23">
        <v>58.848</v>
      </c>
      <c r="J48" s="10">
        <v>61.024</v>
      </c>
      <c r="K48" s="10">
        <v>65</v>
      </c>
      <c r="L48" s="10">
        <v>67.012</v>
      </c>
      <c r="M48" s="10">
        <v>69.057</v>
      </c>
      <c r="N48" s="10">
        <v>66</v>
      </c>
      <c r="O48" s="10">
        <v>66.122</v>
      </c>
      <c r="P48" s="10" t="s">
        <v>47</v>
      </c>
    </row>
    <row r="49" spans="1:16" ht="15">
      <c r="A49" s="4" t="s">
        <v>10</v>
      </c>
      <c r="B49" s="4"/>
      <c r="C49" s="10">
        <v>-21.17928554976214</v>
      </c>
      <c r="D49" s="10">
        <v>-23.156</v>
      </c>
      <c r="E49" s="48">
        <v>-26.154</v>
      </c>
      <c r="F49" s="48"/>
      <c r="G49" s="10">
        <v>-23.765</v>
      </c>
      <c r="H49" s="10">
        <v>-24.401</v>
      </c>
      <c r="I49" s="23">
        <v>-24.703</v>
      </c>
      <c r="J49" s="10">
        <v>-24.026</v>
      </c>
      <c r="K49" s="10">
        <v>-24</v>
      </c>
      <c r="L49" s="10">
        <v>-28.726</v>
      </c>
      <c r="M49" s="10">
        <v>-23.307</v>
      </c>
      <c r="N49" s="10">
        <v>-24</v>
      </c>
      <c r="O49" s="10">
        <v>-24.727</v>
      </c>
      <c r="P49" s="10" t="s">
        <v>47</v>
      </c>
    </row>
    <row r="50" spans="1:16" ht="15">
      <c r="A50" s="4" t="s">
        <v>120</v>
      </c>
      <c r="B50" s="4"/>
      <c r="C50" s="10">
        <v>14.28349619772847</v>
      </c>
      <c r="D50" s="10">
        <v>29.12</v>
      </c>
      <c r="E50" s="48">
        <v>28.155</v>
      </c>
      <c r="F50" s="48"/>
      <c r="G50" s="10">
        <v>28.054</v>
      </c>
      <c r="H50" s="10">
        <v>34.811</v>
      </c>
      <c r="I50" s="23">
        <v>46.572</v>
      </c>
      <c r="J50" s="10">
        <v>38.898</v>
      </c>
      <c r="K50" s="10">
        <v>39</v>
      </c>
      <c r="L50" s="10">
        <v>43.471</v>
      </c>
      <c r="M50" s="10">
        <v>42</v>
      </c>
      <c r="N50" s="10">
        <v>38</v>
      </c>
      <c r="O50" s="10">
        <v>39.765</v>
      </c>
      <c r="P50" s="10" t="s">
        <v>47</v>
      </c>
    </row>
    <row r="51" spans="1:16" ht="15">
      <c r="A51" s="4" t="s">
        <v>226</v>
      </c>
      <c r="B51" s="4"/>
      <c r="C51" s="7"/>
      <c r="D51" s="7"/>
      <c r="E51" s="7"/>
      <c r="F51" s="7"/>
      <c r="G51" s="7"/>
      <c r="H51" s="7"/>
      <c r="I51" s="23"/>
      <c r="J51" s="10"/>
      <c r="K51" s="10"/>
      <c r="L51" s="10"/>
      <c r="M51" s="10"/>
      <c r="N51" s="10"/>
      <c r="O51" s="10"/>
      <c r="P51" s="10" t="s">
        <v>47</v>
      </c>
    </row>
    <row r="52" spans="1:16" ht="15">
      <c r="A52" s="4" t="s">
        <v>11</v>
      </c>
      <c r="B52" s="4"/>
      <c r="C52" s="10">
        <v>39.739</v>
      </c>
      <c r="D52" s="10">
        <v>39.07</v>
      </c>
      <c r="E52" s="48">
        <v>65.184</v>
      </c>
      <c r="F52" s="48"/>
      <c r="G52" s="10">
        <v>90.641</v>
      </c>
      <c r="H52" s="10">
        <v>90.145</v>
      </c>
      <c r="I52" s="23">
        <v>94.905</v>
      </c>
      <c r="J52" s="10">
        <v>10.34</v>
      </c>
      <c r="K52" s="10">
        <v>7.722</v>
      </c>
      <c r="L52" s="10">
        <v>11.728</v>
      </c>
      <c r="M52" s="10">
        <v>12.974</v>
      </c>
      <c r="N52" s="10">
        <v>7</v>
      </c>
      <c r="O52" s="10">
        <v>6.1</v>
      </c>
      <c r="P52" s="10" t="s">
        <v>47</v>
      </c>
    </row>
    <row r="53" spans="1:16" ht="17.25" customHeight="1">
      <c r="A53" s="4" t="s">
        <v>177</v>
      </c>
      <c r="B53" s="4"/>
      <c r="C53" s="10">
        <v>54.518</v>
      </c>
      <c r="D53" s="10">
        <v>61.639</v>
      </c>
      <c r="E53" s="48">
        <v>67.264</v>
      </c>
      <c r="F53" s="48"/>
      <c r="G53" s="10">
        <v>72.155</v>
      </c>
      <c r="H53" s="10">
        <v>80.94</v>
      </c>
      <c r="I53" s="23">
        <v>85.07</v>
      </c>
      <c r="J53" s="10">
        <v>72.379</v>
      </c>
      <c r="K53" s="10">
        <v>76</v>
      </c>
      <c r="L53" s="10">
        <v>66.34299999999999</v>
      </c>
      <c r="M53" s="10">
        <v>72</v>
      </c>
      <c r="N53" s="10">
        <v>80</v>
      </c>
      <c r="O53" s="10">
        <v>115.307</v>
      </c>
      <c r="P53" s="10" t="s">
        <v>47</v>
      </c>
    </row>
    <row r="54" spans="1:16" ht="15">
      <c r="A54" s="4" t="s">
        <v>100</v>
      </c>
      <c r="B54" s="4"/>
      <c r="C54" s="10">
        <v>12.685121641601791</v>
      </c>
      <c r="D54" s="10">
        <v>13.461</v>
      </c>
      <c r="E54" s="48">
        <v>15.361</v>
      </c>
      <c r="F54" s="48"/>
      <c r="G54" s="10">
        <v>14.884</v>
      </c>
      <c r="H54" s="10">
        <v>15.159</v>
      </c>
      <c r="I54" s="23">
        <v>15.232</v>
      </c>
      <c r="J54" s="10">
        <v>15.871</v>
      </c>
      <c r="K54" s="10">
        <v>16</v>
      </c>
      <c r="L54" s="10">
        <v>16.016</v>
      </c>
      <c r="M54" s="10">
        <v>16</v>
      </c>
      <c r="N54" s="10">
        <v>15</v>
      </c>
      <c r="O54" s="10">
        <v>13.983</v>
      </c>
      <c r="P54" s="10" t="s">
        <v>47</v>
      </c>
    </row>
    <row r="55" spans="1:16" s="1" customFormat="1" ht="15.75">
      <c r="A55" s="71" t="s">
        <v>73</v>
      </c>
      <c r="B55" s="71"/>
      <c r="C55" s="78">
        <v>390.73199999999997</v>
      </c>
      <c r="D55" s="78">
        <v>372.56899999999996</v>
      </c>
      <c r="E55" s="79">
        <v>455.722</v>
      </c>
      <c r="F55" s="79"/>
      <c r="G55" s="78">
        <v>486.649</v>
      </c>
      <c r="H55" s="78">
        <v>499.0679999999999</v>
      </c>
      <c r="I55" s="79">
        <v>535.088</v>
      </c>
      <c r="J55" s="78">
        <v>431.85</v>
      </c>
      <c r="K55" s="78">
        <v>447</v>
      </c>
      <c r="L55" s="78">
        <v>453.125</v>
      </c>
      <c r="M55" s="78">
        <v>486</v>
      </c>
      <c r="N55" s="78">
        <v>503</v>
      </c>
      <c r="O55" s="157">
        <v>477.22800000000007</v>
      </c>
      <c r="P55" s="157" t="s">
        <v>47</v>
      </c>
    </row>
    <row r="56" spans="1:14" s="1" customFormat="1" ht="15.75">
      <c r="A56" s="13" t="s">
        <v>185</v>
      </c>
      <c r="B56" s="13"/>
      <c r="C56" s="65"/>
      <c r="D56" s="65"/>
      <c r="E56" s="65"/>
      <c r="F56" s="65"/>
      <c r="G56" s="65"/>
      <c r="H56" s="66"/>
      <c r="I56" s="66"/>
      <c r="J56" s="65"/>
      <c r="K56" s="65"/>
      <c r="L56" s="66"/>
      <c r="M56" s="65"/>
      <c r="N56" s="65"/>
    </row>
    <row r="57" ht="12.75">
      <c r="A57" s="3" t="s">
        <v>305</v>
      </c>
    </row>
    <row r="58" ht="12.75">
      <c r="A58" s="3" t="s">
        <v>306</v>
      </c>
    </row>
    <row r="59" ht="12.75">
      <c r="A59" s="3" t="s">
        <v>307</v>
      </c>
    </row>
    <row r="60" ht="12.75">
      <c r="A60" s="3" t="s">
        <v>308</v>
      </c>
    </row>
    <row r="61" ht="12.75">
      <c r="A61" s="3" t="s">
        <v>309</v>
      </c>
    </row>
    <row r="62" ht="12.75">
      <c r="A62" s="3" t="s">
        <v>228</v>
      </c>
    </row>
    <row r="63" ht="12.75">
      <c r="A63" s="3" t="s">
        <v>229</v>
      </c>
    </row>
    <row r="64" ht="12.75">
      <c r="A64" s="3" t="s">
        <v>230</v>
      </c>
    </row>
    <row r="65" ht="12.75">
      <c r="A65" s="3" t="s">
        <v>137</v>
      </c>
    </row>
    <row r="66" ht="12.75">
      <c r="A66" s="3" t="s">
        <v>238</v>
      </c>
    </row>
    <row r="67" ht="12.75">
      <c r="A67" s="3" t="s">
        <v>121</v>
      </c>
    </row>
    <row r="68" ht="12.75">
      <c r="A68" s="3" t="s">
        <v>118</v>
      </c>
    </row>
    <row r="69" ht="12.75">
      <c r="A69" s="202" t="s">
        <v>317</v>
      </c>
    </row>
    <row r="70" ht="12.75">
      <c r="A70" s="3" t="s">
        <v>149</v>
      </c>
    </row>
    <row r="71" ht="12.75">
      <c r="A71" s="3" t="s">
        <v>292</v>
      </c>
    </row>
    <row r="72" spans="1:2" ht="12.75">
      <c r="A72" s="202" t="s">
        <v>322</v>
      </c>
      <c r="B72" s="202"/>
    </row>
    <row r="73" spans="1:2" ht="12.75">
      <c r="A73" s="203" t="s">
        <v>324</v>
      </c>
      <c r="B73" s="203"/>
    </row>
    <row r="74" spans="2:16" ht="14.25" customHeight="1">
      <c r="B74" s="242" t="s">
        <v>325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</row>
    <row r="75" spans="2:16" ht="15" customHeight="1">
      <c r="B75" s="241" t="s">
        <v>327</v>
      </c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</row>
    <row r="76" ht="61.5" customHeight="1"/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61" r:id="rId2"/>
  <headerFooter alignWithMargins="0">
    <oddHeader>&amp;R&amp;"Arial,Bold"&amp;18FINANCE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68"/>
  <sheetViews>
    <sheetView zoomScale="75" zoomScaleNormal="75" zoomScalePageLayoutView="0" workbookViewId="0" topLeftCell="A1">
      <selection activeCell="B66" sqref="B66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1.140625" style="0" customWidth="1"/>
    <col min="4" max="4" width="16.574218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2.7109375" style="0" customWidth="1"/>
    <col min="10" max="10" width="11.00390625" style="0" customWidth="1"/>
    <col min="11" max="12" width="11.7109375" style="0" customWidth="1"/>
    <col min="13" max="13" width="9.28125" style="0" bestFit="1" customWidth="1"/>
  </cols>
  <sheetData>
    <row r="1" s="4" customFormat="1" ht="16.5">
      <c r="A1" s="126" t="s">
        <v>220</v>
      </c>
    </row>
    <row r="2" spans="1:13" s="4" customFormat="1" ht="24.75" customHeight="1">
      <c r="A2" s="127" t="s">
        <v>295</v>
      </c>
      <c r="B2" s="5"/>
      <c r="C2" s="5"/>
      <c r="D2" s="5"/>
      <c r="E2" s="5"/>
      <c r="F2" s="5"/>
      <c r="G2" s="5"/>
      <c r="H2" s="5"/>
      <c r="I2" s="5"/>
      <c r="J2" s="82"/>
      <c r="K2" s="5"/>
      <c r="L2" s="5"/>
      <c r="M2" s="5"/>
    </row>
    <row r="3" spans="1:12" s="4" customFormat="1" ht="18.75">
      <c r="A3" s="68" t="s">
        <v>0</v>
      </c>
      <c r="B3" s="84"/>
      <c r="C3" s="85" t="s">
        <v>1</v>
      </c>
      <c r="D3" s="85"/>
      <c r="E3" s="69"/>
      <c r="F3" s="84"/>
      <c r="G3" s="85" t="s">
        <v>330</v>
      </c>
      <c r="H3" s="84"/>
      <c r="I3" s="80"/>
      <c r="J3" s="154"/>
      <c r="K3" s="85" t="s">
        <v>2</v>
      </c>
      <c r="L3" s="154"/>
    </row>
    <row r="4" spans="1:12" s="4" customFormat="1" ht="14.25" customHeight="1">
      <c r="A4" s="16"/>
      <c r="B4" s="5"/>
      <c r="C4" s="81" t="s">
        <v>328</v>
      </c>
      <c r="D4" s="81"/>
      <c r="E4" s="5"/>
      <c r="F4" s="5"/>
      <c r="G4" s="81" t="s">
        <v>147</v>
      </c>
      <c r="H4" s="5"/>
      <c r="I4" s="81"/>
      <c r="J4" s="5"/>
      <c r="K4" s="16"/>
      <c r="L4" s="16"/>
    </row>
    <row r="5" spans="1:12" s="4" customFormat="1" ht="15.75" customHeight="1">
      <c r="A5" s="71"/>
      <c r="B5" s="82"/>
      <c r="C5" s="83"/>
      <c r="D5" s="83"/>
      <c r="E5" s="82"/>
      <c r="F5" s="82"/>
      <c r="G5" s="83" t="s">
        <v>3</v>
      </c>
      <c r="H5" s="82"/>
      <c r="I5" s="83"/>
      <c r="J5" s="82"/>
      <c r="K5" s="71"/>
      <c r="L5" s="16"/>
    </row>
    <row r="6" spans="3:12" s="4" customFormat="1" ht="15">
      <c r="C6" s="7"/>
      <c r="D6" s="7"/>
      <c r="E6" s="7"/>
      <c r="F6" s="7"/>
      <c r="G6" s="7"/>
      <c r="H6" s="7"/>
      <c r="I6" s="7"/>
      <c r="J6" s="7"/>
      <c r="K6" s="6" t="s">
        <v>4</v>
      </c>
      <c r="L6" s="243"/>
    </row>
    <row r="7" spans="1:12" s="4" customFormat="1" ht="15">
      <c r="A7" s="4" t="s">
        <v>104</v>
      </c>
      <c r="C7" s="195">
        <v>4695079</v>
      </c>
      <c r="D7" s="20"/>
      <c r="E7" s="12"/>
      <c r="F7" s="7"/>
      <c r="G7" s="195">
        <v>21551000</v>
      </c>
      <c r="H7" s="7"/>
      <c r="I7" s="20"/>
      <c r="J7" s="195"/>
      <c r="K7" s="195">
        <v>26246079</v>
      </c>
      <c r="L7" s="244"/>
    </row>
    <row r="8" spans="1:12" s="4" customFormat="1" ht="15">
      <c r="A8" s="4" t="s">
        <v>105</v>
      </c>
      <c r="C8" s="195">
        <v>5768111</v>
      </c>
      <c r="D8" s="20"/>
      <c r="E8" s="12"/>
      <c r="F8" s="7"/>
      <c r="G8" s="195">
        <v>27289000</v>
      </c>
      <c r="H8" s="7"/>
      <c r="I8" s="20"/>
      <c r="J8" s="195"/>
      <c r="K8" s="195">
        <v>33057111</v>
      </c>
      <c r="L8" s="244"/>
    </row>
    <row r="9" spans="1:12" s="4" customFormat="1" ht="15">
      <c r="A9" s="4" t="s">
        <v>106</v>
      </c>
      <c r="C9" s="195">
        <v>4590209</v>
      </c>
      <c r="D9" s="20"/>
      <c r="E9" s="12"/>
      <c r="F9" s="7"/>
      <c r="G9" s="195">
        <v>19100000</v>
      </c>
      <c r="H9" s="7"/>
      <c r="I9" s="20"/>
      <c r="J9" s="195"/>
      <c r="K9" s="195">
        <v>23690209</v>
      </c>
      <c r="L9" s="244"/>
    </row>
    <row r="10" spans="1:12" s="4" customFormat="1" ht="15">
      <c r="A10" s="4" t="s">
        <v>107</v>
      </c>
      <c r="C10" s="195">
        <v>2921686</v>
      </c>
      <c r="D10" s="20"/>
      <c r="E10" s="12"/>
      <c r="F10" s="7"/>
      <c r="G10" s="195">
        <v>29327000</v>
      </c>
      <c r="H10" s="7"/>
      <c r="I10" s="20"/>
      <c r="J10" s="195"/>
      <c r="K10" s="195">
        <v>32248686</v>
      </c>
      <c r="L10" s="244"/>
    </row>
    <row r="11" spans="3:12" s="4" customFormat="1" ht="15">
      <c r="C11" s="21" t="s">
        <v>103</v>
      </c>
      <c r="D11" s="21"/>
      <c r="E11" s="17"/>
      <c r="G11" s="17"/>
      <c r="I11" s="21"/>
      <c r="J11" s="12"/>
      <c r="K11" s="12" t="s">
        <v>103</v>
      </c>
      <c r="L11" s="21"/>
    </row>
    <row r="12" spans="1:12" s="4" customFormat="1" ht="15.75">
      <c r="A12" s="71" t="s">
        <v>2</v>
      </c>
      <c r="B12" s="82"/>
      <c r="C12" s="246">
        <v>17975085</v>
      </c>
      <c r="D12" s="86"/>
      <c r="E12" s="87"/>
      <c r="F12" s="82"/>
      <c r="G12" s="246">
        <v>97267000</v>
      </c>
      <c r="H12" s="82"/>
      <c r="I12" s="86"/>
      <c r="J12" s="245"/>
      <c r="K12" s="246">
        <v>115242085</v>
      </c>
      <c r="L12" s="244"/>
    </row>
    <row r="13" ht="12.75">
      <c r="A13" t="s">
        <v>122</v>
      </c>
    </row>
    <row r="14" ht="12.75">
      <c r="A14" t="s">
        <v>329</v>
      </c>
    </row>
    <row r="16" ht="18">
      <c r="A16" s="15"/>
    </row>
    <row r="17" s="4" customFormat="1" ht="19.5">
      <c r="A17" s="124" t="s">
        <v>296</v>
      </c>
    </row>
    <row r="18" spans="1:12" s="4" customFormat="1" ht="6" customHeight="1">
      <c r="A18" s="89" t="s">
        <v>191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4" customFormat="1" ht="46.5" customHeight="1">
      <c r="A19" s="68"/>
      <c r="B19" s="251" t="s">
        <v>45</v>
      </c>
      <c r="C19" s="251"/>
      <c r="D19" s="251"/>
      <c r="E19" s="251"/>
      <c r="F19" s="251" t="s">
        <v>109</v>
      </c>
      <c r="G19" s="252"/>
      <c r="H19" s="254" t="s">
        <v>116</v>
      </c>
      <c r="I19" s="251" t="s">
        <v>110</v>
      </c>
      <c r="J19" s="251"/>
      <c r="K19" s="251"/>
      <c r="L19" s="247" t="s">
        <v>2</v>
      </c>
    </row>
    <row r="20" spans="1:12" s="4" customFormat="1" ht="38.25" customHeight="1">
      <c r="A20" s="16"/>
      <c r="B20" s="254" t="s">
        <v>141</v>
      </c>
      <c r="C20" s="253" t="s">
        <v>111</v>
      </c>
      <c r="D20" s="253"/>
      <c r="E20" s="254" t="s">
        <v>114</v>
      </c>
      <c r="F20" s="5"/>
      <c r="G20" s="5"/>
      <c r="H20" s="255"/>
      <c r="I20" s="92" t="s">
        <v>192</v>
      </c>
      <c r="J20" s="249" t="s">
        <v>112</v>
      </c>
      <c r="K20" s="250"/>
      <c r="L20" s="248"/>
    </row>
    <row r="21" spans="1:12" s="4" customFormat="1" ht="96.75" customHeight="1">
      <c r="A21" s="71" t="s">
        <v>63</v>
      </c>
      <c r="B21" s="248"/>
      <c r="C21" s="90" t="s">
        <v>143</v>
      </c>
      <c r="D21" s="90" t="s">
        <v>113</v>
      </c>
      <c r="E21" s="248"/>
      <c r="F21" s="91" t="s">
        <v>100</v>
      </c>
      <c r="G21" s="91" t="s">
        <v>115</v>
      </c>
      <c r="H21" s="248"/>
      <c r="I21" s="91" t="s">
        <v>142</v>
      </c>
      <c r="J21" s="91" t="s">
        <v>201</v>
      </c>
      <c r="K21" s="91" t="s">
        <v>117</v>
      </c>
      <c r="L21" s="248"/>
    </row>
    <row r="22" spans="10:12" s="4" customFormat="1" ht="15">
      <c r="J22" s="3"/>
      <c r="L22" s="6" t="s">
        <v>48</v>
      </c>
    </row>
    <row r="23" spans="1:14" s="4" customFormat="1" ht="15">
      <c r="A23" s="4" t="s">
        <v>14</v>
      </c>
      <c r="B23" s="28">
        <v>0</v>
      </c>
      <c r="C23" s="28">
        <v>1966</v>
      </c>
      <c r="D23" s="28">
        <v>5982</v>
      </c>
      <c r="E23" s="28">
        <v>2661</v>
      </c>
      <c r="F23" s="28">
        <v>266</v>
      </c>
      <c r="G23" s="28">
        <v>0</v>
      </c>
      <c r="H23" s="28">
        <v>0</v>
      </c>
      <c r="I23" s="28">
        <v>0</v>
      </c>
      <c r="J23" s="28">
        <v>9</v>
      </c>
      <c r="K23" s="204">
        <v>193</v>
      </c>
      <c r="L23" s="205">
        <f>SUM(B23:K23)</f>
        <v>11077</v>
      </c>
      <c r="M23" s="88"/>
      <c r="N23" s="88"/>
    </row>
    <row r="24" spans="1:14" s="4" customFormat="1" ht="15">
      <c r="A24" s="4" t="s">
        <v>15</v>
      </c>
      <c r="B24" s="28">
        <v>0</v>
      </c>
      <c r="C24" s="28">
        <v>4599</v>
      </c>
      <c r="D24" s="28">
        <v>10090</v>
      </c>
      <c r="E24" s="28">
        <v>2043</v>
      </c>
      <c r="F24" s="28">
        <v>422</v>
      </c>
      <c r="G24" s="28">
        <v>1832</v>
      </c>
      <c r="H24" s="204">
        <v>-282</v>
      </c>
      <c r="I24" s="28">
        <v>0</v>
      </c>
      <c r="J24" s="28">
        <v>119</v>
      </c>
      <c r="K24" s="204">
        <v>6840</v>
      </c>
      <c r="L24" s="205">
        <f aca="true" t="shared" si="0" ref="L24:L54">SUM(B24:K24)</f>
        <v>25663</v>
      </c>
      <c r="M24" s="88"/>
      <c r="N24" s="88"/>
    </row>
    <row r="25" spans="1:14" s="4" customFormat="1" ht="15">
      <c r="A25" s="4" t="s">
        <v>16</v>
      </c>
      <c r="B25" s="28">
        <v>3607</v>
      </c>
      <c r="C25" s="28">
        <v>2470</v>
      </c>
      <c r="D25" s="28">
        <v>2178</v>
      </c>
      <c r="E25" s="28">
        <v>1692</v>
      </c>
      <c r="F25" s="28">
        <v>287</v>
      </c>
      <c r="G25" s="28">
        <v>0</v>
      </c>
      <c r="H25" s="204">
        <v>153</v>
      </c>
      <c r="I25" s="28">
        <v>0</v>
      </c>
      <c r="J25" s="28">
        <v>25</v>
      </c>
      <c r="K25" s="204">
        <v>2161</v>
      </c>
      <c r="L25" s="205">
        <f t="shared" si="0"/>
        <v>12573</v>
      </c>
      <c r="M25" s="88"/>
      <c r="N25" s="88"/>
    </row>
    <row r="26" spans="1:14" s="4" customFormat="1" ht="15">
      <c r="A26" s="4" t="s">
        <v>17</v>
      </c>
      <c r="B26" s="28">
        <v>63</v>
      </c>
      <c r="C26" s="28">
        <v>1832</v>
      </c>
      <c r="D26" s="28">
        <v>8432</v>
      </c>
      <c r="E26" s="28">
        <v>1534</v>
      </c>
      <c r="F26" s="28">
        <v>55</v>
      </c>
      <c r="G26" s="28">
        <v>499</v>
      </c>
      <c r="H26" s="204">
        <v>-434</v>
      </c>
      <c r="I26" s="28">
        <v>1087</v>
      </c>
      <c r="J26" s="28">
        <v>148</v>
      </c>
      <c r="K26" s="204">
        <v>2979</v>
      </c>
      <c r="L26" s="205">
        <f t="shared" si="0"/>
        <v>16195</v>
      </c>
      <c r="M26" s="88"/>
      <c r="N26" s="88"/>
    </row>
    <row r="27" spans="1:14" s="4" customFormat="1" ht="15">
      <c r="A27" s="4" t="s">
        <v>18</v>
      </c>
      <c r="B27" s="28">
        <v>142</v>
      </c>
      <c r="C27" s="28">
        <v>586</v>
      </c>
      <c r="D27" s="28">
        <v>341</v>
      </c>
      <c r="E27" s="28">
        <v>685</v>
      </c>
      <c r="F27" s="28">
        <v>79</v>
      </c>
      <c r="G27" s="28">
        <v>491</v>
      </c>
      <c r="H27" s="204">
        <v>52</v>
      </c>
      <c r="I27" s="28">
        <v>0</v>
      </c>
      <c r="J27" s="28">
        <v>56</v>
      </c>
      <c r="K27" s="204">
        <v>425</v>
      </c>
      <c r="L27" s="205">
        <f t="shared" si="0"/>
        <v>2857</v>
      </c>
      <c r="M27" s="88"/>
      <c r="N27" s="88"/>
    </row>
    <row r="28" spans="1:14" s="4" customFormat="1" ht="15">
      <c r="A28" s="4" t="s">
        <v>19</v>
      </c>
      <c r="B28" s="28">
        <v>0</v>
      </c>
      <c r="C28" s="28">
        <v>1259</v>
      </c>
      <c r="D28" s="28">
        <v>8813</v>
      </c>
      <c r="E28" s="28">
        <v>1183</v>
      </c>
      <c r="F28" s="28">
        <v>250</v>
      </c>
      <c r="G28" s="28">
        <v>2724</v>
      </c>
      <c r="H28" s="204">
        <v>259</v>
      </c>
      <c r="I28" s="28">
        <v>0</v>
      </c>
      <c r="J28" s="28">
        <v>4</v>
      </c>
      <c r="K28" s="204">
        <v>3916</v>
      </c>
      <c r="L28" s="205">
        <f t="shared" si="0"/>
        <v>18408</v>
      </c>
      <c r="M28" s="88"/>
      <c r="N28" s="88"/>
    </row>
    <row r="29" spans="1:14" s="4" customFormat="1" ht="15">
      <c r="A29" s="4" t="s">
        <v>20</v>
      </c>
      <c r="B29" s="28">
        <v>0</v>
      </c>
      <c r="C29" s="28">
        <v>1529</v>
      </c>
      <c r="D29" s="28">
        <v>3132</v>
      </c>
      <c r="E29" s="28">
        <v>1248</v>
      </c>
      <c r="F29" s="28">
        <v>391</v>
      </c>
      <c r="G29" s="28">
        <v>739</v>
      </c>
      <c r="H29" s="204">
        <v>-290</v>
      </c>
      <c r="I29" s="28">
        <v>0</v>
      </c>
      <c r="J29" s="28">
        <v>270</v>
      </c>
      <c r="K29" s="204">
        <v>786</v>
      </c>
      <c r="L29" s="205">
        <f t="shared" si="0"/>
        <v>7805</v>
      </c>
      <c r="M29" s="88"/>
      <c r="N29" s="88"/>
    </row>
    <row r="30" spans="1:14" s="4" customFormat="1" ht="15">
      <c r="A30" s="4" t="s">
        <v>21</v>
      </c>
      <c r="B30" s="28">
        <v>0</v>
      </c>
      <c r="C30" s="28">
        <v>1033</v>
      </c>
      <c r="D30" s="28">
        <v>7444</v>
      </c>
      <c r="E30" s="28">
        <v>1707</v>
      </c>
      <c r="F30" s="28">
        <v>238</v>
      </c>
      <c r="G30" s="28">
        <v>1210</v>
      </c>
      <c r="H30" s="204">
        <v>-382</v>
      </c>
      <c r="I30" s="28">
        <v>0</v>
      </c>
      <c r="J30" s="28">
        <v>198</v>
      </c>
      <c r="K30" s="204">
        <v>1960</v>
      </c>
      <c r="L30" s="205">
        <f t="shared" si="0"/>
        <v>13408</v>
      </c>
      <c r="M30" s="88"/>
      <c r="N30" s="88"/>
    </row>
    <row r="31" spans="1:14" s="4" customFormat="1" ht="15">
      <c r="A31" s="4" t="s">
        <v>22</v>
      </c>
      <c r="B31" s="28">
        <v>0</v>
      </c>
      <c r="C31" s="28">
        <v>514</v>
      </c>
      <c r="D31" s="28">
        <v>3460</v>
      </c>
      <c r="E31" s="28">
        <v>671</v>
      </c>
      <c r="F31" s="28">
        <v>422</v>
      </c>
      <c r="G31" s="28">
        <v>1493</v>
      </c>
      <c r="H31" s="204">
        <v>62</v>
      </c>
      <c r="I31" s="28">
        <v>0</v>
      </c>
      <c r="J31" s="28">
        <v>179</v>
      </c>
      <c r="K31" s="204">
        <v>1946</v>
      </c>
      <c r="L31" s="205">
        <f t="shared" si="0"/>
        <v>8747</v>
      </c>
      <c r="M31" s="88"/>
      <c r="N31" s="88"/>
    </row>
    <row r="32" spans="1:14" s="4" customFormat="1" ht="15">
      <c r="A32" s="4" t="s">
        <v>23</v>
      </c>
      <c r="B32" s="28">
        <v>0</v>
      </c>
      <c r="C32" s="28">
        <v>975</v>
      </c>
      <c r="D32" s="28">
        <v>4006</v>
      </c>
      <c r="E32" s="28">
        <v>1026</v>
      </c>
      <c r="F32" s="28">
        <v>320</v>
      </c>
      <c r="G32" s="28">
        <v>0</v>
      </c>
      <c r="H32" s="28">
        <v>0</v>
      </c>
      <c r="I32" s="204">
        <v>-1410</v>
      </c>
      <c r="J32" s="28">
        <v>197</v>
      </c>
      <c r="K32" s="204">
        <v>1238</v>
      </c>
      <c r="L32" s="205">
        <f t="shared" si="0"/>
        <v>6352</v>
      </c>
      <c r="M32" s="88"/>
      <c r="N32" s="88"/>
    </row>
    <row r="33" spans="1:14" s="4" customFormat="1" ht="15">
      <c r="A33" s="4" t="s">
        <v>24</v>
      </c>
      <c r="B33" s="28">
        <v>0</v>
      </c>
      <c r="C33" s="28">
        <v>1182</v>
      </c>
      <c r="D33" s="28">
        <v>6386</v>
      </c>
      <c r="E33" s="28">
        <v>1156</v>
      </c>
      <c r="F33" s="28">
        <v>278</v>
      </c>
      <c r="G33" s="28">
        <v>171</v>
      </c>
      <c r="H33" s="204">
        <v>40</v>
      </c>
      <c r="I33" s="28">
        <v>0</v>
      </c>
      <c r="J33" s="28">
        <v>145</v>
      </c>
      <c r="K33" s="204">
        <v>1633</v>
      </c>
      <c r="L33" s="205">
        <f t="shared" si="0"/>
        <v>10991</v>
      </c>
      <c r="M33" s="88"/>
      <c r="N33" s="88"/>
    </row>
    <row r="34" spans="1:14" s="4" customFormat="1" ht="15">
      <c r="A34" s="4" t="s">
        <v>25</v>
      </c>
      <c r="B34" s="28">
        <v>0</v>
      </c>
      <c r="C34" s="28">
        <v>2404</v>
      </c>
      <c r="D34" s="28">
        <v>8350</v>
      </c>
      <c r="E34" s="28">
        <v>4134</v>
      </c>
      <c r="F34" s="28">
        <v>1157</v>
      </c>
      <c r="G34" s="28">
        <v>7109</v>
      </c>
      <c r="H34" s="204">
        <v>-14012</v>
      </c>
      <c r="I34" s="28">
        <v>0</v>
      </c>
      <c r="J34" s="28">
        <v>654</v>
      </c>
      <c r="K34" s="204">
        <v>4237</v>
      </c>
      <c r="L34" s="205">
        <f t="shared" si="0"/>
        <v>14033</v>
      </c>
      <c r="M34" s="88"/>
      <c r="N34" s="88"/>
    </row>
    <row r="35" spans="1:14" s="4" customFormat="1" ht="15">
      <c r="A35" s="4" t="s">
        <v>65</v>
      </c>
      <c r="B35" s="28">
        <v>0</v>
      </c>
      <c r="C35" s="28">
        <v>907</v>
      </c>
      <c r="D35" s="28">
        <v>2385</v>
      </c>
      <c r="E35" s="28">
        <v>278</v>
      </c>
      <c r="F35" s="28">
        <v>0</v>
      </c>
      <c r="G35" s="28">
        <v>17</v>
      </c>
      <c r="H35" s="204">
        <v>-6</v>
      </c>
      <c r="I35" s="204">
        <v>-183</v>
      </c>
      <c r="J35" s="28">
        <v>28</v>
      </c>
      <c r="K35" s="204">
        <v>4021</v>
      </c>
      <c r="L35" s="205">
        <f t="shared" si="0"/>
        <v>7447</v>
      </c>
      <c r="M35" s="88"/>
      <c r="N35" s="88"/>
    </row>
    <row r="36" spans="1:14" s="4" customFormat="1" ht="15">
      <c r="A36" s="4" t="s">
        <v>26</v>
      </c>
      <c r="B36" s="28">
        <v>107</v>
      </c>
      <c r="C36" s="28">
        <v>1517</v>
      </c>
      <c r="D36" s="28">
        <v>4356</v>
      </c>
      <c r="E36" s="28">
        <v>1627</v>
      </c>
      <c r="F36" s="28">
        <v>486</v>
      </c>
      <c r="G36" s="28">
        <v>1880</v>
      </c>
      <c r="H36" s="204">
        <v>-131</v>
      </c>
      <c r="I36" s="28">
        <v>0</v>
      </c>
      <c r="J36" s="28">
        <v>345</v>
      </c>
      <c r="K36" s="204">
        <v>2120</v>
      </c>
      <c r="L36" s="205">
        <f t="shared" si="0"/>
        <v>12307</v>
      </c>
      <c r="M36" s="88"/>
      <c r="N36" s="88"/>
    </row>
    <row r="37" spans="1:14" s="4" customFormat="1" ht="15">
      <c r="A37" s="4" t="s">
        <v>12</v>
      </c>
      <c r="B37" s="28">
        <v>0</v>
      </c>
      <c r="C37" s="28">
        <v>3609</v>
      </c>
      <c r="D37" s="28">
        <v>15047</v>
      </c>
      <c r="E37" s="28">
        <v>4044</v>
      </c>
      <c r="F37" s="28">
        <v>503</v>
      </c>
      <c r="G37" s="28">
        <v>4328</v>
      </c>
      <c r="H37" s="204">
        <v>-545</v>
      </c>
      <c r="I37" s="28">
        <v>0</v>
      </c>
      <c r="J37" s="28">
        <v>739</v>
      </c>
      <c r="K37" s="204">
        <v>8226</v>
      </c>
      <c r="L37" s="205">
        <f t="shared" si="0"/>
        <v>35951</v>
      </c>
      <c r="M37" s="88"/>
      <c r="N37" s="88"/>
    </row>
    <row r="38" spans="1:14" s="4" customFormat="1" ht="15">
      <c r="A38" s="4" t="s">
        <v>27</v>
      </c>
      <c r="B38" s="28">
        <v>0</v>
      </c>
      <c r="C38" s="28">
        <v>1490</v>
      </c>
      <c r="D38" s="28">
        <v>9913</v>
      </c>
      <c r="E38" s="28">
        <v>9921</v>
      </c>
      <c r="F38" s="28">
        <v>2851</v>
      </c>
      <c r="G38" s="28">
        <v>5053</v>
      </c>
      <c r="H38" s="204">
        <v>-6823</v>
      </c>
      <c r="I38" s="28">
        <v>0</v>
      </c>
      <c r="J38" s="28">
        <v>860</v>
      </c>
      <c r="K38" s="204">
        <v>6776</v>
      </c>
      <c r="L38" s="205">
        <f t="shared" si="0"/>
        <v>30041</v>
      </c>
      <c r="M38" s="88"/>
      <c r="N38" s="88"/>
    </row>
    <row r="39" spans="1:14" s="4" customFormat="1" ht="15">
      <c r="A39" s="4" t="s">
        <v>13</v>
      </c>
      <c r="B39" s="28">
        <v>0</v>
      </c>
      <c r="C39" s="28">
        <v>4797</v>
      </c>
      <c r="D39" s="28">
        <v>15736</v>
      </c>
      <c r="E39" s="28">
        <v>4074</v>
      </c>
      <c r="F39" s="28">
        <v>302</v>
      </c>
      <c r="G39" s="28">
        <v>1372</v>
      </c>
      <c r="H39" s="204">
        <v>-320</v>
      </c>
      <c r="I39" s="28">
        <v>249</v>
      </c>
      <c r="J39" s="28">
        <v>160</v>
      </c>
      <c r="K39" s="204">
        <v>5574</v>
      </c>
      <c r="L39" s="205">
        <f t="shared" si="0"/>
        <v>31944</v>
      </c>
      <c r="M39" s="88"/>
      <c r="N39" s="88"/>
    </row>
    <row r="40" spans="1:14" s="4" customFormat="1" ht="15">
      <c r="A40" s="4" t="s">
        <v>28</v>
      </c>
      <c r="B40" s="28">
        <v>0</v>
      </c>
      <c r="C40" s="28">
        <v>231</v>
      </c>
      <c r="D40" s="28">
        <v>1472</v>
      </c>
      <c r="E40" s="28">
        <v>851</v>
      </c>
      <c r="F40" s="28">
        <v>234</v>
      </c>
      <c r="G40" s="28">
        <v>136</v>
      </c>
      <c r="H40" s="28">
        <v>0</v>
      </c>
      <c r="I40" s="28">
        <v>0</v>
      </c>
      <c r="J40" s="28">
        <v>140</v>
      </c>
      <c r="K40" s="204">
        <v>1525</v>
      </c>
      <c r="L40" s="205">
        <f t="shared" si="0"/>
        <v>4589</v>
      </c>
      <c r="M40" s="88"/>
      <c r="N40" s="88"/>
    </row>
    <row r="41" spans="1:14" s="4" customFormat="1" ht="15">
      <c r="A41" s="4" t="s">
        <v>29</v>
      </c>
      <c r="B41" s="28">
        <v>0</v>
      </c>
      <c r="C41" s="28">
        <v>869</v>
      </c>
      <c r="D41" s="28">
        <v>3452</v>
      </c>
      <c r="E41" s="28">
        <v>1160</v>
      </c>
      <c r="F41" s="28">
        <v>334</v>
      </c>
      <c r="G41" s="28">
        <v>1311</v>
      </c>
      <c r="H41" s="204">
        <v>87</v>
      </c>
      <c r="I41" s="28">
        <v>0</v>
      </c>
      <c r="J41" s="28">
        <v>28</v>
      </c>
      <c r="K41" s="204">
        <v>812</v>
      </c>
      <c r="L41" s="205">
        <f t="shared" si="0"/>
        <v>8053</v>
      </c>
      <c r="M41" s="88"/>
      <c r="N41" s="88"/>
    </row>
    <row r="42" spans="1:14" s="4" customFormat="1" ht="15">
      <c r="A42" s="4" t="s">
        <v>30</v>
      </c>
      <c r="B42" s="28">
        <v>0</v>
      </c>
      <c r="C42" s="28">
        <v>2138</v>
      </c>
      <c r="D42" s="28">
        <v>4293</v>
      </c>
      <c r="E42" s="28">
        <v>828</v>
      </c>
      <c r="F42" s="28">
        <v>207</v>
      </c>
      <c r="G42" s="28">
        <v>0</v>
      </c>
      <c r="H42" s="204">
        <v>-358</v>
      </c>
      <c r="I42" s="204">
        <v>-63</v>
      </c>
      <c r="J42" s="28">
        <v>0</v>
      </c>
      <c r="K42" s="204">
        <v>928</v>
      </c>
      <c r="L42" s="205">
        <f t="shared" si="0"/>
        <v>7973</v>
      </c>
      <c r="M42" s="88"/>
      <c r="N42" s="88"/>
    </row>
    <row r="43" spans="1:14" s="4" customFormat="1" ht="15">
      <c r="A43" s="4" t="s">
        <v>31</v>
      </c>
      <c r="B43" s="28">
        <v>0</v>
      </c>
      <c r="C43" s="28">
        <v>777</v>
      </c>
      <c r="D43" s="28">
        <v>5452</v>
      </c>
      <c r="E43" s="28">
        <v>1633</v>
      </c>
      <c r="F43" s="28">
        <v>353</v>
      </c>
      <c r="G43" s="28">
        <v>402</v>
      </c>
      <c r="H43" s="204">
        <v>253</v>
      </c>
      <c r="I43" s="28">
        <v>0</v>
      </c>
      <c r="J43" s="28">
        <v>231</v>
      </c>
      <c r="K43" s="204">
        <v>2415</v>
      </c>
      <c r="L43" s="205">
        <f t="shared" si="0"/>
        <v>11516</v>
      </c>
      <c r="M43" s="88"/>
      <c r="N43" s="88"/>
    </row>
    <row r="44" spans="1:14" s="4" customFormat="1" ht="15">
      <c r="A44" s="4" t="s">
        <v>32</v>
      </c>
      <c r="B44" s="28">
        <v>0</v>
      </c>
      <c r="C44" s="28">
        <v>3662</v>
      </c>
      <c r="D44" s="28">
        <v>10080</v>
      </c>
      <c r="E44" s="28">
        <v>3951</v>
      </c>
      <c r="F44" s="28">
        <v>1021</v>
      </c>
      <c r="G44" s="28">
        <v>1538</v>
      </c>
      <c r="H44" s="28">
        <v>0</v>
      </c>
      <c r="I44" s="28">
        <v>0</v>
      </c>
      <c r="J44" s="28">
        <v>470</v>
      </c>
      <c r="K44" s="204">
        <v>5596</v>
      </c>
      <c r="L44" s="205">
        <f t="shared" si="0"/>
        <v>26318</v>
      </c>
      <c r="M44" s="88"/>
      <c r="N44" s="88"/>
    </row>
    <row r="45" spans="1:14" s="4" customFormat="1" ht="15">
      <c r="A45" s="4" t="s">
        <v>33</v>
      </c>
      <c r="B45" s="28">
        <v>0</v>
      </c>
      <c r="C45" s="28">
        <v>728</v>
      </c>
      <c r="D45" s="28">
        <v>2118</v>
      </c>
      <c r="E45" s="28">
        <v>290</v>
      </c>
      <c r="F45" s="28">
        <v>50</v>
      </c>
      <c r="G45" s="28">
        <v>180</v>
      </c>
      <c r="H45" s="204">
        <v>-7</v>
      </c>
      <c r="I45" s="28">
        <v>6740</v>
      </c>
      <c r="J45" s="28">
        <v>129</v>
      </c>
      <c r="K45" s="204">
        <v>2220</v>
      </c>
      <c r="L45" s="205">
        <f t="shared" si="0"/>
        <v>12448</v>
      </c>
      <c r="M45" s="88"/>
      <c r="N45" s="88"/>
    </row>
    <row r="46" spans="1:14" s="4" customFormat="1" ht="15">
      <c r="A46" s="4" t="s">
        <v>34</v>
      </c>
      <c r="B46" s="28">
        <v>0</v>
      </c>
      <c r="C46" s="28">
        <v>3718</v>
      </c>
      <c r="D46" s="28">
        <v>4639</v>
      </c>
      <c r="E46" s="28">
        <v>1467</v>
      </c>
      <c r="F46" s="28">
        <v>327</v>
      </c>
      <c r="G46" s="28">
        <v>1089</v>
      </c>
      <c r="H46" s="204">
        <v>-1034</v>
      </c>
      <c r="I46" s="28">
        <v>0</v>
      </c>
      <c r="J46" s="28">
        <v>77</v>
      </c>
      <c r="K46" s="204">
        <v>2749</v>
      </c>
      <c r="L46" s="205">
        <f t="shared" si="0"/>
        <v>13032</v>
      </c>
      <c r="M46" s="88"/>
      <c r="N46" s="88"/>
    </row>
    <row r="47" spans="1:14" s="4" customFormat="1" ht="15">
      <c r="A47" s="4" t="s">
        <v>35</v>
      </c>
      <c r="B47" s="28">
        <v>0</v>
      </c>
      <c r="C47" s="28">
        <v>935</v>
      </c>
      <c r="D47" s="28">
        <v>4142</v>
      </c>
      <c r="E47" s="28">
        <v>2685</v>
      </c>
      <c r="F47" s="28">
        <v>548</v>
      </c>
      <c r="G47" s="28">
        <v>1531</v>
      </c>
      <c r="H47" s="204">
        <v>-705</v>
      </c>
      <c r="I47" s="28">
        <v>0</v>
      </c>
      <c r="J47" s="28">
        <v>273</v>
      </c>
      <c r="K47" s="204">
        <v>2994</v>
      </c>
      <c r="L47" s="205">
        <f t="shared" si="0"/>
        <v>12403</v>
      </c>
      <c r="M47" s="88"/>
      <c r="N47" s="88"/>
    </row>
    <row r="48" spans="1:14" s="4" customFormat="1" ht="15">
      <c r="A48" s="4" t="s">
        <v>36</v>
      </c>
      <c r="B48" s="28">
        <v>527</v>
      </c>
      <c r="C48" s="28">
        <v>3146</v>
      </c>
      <c r="D48" s="28">
        <v>4691</v>
      </c>
      <c r="E48" s="28">
        <v>1364</v>
      </c>
      <c r="F48" s="28">
        <v>0</v>
      </c>
      <c r="G48" s="28">
        <v>1119</v>
      </c>
      <c r="H48" s="204">
        <v>114</v>
      </c>
      <c r="I48" s="28">
        <v>0</v>
      </c>
      <c r="J48" s="204">
        <v>-650</v>
      </c>
      <c r="K48" s="204">
        <v>2874</v>
      </c>
      <c r="L48" s="205">
        <f t="shared" si="0"/>
        <v>13185</v>
      </c>
      <c r="M48" s="88"/>
      <c r="N48" s="88"/>
    </row>
    <row r="49" spans="1:14" s="4" customFormat="1" ht="15">
      <c r="A49" s="4" t="s">
        <v>37</v>
      </c>
      <c r="B49" s="28">
        <v>18</v>
      </c>
      <c r="C49" s="28">
        <v>1230</v>
      </c>
      <c r="D49" s="28">
        <v>3248</v>
      </c>
      <c r="E49" s="28">
        <v>451</v>
      </c>
      <c r="F49" s="28">
        <v>18</v>
      </c>
      <c r="G49" s="28">
        <v>681</v>
      </c>
      <c r="H49" s="28">
        <v>14</v>
      </c>
      <c r="I49" s="28">
        <v>17080</v>
      </c>
      <c r="J49" s="28">
        <v>4</v>
      </c>
      <c r="K49" s="204">
        <v>3015</v>
      </c>
      <c r="L49" s="205">
        <f t="shared" si="0"/>
        <v>25759</v>
      </c>
      <c r="M49" s="88"/>
      <c r="N49" s="88"/>
    </row>
    <row r="50" spans="1:14" s="4" customFormat="1" ht="15">
      <c r="A50" s="4" t="s">
        <v>38</v>
      </c>
      <c r="B50" s="28">
        <v>0</v>
      </c>
      <c r="C50" s="28">
        <v>821</v>
      </c>
      <c r="D50" s="28">
        <v>5158</v>
      </c>
      <c r="E50" s="28">
        <v>1700</v>
      </c>
      <c r="F50" s="28">
        <v>210</v>
      </c>
      <c r="G50" s="28">
        <v>1278</v>
      </c>
      <c r="H50" s="204">
        <v>-46</v>
      </c>
      <c r="I50" s="28">
        <v>0</v>
      </c>
      <c r="J50" s="28">
        <v>216</v>
      </c>
      <c r="K50" s="204">
        <v>1712</v>
      </c>
      <c r="L50" s="205">
        <f t="shared" si="0"/>
        <v>11049</v>
      </c>
      <c r="M50" s="88"/>
      <c r="N50" s="88"/>
    </row>
    <row r="51" spans="1:14" s="4" customFormat="1" ht="15">
      <c r="A51" s="4" t="s">
        <v>39</v>
      </c>
      <c r="B51" s="28">
        <v>188</v>
      </c>
      <c r="C51" s="28">
        <v>3946</v>
      </c>
      <c r="D51" s="28">
        <v>19737</v>
      </c>
      <c r="E51" s="28">
        <v>4949</v>
      </c>
      <c r="F51" s="28">
        <v>1413</v>
      </c>
      <c r="G51" s="28">
        <v>712</v>
      </c>
      <c r="H51" s="204">
        <v>-580</v>
      </c>
      <c r="I51" s="28">
        <v>0</v>
      </c>
      <c r="J51" s="28">
        <v>480</v>
      </c>
      <c r="K51" s="204">
        <v>5548</v>
      </c>
      <c r="L51" s="205">
        <f t="shared" si="0"/>
        <v>36393</v>
      </c>
      <c r="M51" s="88"/>
      <c r="N51" s="88"/>
    </row>
    <row r="52" spans="1:14" s="4" customFormat="1" ht="15">
      <c r="A52" s="4" t="s">
        <v>40</v>
      </c>
      <c r="B52" s="28">
        <v>0</v>
      </c>
      <c r="C52" s="28">
        <v>1995</v>
      </c>
      <c r="D52" s="28">
        <v>3937</v>
      </c>
      <c r="E52" s="28">
        <v>1093</v>
      </c>
      <c r="F52" s="28">
        <v>148</v>
      </c>
      <c r="G52" s="28">
        <v>94</v>
      </c>
      <c r="H52" s="204">
        <v>16</v>
      </c>
      <c r="I52" s="28">
        <v>0</v>
      </c>
      <c r="J52" s="28">
        <v>0</v>
      </c>
      <c r="K52" s="204">
        <v>3525</v>
      </c>
      <c r="L52" s="205">
        <f t="shared" si="0"/>
        <v>10808</v>
      </c>
      <c r="M52" s="88"/>
      <c r="N52" s="88"/>
    </row>
    <row r="53" spans="1:14" s="4" customFormat="1" ht="15">
      <c r="A53" s="4" t="s">
        <v>41</v>
      </c>
      <c r="B53" s="28">
        <v>0</v>
      </c>
      <c r="C53" s="28">
        <v>536</v>
      </c>
      <c r="D53" s="28">
        <v>1959</v>
      </c>
      <c r="E53" s="28">
        <v>1070</v>
      </c>
      <c r="F53" s="28">
        <v>365</v>
      </c>
      <c r="G53" s="28">
        <v>347</v>
      </c>
      <c r="H53" s="204">
        <v>78</v>
      </c>
      <c r="I53" s="28">
        <v>0</v>
      </c>
      <c r="J53" s="28">
        <v>0</v>
      </c>
      <c r="K53" s="204">
        <v>2044</v>
      </c>
      <c r="L53" s="205">
        <f t="shared" si="0"/>
        <v>6399</v>
      </c>
      <c r="M53" s="88"/>
      <c r="N53" s="88"/>
    </row>
    <row r="54" spans="1:14" s="4" customFormat="1" ht="15">
      <c r="A54" s="4" t="s">
        <v>42</v>
      </c>
      <c r="B54" s="28">
        <v>0</v>
      </c>
      <c r="C54" s="28">
        <v>2135</v>
      </c>
      <c r="D54" s="28">
        <v>6061</v>
      </c>
      <c r="E54" s="28">
        <v>2946</v>
      </c>
      <c r="F54" s="28">
        <v>448</v>
      </c>
      <c r="G54" s="28">
        <v>429</v>
      </c>
      <c r="H54" s="204">
        <v>100</v>
      </c>
      <c r="I54" s="28">
        <v>0</v>
      </c>
      <c r="J54" s="28">
        <v>566</v>
      </c>
      <c r="K54" s="204">
        <v>2671</v>
      </c>
      <c r="L54" s="205">
        <f t="shared" si="0"/>
        <v>15356</v>
      </c>
      <c r="M54" s="88"/>
      <c r="N54" s="88"/>
    </row>
    <row r="55" spans="2:14" s="4" customFormat="1" ht="6.75" customHeight="1">
      <c r="B55" s="28"/>
      <c r="C55" s="28"/>
      <c r="D55" s="28"/>
      <c r="E55" s="28"/>
      <c r="F55" s="28"/>
      <c r="G55" s="28"/>
      <c r="H55" s="28"/>
      <c r="I55" s="28"/>
      <c r="J55" s="28"/>
      <c r="K55" s="204"/>
      <c r="L55" s="205"/>
      <c r="M55" s="88"/>
      <c r="N55" s="88"/>
    </row>
    <row r="56" spans="1:14" s="4" customFormat="1" ht="15">
      <c r="A56" s="4" t="s">
        <v>178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05">
        <f>SUM(B56:K56)</f>
        <v>0</v>
      </c>
      <c r="M56" s="88"/>
      <c r="N56" s="88"/>
    </row>
    <row r="57" spans="1:14" s="4" customFormat="1" ht="15">
      <c r="A57" s="4" t="s">
        <v>179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05">
        <f aca="true" t="shared" si="1" ref="L57:L62">SUM(B57:K57)</f>
        <v>0</v>
      </c>
      <c r="M57" s="88"/>
      <c r="N57" s="88"/>
    </row>
    <row r="58" spans="1:14" s="4" customFormat="1" ht="15">
      <c r="A58" s="4" t="s">
        <v>180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04">
        <v>-320</v>
      </c>
      <c r="L58" s="207">
        <f t="shared" si="1"/>
        <v>-320</v>
      </c>
      <c r="M58" s="88"/>
      <c r="N58" s="88"/>
    </row>
    <row r="59" spans="1:14" s="4" customFormat="1" ht="15">
      <c r="A59" s="4" t="s">
        <v>182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06">
        <f t="shared" si="1"/>
        <v>0</v>
      </c>
      <c r="M59" s="88"/>
      <c r="N59" s="88"/>
    </row>
    <row r="60" spans="1:14" s="4" customFormat="1" ht="15">
      <c r="A60" s="7" t="s">
        <v>218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04">
        <v>-3486</v>
      </c>
      <c r="L60" s="207">
        <f t="shared" si="1"/>
        <v>-3486</v>
      </c>
      <c r="M60" s="88"/>
      <c r="N60" s="88"/>
    </row>
    <row r="61" spans="1:14" s="4" customFormat="1" ht="15">
      <c r="A61" s="4" t="s">
        <v>181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/>
      <c r="J61" s="28">
        <v>0</v>
      </c>
      <c r="K61" s="204">
        <v>-36</v>
      </c>
      <c r="L61" s="207">
        <f t="shared" si="1"/>
        <v>-36</v>
      </c>
      <c r="M61" s="88"/>
      <c r="N61" s="88"/>
    </row>
    <row r="62" spans="1:14" s="4" customFormat="1" ht="15">
      <c r="A62" s="4" t="s">
        <v>219</v>
      </c>
      <c r="B62" s="28"/>
      <c r="C62" s="28"/>
      <c r="D62" s="28"/>
      <c r="E62" s="28"/>
      <c r="F62" s="28"/>
      <c r="G62" s="28"/>
      <c r="H62" s="28"/>
      <c r="I62" s="28"/>
      <c r="J62" s="28"/>
      <c r="K62" s="204">
        <v>-10</v>
      </c>
      <c r="L62" s="207">
        <f t="shared" si="1"/>
        <v>-10</v>
      </c>
      <c r="M62" s="88"/>
      <c r="N62" s="88"/>
    </row>
    <row r="63" spans="1:14" s="4" customFormat="1" ht="15.75">
      <c r="A63" s="71" t="s">
        <v>43</v>
      </c>
      <c r="B63" s="130">
        <f>SUM(B23:B62)</f>
        <v>4652</v>
      </c>
      <c r="C63" s="130">
        <f aca="true" t="shared" si="2" ref="C63:L63">SUM(C23:C62)</f>
        <v>59536</v>
      </c>
      <c r="D63" s="130">
        <f t="shared" si="2"/>
        <v>196490</v>
      </c>
      <c r="E63" s="130">
        <f t="shared" si="2"/>
        <v>66122</v>
      </c>
      <c r="F63" s="130">
        <f t="shared" si="2"/>
        <v>13983</v>
      </c>
      <c r="G63" s="130">
        <f t="shared" si="2"/>
        <v>39765</v>
      </c>
      <c r="H63" s="130">
        <f t="shared" si="2"/>
        <v>-24727</v>
      </c>
      <c r="I63" s="130">
        <f t="shared" si="2"/>
        <v>23500</v>
      </c>
      <c r="J63" s="130">
        <f t="shared" si="2"/>
        <v>6100</v>
      </c>
      <c r="K63" s="130">
        <f t="shared" si="2"/>
        <v>91807</v>
      </c>
      <c r="L63" s="130">
        <f t="shared" si="2"/>
        <v>477228</v>
      </c>
      <c r="M63" s="88"/>
      <c r="N63" s="88"/>
    </row>
    <row r="65" ht="12.75" customHeight="1">
      <c r="A65" t="s">
        <v>144</v>
      </c>
    </row>
    <row r="66" ht="12.75">
      <c r="A66" t="s">
        <v>145</v>
      </c>
    </row>
    <row r="67" ht="12.75">
      <c r="A67" t="s">
        <v>202</v>
      </c>
    </row>
    <row r="68" ht="12.75">
      <c r="A68" t="s">
        <v>248</v>
      </c>
    </row>
  </sheetData>
  <sheetProtection/>
  <mergeCells count="9">
    <mergeCell ref="L19:L21"/>
    <mergeCell ref="J20:K20"/>
    <mergeCell ref="B19:E19"/>
    <mergeCell ref="F19:G19"/>
    <mergeCell ref="I19:K19"/>
    <mergeCell ref="C20:D20"/>
    <mergeCell ref="B20:B21"/>
    <mergeCell ref="E20:E21"/>
    <mergeCell ref="H19:H21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6"/>
  <sheetViews>
    <sheetView zoomScale="70" zoomScaleNormal="70" zoomScalePageLayoutView="0" workbookViewId="0" topLeftCell="A1">
      <selection activeCell="J9" sqref="J9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0.00390625" style="0" customWidth="1"/>
    <col min="4" max="4" width="16.7109375" style="0" customWidth="1"/>
    <col min="5" max="5" width="14.7109375" style="0" customWidth="1"/>
    <col min="6" max="6" width="16.00390625" style="0" customWidth="1"/>
    <col min="7" max="7" width="16.7109375" style="0" customWidth="1"/>
    <col min="8" max="8" width="13.140625" style="0" customWidth="1"/>
    <col min="9" max="9" width="12.140625" style="0" customWidth="1"/>
    <col min="10" max="13" width="9.7109375" style="0" customWidth="1"/>
  </cols>
  <sheetData>
    <row r="1" spans="1:7" ht="20.25">
      <c r="A1" s="145" t="s">
        <v>331</v>
      </c>
      <c r="G1" s="118"/>
    </row>
    <row r="2" spans="1:7" ht="78.75">
      <c r="A2" s="131"/>
      <c r="B2" s="256" t="s">
        <v>205</v>
      </c>
      <c r="C2" s="256"/>
      <c r="D2" s="256"/>
      <c r="E2" s="133" t="s">
        <v>231</v>
      </c>
      <c r="F2" s="132" t="s">
        <v>232</v>
      </c>
      <c r="G2" s="134"/>
    </row>
    <row r="3" spans="1:7" ht="94.5">
      <c r="A3" s="135" t="s">
        <v>46</v>
      </c>
      <c r="B3" s="136" t="s">
        <v>207</v>
      </c>
      <c r="C3" s="136" t="s">
        <v>208</v>
      </c>
      <c r="D3" s="136" t="s">
        <v>209</v>
      </c>
      <c r="E3" s="137" t="s">
        <v>206</v>
      </c>
      <c r="F3" s="137" t="s">
        <v>233</v>
      </c>
      <c r="G3" s="132" t="s">
        <v>210</v>
      </c>
    </row>
    <row r="4" spans="1:7" ht="15.75">
      <c r="A4" s="138"/>
      <c r="B4" s="139"/>
      <c r="C4" s="139"/>
      <c r="D4" s="139"/>
      <c r="E4" s="139"/>
      <c r="F4" s="139"/>
      <c r="G4" s="140" t="s">
        <v>48</v>
      </c>
    </row>
    <row r="5" spans="1:7" ht="15">
      <c r="A5" s="141" t="s">
        <v>45</v>
      </c>
      <c r="B5" s="194">
        <v>8752</v>
      </c>
      <c r="C5" s="194">
        <v>214187</v>
      </c>
      <c r="D5" s="194">
        <v>7806</v>
      </c>
      <c r="E5" s="194">
        <v>0</v>
      </c>
      <c r="F5" s="194">
        <v>6660</v>
      </c>
      <c r="G5" s="194">
        <v>237405</v>
      </c>
    </row>
    <row r="6" spans="1:7" ht="15">
      <c r="A6" s="141" t="s">
        <v>211</v>
      </c>
      <c r="B6" s="194">
        <v>867</v>
      </c>
      <c r="C6" s="194">
        <v>27475</v>
      </c>
      <c r="D6" s="194">
        <v>269</v>
      </c>
      <c r="E6" s="194">
        <v>0</v>
      </c>
      <c r="F6" s="194">
        <v>1172</v>
      </c>
      <c r="G6" s="194">
        <v>29783</v>
      </c>
    </row>
    <row r="7" spans="1:9" ht="15">
      <c r="A7" s="141" t="s">
        <v>212</v>
      </c>
      <c r="B7" s="194">
        <v>931</v>
      </c>
      <c r="C7" s="194">
        <v>33543</v>
      </c>
      <c r="D7" s="194">
        <v>1182</v>
      </c>
      <c r="E7" s="194">
        <v>9</v>
      </c>
      <c r="F7" s="194">
        <v>4745</v>
      </c>
      <c r="G7" s="194">
        <v>40410</v>
      </c>
      <c r="I7" s="146"/>
    </row>
    <row r="8" spans="1:7" ht="15">
      <c r="A8" s="141" t="s">
        <v>213</v>
      </c>
      <c r="B8" s="194">
        <v>60</v>
      </c>
      <c r="C8" s="194">
        <v>10687</v>
      </c>
      <c r="D8" s="194">
        <v>123</v>
      </c>
      <c r="E8" s="194">
        <v>0</v>
      </c>
      <c r="F8" s="194">
        <v>0</v>
      </c>
      <c r="G8" s="194">
        <v>10870</v>
      </c>
    </row>
    <row r="9" spans="1:7" ht="15">
      <c r="A9" s="141" t="s">
        <v>234</v>
      </c>
      <c r="B9" s="194">
        <v>2861</v>
      </c>
      <c r="C9" s="194">
        <v>396</v>
      </c>
      <c r="D9" s="194">
        <v>0</v>
      </c>
      <c r="E9" s="194">
        <v>0</v>
      </c>
      <c r="F9" s="194">
        <v>2083</v>
      </c>
      <c r="G9" s="194">
        <v>5340</v>
      </c>
    </row>
    <row r="10" spans="1:7" ht="15">
      <c r="A10" s="141" t="s">
        <v>235</v>
      </c>
      <c r="B10" s="194">
        <v>0</v>
      </c>
      <c r="C10" s="194">
        <v>152299</v>
      </c>
      <c r="D10" s="194">
        <v>16044</v>
      </c>
      <c r="E10" s="194">
        <v>12</v>
      </c>
      <c r="F10" s="194">
        <v>11317</v>
      </c>
      <c r="G10" s="194">
        <v>179672</v>
      </c>
    </row>
    <row r="11" spans="1:7" ht="30">
      <c r="A11" s="142" t="s">
        <v>214</v>
      </c>
      <c r="B11" s="194">
        <v>0</v>
      </c>
      <c r="C11" s="194">
        <v>0</v>
      </c>
      <c r="D11" s="194">
        <v>255</v>
      </c>
      <c r="E11" s="194">
        <v>0</v>
      </c>
      <c r="F11" s="194">
        <v>0</v>
      </c>
      <c r="G11" s="194">
        <v>255</v>
      </c>
    </row>
    <row r="12" spans="1:7" ht="15.75">
      <c r="A12" s="143" t="s">
        <v>215</v>
      </c>
      <c r="B12" s="144">
        <f aca="true" t="shared" si="0" ref="B12:G12">SUM(B5:B11)</f>
        <v>13471</v>
      </c>
      <c r="C12" s="144">
        <f t="shared" si="0"/>
        <v>438587</v>
      </c>
      <c r="D12" s="144">
        <f t="shared" si="0"/>
        <v>25679</v>
      </c>
      <c r="E12" s="144">
        <f t="shared" si="0"/>
        <v>21</v>
      </c>
      <c r="F12" s="144">
        <f t="shared" si="0"/>
        <v>25977</v>
      </c>
      <c r="G12" s="144">
        <f t="shared" si="0"/>
        <v>503735</v>
      </c>
    </row>
    <row r="14" spans="1:5" ht="12.75">
      <c r="A14" s="40" t="s">
        <v>216</v>
      </c>
      <c r="B14" s="123"/>
      <c r="C14" s="123"/>
      <c r="D14" s="123"/>
      <c r="E14" s="123"/>
    </row>
    <row r="17" spans="1:8" ht="19.5">
      <c r="A17" s="128" t="s">
        <v>221</v>
      </c>
      <c r="B17" s="38"/>
      <c r="C17" s="38"/>
      <c r="D17" s="38"/>
      <c r="E17" s="38"/>
      <c r="F17" s="7"/>
      <c r="G17" s="7"/>
      <c r="H17" s="7"/>
    </row>
    <row r="18" spans="1:8" ht="16.5">
      <c r="A18" s="129" t="s">
        <v>332</v>
      </c>
      <c r="B18" s="38"/>
      <c r="C18" s="38"/>
      <c r="D18" s="38"/>
      <c r="E18" s="38"/>
      <c r="F18" s="38"/>
      <c r="G18" s="7"/>
      <c r="H18" s="120"/>
    </row>
    <row r="19" spans="1:8" ht="15">
      <c r="A19" s="98"/>
      <c r="B19" s="38"/>
      <c r="C19" s="38"/>
      <c r="D19" s="38"/>
      <c r="E19" s="38"/>
      <c r="F19" s="38"/>
      <c r="G19" s="7"/>
      <c r="H19" s="120"/>
    </row>
    <row r="20" spans="1:9" ht="94.5">
      <c r="A20" s="94" t="s">
        <v>66</v>
      </c>
      <c r="B20" s="95" t="s">
        <v>45</v>
      </c>
      <c r="C20" s="95" t="s">
        <v>211</v>
      </c>
      <c r="D20" s="95" t="s">
        <v>212</v>
      </c>
      <c r="E20" s="95" t="s">
        <v>213</v>
      </c>
      <c r="F20" s="95" t="s">
        <v>234</v>
      </c>
      <c r="G20" s="95" t="s">
        <v>110</v>
      </c>
      <c r="H20" s="95" t="s">
        <v>214</v>
      </c>
      <c r="I20" s="95" t="s">
        <v>215</v>
      </c>
    </row>
    <row r="21" spans="1:9" ht="16.5" customHeight="1">
      <c r="A21" s="7"/>
      <c r="B21" s="7"/>
      <c r="C21" s="7"/>
      <c r="D21" s="7"/>
      <c r="E21" s="7"/>
      <c r="G21" s="34"/>
      <c r="H21" s="7"/>
      <c r="I21" s="121" t="s">
        <v>48</v>
      </c>
    </row>
    <row r="22" spans="1:9" ht="16.5" customHeight="1">
      <c r="A22" s="7" t="s">
        <v>14</v>
      </c>
      <c r="B22" s="194">
        <v>4881</v>
      </c>
      <c r="C22" s="194">
        <v>1132</v>
      </c>
      <c r="D22" s="194">
        <v>117</v>
      </c>
      <c r="E22" s="194">
        <v>2590</v>
      </c>
      <c r="F22" s="194">
        <v>0</v>
      </c>
      <c r="G22" s="194">
        <v>67</v>
      </c>
      <c r="H22" s="194">
        <v>0</v>
      </c>
      <c r="I22" s="194">
        <v>8787</v>
      </c>
    </row>
    <row r="23" spans="1:9" ht="16.5" customHeight="1">
      <c r="A23" s="7" t="s">
        <v>15</v>
      </c>
      <c r="B23" s="194">
        <v>13659</v>
      </c>
      <c r="C23" s="194">
        <v>2350</v>
      </c>
      <c r="D23" s="194">
        <v>2987</v>
      </c>
      <c r="E23" s="194">
        <v>0</v>
      </c>
      <c r="F23" s="194">
        <v>0</v>
      </c>
      <c r="G23" s="194">
        <v>641</v>
      </c>
      <c r="H23" s="194">
        <v>0</v>
      </c>
      <c r="I23" s="194">
        <v>19637</v>
      </c>
    </row>
    <row r="24" spans="1:9" ht="16.5" customHeight="1">
      <c r="A24" s="7" t="s">
        <v>16</v>
      </c>
      <c r="B24" s="194">
        <v>9870</v>
      </c>
      <c r="C24" s="194">
        <v>1515</v>
      </c>
      <c r="D24" s="194">
        <v>544</v>
      </c>
      <c r="E24" s="194">
        <v>0</v>
      </c>
      <c r="F24" s="194">
        <v>0</v>
      </c>
      <c r="G24" s="194">
        <v>76</v>
      </c>
      <c r="H24" s="194">
        <v>0</v>
      </c>
      <c r="I24" s="194">
        <v>12005</v>
      </c>
    </row>
    <row r="25" spans="1:9" ht="16.5" customHeight="1">
      <c r="A25" s="7" t="s">
        <v>17</v>
      </c>
      <c r="B25" s="194">
        <v>12012</v>
      </c>
      <c r="C25" s="194">
        <v>148</v>
      </c>
      <c r="D25" s="194">
        <v>277</v>
      </c>
      <c r="E25" s="194">
        <v>0</v>
      </c>
      <c r="F25" s="194">
        <v>0</v>
      </c>
      <c r="G25" s="194">
        <v>72</v>
      </c>
      <c r="H25" s="194">
        <v>28</v>
      </c>
      <c r="I25" s="194">
        <v>12537</v>
      </c>
    </row>
    <row r="26" spans="1:9" ht="16.5" customHeight="1">
      <c r="A26" s="7" t="s">
        <v>18</v>
      </c>
      <c r="B26" s="194">
        <v>1096</v>
      </c>
      <c r="C26" s="194">
        <v>314</v>
      </c>
      <c r="D26" s="194">
        <v>57</v>
      </c>
      <c r="E26" s="194">
        <v>0</v>
      </c>
      <c r="F26" s="194">
        <v>0</v>
      </c>
      <c r="G26" s="194">
        <v>0</v>
      </c>
      <c r="H26" s="194">
        <v>0</v>
      </c>
      <c r="I26" s="194">
        <v>1467</v>
      </c>
    </row>
    <row r="27" spans="1:9" ht="16.5" customHeight="1">
      <c r="A27" s="7" t="s">
        <v>19</v>
      </c>
      <c r="B27" s="194">
        <v>7621</v>
      </c>
      <c r="C27" s="194">
        <v>212</v>
      </c>
      <c r="D27" s="194">
        <v>575</v>
      </c>
      <c r="E27" s="194">
        <v>0</v>
      </c>
      <c r="F27" s="194">
        <v>0</v>
      </c>
      <c r="G27" s="194">
        <v>1782</v>
      </c>
      <c r="H27" s="194">
        <v>0</v>
      </c>
      <c r="I27" s="194">
        <v>10190</v>
      </c>
    </row>
    <row r="28" spans="1:9" ht="16.5" customHeight="1">
      <c r="A28" s="7" t="s">
        <v>20</v>
      </c>
      <c r="B28" s="194">
        <v>16824</v>
      </c>
      <c r="C28" s="194">
        <v>273</v>
      </c>
      <c r="D28" s="194">
        <v>706</v>
      </c>
      <c r="E28" s="194">
        <v>3507</v>
      </c>
      <c r="F28" s="194">
        <v>387</v>
      </c>
      <c r="G28" s="194">
        <v>150</v>
      </c>
      <c r="H28" s="194">
        <v>0</v>
      </c>
      <c r="I28" s="194">
        <v>21847</v>
      </c>
    </row>
    <row r="29" spans="1:9" ht="16.5" customHeight="1">
      <c r="A29" s="7" t="s">
        <v>21</v>
      </c>
      <c r="B29" s="194">
        <v>3928</v>
      </c>
      <c r="C29" s="194">
        <v>941</v>
      </c>
      <c r="D29" s="194">
        <v>1041</v>
      </c>
      <c r="E29" s="194">
        <v>63</v>
      </c>
      <c r="F29" s="194">
        <v>0</v>
      </c>
      <c r="G29" s="194">
        <v>0</v>
      </c>
      <c r="H29" s="194">
        <v>0</v>
      </c>
      <c r="I29" s="194">
        <v>5973</v>
      </c>
    </row>
    <row r="30" spans="1:9" ht="16.5" customHeight="1">
      <c r="A30" s="7" t="s">
        <v>22</v>
      </c>
      <c r="B30" s="194">
        <v>8476</v>
      </c>
      <c r="C30" s="194">
        <v>548</v>
      </c>
      <c r="D30" s="194">
        <v>288</v>
      </c>
      <c r="E30" s="194">
        <v>13</v>
      </c>
      <c r="F30" s="194">
        <v>0</v>
      </c>
      <c r="G30" s="194">
        <v>414</v>
      </c>
      <c r="H30" s="194">
        <v>0</v>
      </c>
      <c r="I30" s="194">
        <v>9739</v>
      </c>
    </row>
    <row r="31" spans="1:9" ht="16.5" customHeight="1">
      <c r="A31" s="7" t="s">
        <v>23</v>
      </c>
      <c r="B31" s="194">
        <v>6896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6896</v>
      </c>
    </row>
    <row r="32" spans="1:9" ht="16.5" customHeight="1">
      <c r="A32" s="7" t="s">
        <v>24</v>
      </c>
      <c r="B32" s="194">
        <v>1005</v>
      </c>
      <c r="C32" s="194">
        <v>220</v>
      </c>
      <c r="D32" s="194">
        <v>115</v>
      </c>
      <c r="E32" s="194">
        <v>0</v>
      </c>
      <c r="F32" s="194">
        <v>0</v>
      </c>
      <c r="G32" s="194">
        <v>0</v>
      </c>
      <c r="H32" s="194">
        <v>0</v>
      </c>
      <c r="I32" s="194">
        <v>1340</v>
      </c>
    </row>
    <row r="33" spans="1:9" ht="16.5" customHeight="1">
      <c r="A33" s="7" t="s">
        <v>25</v>
      </c>
      <c r="B33" s="194">
        <v>15763</v>
      </c>
      <c r="C33" s="194">
        <v>6161</v>
      </c>
      <c r="D33" s="194">
        <v>601</v>
      </c>
      <c r="E33" s="194">
        <v>260</v>
      </c>
      <c r="F33" s="194">
        <v>2083</v>
      </c>
      <c r="G33" s="194">
        <v>136431</v>
      </c>
      <c r="H33" s="194">
        <v>0</v>
      </c>
      <c r="I33" s="194">
        <v>161299</v>
      </c>
    </row>
    <row r="34" spans="1:9" ht="16.5" customHeight="1">
      <c r="A34" s="7" t="s">
        <v>65</v>
      </c>
      <c r="B34" s="194">
        <v>3800</v>
      </c>
      <c r="C34" s="194">
        <v>416</v>
      </c>
      <c r="D34" s="194">
        <v>447</v>
      </c>
      <c r="E34" s="194">
        <v>64</v>
      </c>
      <c r="F34" s="194">
        <v>0</v>
      </c>
      <c r="G34" s="194">
        <v>65</v>
      </c>
      <c r="H34" s="194">
        <v>0</v>
      </c>
      <c r="I34" s="194">
        <v>4792</v>
      </c>
    </row>
    <row r="35" spans="1:9" ht="16.5" customHeight="1">
      <c r="A35" s="7" t="s">
        <v>26</v>
      </c>
      <c r="B35" s="194">
        <v>4988</v>
      </c>
      <c r="C35" s="194">
        <v>333</v>
      </c>
      <c r="D35" s="194">
        <v>725</v>
      </c>
      <c r="E35" s="194">
        <v>0</v>
      </c>
      <c r="F35" s="194">
        <v>0</v>
      </c>
      <c r="G35" s="194">
        <v>0</v>
      </c>
      <c r="H35" s="194">
        <v>0</v>
      </c>
      <c r="I35" s="194">
        <v>6046</v>
      </c>
    </row>
    <row r="36" spans="1:9" ht="16.5" customHeight="1">
      <c r="A36" s="7" t="s">
        <v>12</v>
      </c>
      <c r="B36" s="194">
        <v>16881</v>
      </c>
      <c r="C36" s="194">
        <v>905</v>
      </c>
      <c r="D36" s="194">
        <v>618</v>
      </c>
      <c r="E36" s="194">
        <v>3553</v>
      </c>
      <c r="F36" s="194">
        <v>0</v>
      </c>
      <c r="G36" s="194">
        <v>0</v>
      </c>
      <c r="H36" s="194">
        <v>0</v>
      </c>
      <c r="I36" s="194">
        <v>21957</v>
      </c>
    </row>
    <row r="37" spans="1:9" ht="16.5" customHeight="1">
      <c r="A37" s="7" t="s">
        <v>27</v>
      </c>
      <c r="B37" s="194">
        <v>17849</v>
      </c>
      <c r="C37" s="194">
        <v>6572</v>
      </c>
      <c r="D37" s="194">
        <v>1172</v>
      </c>
      <c r="E37" s="194">
        <v>0</v>
      </c>
      <c r="F37" s="194">
        <v>0</v>
      </c>
      <c r="G37" s="194">
        <v>2063</v>
      </c>
      <c r="H37" s="194">
        <v>0</v>
      </c>
      <c r="I37" s="194">
        <v>27656</v>
      </c>
    </row>
    <row r="38" spans="1:9" ht="16.5" customHeight="1">
      <c r="A38" s="7" t="s">
        <v>13</v>
      </c>
      <c r="B38" s="194">
        <v>15027</v>
      </c>
      <c r="C38" s="194">
        <v>26</v>
      </c>
      <c r="D38" s="194">
        <v>1047</v>
      </c>
      <c r="E38" s="194">
        <v>6</v>
      </c>
      <c r="F38" s="194">
        <v>0</v>
      </c>
      <c r="G38" s="194">
        <v>2435</v>
      </c>
      <c r="H38" s="194">
        <v>0</v>
      </c>
      <c r="I38" s="194">
        <v>18541</v>
      </c>
    </row>
    <row r="39" spans="1:9" ht="16.5" customHeight="1">
      <c r="A39" s="7" t="s">
        <v>28</v>
      </c>
      <c r="B39" s="194">
        <v>4825</v>
      </c>
      <c r="C39" s="194">
        <v>41</v>
      </c>
      <c r="D39" s="194">
        <v>112</v>
      </c>
      <c r="E39" s="194">
        <v>0</v>
      </c>
      <c r="F39" s="194">
        <v>0</v>
      </c>
      <c r="G39" s="194">
        <v>0</v>
      </c>
      <c r="H39" s="194">
        <v>0</v>
      </c>
      <c r="I39" s="194">
        <v>4978</v>
      </c>
    </row>
    <row r="40" spans="1:9" ht="16.5" customHeight="1">
      <c r="A40" s="7" t="s">
        <v>29</v>
      </c>
      <c r="B40" s="194">
        <v>273</v>
      </c>
      <c r="C40" s="194">
        <v>466</v>
      </c>
      <c r="D40" s="194">
        <v>0</v>
      </c>
      <c r="E40" s="194">
        <v>13</v>
      </c>
      <c r="F40" s="194">
        <v>0</v>
      </c>
      <c r="G40" s="194">
        <v>0</v>
      </c>
      <c r="H40" s="194">
        <v>0</v>
      </c>
      <c r="I40" s="194">
        <v>752</v>
      </c>
    </row>
    <row r="41" spans="1:9" ht="16.5" customHeight="1">
      <c r="A41" s="7" t="s">
        <v>30</v>
      </c>
      <c r="B41" s="194">
        <v>6913</v>
      </c>
      <c r="C41" s="194">
        <v>480</v>
      </c>
      <c r="D41" s="194">
        <v>238</v>
      </c>
      <c r="E41" s="194">
        <v>12</v>
      </c>
      <c r="F41" s="194">
        <v>0</v>
      </c>
      <c r="G41" s="194">
        <v>166</v>
      </c>
      <c r="H41" s="194">
        <v>6</v>
      </c>
      <c r="I41" s="194">
        <v>7815</v>
      </c>
    </row>
    <row r="42" spans="1:9" ht="16.5" customHeight="1">
      <c r="A42" s="7" t="s">
        <v>31</v>
      </c>
      <c r="B42" s="194">
        <v>5074</v>
      </c>
      <c r="C42" s="194">
        <v>0</v>
      </c>
      <c r="D42" s="194">
        <v>57</v>
      </c>
      <c r="E42" s="194">
        <v>3</v>
      </c>
      <c r="F42" s="194">
        <v>0</v>
      </c>
      <c r="G42" s="194">
        <v>0</v>
      </c>
      <c r="H42" s="194">
        <v>0</v>
      </c>
      <c r="I42" s="194">
        <v>5134</v>
      </c>
    </row>
    <row r="43" spans="1:9" ht="16.5" customHeight="1">
      <c r="A43" s="7" t="s">
        <v>32</v>
      </c>
      <c r="B43" s="194">
        <v>8962</v>
      </c>
      <c r="C43" s="194">
        <v>1186</v>
      </c>
      <c r="D43" s="194">
        <v>1794</v>
      </c>
      <c r="E43" s="194">
        <v>36</v>
      </c>
      <c r="F43" s="194">
        <v>0</v>
      </c>
      <c r="G43" s="194">
        <v>0</v>
      </c>
      <c r="H43" s="194">
        <v>0</v>
      </c>
      <c r="I43" s="194">
        <v>11978</v>
      </c>
    </row>
    <row r="44" spans="1:9" ht="16.5" customHeight="1">
      <c r="A44" s="7" t="s">
        <v>33</v>
      </c>
      <c r="B44" s="194">
        <v>535</v>
      </c>
      <c r="C44" s="194">
        <v>362</v>
      </c>
      <c r="D44" s="194">
        <v>0</v>
      </c>
      <c r="E44" s="194">
        <v>0</v>
      </c>
      <c r="F44" s="194">
        <v>0</v>
      </c>
      <c r="G44" s="194">
        <v>2803</v>
      </c>
      <c r="H44" s="194">
        <v>0</v>
      </c>
      <c r="I44" s="194">
        <v>3700</v>
      </c>
    </row>
    <row r="45" spans="1:9" ht="16.5" customHeight="1">
      <c r="A45" s="7" t="s">
        <v>34</v>
      </c>
      <c r="B45" s="194">
        <v>8809</v>
      </c>
      <c r="C45" s="194">
        <v>552</v>
      </c>
      <c r="D45" s="194">
        <v>1451</v>
      </c>
      <c r="E45" s="194">
        <v>0</v>
      </c>
      <c r="F45" s="194">
        <v>0</v>
      </c>
      <c r="G45" s="194">
        <v>31</v>
      </c>
      <c r="H45" s="194">
        <v>0</v>
      </c>
      <c r="I45" s="194">
        <v>10843</v>
      </c>
    </row>
    <row r="46" spans="1:9" ht="16.5" customHeight="1">
      <c r="A46" s="7" t="s">
        <v>35</v>
      </c>
      <c r="B46" s="194">
        <v>6591</v>
      </c>
      <c r="C46" s="194">
        <v>0</v>
      </c>
      <c r="D46" s="194">
        <v>786</v>
      </c>
      <c r="E46" s="194">
        <v>181</v>
      </c>
      <c r="F46" s="194">
        <v>0</v>
      </c>
      <c r="G46" s="194">
        <v>0</v>
      </c>
      <c r="H46" s="194">
        <v>0</v>
      </c>
      <c r="I46" s="194">
        <v>7558</v>
      </c>
    </row>
    <row r="47" spans="1:9" ht="16.5" customHeight="1">
      <c r="A47" s="7" t="s">
        <v>36</v>
      </c>
      <c r="B47" s="194">
        <v>4394</v>
      </c>
      <c r="C47" s="194">
        <v>684</v>
      </c>
      <c r="D47" s="194">
        <v>531</v>
      </c>
      <c r="E47" s="194">
        <v>0</v>
      </c>
      <c r="F47" s="194">
        <v>2861</v>
      </c>
      <c r="G47" s="194">
        <v>0</v>
      </c>
      <c r="H47" s="194">
        <v>0</v>
      </c>
      <c r="I47" s="194">
        <v>8470</v>
      </c>
    </row>
    <row r="48" spans="1:9" ht="16.5" customHeight="1">
      <c r="A48" s="7" t="s">
        <v>37</v>
      </c>
      <c r="B48" s="194">
        <v>1198</v>
      </c>
      <c r="C48" s="194">
        <v>63</v>
      </c>
      <c r="D48" s="194">
        <v>202</v>
      </c>
      <c r="E48" s="194">
        <v>0</v>
      </c>
      <c r="F48" s="194">
        <v>0</v>
      </c>
      <c r="G48" s="194">
        <v>0</v>
      </c>
      <c r="H48" s="194">
        <v>221</v>
      </c>
      <c r="I48" s="194">
        <v>1684</v>
      </c>
    </row>
    <row r="49" spans="1:9" ht="16.5" customHeight="1">
      <c r="A49" s="7" t="s">
        <v>38</v>
      </c>
      <c r="B49" s="194">
        <v>0</v>
      </c>
      <c r="C49" s="194">
        <v>801</v>
      </c>
      <c r="D49" s="194">
        <v>584</v>
      </c>
      <c r="E49" s="194">
        <v>0</v>
      </c>
      <c r="F49" s="194">
        <v>0</v>
      </c>
      <c r="G49" s="194">
        <v>0</v>
      </c>
      <c r="H49" s="194">
        <v>0</v>
      </c>
      <c r="I49" s="194">
        <v>1385</v>
      </c>
    </row>
    <row r="50" spans="1:9" ht="16.5" customHeight="1">
      <c r="A50" s="7" t="s">
        <v>39</v>
      </c>
      <c r="B50" s="194">
        <v>11831</v>
      </c>
      <c r="C50" s="194">
        <v>1604</v>
      </c>
      <c r="D50" s="194">
        <v>250</v>
      </c>
      <c r="E50" s="194">
        <v>8</v>
      </c>
      <c r="F50" s="194">
        <v>0</v>
      </c>
      <c r="G50" s="194">
        <v>278</v>
      </c>
      <c r="H50" s="194">
        <v>0</v>
      </c>
      <c r="I50" s="194">
        <v>13971</v>
      </c>
    </row>
    <row r="51" spans="1:9" ht="16.5" customHeight="1">
      <c r="A51" s="7" t="s">
        <v>40</v>
      </c>
      <c r="B51" s="194">
        <v>7376</v>
      </c>
      <c r="C51" s="194">
        <v>0</v>
      </c>
      <c r="D51" s="194">
        <v>748</v>
      </c>
      <c r="E51" s="194">
        <v>0</v>
      </c>
      <c r="F51" s="194">
        <v>0</v>
      </c>
      <c r="G51" s="194">
        <v>150</v>
      </c>
      <c r="H51" s="194">
        <v>0</v>
      </c>
      <c r="I51" s="194">
        <v>8274</v>
      </c>
    </row>
    <row r="52" spans="1:9" ht="16.5" customHeight="1">
      <c r="A52" s="7" t="s">
        <v>41</v>
      </c>
      <c r="B52" s="194">
        <v>3421</v>
      </c>
      <c r="C52" s="194">
        <v>446</v>
      </c>
      <c r="D52" s="194">
        <v>103</v>
      </c>
      <c r="E52" s="194">
        <v>117</v>
      </c>
      <c r="F52" s="194">
        <v>0</v>
      </c>
      <c r="G52" s="194">
        <v>300</v>
      </c>
      <c r="H52" s="194">
        <v>0</v>
      </c>
      <c r="I52" s="194">
        <v>4387</v>
      </c>
    </row>
    <row r="53" spans="1:9" ht="16.5" customHeight="1">
      <c r="A53" s="7" t="s">
        <v>42</v>
      </c>
      <c r="B53" s="194">
        <v>5124</v>
      </c>
      <c r="C53" s="194">
        <v>1032</v>
      </c>
      <c r="D53" s="194">
        <v>863</v>
      </c>
      <c r="E53" s="194">
        <v>444</v>
      </c>
      <c r="F53" s="194">
        <v>9</v>
      </c>
      <c r="G53" s="194">
        <v>10</v>
      </c>
      <c r="H53" s="194">
        <v>0</v>
      </c>
      <c r="I53" s="194">
        <v>7482</v>
      </c>
    </row>
    <row r="54" spans="1:9" ht="16.5" customHeight="1">
      <c r="A54" s="7"/>
      <c r="B54" s="194"/>
      <c r="C54" s="194"/>
      <c r="D54" s="194"/>
      <c r="E54" s="194"/>
      <c r="F54" s="194"/>
      <c r="G54" s="194"/>
      <c r="H54" s="194"/>
      <c r="I54" s="194"/>
    </row>
    <row r="55" spans="1:9" ht="16.5" customHeight="1">
      <c r="A55" s="7" t="s">
        <v>217</v>
      </c>
      <c r="B55" s="194">
        <v>0</v>
      </c>
      <c r="C55" s="194">
        <v>0</v>
      </c>
      <c r="D55" s="194">
        <v>10884</v>
      </c>
      <c r="E55" s="194">
        <v>0</v>
      </c>
      <c r="F55" s="194">
        <v>0</v>
      </c>
      <c r="G55" s="194">
        <v>0</v>
      </c>
      <c r="H55" s="194">
        <v>0</v>
      </c>
      <c r="I55" s="194">
        <v>10884</v>
      </c>
    </row>
    <row r="56" spans="1:9" ht="16.5" customHeight="1">
      <c r="A56" s="7" t="s">
        <v>49</v>
      </c>
      <c r="B56" s="194">
        <v>0</v>
      </c>
      <c r="C56" s="194">
        <v>0</v>
      </c>
      <c r="D56" s="194">
        <v>10490</v>
      </c>
      <c r="E56" s="194">
        <v>0</v>
      </c>
      <c r="F56" s="194">
        <v>0</v>
      </c>
      <c r="G56" s="194">
        <v>0</v>
      </c>
      <c r="H56" s="194">
        <v>0</v>
      </c>
      <c r="I56" s="194">
        <v>10490</v>
      </c>
    </row>
    <row r="57" spans="1:9" ht="16.5" customHeight="1">
      <c r="A57" s="7" t="s">
        <v>178</v>
      </c>
      <c r="B57" s="194">
        <v>0</v>
      </c>
      <c r="C57" s="194">
        <v>0</v>
      </c>
      <c r="D57" s="194">
        <v>0</v>
      </c>
      <c r="E57" s="194">
        <v>0</v>
      </c>
      <c r="F57" s="194">
        <v>0</v>
      </c>
      <c r="G57" s="194">
        <v>0</v>
      </c>
      <c r="H57" s="194">
        <v>0</v>
      </c>
      <c r="I57" s="194">
        <v>0</v>
      </c>
    </row>
    <row r="58" spans="1:9" ht="16.5" customHeight="1">
      <c r="A58" s="7" t="s">
        <v>179</v>
      </c>
      <c r="B58" s="194">
        <v>774</v>
      </c>
      <c r="C58" s="194">
        <v>0</v>
      </c>
      <c r="D58" s="194">
        <v>0</v>
      </c>
      <c r="E58" s="194">
        <v>0</v>
      </c>
      <c r="F58" s="194">
        <v>0</v>
      </c>
      <c r="G58" s="194">
        <v>1492</v>
      </c>
      <c r="H58" s="194">
        <v>0</v>
      </c>
      <c r="I58" s="194">
        <v>2266</v>
      </c>
    </row>
    <row r="59" spans="1:9" ht="16.5" customHeight="1">
      <c r="A59" s="7" t="s">
        <v>180</v>
      </c>
      <c r="B59" s="194">
        <v>729</v>
      </c>
      <c r="C59" s="194">
        <v>0</v>
      </c>
      <c r="D59" s="194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729</v>
      </c>
    </row>
    <row r="60" spans="1:9" ht="16.5" customHeight="1">
      <c r="A60" s="7" t="s">
        <v>182</v>
      </c>
      <c r="B60" s="194">
        <v>0</v>
      </c>
      <c r="C60" s="194">
        <v>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</row>
    <row r="61" spans="1:9" ht="16.5" customHeight="1">
      <c r="A61" s="7" t="s">
        <v>218</v>
      </c>
      <c r="B61" s="194">
        <v>0</v>
      </c>
      <c r="C61" s="194">
        <v>0</v>
      </c>
      <c r="D61" s="194">
        <v>0</v>
      </c>
      <c r="E61" s="194">
        <v>0</v>
      </c>
      <c r="F61" s="194">
        <v>0</v>
      </c>
      <c r="G61" s="194">
        <v>30246</v>
      </c>
      <c r="H61" s="194">
        <v>0</v>
      </c>
      <c r="I61" s="194">
        <v>30246</v>
      </c>
    </row>
    <row r="62" spans="1:9" ht="16.5" customHeight="1">
      <c r="A62" s="7" t="s">
        <v>181</v>
      </c>
      <c r="B62" s="194">
        <v>0</v>
      </c>
      <c r="C62" s="194">
        <v>0</v>
      </c>
      <c r="D62" s="194">
        <v>0</v>
      </c>
      <c r="E62" s="194">
        <v>0</v>
      </c>
      <c r="F62" s="194">
        <v>0</v>
      </c>
      <c r="G62" s="194">
        <v>0</v>
      </c>
      <c r="H62" s="194">
        <v>0</v>
      </c>
      <c r="I62" s="194">
        <v>0</v>
      </c>
    </row>
    <row r="63" spans="1:9" ht="16.5" customHeight="1">
      <c r="A63" s="7" t="s">
        <v>219</v>
      </c>
      <c r="B63" s="194">
        <v>0</v>
      </c>
      <c r="C63" s="194">
        <v>0</v>
      </c>
      <c r="D63" s="194">
        <v>0</v>
      </c>
      <c r="E63" s="194">
        <v>0</v>
      </c>
      <c r="F63" s="194">
        <v>0</v>
      </c>
      <c r="G63" s="194">
        <v>0</v>
      </c>
      <c r="H63" s="194">
        <v>0</v>
      </c>
      <c r="I63" s="194">
        <v>0</v>
      </c>
    </row>
    <row r="64" spans="1:9" ht="16.5" customHeight="1">
      <c r="A64" s="93" t="s">
        <v>2</v>
      </c>
      <c r="B64" s="130">
        <f>SUM(B22:B63)</f>
        <v>237405</v>
      </c>
      <c r="C64" s="130">
        <f aca="true" t="shared" si="1" ref="C64:H64">SUM(C22:C63)</f>
        <v>29783</v>
      </c>
      <c r="D64" s="130">
        <f t="shared" si="1"/>
        <v>40410</v>
      </c>
      <c r="E64" s="130">
        <f t="shared" si="1"/>
        <v>10870</v>
      </c>
      <c r="F64" s="130">
        <f t="shared" si="1"/>
        <v>5340</v>
      </c>
      <c r="G64" s="130">
        <f t="shared" si="1"/>
        <v>179672</v>
      </c>
      <c r="H64" s="130">
        <f t="shared" si="1"/>
        <v>255</v>
      </c>
      <c r="I64" s="144">
        <f>SUM(B64:H64)</f>
        <v>503735</v>
      </c>
    </row>
    <row r="65" spans="1:8" ht="15">
      <c r="A65" s="7"/>
      <c r="B65" s="7"/>
      <c r="C65" s="7"/>
      <c r="D65" s="7"/>
      <c r="E65" s="7"/>
      <c r="F65" s="7"/>
      <c r="G65" s="7"/>
      <c r="H65" s="28"/>
    </row>
    <row r="66" spans="1:8" ht="12.75">
      <c r="A66" s="40" t="s">
        <v>216</v>
      </c>
      <c r="B66" s="40"/>
      <c r="C66" s="40"/>
      <c r="D66" s="40"/>
      <c r="E66" s="40"/>
      <c r="F66" s="40"/>
      <c r="G66" s="40"/>
      <c r="H66" s="40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96" verticalDpi="96" orientation="portrait" paperSize="9" scale="53" r:id="rId1"/>
  <headerFooter alignWithMargins="0">
    <oddHeader>&amp;R&amp;"Arial,Bold"&amp;18FINANCE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61"/>
  <sheetViews>
    <sheetView zoomScale="75" zoomScaleNormal="75" zoomScalePageLayoutView="0" workbookViewId="0" topLeftCell="A1">
      <selection activeCell="AA30" sqref="AA30"/>
    </sheetView>
  </sheetViews>
  <sheetFormatPr defaultColWidth="9.140625" defaultRowHeight="12.75"/>
  <cols>
    <col min="1" max="1" width="34.28125" style="4" customWidth="1"/>
    <col min="2" max="10" width="9.28125" style="4" hidden="1" customWidth="1"/>
    <col min="11" max="12" width="10.8515625" style="4" hidden="1" customWidth="1"/>
    <col min="13" max="19" width="10.8515625" style="4" customWidth="1"/>
    <col min="20" max="20" width="12.57421875" style="4" customWidth="1"/>
    <col min="21" max="21" width="13.00390625" style="4" customWidth="1"/>
    <col min="22" max="22" width="10.8515625" style="4" customWidth="1"/>
    <col min="23" max="24" width="11.8515625" style="4" customWidth="1"/>
    <col min="25" max="16384" width="9.140625" style="4" customWidth="1"/>
  </cols>
  <sheetData>
    <row r="1" spans="1:19" ht="18.75" customHeight="1">
      <c r="A1" s="124" t="s">
        <v>286</v>
      </c>
      <c r="B1" s="124"/>
      <c r="C1" s="124"/>
      <c r="D1" s="124"/>
      <c r="E1" s="124"/>
      <c r="F1" s="124"/>
      <c r="G1" s="124"/>
      <c r="H1" s="124"/>
      <c r="I1" s="124"/>
      <c r="J1" s="124"/>
      <c r="K1" s="5"/>
      <c r="L1" s="5"/>
      <c r="M1" s="5"/>
      <c r="N1" s="5"/>
      <c r="O1" s="5"/>
      <c r="P1" s="5"/>
      <c r="Q1" s="5"/>
      <c r="R1" s="5"/>
      <c r="S1" s="5"/>
    </row>
    <row r="2" spans="1:23" ht="24" customHeight="1">
      <c r="A2" s="100"/>
      <c r="B2" s="94">
        <v>1991</v>
      </c>
      <c r="C2" s="94">
        <v>1992</v>
      </c>
      <c r="D2" s="94">
        <v>1993</v>
      </c>
      <c r="E2" s="94">
        <v>1994</v>
      </c>
      <c r="F2" s="94">
        <v>1995</v>
      </c>
      <c r="G2" s="94">
        <v>1996</v>
      </c>
      <c r="H2" s="94">
        <v>1997</v>
      </c>
      <c r="I2" s="94">
        <v>1998</v>
      </c>
      <c r="J2" s="94">
        <v>1999</v>
      </c>
      <c r="K2" s="94">
        <v>2000</v>
      </c>
      <c r="L2" s="94">
        <v>2001</v>
      </c>
      <c r="M2" s="100">
        <v>2002</v>
      </c>
      <c r="N2" s="105">
        <v>2003</v>
      </c>
      <c r="O2" s="105">
        <v>2004</v>
      </c>
      <c r="P2" s="105">
        <v>2005</v>
      </c>
      <c r="Q2" s="105">
        <v>2006</v>
      </c>
      <c r="R2" s="105">
        <v>2007</v>
      </c>
      <c r="S2" s="105">
        <v>2008</v>
      </c>
      <c r="T2" s="105">
        <v>2009</v>
      </c>
      <c r="U2" s="105">
        <v>2010</v>
      </c>
      <c r="V2" s="105">
        <v>2011</v>
      </c>
      <c r="W2" s="105">
        <v>2012</v>
      </c>
    </row>
    <row r="3" spans="1:10" ht="18.75">
      <c r="A3" s="101" t="s">
        <v>290</v>
      </c>
      <c r="B3"/>
      <c r="C3"/>
      <c r="D3"/>
      <c r="E3"/>
      <c r="F3"/>
      <c r="G3"/>
      <c r="H3"/>
      <c r="I3" s="159"/>
      <c r="J3"/>
    </row>
    <row r="4" spans="1:23" ht="15">
      <c r="A4" s="5" t="s">
        <v>195</v>
      </c>
      <c r="B4" s="160">
        <v>45.07333333333333</v>
      </c>
      <c r="C4" s="160">
        <v>46.07083333333333</v>
      </c>
      <c r="D4" s="160">
        <v>49.443333333333335</v>
      </c>
      <c r="E4" s="160">
        <v>51.5775</v>
      </c>
      <c r="F4" s="160">
        <v>53.76916666666667</v>
      </c>
      <c r="G4" s="160">
        <v>56.520833333333336</v>
      </c>
      <c r="H4" s="160">
        <v>61.82</v>
      </c>
      <c r="I4" s="161">
        <v>64.79583333333333</v>
      </c>
      <c r="J4" s="160">
        <v>70.16166666666668</v>
      </c>
      <c r="K4" s="160">
        <v>79.92666666666666</v>
      </c>
      <c r="L4" s="160">
        <v>75.71666666666665</v>
      </c>
      <c r="M4" s="41">
        <v>73.23666666666668</v>
      </c>
      <c r="N4" s="41">
        <v>76.03916666666667</v>
      </c>
      <c r="O4" s="41">
        <v>80.22416666666665</v>
      </c>
      <c r="P4" s="41">
        <v>86.745</v>
      </c>
      <c r="Q4" s="41">
        <v>91.31916666666666</v>
      </c>
      <c r="R4" s="41">
        <v>94.24416666666666</v>
      </c>
      <c r="S4" s="41">
        <v>107.07583333333334</v>
      </c>
      <c r="T4" s="41">
        <v>99.28958516666667</v>
      </c>
      <c r="U4" s="41">
        <v>116.90257100000001</v>
      </c>
      <c r="V4" s="41">
        <v>133.26879017706662</v>
      </c>
      <c r="W4" s="160">
        <v>135.3905472338598</v>
      </c>
    </row>
    <row r="5" spans="1:22" ht="15">
      <c r="A5" s="102" t="s">
        <v>62</v>
      </c>
      <c r="B5" s="160"/>
      <c r="C5" s="160"/>
      <c r="D5" s="160"/>
      <c r="E5" s="160"/>
      <c r="F5" s="160"/>
      <c r="G5" s="160"/>
      <c r="H5" s="160"/>
      <c r="I5" s="161"/>
      <c r="M5" s="7"/>
      <c r="N5" s="7"/>
      <c r="O5" s="7"/>
      <c r="P5" s="7"/>
      <c r="Q5" s="7"/>
      <c r="R5" s="41"/>
      <c r="S5" s="41"/>
      <c r="T5" s="41"/>
      <c r="U5" s="41"/>
      <c r="V5" s="41"/>
    </row>
    <row r="6" spans="1:23" ht="15">
      <c r="A6" s="5" t="s">
        <v>59</v>
      </c>
      <c r="B6" s="169">
        <f aca="true" t="shared" si="0" ref="B6:U6">B8-B7</f>
        <v>21.680000000000003</v>
      </c>
      <c r="C6" s="169">
        <f t="shared" si="0"/>
        <v>23.2525</v>
      </c>
      <c r="D6" s="169">
        <f t="shared" si="0"/>
        <v>25.389166666666664</v>
      </c>
      <c r="E6" s="169">
        <f t="shared" si="0"/>
        <v>28.496666666666666</v>
      </c>
      <c r="F6" s="169">
        <f t="shared" si="0"/>
        <v>31.568333333333328</v>
      </c>
      <c r="G6" s="169">
        <f t="shared" si="0"/>
        <v>34.51249999999999</v>
      </c>
      <c r="H6" s="169">
        <f t="shared" si="0"/>
        <v>38.569166666666675</v>
      </c>
      <c r="I6" s="169">
        <f t="shared" si="0"/>
        <v>43.060833333333335</v>
      </c>
      <c r="J6" s="169">
        <f t="shared" si="0"/>
        <v>46.6725</v>
      </c>
      <c r="K6" s="169">
        <f t="shared" si="0"/>
        <v>48.42083333333335</v>
      </c>
      <c r="L6" s="169">
        <f t="shared" si="0"/>
        <v>46.40333333333333</v>
      </c>
      <c r="M6" s="169">
        <f t="shared" si="0"/>
        <v>45.82000000000001</v>
      </c>
      <c r="N6" s="169">
        <f t="shared" si="0"/>
        <v>46.14</v>
      </c>
      <c r="O6" s="169">
        <f t="shared" si="0"/>
        <v>47.10000000000001</v>
      </c>
      <c r="P6" s="169">
        <f t="shared" si="0"/>
        <v>47.099999999999994</v>
      </c>
      <c r="Q6" s="169">
        <f t="shared" si="0"/>
        <v>47.20416666666668</v>
      </c>
      <c r="R6" s="169">
        <f t="shared" si="0"/>
        <v>48.85000000000001</v>
      </c>
      <c r="S6" s="169">
        <f t="shared" si="0"/>
        <v>50.516666666666666</v>
      </c>
      <c r="T6" s="169">
        <f t="shared" si="0"/>
        <v>54.396666666666675</v>
      </c>
      <c r="U6" s="169">
        <f t="shared" si="0"/>
        <v>57.19</v>
      </c>
      <c r="V6" s="169">
        <f>V8-V7</f>
        <v>58.2</v>
      </c>
      <c r="W6" s="41">
        <f>W8-W7</f>
        <v>57.95</v>
      </c>
    </row>
    <row r="7" spans="1:23" ht="18">
      <c r="A7" s="5" t="s">
        <v>270</v>
      </c>
      <c r="B7" s="160">
        <v>6.521666666666661</v>
      </c>
      <c r="C7" s="160">
        <v>6.860833333333332</v>
      </c>
      <c r="D7" s="160">
        <v>7.3625</v>
      </c>
      <c r="E7" s="160">
        <v>7.6825</v>
      </c>
      <c r="F7" s="160">
        <v>8.00833333333334</v>
      </c>
      <c r="G7" s="160">
        <v>8.416666666666679</v>
      </c>
      <c r="H7" s="160">
        <v>9.2075</v>
      </c>
      <c r="I7" s="161">
        <v>9.650833333333331</v>
      </c>
      <c r="J7" s="41">
        <v>10.45</v>
      </c>
      <c r="K7" s="41">
        <v>11.90083333333331</v>
      </c>
      <c r="L7" s="41">
        <v>11.276950354609923</v>
      </c>
      <c r="M7" s="41">
        <v>10.907588652482275</v>
      </c>
      <c r="N7" s="41">
        <v>11.32498226950355</v>
      </c>
      <c r="O7" s="41">
        <v>11.948280141843952</v>
      </c>
      <c r="P7" s="41">
        <v>12.919468085106402</v>
      </c>
      <c r="Q7" s="41">
        <v>13.600726950354598</v>
      </c>
      <c r="R7" s="41">
        <v>14.036365248226943</v>
      </c>
      <c r="S7" s="41">
        <v>15.810338421214922</v>
      </c>
      <c r="T7" s="41">
        <v>12.950815456521724</v>
      </c>
      <c r="U7" s="41">
        <v>17.411021212765974</v>
      </c>
      <c r="V7" s="41">
        <v>22.211465029511103</v>
      </c>
      <c r="W7" s="160">
        <v>22.5650912056433</v>
      </c>
    </row>
    <row r="8" spans="1:23" ht="15">
      <c r="A8" s="5" t="s">
        <v>61</v>
      </c>
      <c r="B8" s="160">
        <v>28.201666666666664</v>
      </c>
      <c r="C8" s="160">
        <v>30.113333333333333</v>
      </c>
      <c r="D8" s="160">
        <v>32.751666666666665</v>
      </c>
      <c r="E8" s="160">
        <v>36.17916666666667</v>
      </c>
      <c r="F8" s="160">
        <v>39.57666666666667</v>
      </c>
      <c r="G8" s="160">
        <v>42.92916666666667</v>
      </c>
      <c r="H8" s="160">
        <v>47.77666666666667</v>
      </c>
      <c r="I8" s="161">
        <v>52.711666666666666</v>
      </c>
      <c r="J8" s="41">
        <v>57.1225</v>
      </c>
      <c r="K8" s="41">
        <v>60.32166666666666</v>
      </c>
      <c r="L8" s="41">
        <v>57.68028368794325</v>
      </c>
      <c r="M8" s="41">
        <v>56.72758865248228</v>
      </c>
      <c r="N8" s="41">
        <v>57.46498226950355</v>
      </c>
      <c r="O8" s="41">
        <v>59.04828014184396</v>
      </c>
      <c r="P8" s="41">
        <v>60.019468085106396</v>
      </c>
      <c r="Q8" s="41">
        <v>60.80489361702128</v>
      </c>
      <c r="R8" s="41">
        <v>62.88636524822695</v>
      </c>
      <c r="S8" s="41">
        <v>66.32700508788159</v>
      </c>
      <c r="T8" s="41">
        <v>67.3474821231884</v>
      </c>
      <c r="U8" s="41">
        <v>74.60102121276597</v>
      </c>
      <c r="V8" s="41">
        <v>80.4114650295111</v>
      </c>
      <c r="W8" s="160">
        <v>80.5150912056433</v>
      </c>
    </row>
    <row r="9" spans="1:23" ht="15">
      <c r="A9" s="103" t="s">
        <v>60</v>
      </c>
      <c r="B9" s="162">
        <f aca="true" t="shared" si="1" ref="B9:W9">B8/B4*100</f>
        <v>62.56840704037864</v>
      </c>
      <c r="C9" s="162">
        <f t="shared" si="1"/>
        <v>65.36311838654247</v>
      </c>
      <c r="D9" s="162">
        <f t="shared" si="1"/>
        <v>66.2408144003236</v>
      </c>
      <c r="E9" s="162">
        <f t="shared" si="1"/>
        <v>70.14525067455124</v>
      </c>
      <c r="F9" s="162">
        <f t="shared" si="1"/>
        <v>73.60476109294359</v>
      </c>
      <c r="G9" s="162">
        <f t="shared" si="1"/>
        <v>75.95281975672687</v>
      </c>
      <c r="H9" s="162">
        <f t="shared" si="1"/>
        <v>77.28351126927639</v>
      </c>
      <c r="I9" s="162">
        <f t="shared" si="1"/>
        <v>81.35039547295993</v>
      </c>
      <c r="J9" s="162">
        <f t="shared" si="1"/>
        <v>81.41554029978383</v>
      </c>
      <c r="K9" s="49">
        <f t="shared" si="1"/>
        <v>75.47126532654933</v>
      </c>
      <c r="L9" s="49">
        <f t="shared" si="1"/>
        <v>76.1791111881267</v>
      </c>
      <c r="M9" s="49">
        <f t="shared" si="1"/>
        <v>77.45790631170489</v>
      </c>
      <c r="N9" s="49">
        <f t="shared" si="1"/>
        <v>75.57287222966701</v>
      </c>
      <c r="O9" s="49">
        <f t="shared" si="1"/>
        <v>73.60410534046554</v>
      </c>
      <c r="P9" s="49">
        <f t="shared" si="1"/>
        <v>69.19069466263922</v>
      </c>
      <c r="Q9" s="49">
        <f t="shared" si="1"/>
        <v>66.58502901036249</v>
      </c>
      <c r="R9" s="49">
        <f t="shared" si="1"/>
        <v>66.72706383053978</v>
      </c>
      <c r="S9" s="49">
        <f t="shared" si="1"/>
        <v>61.94395413333067</v>
      </c>
      <c r="T9" s="119">
        <f t="shared" si="1"/>
        <v>67.82935190044302</v>
      </c>
      <c r="U9" s="119">
        <f t="shared" si="1"/>
        <v>63.8146967809339</v>
      </c>
      <c r="V9" s="119">
        <f t="shared" si="1"/>
        <v>60.337806715790684</v>
      </c>
      <c r="W9" s="119">
        <f t="shared" si="1"/>
        <v>59.468768574049534</v>
      </c>
    </row>
    <row r="10" spans="1:22" ht="15" hidden="1">
      <c r="A10" s="104" t="s">
        <v>60</v>
      </c>
      <c r="B10" s="14">
        <v>63.06</v>
      </c>
      <c r="C10" s="14">
        <v>64.22</v>
      </c>
      <c r="D10" s="14">
        <v>65.73</v>
      </c>
      <c r="E10" s="14">
        <v>69.52</v>
      </c>
      <c r="F10" s="14">
        <v>72.31</v>
      </c>
      <c r="G10" s="14">
        <v>77.63</v>
      </c>
      <c r="H10" s="14">
        <v>76.48</v>
      </c>
      <c r="I10" s="163">
        <v>81.93</v>
      </c>
      <c r="J10"/>
      <c r="N10" s="7"/>
      <c r="O10" s="7"/>
      <c r="P10" s="7"/>
      <c r="Q10" s="7"/>
      <c r="R10" s="7"/>
      <c r="S10" s="41"/>
      <c r="T10" s="41"/>
      <c r="U10" s="41"/>
      <c r="V10" s="41"/>
    </row>
    <row r="11" spans="1:22" ht="15" hidden="1">
      <c r="A11" s="104"/>
      <c r="B11" s="160"/>
      <c r="C11" s="160"/>
      <c r="D11" s="160"/>
      <c r="E11" s="160"/>
      <c r="F11" s="160"/>
      <c r="G11" s="160"/>
      <c r="H11" s="160"/>
      <c r="I11" s="161"/>
      <c r="J11"/>
      <c r="N11" s="7"/>
      <c r="O11" s="7"/>
      <c r="P11" s="7"/>
      <c r="Q11" s="7"/>
      <c r="R11" s="7"/>
      <c r="S11" s="41"/>
      <c r="T11" s="41"/>
      <c r="U11" s="41"/>
      <c r="V11" s="41"/>
    </row>
    <row r="12" spans="1:22" ht="6" customHeight="1">
      <c r="A12" s="104"/>
      <c r="B12" s="160"/>
      <c r="C12" s="160"/>
      <c r="D12" s="160"/>
      <c r="E12" s="160"/>
      <c r="F12" s="160"/>
      <c r="G12" s="160"/>
      <c r="H12" s="160"/>
      <c r="I12" s="161"/>
      <c r="J12"/>
      <c r="N12" s="7"/>
      <c r="O12" s="7"/>
      <c r="P12" s="7"/>
      <c r="Q12" s="7"/>
      <c r="R12" s="7"/>
      <c r="S12" s="41"/>
      <c r="T12" s="41"/>
      <c r="U12" s="41"/>
      <c r="V12" s="41"/>
    </row>
    <row r="13" spans="1:23" ht="18.75">
      <c r="A13" s="101" t="s">
        <v>194</v>
      </c>
      <c r="B13" s="160"/>
      <c r="C13" s="160"/>
      <c r="D13" s="160"/>
      <c r="E13" s="160"/>
      <c r="F13" s="160"/>
      <c r="G13" s="160"/>
      <c r="H13" s="160"/>
      <c r="I13" s="161"/>
      <c r="J13" s="174"/>
      <c r="K13" s="160"/>
      <c r="L13" s="160"/>
      <c r="M13" s="160"/>
      <c r="N13" s="41"/>
      <c r="O13" s="41"/>
      <c r="P13" s="41"/>
      <c r="Q13" s="41"/>
      <c r="R13" s="41"/>
      <c r="S13" s="41"/>
      <c r="T13" s="41"/>
      <c r="U13" s="41"/>
      <c r="V13" s="41"/>
      <c r="W13" s="160"/>
    </row>
    <row r="14" spans="1:23" ht="15">
      <c r="A14" s="5" t="s">
        <v>195</v>
      </c>
      <c r="B14" s="160">
        <v>43.818333333333335</v>
      </c>
      <c r="C14" s="160">
        <v>45.01083333333333</v>
      </c>
      <c r="D14" s="160">
        <v>49.195</v>
      </c>
      <c r="E14" s="160">
        <v>51.530833333333334</v>
      </c>
      <c r="F14" s="160">
        <v>54.24083333333332</v>
      </c>
      <c r="G14" s="160">
        <v>57.705833333333345</v>
      </c>
      <c r="H14" s="160">
        <v>62.47166666666667</v>
      </c>
      <c r="I14" s="161">
        <v>65.50333333333334</v>
      </c>
      <c r="J14" s="160">
        <v>72.48583333333333</v>
      </c>
      <c r="K14" s="160">
        <v>81.34333333333335</v>
      </c>
      <c r="L14" s="160">
        <v>77.83583333333333</v>
      </c>
      <c r="M14" s="41">
        <v>75.45916666666666</v>
      </c>
      <c r="N14" s="41">
        <v>77.91916666666667</v>
      </c>
      <c r="O14" s="41">
        <v>81.91250000000001</v>
      </c>
      <c r="P14" s="41">
        <v>90.86000000000001</v>
      </c>
      <c r="Q14" s="41">
        <v>95.20916666666666</v>
      </c>
      <c r="R14" s="41">
        <v>96.84833333333331</v>
      </c>
      <c r="S14" s="41">
        <v>117.51083333333332</v>
      </c>
      <c r="T14" s="41">
        <v>103.92992796280583</v>
      </c>
      <c r="U14" s="41">
        <v>119.25862749257533</v>
      </c>
      <c r="V14" s="41">
        <v>138.71612707906442</v>
      </c>
      <c r="W14" s="160">
        <v>141.82825976401202</v>
      </c>
    </row>
    <row r="15" spans="1:22" ht="15">
      <c r="A15" s="102" t="s">
        <v>62</v>
      </c>
      <c r="B15" s="160"/>
      <c r="C15" s="160"/>
      <c r="D15" s="160"/>
      <c r="E15" s="160"/>
      <c r="F15" s="160"/>
      <c r="G15" s="160"/>
      <c r="H15" s="160"/>
      <c r="I15" s="161"/>
      <c r="M15" s="7"/>
      <c r="N15" s="7"/>
      <c r="O15" s="7"/>
      <c r="P15" s="7"/>
      <c r="Q15" s="7"/>
      <c r="R15" s="41"/>
      <c r="S15" s="41"/>
      <c r="T15" s="41"/>
      <c r="U15" s="41"/>
      <c r="V15" s="41"/>
    </row>
    <row r="16" spans="1:23" ht="15">
      <c r="A16" s="5" t="s">
        <v>59</v>
      </c>
      <c r="B16" s="169">
        <f aca="true" t="shared" si="2" ref="B16:U16">B18-B17</f>
        <v>21.869999999999997</v>
      </c>
      <c r="C16" s="169">
        <f t="shared" si="2"/>
        <v>22.6875</v>
      </c>
      <c r="D16" s="169">
        <f t="shared" si="2"/>
        <v>24.780833333333334</v>
      </c>
      <c r="E16" s="169">
        <f t="shared" si="2"/>
        <v>27.92916666666666</v>
      </c>
      <c r="F16" s="169">
        <f t="shared" si="2"/>
        <v>31.568333333333335</v>
      </c>
      <c r="G16" s="169">
        <f t="shared" si="2"/>
        <v>34.5125</v>
      </c>
      <c r="H16" s="169">
        <f t="shared" si="2"/>
        <v>38.5725</v>
      </c>
      <c r="I16" s="169">
        <f t="shared" si="2"/>
        <v>43.81333333333332</v>
      </c>
      <c r="J16" s="169">
        <f t="shared" si="2"/>
        <v>47.83833333333333</v>
      </c>
      <c r="K16" s="169">
        <f t="shared" si="2"/>
        <v>48.4175</v>
      </c>
      <c r="L16" s="169">
        <f t="shared" si="2"/>
        <v>46.32000000000001</v>
      </c>
      <c r="M16" s="169">
        <f t="shared" si="2"/>
        <v>45.81999999999999</v>
      </c>
      <c r="N16" s="169">
        <f t="shared" si="2"/>
        <v>46.14</v>
      </c>
      <c r="O16" s="169">
        <f t="shared" si="2"/>
        <v>47.10000000000001</v>
      </c>
      <c r="P16" s="169">
        <f t="shared" si="2"/>
        <v>47.099999999999994</v>
      </c>
      <c r="Q16" s="169">
        <f t="shared" si="2"/>
        <v>47.204166666666666</v>
      </c>
      <c r="R16" s="169">
        <f t="shared" si="2"/>
        <v>48.85000000000001</v>
      </c>
      <c r="S16" s="169">
        <f t="shared" si="2"/>
        <v>50.51666666666664</v>
      </c>
      <c r="T16" s="169">
        <f t="shared" si="2"/>
        <v>54.39666666666666</v>
      </c>
      <c r="U16" s="169">
        <f t="shared" si="2"/>
        <v>57.19000000000001</v>
      </c>
      <c r="V16" s="169">
        <f>V18-V17</f>
        <v>58.2</v>
      </c>
      <c r="W16" s="169">
        <f>W18-W17</f>
        <v>57.95000000000002</v>
      </c>
    </row>
    <row r="17" spans="1:23" ht="18">
      <c r="A17" s="5" t="s">
        <v>270</v>
      </c>
      <c r="B17" s="160">
        <v>6.3316666666666706</v>
      </c>
      <c r="C17" s="160">
        <v>6.703333333333333</v>
      </c>
      <c r="D17" s="160">
        <v>7.326666666666668</v>
      </c>
      <c r="E17" s="160">
        <v>7.674166666666672</v>
      </c>
      <c r="F17" s="160">
        <v>8.078333333333319</v>
      </c>
      <c r="G17" s="160">
        <v>8.594166666666673</v>
      </c>
      <c r="H17" s="160">
        <v>9.304166666666674</v>
      </c>
      <c r="I17" s="161">
        <v>9.756666666666682</v>
      </c>
      <c r="J17" s="161">
        <v>10.796666666666667</v>
      </c>
      <c r="K17" s="161">
        <v>12.115</v>
      </c>
      <c r="L17" s="161">
        <v>11.584574468085094</v>
      </c>
      <c r="M17" s="161">
        <v>11.238599290780144</v>
      </c>
      <c r="N17" s="161">
        <v>11.604982269503552</v>
      </c>
      <c r="O17" s="161">
        <v>12.199734042553189</v>
      </c>
      <c r="P17" s="161">
        <v>13.532340425531913</v>
      </c>
      <c r="Q17" s="161">
        <v>14.180088652482269</v>
      </c>
      <c r="R17" s="41">
        <v>14.424219858156007</v>
      </c>
      <c r="S17" s="41">
        <v>17.345739284613032</v>
      </c>
      <c r="T17" s="41">
        <v>13.556077560365978</v>
      </c>
      <c r="U17" s="41">
        <v>17.761923243575055</v>
      </c>
      <c r="V17" s="41">
        <v>23.119354513177413</v>
      </c>
      <c r="W17" s="160">
        <v>23.638043294002017</v>
      </c>
    </row>
    <row r="18" spans="1:23" ht="15">
      <c r="A18" s="5" t="s">
        <v>58</v>
      </c>
      <c r="B18" s="160">
        <v>28.201666666666668</v>
      </c>
      <c r="C18" s="160">
        <v>29.390833333333333</v>
      </c>
      <c r="D18" s="160">
        <v>32.1075</v>
      </c>
      <c r="E18" s="160">
        <v>35.60333333333333</v>
      </c>
      <c r="F18" s="160">
        <v>39.646666666666654</v>
      </c>
      <c r="G18" s="160">
        <v>43.106666666666676</v>
      </c>
      <c r="H18" s="160">
        <v>47.87666666666667</v>
      </c>
      <c r="I18" s="161">
        <v>53.57</v>
      </c>
      <c r="J18" s="161">
        <v>58.635</v>
      </c>
      <c r="K18" s="161">
        <v>60.5325</v>
      </c>
      <c r="L18" s="161">
        <v>57.9045744680851</v>
      </c>
      <c r="M18" s="161">
        <v>57.05859929078014</v>
      </c>
      <c r="N18" s="161">
        <v>57.74498226950355</v>
      </c>
      <c r="O18" s="161">
        <v>59.2997340425532</v>
      </c>
      <c r="P18" s="161">
        <v>60.63234042553191</v>
      </c>
      <c r="Q18" s="161">
        <v>61.384255319148934</v>
      </c>
      <c r="R18" s="41">
        <v>63.274219858156016</v>
      </c>
      <c r="S18" s="41">
        <v>67.86240595127967</v>
      </c>
      <c r="T18" s="41">
        <v>67.95274422703264</v>
      </c>
      <c r="U18" s="41">
        <v>74.95192324357507</v>
      </c>
      <c r="V18" s="41">
        <v>81.31935451317742</v>
      </c>
      <c r="W18" s="160">
        <v>81.58804329400203</v>
      </c>
    </row>
    <row r="19" spans="1:23" ht="15">
      <c r="A19" s="106" t="s">
        <v>60</v>
      </c>
      <c r="B19" s="168">
        <f aca="true" t="shared" si="3" ref="B19:W19">B18/B14*100</f>
        <v>64.36042752272641</v>
      </c>
      <c r="C19" s="168">
        <f t="shared" si="3"/>
        <v>65.29724325625313</v>
      </c>
      <c r="D19" s="168">
        <f t="shared" si="3"/>
        <v>65.26577904258563</v>
      </c>
      <c r="E19" s="168">
        <f t="shared" si="3"/>
        <v>69.09132073030709</v>
      </c>
      <c r="F19" s="168">
        <f t="shared" si="3"/>
        <v>73.09376392324354</v>
      </c>
      <c r="G19" s="168">
        <f t="shared" si="3"/>
        <v>74.70070905598799</v>
      </c>
      <c r="H19" s="168">
        <f t="shared" si="3"/>
        <v>76.63740895872796</v>
      </c>
      <c r="I19" s="168">
        <f t="shared" si="3"/>
        <v>81.7820976031754</v>
      </c>
      <c r="J19" s="168">
        <f t="shared" si="3"/>
        <v>80.89166848694572</v>
      </c>
      <c r="K19" s="168">
        <f t="shared" si="3"/>
        <v>74.4160554030242</v>
      </c>
      <c r="L19" s="168">
        <f t="shared" si="3"/>
        <v>74.39320938481862</v>
      </c>
      <c r="M19" s="168">
        <f t="shared" si="3"/>
        <v>75.61519933400643</v>
      </c>
      <c r="N19" s="168">
        <f t="shared" si="3"/>
        <v>74.10882936740454</v>
      </c>
      <c r="O19" s="168">
        <f t="shared" si="3"/>
        <v>72.39399852593095</v>
      </c>
      <c r="P19" s="168">
        <f t="shared" si="3"/>
        <v>66.73160953723519</v>
      </c>
      <c r="Q19" s="168">
        <f t="shared" si="3"/>
        <v>64.47305177458291</v>
      </c>
      <c r="R19" s="168">
        <f t="shared" si="3"/>
        <v>65.33330794695075</v>
      </c>
      <c r="S19" s="168">
        <f t="shared" si="3"/>
        <v>57.74991464725636</v>
      </c>
      <c r="T19" s="168">
        <f t="shared" si="3"/>
        <v>65.38323037359497</v>
      </c>
      <c r="U19" s="168">
        <f t="shared" si="3"/>
        <v>62.848218883150686</v>
      </c>
      <c r="V19" s="168">
        <f t="shared" si="3"/>
        <v>58.622855341706305</v>
      </c>
      <c r="W19" s="168">
        <f t="shared" si="3"/>
        <v>57.52594259406154</v>
      </c>
    </row>
    <row r="20" spans="1:15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</row>
    <row r="21" spans="1:15" s="3" customFormat="1" ht="12.75" customHeight="1">
      <c r="A21" s="13" t="s">
        <v>269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2.75" customHeight="1">
      <c r="A22" s="3" t="s">
        <v>273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3.5" customHeight="1">
      <c r="A23" s="3" t="s">
        <v>271</v>
      </c>
      <c r="K23" s="13"/>
      <c r="L23" s="13"/>
      <c r="M23" s="13"/>
      <c r="N23" s="13"/>
      <c r="O23" s="13"/>
    </row>
    <row r="24" spans="1:15" s="3" customFormat="1" ht="12.75">
      <c r="A24" s="3" t="s">
        <v>272</v>
      </c>
      <c r="K24" s="13"/>
      <c r="L24" s="13"/>
      <c r="M24" s="13"/>
      <c r="N24" s="13"/>
      <c r="O24" s="13"/>
    </row>
    <row r="25" spans="1:15" s="3" customFormat="1" ht="12.75">
      <c r="A25" s="3" t="s">
        <v>135</v>
      </c>
      <c r="K25" s="13"/>
      <c r="L25" s="13"/>
      <c r="M25" s="13"/>
      <c r="N25" s="13"/>
      <c r="O25" s="13"/>
    </row>
    <row r="26" spans="1:15" s="3" customFormat="1" ht="12.75">
      <c r="A26" s="3" t="s">
        <v>136</v>
      </c>
      <c r="K26" s="13"/>
      <c r="L26" s="13"/>
      <c r="M26" s="13"/>
      <c r="N26" s="13"/>
      <c r="O26" s="13"/>
    </row>
    <row r="27" spans="11:15" s="3" customFormat="1" ht="12.75">
      <c r="K27" s="13"/>
      <c r="L27" s="13"/>
      <c r="M27" s="13"/>
      <c r="N27" s="13"/>
      <c r="O27" s="13"/>
    </row>
    <row r="28" spans="1:15" s="3" customFormat="1" ht="19.5">
      <c r="A28" s="124" t="s">
        <v>287</v>
      </c>
      <c r="K28" s="13"/>
      <c r="L28" s="13"/>
      <c r="M28" s="13"/>
      <c r="N28" s="13"/>
      <c r="O28" s="13"/>
    </row>
    <row r="29" spans="1:24" s="3" customFormat="1" ht="15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M29" s="192" t="s">
        <v>274</v>
      </c>
      <c r="N29" s="192" t="s">
        <v>275</v>
      </c>
      <c r="O29" s="192" t="s">
        <v>276</v>
      </c>
      <c r="P29" s="192" t="s">
        <v>277</v>
      </c>
      <c r="Q29" s="192" t="s">
        <v>278</v>
      </c>
      <c r="R29" s="192" t="s">
        <v>279</v>
      </c>
      <c r="S29" s="192" t="s">
        <v>280</v>
      </c>
      <c r="T29" s="192" t="s">
        <v>281</v>
      </c>
      <c r="U29" s="192" t="s">
        <v>282</v>
      </c>
      <c r="V29" s="192" t="s">
        <v>283</v>
      </c>
      <c r="W29" s="193" t="s">
        <v>284</v>
      </c>
      <c r="X29" s="193" t="s">
        <v>285</v>
      </c>
    </row>
    <row r="30" spans="1:24" s="3" customFormat="1" ht="18.75">
      <c r="A30" s="186" t="s">
        <v>289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</row>
    <row r="31" spans="1:24" s="3" customFormat="1" ht="15">
      <c r="A31" s="4">
        <v>2009</v>
      </c>
      <c r="B31" s="4"/>
      <c r="C31" s="4"/>
      <c r="D31" s="4"/>
      <c r="E31" s="4"/>
      <c r="F31" s="4"/>
      <c r="G31" s="4"/>
      <c r="H31" s="4"/>
      <c r="I31" s="4"/>
      <c r="J31" s="4"/>
      <c r="K31" s="5"/>
      <c r="M31" s="160">
        <v>86.33</v>
      </c>
      <c r="N31" s="160">
        <v>89.39</v>
      </c>
      <c r="O31" s="160">
        <v>90.05</v>
      </c>
      <c r="P31" s="160">
        <v>93.61</v>
      </c>
      <c r="Q31" s="160">
        <v>96.98</v>
      </c>
      <c r="R31" s="160">
        <v>101.81</v>
      </c>
      <c r="S31" s="160">
        <v>102.65</v>
      </c>
      <c r="T31" s="160">
        <v>103.78</v>
      </c>
      <c r="U31" s="160">
        <v>105.89</v>
      </c>
      <c r="V31" s="160">
        <v>104.54</v>
      </c>
      <c r="W31" s="160">
        <v>108.272572</v>
      </c>
      <c r="X31" s="160">
        <v>108.17245000000001</v>
      </c>
    </row>
    <row r="32" spans="1:24" s="3" customFormat="1" ht="15">
      <c r="A32" s="4">
        <v>2010</v>
      </c>
      <c r="B32" s="4"/>
      <c r="C32" s="4"/>
      <c r="D32" s="4"/>
      <c r="E32" s="4"/>
      <c r="F32" s="4"/>
      <c r="G32" s="4"/>
      <c r="H32" s="4"/>
      <c r="I32" s="4"/>
      <c r="J32" s="4"/>
      <c r="K32" s="5"/>
      <c r="M32" s="160">
        <v>111.488838</v>
      </c>
      <c r="N32" s="160">
        <v>111.645945</v>
      </c>
      <c r="O32" s="160">
        <v>115.468758</v>
      </c>
      <c r="P32" s="160">
        <v>119.80299200000002</v>
      </c>
      <c r="Q32" s="160">
        <v>121.179187</v>
      </c>
      <c r="R32" s="160">
        <v>117.700876</v>
      </c>
      <c r="S32" s="160">
        <v>117.22383000000002</v>
      </c>
      <c r="T32" s="160">
        <v>116.195155</v>
      </c>
      <c r="U32" s="160">
        <v>114.61457299999998</v>
      </c>
      <c r="V32" s="160">
        <v>117.20210599999999</v>
      </c>
      <c r="W32" s="160">
        <v>118.70185099999999</v>
      </c>
      <c r="X32" s="160">
        <v>121.60674100000001</v>
      </c>
    </row>
    <row r="33" spans="1:24" s="3" customFormat="1" ht="15">
      <c r="A33" s="4">
        <v>2011</v>
      </c>
      <c r="B33" s="4"/>
      <c r="C33" s="4"/>
      <c r="D33" s="4"/>
      <c r="E33" s="4"/>
      <c r="F33" s="4"/>
      <c r="G33" s="4"/>
      <c r="H33" s="4"/>
      <c r="I33" s="4"/>
      <c r="J33" s="4"/>
      <c r="K33" s="5"/>
      <c r="M33" s="160">
        <v>127.52571590030338</v>
      </c>
      <c r="N33" s="160">
        <v>128.36608530129084</v>
      </c>
      <c r="O33" s="160">
        <v>131.89238593777884</v>
      </c>
      <c r="P33" s="160">
        <v>134.74220569864968</v>
      </c>
      <c r="Q33" s="160">
        <v>136.70606507643805</v>
      </c>
      <c r="R33" s="160">
        <v>135.5647462970674</v>
      </c>
      <c r="S33" s="160">
        <v>135.10612515614778</v>
      </c>
      <c r="T33" s="160">
        <v>135.34572601272973</v>
      </c>
      <c r="U33" s="160">
        <v>134.74992207483197</v>
      </c>
      <c r="V33" s="160">
        <v>133.965470227827</v>
      </c>
      <c r="W33" s="160">
        <v>133.17568913211588</v>
      </c>
      <c r="X33" s="160">
        <v>132.0853453096187</v>
      </c>
    </row>
    <row r="34" spans="1:24" s="3" customFormat="1" ht="15">
      <c r="A34" s="4">
        <v>2012</v>
      </c>
      <c r="B34" s="4"/>
      <c r="C34" s="4"/>
      <c r="D34" s="4"/>
      <c r="E34" s="4"/>
      <c r="F34" s="4"/>
      <c r="G34" s="4"/>
      <c r="H34" s="4"/>
      <c r="I34" s="4"/>
      <c r="J34" s="4"/>
      <c r="K34" s="5"/>
      <c r="M34" s="160">
        <v>132.88733924216288</v>
      </c>
      <c r="N34" s="160">
        <v>134.55736541550178</v>
      </c>
      <c r="O34" s="160">
        <v>137.67236690262328</v>
      </c>
      <c r="P34" s="160">
        <v>141.73842424602938</v>
      </c>
      <c r="Q34" s="160">
        <v>137.676405</v>
      </c>
      <c r="R34" s="160">
        <v>131.634916</v>
      </c>
      <c r="S34" s="160">
        <v>131.084754</v>
      </c>
      <c r="T34" s="160">
        <v>134.13443</v>
      </c>
      <c r="U34" s="160">
        <v>139.128844</v>
      </c>
      <c r="V34" s="160">
        <v>138.07635599999998</v>
      </c>
      <c r="W34" s="160">
        <v>134.54309</v>
      </c>
      <c r="X34" s="160">
        <v>131.552276</v>
      </c>
    </row>
    <row r="35" spans="1:24" s="3" customFormat="1" ht="15">
      <c r="A35" s="4">
        <v>2013</v>
      </c>
      <c r="B35" s="4"/>
      <c r="C35" s="4"/>
      <c r="D35" s="4"/>
      <c r="E35" s="4"/>
      <c r="F35" s="4"/>
      <c r="G35" s="4"/>
      <c r="H35" s="4"/>
      <c r="I35" s="4"/>
      <c r="J35" s="4"/>
      <c r="K35" s="5"/>
      <c r="M35" s="41">
        <v>131.709578</v>
      </c>
      <c r="N35" s="41">
        <v>136.366511</v>
      </c>
      <c r="O35" s="41">
        <v>137.249865</v>
      </c>
      <c r="P35" s="41">
        <v>136.80606300000002</v>
      </c>
      <c r="Q35" s="41">
        <v>132.74727900000002</v>
      </c>
      <c r="R35" s="41">
        <v>134.06139199999998</v>
      </c>
      <c r="S35" s="41">
        <v>134.741711</v>
      </c>
      <c r="T35" s="41">
        <v>136.868361</v>
      </c>
      <c r="U35" s="41">
        <v>137.191123</v>
      </c>
      <c r="V35" s="41">
        <v>131.48058600000002</v>
      </c>
      <c r="W35" s="160"/>
      <c r="X35" s="160"/>
    </row>
    <row r="36" spans="1:24" s="3" customFormat="1" ht="14.2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3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</row>
    <row r="37" spans="1:24" s="3" customFormat="1" ht="15.75">
      <c r="A37" s="186" t="s">
        <v>267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</row>
    <row r="38" spans="1:24" s="3" customFormat="1" ht="15">
      <c r="A38" s="4">
        <v>2009</v>
      </c>
      <c r="B38" s="4"/>
      <c r="C38" s="4"/>
      <c r="D38" s="4"/>
      <c r="E38" s="4"/>
      <c r="F38" s="4"/>
      <c r="G38" s="4"/>
      <c r="H38" s="4"/>
      <c r="I38" s="4"/>
      <c r="J38" s="4"/>
      <c r="K38" s="5"/>
      <c r="M38" s="160">
        <v>98.74</v>
      </c>
      <c r="N38" s="160">
        <v>100.26</v>
      </c>
      <c r="O38" s="160">
        <v>99.88</v>
      </c>
      <c r="P38" s="160">
        <v>101.93</v>
      </c>
      <c r="Q38" s="160">
        <v>102.98</v>
      </c>
      <c r="R38" s="160">
        <v>104.33</v>
      </c>
      <c r="S38" s="160">
        <v>103.85</v>
      </c>
      <c r="T38" s="160">
        <v>104.27</v>
      </c>
      <c r="U38" s="160">
        <v>106.58</v>
      </c>
      <c r="V38" s="160">
        <v>105.54</v>
      </c>
      <c r="W38" s="160">
        <v>109.45583899024184</v>
      </c>
      <c r="X38" s="160">
        <v>109.34329656342807</v>
      </c>
    </row>
    <row r="39" spans="1:24" s="3" customFormat="1" ht="15">
      <c r="A39" s="4">
        <v>2010</v>
      </c>
      <c r="B39" s="4"/>
      <c r="C39" s="4"/>
      <c r="D39" s="4"/>
      <c r="E39" s="4"/>
      <c r="F39" s="4"/>
      <c r="G39" s="4"/>
      <c r="H39" s="4"/>
      <c r="I39" s="4"/>
      <c r="J39" s="4"/>
      <c r="K39" s="5"/>
      <c r="M39" s="160">
        <v>113.31100445481543</v>
      </c>
      <c r="N39" s="160">
        <v>113.38498196860417</v>
      </c>
      <c r="O39" s="160">
        <v>116.20458103521428</v>
      </c>
      <c r="P39" s="160">
        <v>120.98550593975395</v>
      </c>
      <c r="Q39" s="160">
        <v>122.75372083156554</v>
      </c>
      <c r="R39" s="160">
        <v>120.11671086126432</v>
      </c>
      <c r="S39" s="160">
        <v>119.66200572761987</v>
      </c>
      <c r="T39" s="160">
        <v>118.6860033941451</v>
      </c>
      <c r="U39" s="160">
        <v>117.17970619431482</v>
      </c>
      <c r="V39" s="160">
        <v>120.58979316928297</v>
      </c>
      <c r="W39" s="160">
        <v>122.46978892660162</v>
      </c>
      <c r="X39" s="160">
        <v>125.75972740772167</v>
      </c>
    </row>
    <row r="40" spans="1:24" s="3" customFormat="1" ht="15">
      <c r="A40" s="4">
        <v>2011</v>
      </c>
      <c r="B40" s="4"/>
      <c r="C40" s="4"/>
      <c r="D40" s="4"/>
      <c r="E40" s="4"/>
      <c r="F40" s="4"/>
      <c r="G40" s="4"/>
      <c r="H40" s="4"/>
      <c r="I40" s="4"/>
      <c r="J40" s="4"/>
      <c r="K40" s="5"/>
      <c r="M40" s="160">
        <v>132.07785401783238</v>
      </c>
      <c r="N40" s="160">
        <v>133.44571412748513</v>
      </c>
      <c r="O40" s="160">
        <v>138.1262806667774</v>
      </c>
      <c r="P40" s="160">
        <v>141.12278119288914</v>
      </c>
      <c r="Q40" s="160">
        <v>141.50727363349392</v>
      </c>
      <c r="R40" s="160">
        <v>139.64235088885198</v>
      </c>
      <c r="S40" s="160">
        <v>139.42141607132967</v>
      </c>
      <c r="T40" s="160">
        <v>139.8523924239907</v>
      </c>
      <c r="U40" s="160">
        <v>139.1504247660187</v>
      </c>
      <c r="V40" s="160">
        <v>139.3668588359085</v>
      </c>
      <c r="W40" s="160">
        <v>140.2541723431356</v>
      </c>
      <c r="X40" s="160">
        <v>140.62600598105993</v>
      </c>
    </row>
    <row r="41" spans="1:24" s="3" customFormat="1" ht="15">
      <c r="A41" s="5">
        <v>2012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3"/>
      <c r="M41" s="161">
        <v>141.34450130143435</v>
      </c>
      <c r="N41" s="161">
        <v>142.56475161987038</v>
      </c>
      <c r="O41" s="161">
        <v>145.04376142216313</v>
      </c>
      <c r="P41" s="161">
        <v>147.78288032342024</v>
      </c>
      <c r="Q41" s="161">
        <v>144.0109020592667</v>
      </c>
      <c r="R41" s="161">
        <v>137.4374917127072</v>
      </c>
      <c r="S41" s="161">
        <v>136.59248417880463</v>
      </c>
      <c r="T41" s="161">
        <v>139.40545956805627</v>
      </c>
      <c r="U41" s="161">
        <v>143.97804821697642</v>
      </c>
      <c r="V41" s="161">
        <v>143.01836062280265</v>
      </c>
      <c r="W41" s="161">
        <v>141.09923756906076</v>
      </c>
      <c r="X41" s="161">
        <v>139.66123857358113</v>
      </c>
    </row>
    <row r="42" spans="1:24" s="3" customFormat="1" ht="15">
      <c r="A42" s="82">
        <v>2013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200"/>
      <c r="M42" s="187">
        <v>139.45832245102966</v>
      </c>
      <c r="N42" s="187">
        <v>143.90401506780512</v>
      </c>
      <c r="O42" s="187">
        <v>144.60951180311403</v>
      </c>
      <c r="P42" s="187">
        <v>141.27323656454047</v>
      </c>
      <c r="Q42" s="187">
        <v>137.95112506278252</v>
      </c>
      <c r="R42" s="187">
        <v>139.2599367152185</v>
      </c>
      <c r="S42" s="187">
        <v>139.622535</v>
      </c>
      <c r="T42" s="187">
        <v>141.62552200000002</v>
      </c>
      <c r="U42" s="187">
        <v>142.332028</v>
      </c>
      <c r="V42" s="187">
        <v>138.763945</v>
      </c>
      <c r="W42" s="189"/>
      <c r="X42" s="189"/>
    </row>
    <row r="43" spans="1:23" s="3" customFormat="1" ht="16.5" customHeight="1">
      <c r="A43" s="3" t="s">
        <v>291</v>
      </c>
      <c r="K43" s="1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</row>
    <row r="44" spans="1:15" ht="15.75" customHeight="1">
      <c r="A44" s="3" t="s">
        <v>134</v>
      </c>
      <c r="B44" s="99"/>
      <c r="C44" s="99"/>
      <c r="D44" s="99"/>
      <c r="E44" s="99"/>
      <c r="F44" s="99"/>
      <c r="G44" s="99"/>
      <c r="H44" s="99"/>
      <c r="I44" s="99"/>
      <c r="J44" s="99"/>
      <c r="K44" s="5"/>
      <c r="L44" s="5"/>
      <c r="M44" s="5"/>
      <c r="N44" s="5"/>
      <c r="O44" s="5"/>
    </row>
    <row r="46" ht="21" customHeight="1"/>
    <row r="48" ht="15">
      <c r="W48" s="14"/>
    </row>
    <row r="49" ht="18.75" customHeight="1">
      <c r="W49" s="14"/>
    </row>
    <row r="50" ht="6.75" customHeight="1">
      <c r="W50" s="14"/>
    </row>
    <row r="51" ht="15">
      <c r="W51" s="14"/>
    </row>
    <row r="52" ht="15">
      <c r="W52" s="14"/>
    </row>
    <row r="53" ht="15">
      <c r="W53" s="14"/>
    </row>
    <row r="54" ht="15">
      <c r="W54" s="14"/>
    </row>
    <row r="55" ht="15">
      <c r="W55" s="14"/>
    </row>
    <row r="56" ht="6.75" customHeight="1">
      <c r="W56" s="14"/>
    </row>
    <row r="57" spans="23:46" ht="15">
      <c r="W57" s="14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ht="15">
      <c r="W58" s="14"/>
    </row>
    <row r="59" ht="15">
      <c r="W59" s="14"/>
    </row>
    <row r="60" ht="15">
      <c r="W60" s="14"/>
    </row>
    <row r="61" spans="1:22" ht="6.7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164"/>
      <c r="L61" s="164"/>
      <c r="M61" s="164"/>
      <c r="N61" s="5"/>
      <c r="O61" s="5"/>
      <c r="P61" s="5"/>
      <c r="Q61" s="5"/>
      <c r="R61" s="5"/>
      <c r="S61" s="5"/>
      <c r="T61" s="5"/>
      <c r="U61" s="5"/>
      <c r="V61" s="5"/>
    </row>
    <row r="62" ht="15.75" customHeight="1"/>
  </sheetData>
  <sheetProtection/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82">
      <selection activeCell="G114" sqref="G114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268</v>
      </c>
    </row>
    <row r="3" spans="1:6" ht="12.75">
      <c r="A3" s="179" t="s">
        <v>263</v>
      </c>
      <c r="B3" s="177"/>
      <c r="C3" s="177"/>
      <c r="D3" s="177"/>
      <c r="E3" s="177"/>
      <c r="F3" s="177"/>
    </row>
    <row r="4" spans="1:6" ht="28.5" customHeight="1">
      <c r="A4" s="177"/>
      <c r="B4" s="178" t="s">
        <v>267</v>
      </c>
      <c r="C4" s="177"/>
      <c r="D4" s="177"/>
      <c r="E4" s="178" t="s">
        <v>264</v>
      </c>
      <c r="F4" s="177"/>
    </row>
    <row r="5" spans="1:6" ht="12.75">
      <c r="A5" s="180">
        <v>1991</v>
      </c>
      <c r="B5" s="173">
        <v>43.818333333333335</v>
      </c>
      <c r="C5" s="173">
        <v>43.818333333333335</v>
      </c>
      <c r="D5" s="173"/>
      <c r="E5" s="173">
        <v>45.07333333333333</v>
      </c>
      <c r="F5" s="173">
        <v>45.07333333333333</v>
      </c>
    </row>
    <row r="6" spans="1:6" ht="12.75">
      <c r="A6" s="180">
        <v>1992</v>
      </c>
      <c r="B6" s="173">
        <v>45.01083333333333</v>
      </c>
      <c r="C6" s="173">
        <v>45.01083333333333</v>
      </c>
      <c r="D6" s="173"/>
      <c r="E6" s="173">
        <v>46.07083333333333</v>
      </c>
      <c r="F6" s="173">
        <v>46.07083333333333</v>
      </c>
    </row>
    <row r="7" spans="1:6" ht="12.75">
      <c r="A7" s="180">
        <v>1993</v>
      </c>
      <c r="B7" s="173">
        <v>49.195</v>
      </c>
      <c r="C7" s="173">
        <v>49.195</v>
      </c>
      <c r="D7" s="173"/>
      <c r="E7" s="173">
        <v>49.443333333333335</v>
      </c>
      <c r="F7" s="173">
        <v>49.443333333333335</v>
      </c>
    </row>
    <row r="8" spans="1:6" ht="12.75">
      <c r="A8" s="180">
        <v>1994</v>
      </c>
      <c r="B8" s="173">
        <v>51.530833333333334</v>
      </c>
      <c r="C8" s="173">
        <v>51.530833333333334</v>
      </c>
      <c r="D8" s="173"/>
      <c r="E8" s="173">
        <v>51.5775</v>
      </c>
      <c r="F8" s="173">
        <v>51.5775</v>
      </c>
    </row>
    <row r="9" spans="1:6" ht="12.75">
      <c r="A9" s="180">
        <v>1995</v>
      </c>
      <c r="B9" s="173">
        <v>54.24083333333332</v>
      </c>
      <c r="C9" s="173">
        <v>54.24083333333332</v>
      </c>
      <c r="D9" s="173"/>
      <c r="E9" s="173">
        <v>53.76916666666667</v>
      </c>
      <c r="F9" s="173">
        <v>53.76916666666667</v>
      </c>
    </row>
    <row r="10" spans="1:6" ht="12.75">
      <c r="A10" s="180">
        <v>1996</v>
      </c>
      <c r="B10" s="173">
        <v>57.705833333333345</v>
      </c>
      <c r="C10" s="173">
        <v>57.705833333333345</v>
      </c>
      <c r="D10" s="173"/>
      <c r="E10" s="173">
        <v>56.520833333333336</v>
      </c>
      <c r="F10" s="173">
        <v>56.520833333333336</v>
      </c>
    </row>
    <row r="11" spans="1:6" ht="12.75">
      <c r="A11" s="180">
        <v>1997</v>
      </c>
      <c r="B11" s="173">
        <v>62.47166666666667</v>
      </c>
      <c r="C11" s="173">
        <v>62.47166666666667</v>
      </c>
      <c r="D11" s="173"/>
      <c r="E11" s="173">
        <v>61.82</v>
      </c>
      <c r="F11" s="173">
        <v>61.82</v>
      </c>
    </row>
    <row r="12" spans="1:6" ht="12.75">
      <c r="A12" s="180">
        <v>1998</v>
      </c>
      <c r="B12" s="173">
        <v>65.50333333333334</v>
      </c>
      <c r="C12" s="173">
        <v>65.50333333333334</v>
      </c>
      <c r="D12" s="173"/>
      <c r="E12" s="173">
        <v>64.79583333333333</v>
      </c>
      <c r="F12" s="173">
        <v>64.79583333333333</v>
      </c>
    </row>
    <row r="13" spans="1:6" ht="12.75">
      <c r="A13" s="180">
        <v>1999</v>
      </c>
      <c r="B13" s="173">
        <v>72.48583333333333</v>
      </c>
      <c r="C13" s="173">
        <v>72.48583333333333</v>
      </c>
      <c r="D13" s="173"/>
      <c r="E13" s="173">
        <v>70.16166666666668</v>
      </c>
      <c r="F13" s="173">
        <v>70.16166666666668</v>
      </c>
    </row>
    <row r="14" spans="1:6" ht="12.75">
      <c r="A14" s="180">
        <v>2000</v>
      </c>
      <c r="B14" s="173">
        <v>81.34333333333335</v>
      </c>
      <c r="C14" s="173">
        <v>81.34333333333335</v>
      </c>
      <c r="D14" s="173"/>
      <c r="E14" s="173">
        <v>79.92666666666666</v>
      </c>
      <c r="F14" s="173">
        <v>79.92666666666666</v>
      </c>
    </row>
    <row r="15" spans="1:7" ht="12.75">
      <c r="A15" s="180">
        <v>2001</v>
      </c>
      <c r="B15" s="173">
        <v>77.83583333333333</v>
      </c>
      <c r="C15" s="173">
        <v>77.83583333333333</v>
      </c>
      <c r="D15" s="173"/>
      <c r="E15" s="173">
        <v>75.71666666666665</v>
      </c>
      <c r="F15" s="173">
        <v>75.71666666666665</v>
      </c>
      <c r="G15" s="173"/>
    </row>
    <row r="16" spans="1:7" ht="12.75">
      <c r="A16" s="180">
        <v>2002</v>
      </c>
      <c r="B16" s="173">
        <v>75.45916666666666</v>
      </c>
      <c r="C16" s="173">
        <v>75.45916666666666</v>
      </c>
      <c r="D16" s="173"/>
      <c r="E16" s="173">
        <v>73.23666666666668</v>
      </c>
      <c r="F16" s="173">
        <v>73.23666666666668</v>
      </c>
      <c r="G16" s="173"/>
    </row>
    <row r="17" spans="1:7" ht="12.75">
      <c r="A17" s="180">
        <v>2003</v>
      </c>
      <c r="B17" s="173">
        <v>77.91916666666667</v>
      </c>
      <c r="C17" s="173">
        <v>77.91916666666667</v>
      </c>
      <c r="D17" s="173"/>
      <c r="E17" s="173">
        <v>76.03916666666667</v>
      </c>
      <c r="F17" s="173">
        <v>76.03916666666667</v>
      </c>
      <c r="G17" s="173"/>
    </row>
    <row r="18" spans="1:7" ht="12.75">
      <c r="A18" s="180">
        <v>2004</v>
      </c>
      <c r="B18" s="173">
        <v>81.9125</v>
      </c>
      <c r="C18" s="173">
        <v>81.9125</v>
      </c>
      <c r="D18" s="173"/>
      <c r="E18" s="173">
        <v>80.22416666666665</v>
      </c>
      <c r="F18" s="173">
        <v>80.22416666666665</v>
      </c>
      <c r="G18" s="173"/>
    </row>
    <row r="19" spans="1:7" ht="12.75">
      <c r="A19" s="180">
        <v>2005</v>
      </c>
      <c r="B19" s="173">
        <v>90.86</v>
      </c>
      <c r="C19" s="173">
        <v>90.86</v>
      </c>
      <c r="D19" s="173"/>
      <c r="E19" s="173">
        <v>86.745</v>
      </c>
      <c r="F19" s="173">
        <v>86.745</v>
      </c>
      <c r="G19" s="173"/>
    </row>
    <row r="20" spans="1:7" ht="12.75">
      <c r="A20" s="180">
        <v>2006</v>
      </c>
      <c r="B20" s="173">
        <v>95.20916666666666</v>
      </c>
      <c r="C20" s="173">
        <v>95.20916666666666</v>
      </c>
      <c r="D20" s="173"/>
      <c r="E20" s="173">
        <v>91.31916666666666</v>
      </c>
      <c r="F20" s="173">
        <v>91.31916666666666</v>
      </c>
      <c r="G20" s="173"/>
    </row>
    <row r="21" spans="1:7" ht="12.75">
      <c r="A21" s="180">
        <v>2007</v>
      </c>
      <c r="B21" s="173">
        <v>96.84833333333331</v>
      </c>
      <c r="C21" s="173">
        <v>96.84833333333331</v>
      </c>
      <c r="D21" s="173"/>
      <c r="E21" s="173">
        <v>94.24416666666666</v>
      </c>
      <c r="F21" s="173">
        <v>94.24416666666666</v>
      </c>
      <c r="G21" s="173"/>
    </row>
    <row r="22" spans="1:7" ht="12.75">
      <c r="A22" s="180">
        <v>2008</v>
      </c>
      <c r="B22" s="173">
        <v>117.51083333333332</v>
      </c>
      <c r="C22" s="173">
        <v>117.51083333333332</v>
      </c>
      <c r="D22" s="173"/>
      <c r="E22" s="173">
        <v>107.07583333333334</v>
      </c>
      <c r="F22" s="173">
        <v>107.07583333333334</v>
      </c>
      <c r="G22" s="173"/>
    </row>
    <row r="23" spans="1:7" ht="12.75">
      <c r="A23" s="180">
        <v>2009</v>
      </c>
      <c r="B23" s="173">
        <v>103.92992796280583</v>
      </c>
      <c r="C23" s="173">
        <v>103.92992796280583</v>
      </c>
      <c r="D23" s="173"/>
      <c r="E23" s="173">
        <v>99.28958516666667</v>
      </c>
      <c r="F23" s="173">
        <v>99.28958516666667</v>
      </c>
      <c r="G23" s="173"/>
    </row>
    <row r="24" spans="1:7" ht="12.75">
      <c r="A24" s="180">
        <v>2010</v>
      </c>
      <c r="B24" s="173">
        <v>119.25862749257533</v>
      </c>
      <c r="C24" s="173">
        <v>119.25862749257533</v>
      </c>
      <c r="D24" s="173"/>
      <c r="E24" s="173">
        <v>116.90257100000001</v>
      </c>
      <c r="F24" s="173">
        <v>116.90257100000001</v>
      </c>
      <c r="G24" s="173"/>
    </row>
    <row r="25" spans="1:7" ht="12.75">
      <c r="A25" s="180">
        <v>2011</v>
      </c>
      <c r="B25" s="173">
        <v>138.71612707906442</v>
      </c>
      <c r="C25" s="173">
        <v>138.71612707906442</v>
      </c>
      <c r="D25" s="173"/>
      <c r="E25" s="173">
        <v>133.26879017706662</v>
      </c>
      <c r="F25" s="173">
        <v>133.26879017706662</v>
      </c>
      <c r="G25" s="173"/>
    </row>
    <row r="26" spans="1:7" ht="12.75">
      <c r="A26" s="180">
        <v>2012</v>
      </c>
      <c r="B26" s="173">
        <v>141.82825976401202</v>
      </c>
      <c r="C26" s="173">
        <v>141.82825976401202</v>
      </c>
      <c r="D26" s="173"/>
      <c r="E26" s="173">
        <v>135.3905472338598</v>
      </c>
      <c r="F26" s="173">
        <v>135.3905472338598</v>
      </c>
      <c r="G26" s="173"/>
    </row>
    <row r="27" spans="1:6" ht="12.75">
      <c r="A27" s="172"/>
      <c r="B27" s="173"/>
      <c r="C27" s="173"/>
      <c r="D27" s="173"/>
      <c r="E27" s="173"/>
      <c r="F27" s="173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66" t="s">
        <v>259</v>
      </c>
      <c r="C29" s="171"/>
      <c r="D29" s="176"/>
      <c r="E29" s="166" t="s">
        <v>260</v>
      </c>
      <c r="F29" s="171"/>
    </row>
    <row r="30" spans="1:6" ht="24">
      <c r="A30" s="177"/>
      <c r="B30" s="171" t="s">
        <v>261</v>
      </c>
      <c r="C30" s="170" t="s">
        <v>262</v>
      </c>
      <c r="D30" s="167"/>
      <c r="E30" s="171" t="s">
        <v>261</v>
      </c>
      <c r="F30" s="170" t="s">
        <v>262</v>
      </c>
    </row>
    <row r="31" spans="1:6" ht="12.75">
      <c r="A31" s="180">
        <v>1991</v>
      </c>
      <c r="B31" s="173">
        <v>37.486666666666665</v>
      </c>
      <c r="C31" s="173">
        <v>15.616666666666665</v>
      </c>
      <c r="D31" s="173"/>
      <c r="E31" s="173">
        <v>38.55166666666667</v>
      </c>
      <c r="F31" s="173">
        <v>16.871666666666666</v>
      </c>
    </row>
    <row r="32" spans="1:6" ht="12.75">
      <c r="A32" s="180">
        <v>1992</v>
      </c>
      <c r="B32" s="173">
        <v>38.3075</v>
      </c>
      <c r="C32" s="173">
        <v>15.62</v>
      </c>
      <c r="D32" s="173"/>
      <c r="E32" s="173">
        <v>39.21</v>
      </c>
      <c r="F32" s="173">
        <v>15.9575</v>
      </c>
    </row>
    <row r="33" spans="1:6" ht="12.75">
      <c r="A33" s="180">
        <v>1993</v>
      </c>
      <c r="B33" s="173">
        <v>41.86833333333333</v>
      </c>
      <c r="C33" s="173">
        <v>17.0875</v>
      </c>
      <c r="D33" s="173"/>
      <c r="E33" s="173">
        <v>42.08083333333334</v>
      </c>
      <c r="F33" s="173">
        <v>16.691666666666666</v>
      </c>
    </row>
    <row r="34" spans="1:6" ht="12.75">
      <c r="A34" s="180">
        <v>1994</v>
      </c>
      <c r="B34" s="173">
        <v>43.85666666666666</v>
      </c>
      <c r="C34" s="173">
        <v>15.9275</v>
      </c>
      <c r="D34" s="173"/>
      <c r="E34" s="173">
        <v>43.895</v>
      </c>
      <c r="F34" s="173">
        <v>15.398333333333333</v>
      </c>
    </row>
    <row r="35" spans="1:6" ht="12.75">
      <c r="A35" s="180">
        <v>1995</v>
      </c>
      <c r="B35" s="173">
        <v>46.1625</v>
      </c>
      <c r="C35" s="173">
        <v>14.594166666666668</v>
      </c>
      <c r="D35" s="173"/>
      <c r="E35" s="173">
        <v>45.76083333333333</v>
      </c>
      <c r="F35" s="173">
        <v>14.1925</v>
      </c>
    </row>
    <row r="36" spans="1:6" ht="12.75">
      <c r="A36" s="180">
        <v>1996</v>
      </c>
      <c r="B36" s="173">
        <v>49.11166666666667</v>
      </c>
      <c r="C36" s="173">
        <v>14.599166666666667</v>
      </c>
      <c r="D36" s="173"/>
      <c r="E36" s="173">
        <v>48.10416666666666</v>
      </c>
      <c r="F36" s="173">
        <v>13.591666666666667</v>
      </c>
    </row>
    <row r="37" spans="1:6" ht="12.75">
      <c r="A37" s="180">
        <v>1997</v>
      </c>
      <c r="B37" s="173">
        <v>53.1675</v>
      </c>
      <c r="C37" s="173">
        <v>14.595</v>
      </c>
      <c r="D37" s="173"/>
      <c r="E37" s="173">
        <v>52.6125</v>
      </c>
      <c r="F37" s="173">
        <v>14.043333333333331</v>
      </c>
    </row>
    <row r="38" spans="1:6" ht="12.75">
      <c r="A38" s="180">
        <v>1998</v>
      </c>
      <c r="B38" s="173">
        <v>55.74666666666666</v>
      </c>
      <c r="C38" s="173">
        <v>11.933333333333332</v>
      </c>
      <c r="D38" s="173"/>
      <c r="E38" s="173">
        <v>55.145</v>
      </c>
      <c r="F38" s="173">
        <v>12.084166666666667</v>
      </c>
    </row>
    <row r="39" spans="1:6" ht="12.75">
      <c r="A39" s="180">
        <v>1999</v>
      </c>
      <c r="B39" s="173">
        <v>61.689166666666665</v>
      </c>
      <c r="C39" s="173">
        <v>13.850833333333332</v>
      </c>
      <c r="D39" s="173"/>
      <c r="E39" s="173">
        <v>59.711666666666666</v>
      </c>
      <c r="F39" s="173">
        <v>13.039166666666667</v>
      </c>
    </row>
    <row r="40" spans="1:6" ht="12.75">
      <c r="A40" s="180">
        <v>2000</v>
      </c>
      <c r="B40" s="173">
        <v>69.22833333333334</v>
      </c>
      <c r="C40" s="173">
        <v>20.81083333333333</v>
      </c>
      <c r="D40" s="173"/>
      <c r="E40" s="173">
        <v>68.02583333333335</v>
      </c>
      <c r="F40" s="173">
        <v>19.605</v>
      </c>
    </row>
    <row r="41" spans="1:6" ht="12.75">
      <c r="A41" s="180">
        <v>2001</v>
      </c>
      <c r="B41" s="173">
        <v>66.25125886524823</v>
      </c>
      <c r="C41" s="173">
        <v>19.93125886524823</v>
      </c>
      <c r="D41" s="173"/>
      <c r="E41" s="173">
        <v>64.43971631205673</v>
      </c>
      <c r="F41" s="173">
        <v>18.036382978723402</v>
      </c>
    </row>
    <row r="42" spans="1:6" ht="12.75">
      <c r="A42" s="180">
        <v>2002</v>
      </c>
      <c r="B42" s="173">
        <v>64.22056737588652</v>
      </c>
      <c r="C42" s="173">
        <v>18.400567375886524</v>
      </c>
      <c r="D42" s="173"/>
      <c r="E42" s="173">
        <v>62.329078014184404</v>
      </c>
      <c r="F42" s="173">
        <v>16.509078014184393</v>
      </c>
    </row>
    <row r="43" spans="1:6" ht="12.75">
      <c r="A43" s="180">
        <v>2003</v>
      </c>
      <c r="B43" s="173">
        <v>66.31418439716312</v>
      </c>
      <c r="C43" s="173">
        <v>20.17418439716312</v>
      </c>
      <c r="D43" s="173"/>
      <c r="E43" s="173">
        <v>64.71418439716312</v>
      </c>
      <c r="F43" s="173">
        <v>18.57418439716312</v>
      </c>
    </row>
    <row r="44" spans="1:6" ht="12.75">
      <c r="A44" s="180">
        <v>2004</v>
      </c>
      <c r="B44" s="173">
        <v>69.7127659574468</v>
      </c>
      <c r="C44" s="173">
        <v>22.6127659574468</v>
      </c>
      <c r="D44" s="173"/>
      <c r="E44" s="173">
        <v>68.2758865248227</v>
      </c>
      <c r="F44" s="173">
        <v>21.17588652482269</v>
      </c>
    </row>
    <row r="45" spans="1:6" ht="12.75">
      <c r="A45" s="180">
        <v>2005</v>
      </c>
      <c r="B45" s="173">
        <v>77.32765957446809</v>
      </c>
      <c r="C45" s="173">
        <v>30.22765957446809</v>
      </c>
      <c r="D45" s="173"/>
      <c r="E45" s="173">
        <v>73.8255319148936</v>
      </c>
      <c r="F45" s="173">
        <v>26.725531914893608</v>
      </c>
    </row>
    <row r="46" spans="1:6" ht="12.75">
      <c r="A46" s="180">
        <v>2006</v>
      </c>
      <c r="B46" s="173">
        <v>81.02907801418439</v>
      </c>
      <c r="C46" s="173">
        <v>33.82491134751773</v>
      </c>
      <c r="D46" s="173"/>
      <c r="E46" s="173">
        <v>77.71843971631206</v>
      </c>
      <c r="F46" s="173">
        <v>30.514273049645386</v>
      </c>
    </row>
    <row r="47" spans="1:6" ht="12.75">
      <c r="A47" s="180">
        <v>2007</v>
      </c>
      <c r="B47" s="173">
        <v>82.42411347517731</v>
      </c>
      <c r="C47" s="173">
        <v>33.5741134751773</v>
      </c>
      <c r="D47" s="173"/>
      <c r="E47" s="173">
        <v>80.20780141843971</v>
      </c>
      <c r="F47" s="173">
        <v>31.357801418439706</v>
      </c>
    </row>
    <row r="48" spans="1:6" ht="12.75">
      <c r="A48" s="180">
        <v>2008</v>
      </c>
      <c r="B48" s="173">
        <v>100.16509404872029</v>
      </c>
      <c r="C48" s="173">
        <v>49.648427382053654</v>
      </c>
      <c r="D48" s="173"/>
      <c r="E48" s="173">
        <v>91.26549491211841</v>
      </c>
      <c r="F48" s="173">
        <v>40.74882824545174</v>
      </c>
    </row>
    <row r="49" spans="1:6" ht="12.75">
      <c r="A49" s="180">
        <v>2009</v>
      </c>
      <c r="B49" s="173">
        <v>90.37385040243986</v>
      </c>
      <c r="C49" s="173">
        <v>35.977183735773195</v>
      </c>
      <c r="D49" s="173"/>
      <c r="E49" s="173">
        <v>86.33876971014494</v>
      </c>
      <c r="F49" s="173">
        <v>31.942103043478273</v>
      </c>
    </row>
    <row r="50" spans="1:6" ht="12.75">
      <c r="A50" s="180">
        <v>2010</v>
      </c>
      <c r="B50" s="173">
        <v>101.49670424900027</v>
      </c>
      <c r="C50" s="173">
        <v>44.30670424900026</v>
      </c>
      <c r="D50" s="173"/>
      <c r="E50" s="173">
        <v>99.49154978723404</v>
      </c>
      <c r="F50" s="173">
        <v>42.301549787234045</v>
      </c>
    </row>
    <row r="51" spans="1:6" ht="12.75">
      <c r="A51" s="180">
        <v>2011</v>
      </c>
      <c r="B51" s="173">
        <v>115.59677256588701</v>
      </c>
      <c r="C51" s="173">
        <v>57.39677256588701</v>
      </c>
      <c r="D51" s="173"/>
      <c r="E51" s="173">
        <v>111.05732514755552</v>
      </c>
      <c r="F51" s="173">
        <v>52.857325147555514</v>
      </c>
    </row>
    <row r="52" spans="1:6" ht="12.75">
      <c r="A52" s="180">
        <v>2012</v>
      </c>
      <c r="B52" s="173">
        <v>118.19021647001</v>
      </c>
      <c r="C52" s="173">
        <v>60.24021647000999</v>
      </c>
      <c r="D52" s="173"/>
      <c r="E52" s="173">
        <v>112.8254560282165</v>
      </c>
      <c r="F52" s="173">
        <v>54.87545602821648</v>
      </c>
    </row>
    <row r="53" spans="1:6" ht="12.75">
      <c r="A53" s="172"/>
      <c r="B53" s="173"/>
      <c r="C53" s="173"/>
      <c r="D53" s="173"/>
      <c r="E53" s="173"/>
      <c r="F53" s="173"/>
    </row>
    <row r="54" ht="12.75">
      <c r="A54" s="172"/>
    </row>
    <row r="55" spans="2:6" ht="12.75">
      <c r="B55" t="s">
        <v>265</v>
      </c>
      <c r="C55" t="s">
        <v>266</v>
      </c>
      <c r="E55" t="s">
        <v>265</v>
      </c>
      <c r="F55" t="s">
        <v>266</v>
      </c>
    </row>
    <row r="56" spans="1:6" ht="12.75">
      <c r="A56" s="180">
        <f>A31</f>
        <v>1991</v>
      </c>
      <c r="B56" s="175">
        <f aca="true" t="shared" si="0" ref="B56:C77">B5-B31</f>
        <v>6.3316666666666706</v>
      </c>
      <c r="C56" s="175">
        <f t="shared" si="0"/>
        <v>28.201666666666668</v>
      </c>
      <c r="D56" s="174"/>
      <c r="E56" s="175">
        <f aca="true" t="shared" si="1" ref="E56:F77">E5-E31</f>
        <v>6.521666666666661</v>
      </c>
      <c r="F56" s="175">
        <f t="shared" si="1"/>
        <v>28.201666666666664</v>
      </c>
    </row>
    <row r="57" spans="1:6" ht="12.75">
      <c r="A57" s="180">
        <f aca="true" t="shared" si="2" ref="A57:A77">A32</f>
        <v>1992</v>
      </c>
      <c r="B57" s="175">
        <f t="shared" si="0"/>
        <v>6.703333333333333</v>
      </c>
      <c r="C57" s="175">
        <f t="shared" si="0"/>
        <v>29.390833333333333</v>
      </c>
      <c r="D57" s="174"/>
      <c r="E57" s="175">
        <f t="shared" si="1"/>
        <v>6.860833333333332</v>
      </c>
      <c r="F57" s="175">
        <f t="shared" si="1"/>
        <v>30.113333333333333</v>
      </c>
    </row>
    <row r="58" spans="1:6" ht="12.75">
      <c r="A58" s="180">
        <f t="shared" si="2"/>
        <v>1993</v>
      </c>
      <c r="B58" s="175">
        <f t="shared" si="0"/>
        <v>7.326666666666668</v>
      </c>
      <c r="C58" s="175">
        <f t="shared" si="0"/>
        <v>32.1075</v>
      </c>
      <c r="D58" s="174"/>
      <c r="E58" s="175">
        <f t="shared" si="1"/>
        <v>7.362499999999997</v>
      </c>
      <c r="F58" s="175">
        <f t="shared" si="1"/>
        <v>32.751666666666665</v>
      </c>
    </row>
    <row r="59" spans="1:6" ht="12.75">
      <c r="A59" s="180">
        <f t="shared" si="2"/>
        <v>1994</v>
      </c>
      <c r="B59" s="175">
        <f t="shared" si="0"/>
        <v>7.674166666666672</v>
      </c>
      <c r="C59" s="175">
        <f t="shared" si="0"/>
        <v>35.60333333333333</v>
      </c>
      <c r="D59" s="174"/>
      <c r="E59" s="175">
        <f t="shared" si="1"/>
        <v>7.682499999999997</v>
      </c>
      <c r="F59" s="175">
        <f t="shared" si="1"/>
        <v>36.17916666666667</v>
      </c>
    </row>
    <row r="60" spans="1:6" ht="12.75">
      <c r="A60" s="180">
        <f t="shared" si="2"/>
        <v>1995</v>
      </c>
      <c r="B60" s="175">
        <f t="shared" si="0"/>
        <v>8.078333333333319</v>
      </c>
      <c r="C60" s="175">
        <f t="shared" si="0"/>
        <v>39.646666666666654</v>
      </c>
      <c r="D60" s="174"/>
      <c r="E60" s="175">
        <f t="shared" si="1"/>
        <v>8.00833333333334</v>
      </c>
      <c r="F60" s="175">
        <f t="shared" si="1"/>
        <v>39.57666666666667</v>
      </c>
    </row>
    <row r="61" spans="1:6" ht="12.75">
      <c r="A61" s="180">
        <f t="shared" si="2"/>
        <v>1996</v>
      </c>
      <c r="B61" s="175">
        <f t="shared" si="0"/>
        <v>8.594166666666673</v>
      </c>
      <c r="C61" s="175">
        <f t="shared" si="0"/>
        <v>43.106666666666676</v>
      </c>
      <c r="D61" s="174"/>
      <c r="E61" s="175">
        <f t="shared" si="1"/>
        <v>8.416666666666679</v>
      </c>
      <c r="F61" s="175">
        <f t="shared" si="1"/>
        <v>42.92916666666667</v>
      </c>
    </row>
    <row r="62" spans="1:6" ht="12.75">
      <c r="A62" s="180">
        <f t="shared" si="2"/>
        <v>1997</v>
      </c>
      <c r="B62" s="175">
        <f t="shared" si="0"/>
        <v>9.304166666666674</v>
      </c>
      <c r="C62" s="175">
        <f t="shared" si="0"/>
        <v>47.87666666666667</v>
      </c>
      <c r="D62" s="174"/>
      <c r="E62" s="175">
        <f t="shared" si="1"/>
        <v>9.207500000000003</v>
      </c>
      <c r="F62" s="175">
        <f t="shared" si="1"/>
        <v>47.77666666666667</v>
      </c>
    </row>
    <row r="63" spans="1:6" ht="12.75">
      <c r="A63" s="180">
        <f t="shared" si="2"/>
        <v>1998</v>
      </c>
      <c r="B63" s="175">
        <f t="shared" si="0"/>
        <v>9.756666666666682</v>
      </c>
      <c r="C63" s="175">
        <f t="shared" si="0"/>
        <v>53.570000000000014</v>
      </c>
      <c r="D63" s="174"/>
      <c r="E63" s="175">
        <f t="shared" si="1"/>
        <v>9.650833333333331</v>
      </c>
      <c r="F63" s="175">
        <f t="shared" si="1"/>
        <v>52.711666666666666</v>
      </c>
    </row>
    <row r="64" spans="1:6" ht="12.75">
      <c r="A64" s="180">
        <f t="shared" si="2"/>
        <v>1999</v>
      </c>
      <c r="B64" s="175">
        <f t="shared" si="0"/>
        <v>10.796666666666667</v>
      </c>
      <c r="C64" s="175">
        <f t="shared" si="0"/>
        <v>58.635</v>
      </c>
      <c r="D64" s="174"/>
      <c r="E64" s="175">
        <f t="shared" si="1"/>
        <v>10.45000000000001</v>
      </c>
      <c r="F64" s="175">
        <f t="shared" si="1"/>
        <v>57.12250000000001</v>
      </c>
    </row>
    <row r="65" spans="1:6" ht="12.75">
      <c r="A65" s="180">
        <f t="shared" si="2"/>
        <v>2000</v>
      </c>
      <c r="B65" s="175">
        <f t="shared" si="0"/>
        <v>12.115000000000009</v>
      </c>
      <c r="C65" s="175">
        <f t="shared" si="0"/>
        <v>60.53250000000001</v>
      </c>
      <c r="D65" s="174"/>
      <c r="E65" s="175">
        <f t="shared" si="1"/>
        <v>11.90083333333331</v>
      </c>
      <c r="F65" s="175">
        <f t="shared" si="1"/>
        <v>60.32166666666666</v>
      </c>
    </row>
    <row r="66" spans="1:6" ht="12.75">
      <c r="A66" s="180">
        <f t="shared" si="2"/>
        <v>2001</v>
      </c>
      <c r="B66" s="175">
        <f t="shared" si="0"/>
        <v>11.584574468085094</v>
      </c>
      <c r="C66" s="175">
        <f t="shared" si="0"/>
        <v>57.9045744680851</v>
      </c>
      <c r="D66" s="174"/>
      <c r="E66" s="175">
        <f t="shared" si="1"/>
        <v>11.276950354609923</v>
      </c>
      <c r="F66" s="175">
        <f t="shared" si="1"/>
        <v>57.68028368794325</v>
      </c>
    </row>
    <row r="67" spans="1:6" ht="12.75">
      <c r="A67" s="180">
        <f t="shared" si="2"/>
        <v>2002</v>
      </c>
      <c r="B67" s="175">
        <f t="shared" si="0"/>
        <v>11.238599290780144</v>
      </c>
      <c r="C67" s="175">
        <f t="shared" si="0"/>
        <v>57.05859929078014</v>
      </c>
      <c r="D67" s="174"/>
      <c r="E67" s="175">
        <f t="shared" si="1"/>
        <v>10.907588652482275</v>
      </c>
      <c r="F67" s="175">
        <f t="shared" si="1"/>
        <v>56.72758865248228</v>
      </c>
    </row>
    <row r="68" spans="1:6" ht="12.75">
      <c r="A68" s="180">
        <f t="shared" si="2"/>
        <v>2003</v>
      </c>
      <c r="B68" s="175">
        <f t="shared" si="0"/>
        <v>11.604982269503552</v>
      </c>
      <c r="C68" s="175">
        <f t="shared" si="0"/>
        <v>57.74498226950355</v>
      </c>
      <c r="D68" s="174"/>
      <c r="E68" s="175">
        <f t="shared" si="1"/>
        <v>11.32498226950355</v>
      </c>
      <c r="F68" s="175">
        <f t="shared" si="1"/>
        <v>57.46498226950355</v>
      </c>
    </row>
    <row r="69" spans="1:6" ht="12.75">
      <c r="A69" s="180">
        <f t="shared" si="2"/>
        <v>2004</v>
      </c>
      <c r="B69" s="175">
        <f t="shared" si="0"/>
        <v>12.199734042553189</v>
      </c>
      <c r="C69" s="175">
        <f t="shared" si="0"/>
        <v>59.2997340425532</v>
      </c>
      <c r="D69" s="174"/>
      <c r="E69" s="175">
        <f t="shared" si="1"/>
        <v>11.948280141843952</v>
      </c>
      <c r="F69" s="175">
        <f t="shared" si="1"/>
        <v>59.04828014184396</v>
      </c>
    </row>
    <row r="70" spans="1:6" ht="12.75">
      <c r="A70" s="180">
        <f t="shared" si="2"/>
        <v>2005</v>
      </c>
      <c r="B70" s="175">
        <f t="shared" si="0"/>
        <v>13.532340425531913</v>
      </c>
      <c r="C70" s="175">
        <f t="shared" si="0"/>
        <v>60.63234042553191</v>
      </c>
      <c r="D70" s="174"/>
      <c r="E70" s="175">
        <f t="shared" si="1"/>
        <v>12.919468085106402</v>
      </c>
      <c r="F70" s="175">
        <f t="shared" si="1"/>
        <v>60.019468085106396</v>
      </c>
    </row>
    <row r="71" spans="1:6" ht="12.75">
      <c r="A71" s="180">
        <f t="shared" si="2"/>
        <v>2006</v>
      </c>
      <c r="B71" s="175">
        <f t="shared" si="0"/>
        <v>14.180088652482269</v>
      </c>
      <c r="C71" s="175">
        <f t="shared" si="0"/>
        <v>61.384255319148934</v>
      </c>
      <c r="D71" s="174"/>
      <c r="E71" s="175">
        <f t="shared" si="1"/>
        <v>13.600726950354598</v>
      </c>
      <c r="F71" s="175">
        <f t="shared" si="1"/>
        <v>60.80489361702128</v>
      </c>
    </row>
    <row r="72" spans="1:6" ht="12.75">
      <c r="A72" s="180">
        <f t="shared" si="2"/>
        <v>2007</v>
      </c>
      <c r="B72" s="175">
        <f t="shared" si="0"/>
        <v>14.424219858156007</v>
      </c>
      <c r="C72" s="175">
        <f t="shared" si="0"/>
        <v>63.274219858156016</v>
      </c>
      <c r="D72" s="174"/>
      <c r="E72" s="175">
        <f t="shared" si="1"/>
        <v>14.036365248226943</v>
      </c>
      <c r="F72" s="175">
        <f t="shared" si="1"/>
        <v>62.88636524822695</v>
      </c>
    </row>
    <row r="73" spans="1:6" ht="12.75">
      <c r="A73" s="180">
        <f t="shared" si="2"/>
        <v>2008</v>
      </c>
      <c r="B73" s="175">
        <f t="shared" si="0"/>
        <v>17.345739284613032</v>
      </c>
      <c r="C73" s="175">
        <f t="shared" si="0"/>
        <v>67.86240595127967</v>
      </c>
      <c r="D73" s="174"/>
      <c r="E73" s="175">
        <f t="shared" si="1"/>
        <v>15.810338421214922</v>
      </c>
      <c r="F73" s="175">
        <f t="shared" si="1"/>
        <v>66.32700508788159</v>
      </c>
    </row>
    <row r="74" spans="1:6" ht="12.75">
      <c r="A74" s="180">
        <f t="shared" si="2"/>
        <v>2009</v>
      </c>
      <c r="B74" s="175">
        <f t="shared" si="0"/>
        <v>13.556077560365978</v>
      </c>
      <c r="C74" s="175">
        <f t="shared" si="0"/>
        <v>67.95274422703264</v>
      </c>
      <c r="D74" s="174"/>
      <c r="E74" s="175">
        <f t="shared" si="1"/>
        <v>12.950815456521724</v>
      </c>
      <c r="F74" s="175">
        <f t="shared" si="1"/>
        <v>67.3474821231884</v>
      </c>
    </row>
    <row r="75" spans="1:6" ht="12.75">
      <c r="A75" s="180">
        <f t="shared" si="2"/>
        <v>2010</v>
      </c>
      <c r="B75" s="175">
        <f t="shared" si="0"/>
        <v>17.761923243575055</v>
      </c>
      <c r="C75" s="175">
        <f t="shared" si="0"/>
        <v>74.95192324357507</v>
      </c>
      <c r="D75" s="174"/>
      <c r="E75" s="175">
        <f t="shared" si="1"/>
        <v>17.411021212765974</v>
      </c>
      <c r="F75" s="175">
        <f t="shared" si="1"/>
        <v>74.60102121276597</v>
      </c>
    </row>
    <row r="76" spans="1:6" ht="12.75">
      <c r="A76" s="180">
        <f t="shared" si="2"/>
        <v>2011</v>
      </c>
      <c r="B76" s="175">
        <f t="shared" si="0"/>
        <v>23.119354513177413</v>
      </c>
      <c r="C76" s="175">
        <f t="shared" si="0"/>
        <v>81.31935451317742</v>
      </c>
      <c r="D76" s="174"/>
      <c r="E76" s="175">
        <f t="shared" si="1"/>
        <v>22.211465029511103</v>
      </c>
      <c r="F76" s="175">
        <f t="shared" si="1"/>
        <v>80.4114650295111</v>
      </c>
    </row>
    <row r="77" spans="1:6" ht="12.75">
      <c r="A77" s="180">
        <f t="shared" si="2"/>
        <v>2012</v>
      </c>
      <c r="B77" s="175">
        <f t="shared" si="0"/>
        <v>23.638043294002017</v>
      </c>
      <c r="C77" s="175">
        <f t="shared" si="0"/>
        <v>81.58804329400203</v>
      </c>
      <c r="D77" s="174"/>
      <c r="E77" s="175">
        <f t="shared" si="1"/>
        <v>22.5650912056433</v>
      </c>
      <c r="F77" s="175">
        <f t="shared" si="1"/>
        <v>80.5150912056433</v>
      </c>
    </row>
    <row r="78" spans="1:6" ht="12.75">
      <c r="A78" s="180"/>
      <c r="B78" s="175"/>
      <c r="C78" s="175"/>
      <c r="D78" s="174"/>
      <c r="E78" s="175"/>
      <c r="F78" s="175"/>
    </row>
    <row r="81" spans="2:3" ht="12.75">
      <c r="B81" s="181" t="s">
        <v>288</v>
      </c>
      <c r="C81" s="181" t="s">
        <v>267</v>
      </c>
    </row>
    <row r="82" spans="1:3" ht="12.75">
      <c r="A82" s="172">
        <v>39814</v>
      </c>
      <c r="B82" s="174">
        <v>86.33</v>
      </c>
      <c r="C82" s="174">
        <v>98.74</v>
      </c>
    </row>
    <row r="83" spans="1:3" ht="12.75">
      <c r="A83" s="172">
        <v>39845</v>
      </c>
      <c r="B83" s="174">
        <v>89.39</v>
      </c>
      <c r="C83" s="174">
        <v>100.26</v>
      </c>
    </row>
    <row r="84" spans="1:3" ht="12.75">
      <c r="A84" s="172">
        <v>39873</v>
      </c>
      <c r="B84" s="174">
        <v>90.05</v>
      </c>
      <c r="C84" s="174">
        <v>99.88</v>
      </c>
    </row>
    <row r="85" spans="1:3" ht="12.75">
      <c r="A85" s="172">
        <v>39904</v>
      </c>
      <c r="B85" s="174">
        <v>93.61</v>
      </c>
      <c r="C85" s="174">
        <v>101.93</v>
      </c>
    </row>
    <row r="86" spans="1:3" ht="12.75">
      <c r="A86" s="172">
        <v>39934</v>
      </c>
      <c r="B86" s="174">
        <v>96.98</v>
      </c>
      <c r="C86" s="174">
        <v>102.98</v>
      </c>
    </row>
    <row r="87" spans="1:3" ht="12.75">
      <c r="A87" s="172">
        <v>39965</v>
      </c>
      <c r="B87" s="174">
        <v>101.81</v>
      </c>
      <c r="C87" s="174">
        <v>104.33</v>
      </c>
    </row>
    <row r="88" spans="1:3" ht="12.75">
      <c r="A88" s="172">
        <v>39995</v>
      </c>
      <c r="B88" s="174">
        <v>102.65</v>
      </c>
      <c r="C88" s="174">
        <v>103.85</v>
      </c>
    </row>
    <row r="89" spans="1:3" ht="12.75">
      <c r="A89" s="172">
        <v>40026</v>
      </c>
      <c r="B89" s="174">
        <v>103.78</v>
      </c>
      <c r="C89" s="174">
        <v>104.27</v>
      </c>
    </row>
    <row r="90" spans="1:3" ht="12.75">
      <c r="A90" s="172">
        <v>40057</v>
      </c>
      <c r="B90" s="174">
        <v>105.89</v>
      </c>
      <c r="C90" s="174">
        <v>106.58</v>
      </c>
    </row>
    <row r="91" spans="1:3" ht="12.75">
      <c r="A91" s="172">
        <v>40087</v>
      </c>
      <c r="B91" s="174">
        <v>104.54</v>
      </c>
      <c r="C91" s="174">
        <v>105.54</v>
      </c>
    </row>
    <row r="92" spans="1:3" ht="12.75">
      <c r="A92" s="172">
        <v>40118</v>
      </c>
      <c r="B92" s="174">
        <v>108.272572</v>
      </c>
      <c r="C92" s="174">
        <v>109.45583899024184</v>
      </c>
    </row>
    <row r="93" spans="1:3" ht="12.75">
      <c r="A93" s="172">
        <v>40148</v>
      </c>
      <c r="B93" s="174">
        <v>108.17245000000001</v>
      </c>
      <c r="C93" s="174">
        <v>109.34329656342807</v>
      </c>
    </row>
    <row r="94" spans="1:3" ht="12.75">
      <c r="A94" s="172">
        <v>40179</v>
      </c>
      <c r="B94" s="174">
        <v>111.488838</v>
      </c>
      <c r="C94" s="174">
        <v>113.31100445481543</v>
      </c>
    </row>
    <row r="95" spans="1:3" ht="12.75">
      <c r="A95" s="172">
        <v>40210</v>
      </c>
      <c r="B95" s="174">
        <v>111.645945</v>
      </c>
      <c r="C95" s="174">
        <v>113.38498196860417</v>
      </c>
    </row>
    <row r="96" spans="1:3" ht="12.75">
      <c r="A96" s="172">
        <v>40238</v>
      </c>
      <c r="B96" s="174">
        <v>115.468758</v>
      </c>
      <c r="C96" s="174">
        <v>116.20458103521428</v>
      </c>
    </row>
    <row r="97" spans="1:3" ht="12.75">
      <c r="A97" s="172">
        <v>40269</v>
      </c>
      <c r="B97" s="174">
        <v>119.80299200000002</v>
      </c>
      <c r="C97" s="174">
        <v>120.98550593975395</v>
      </c>
    </row>
    <row r="98" spans="1:3" ht="12.75">
      <c r="A98" s="172">
        <v>40299</v>
      </c>
      <c r="B98" s="174">
        <v>121.179187</v>
      </c>
      <c r="C98" s="174">
        <v>122.75372083156554</v>
      </c>
    </row>
    <row r="99" spans="1:3" ht="12.75">
      <c r="A99" s="172">
        <v>40330</v>
      </c>
      <c r="B99" s="174">
        <v>117.700876</v>
      </c>
      <c r="C99" s="174">
        <v>120.11671086126432</v>
      </c>
    </row>
    <row r="100" spans="1:3" ht="12.75">
      <c r="A100" s="172">
        <v>40360</v>
      </c>
      <c r="B100" s="174">
        <v>117.22383000000002</v>
      </c>
      <c r="C100" s="174">
        <v>119.66200572761987</v>
      </c>
    </row>
    <row r="101" spans="1:3" ht="12.75">
      <c r="A101" s="172">
        <v>40391</v>
      </c>
      <c r="B101" s="174">
        <v>116.195155</v>
      </c>
      <c r="C101" s="174">
        <v>118.6860033941451</v>
      </c>
    </row>
    <row r="102" spans="1:3" ht="12.75">
      <c r="A102" s="172">
        <v>40422</v>
      </c>
      <c r="B102" s="174">
        <v>114.61457299999998</v>
      </c>
      <c r="C102" s="174">
        <v>117.17970619431482</v>
      </c>
    </row>
    <row r="103" spans="1:3" ht="12.75">
      <c r="A103" s="172">
        <v>40452</v>
      </c>
      <c r="B103" s="174">
        <v>117.20210599999999</v>
      </c>
      <c r="C103" s="174">
        <v>120.58979316928297</v>
      </c>
    </row>
    <row r="104" spans="1:3" ht="12.75">
      <c r="A104" s="172">
        <v>40483</v>
      </c>
      <c r="B104" s="174">
        <v>118.70185099999999</v>
      </c>
      <c r="C104" s="174">
        <v>122.46978892660162</v>
      </c>
    </row>
    <row r="105" spans="1:3" ht="12.75">
      <c r="A105" s="172">
        <v>40513</v>
      </c>
      <c r="B105" s="174">
        <v>121.60674100000001</v>
      </c>
      <c r="C105" s="174">
        <v>125.75972740772167</v>
      </c>
    </row>
    <row r="106" spans="1:3" ht="12.75">
      <c r="A106" s="172">
        <v>40544</v>
      </c>
      <c r="B106" s="174">
        <v>127.52571590030338</v>
      </c>
      <c r="C106" s="174">
        <v>132.07785401783238</v>
      </c>
    </row>
    <row r="107" spans="1:3" ht="12.75">
      <c r="A107" s="172">
        <v>40575</v>
      </c>
      <c r="B107" s="174">
        <v>128.36608530129084</v>
      </c>
      <c r="C107" s="174">
        <v>133.44571412748513</v>
      </c>
    </row>
    <row r="108" spans="1:3" ht="12.75">
      <c r="A108" s="172">
        <v>40603</v>
      </c>
      <c r="B108" s="174">
        <v>131.89238593777884</v>
      </c>
      <c r="C108" s="174">
        <v>138.1262806667774</v>
      </c>
    </row>
    <row r="109" spans="1:3" ht="12.75">
      <c r="A109" s="172">
        <v>40634</v>
      </c>
      <c r="B109" s="174">
        <v>134.74220569864968</v>
      </c>
      <c r="C109" s="174">
        <v>141.12278119288914</v>
      </c>
    </row>
    <row r="110" spans="1:3" ht="12.75">
      <c r="A110" s="172">
        <v>40664</v>
      </c>
      <c r="B110" s="174">
        <v>136.70606507643805</v>
      </c>
      <c r="C110" s="174">
        <v>141.50727363349392</v>
      </c>
    </row>
    <row r="111" spans="1:3" ht="12.75">
      <c r="A111" s="172">
        <v>40695</v>
      </c>
      <c r="B111" s="174">
        <v>135.5647462970674</v>
      </c>
      <c r="C111" s="174">
        <v>139.64235088885198</v>
      </c>
    </row>
    <row r="112" spans="1:3" ht="12.75">
      <c r="A112" s="172">
        <v>40725</v>
      </c>
      <c r="B112" s="174">
        <v>135.10612515614778</v>
      </c>
      <c r="C112" s="174">
        <v>139.42141607132967</v>
      </c>
    </row>
    <row r="113" spans="1:3" ht="12.75">
      <c r="A113" s="172">
        <v>40756</v>
      </c>
      <c r="B113" s="174">
        <v>135.34572601272973</v>
      </c>
      <c r="C113" s="174">
        <v>139.8523924239907</v>
      </c>
    </row>
    <row r="114" spans="1:3" ht="12.75">
      <c r="A114" s="172">
        <v>40787</v>
      </c>
      <c r="B114" s="174">
        <v>134.74992207483197</v>
      </c>
      <c r="C114" s="174">
        <v>139.1504247660187</v>
      </c>
    </row>
    <row r="115" spans="1:3" ht="12.75">
      <c r="A115" s="172">
        <v>40817</v>
      </c>
      <c r="B115" s="174">
        <v>133.965470227827</v>
      </c>
      <c r="C115" s="174">
        <v>139.3668588359085</v>
      </c>
    </row>
    <row r="116" spans="1:3" ht="12.75">
      <c r="A116" s="172">
        <v>40848</v>
      </c>
      <c r="B116" s="174">
        <v>133.17568913211588</v>
      </c>
      <c r="C116" s="174">
        <v>140.2541723431356</v>
      </c>
    </row>
    <row r="117" spans="1:3" ht="12.75">
      <c r="A117" s="172">
        <v>40878</v>
      </c>
      <c r="B117" s="174">
        <v>132.0853453096187</v>
      </c>
      <c r="C117" s="174">
        <v>140.62600598105993</v>
      </c>
    </row>
    <row r="118" spans="1:3" ht="12.75">
      <c r="A118" s="172">
        <v>40909</v>
      </c>
      <c r="B118" s="174">
        <v>132.88733924216288</v>
      </c>
      <c r="C118" s="174">
        <v>141.34450130143435</v>
      </c>
    </row>
    <row r="119" spans="1:3" ht="12.75">
      <c r="A119" s="172">
        <v>40940</v>
      </c>
      <c r="B119" s="174">
        <v>134.55736541550178</v>
      </c>
      <c r="C119" s="174">
        <v>142.56475161987038</v>
      </c>
    </row>
    <row r="120" spans="1:3" ht="12.75">
      <c r="A120" s="172">
        <v>40969</v>
      </c>
      <c r="B120" s="174">
        <v>137.67236690262328</v>
      </c>
      <c r="C120" s="174">
        <v>145.04376142216313</v>
      </c>
    </row>
    <row r="121" spans="1:3" ht="12.75">
      <c r="A121" s="172">
        <v>41000</v>
      </c>
      <c r="B121" s="174">
        <v>141.73842424602938</v>
      </c>
      <c r="C121" s="174">
        <v>147.78288032342024</v>
      </c>
    </row>
    <row r="122" spans="1:3" ht="12.75">
      <c r="A122" s="172">
        <v>41030</v>
      </c>
      <c r="B122" s="174">
        <v>137.676405</v>
      </c>
      <c r="C122" s="174">
        <v>144.0109020592667</v>
      </c>
    </row>
    <row r="123" spans="1:3" ht="12.75">
      <c r="A123" s="172">
        <v>41061</v>
      </c>
      <c r="B123" s="174">
        <v>131.634916</v>
      </c>
      <c r="C123" s="174">
        <v>137.4374917127072</v>
      </c>
    </row>
    <row r="124" spans="1:3" ht="12.75">
      <c r="A124" s="172">
        <v>41091</v>
      </c>
      <c r="B124" s="174">
        <v>131.084754</v>
      </c>
      <c r="C124" s="174">
        <v>136.59248417880463</v>
      </c>
    </row>
    <row r="125" spans="1:3" ht="12.75">
      <c r="A125" s="172">
        <v>41122</v>
      </c>
      <c r="B125" s="174">
        <v>134.13443</v>
      </c>
      <c r="C125" s="174">
        <v>139.40545956805627</v>
      </c>
    </row>
    <row r="126" spans="1:3" ht="12.75">
      <c r="A126" s="172">
        <v>41153</v>
      </c>
      <c r="B126" s="174">
        <v>139.128844</v>
      </c>
      <c r="C126" s="174">
        <v>143.97804821697642</v>
      </c>
    </row>
    <row r="127" spans="1:3" ht="12.75">
      <c r="A127" s="172">
        <v>41183</v>
      </c>
      <c r="B127" s="174">
        <v>138.07635599999998</v>
      </c>
      <c r="C127" s="174">
        <v>143.01836062280265</v>
      </c>
    </row>
    <row r="128" spans="1:3" ht="12.75">
      <c r="A128" s="172">
        <v>41214</v>
      </c>
      <c r="B128" s="174">
        <v>134.54309</v>
      </c>
      <c r="C128" s="174">
        <v>141.09923756906076</v>
      </c>
    </row>
    <row r="129" spans="1:3" ht="12.75">
      <c r="A129" s="172">
        <v>41244</v>
      </c>
      <c r="B129" s="174">
        <v>131.552276</v>
      </c>
      <c r="C129" s="174">
        <v>139.66123857358113</v>
      </c>
    </row>
    <row r="130" spans="1:3" ht="12.75">
      <c r="A130" s="172">
        <v>41275</v>
      </c>
      <c r="B130" s="174">
        <v>131.709578</v>
      </c>
      <c r="C130" s="174">
        <v>139.45832245102966</v>
      </c>
    </row>
    <row r="131" spans="1:3" ht="12.75">
      <c r="A131" s="172">
        <v>41306</v>
      </c>
      <c r="B131" s="174">
        <v>136.366511</v>
      </c>
      <c r="C131" s="174">
        <v>143.90401506780512</v>
      </c>
    </row>
    <row r="132" spans="1:3" ht="12.75">
      <c r="A132" s="172">
        <v>41334</v>
      </c>
      <c r="B132" s="174">
        <v>137.249865</v>
      </c>
      <c r="C132" s="174">
        <v>144.60951180311403</v>
      </c>
    </row>
    <row r="133" spans="1:3" ht="12.75">
      <c r="A133" s="172">
        <v>41365</v>
      </c>
      <c r="B133" s="174">
        <v>136.80606300000002</v>
      </c>
      <c r="C133" s="174">
        <v>141.27323656454047</v>
      </c>
    </row>
    <row r="134" spans="1:3" ht="12.75">
      <c r="A134" s="172">
        <v>41395</v>
      </c>
      <c r="B134" s="174">
        <v>132.74727900000002</v>
      </c>
      <c r="C134" s="174">
        <v>137.95112506278252</v>
      </c>
    </row>
    <row r="135" spans="1:3" ht="12.75">
      <c r="A135" s="172">
        <v>41426</v>
      </c>
      <c r="B135" s="174">
        <v>134.06139199999998</v>
      </c>
      <c r="C135" s="174">
        <v>139.2599367152185</v>
      </c>
    </row>
    <row r="136" spans="1:3" ht="12.75">
      <c r="A136" s="172">
        <v>41456</v>
      </c>
      <c r="B136" s="174">
        <v>134.741711</v>
      </c>
      <c r="C136" s="174">
        <v>139.622535</v>
      </c>
    </row>
    <row r="137" spans="1:3" ht="12.75">
      <c r="A137" s="172">
        <v>41487</v>
      </c>
      <c r="B137" s="174">
        <v>136.868361</v>
      </c>
      <c r="C137" s="174">
        <v>141.62552200000002</v>
      </c>
    </row>
    <row r="138" spans="1:3" ht="12.75">
      <c r="A138" s="172">
        <v>41518</v>
      </c>
      <c r="B138" s="174">
        <v>137.191123</v>
      </c>
      <c r="C138" s="174">
        <v>142.332028</v>
      </c>
    </row>
    <row r="139" spans="1:3" ht="12.75">
      <c r="A139" s="172">
        <v>41548</v>
      </c>
      <c r="B139" s="174">
        <v>131.48058600000002</v>
      </c>
      <c r="C139" s="174">
        <v>138.763945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0"/>
  <sheetViews>
    <sheetView zoomScale="75" zoomScaleNormal="75" zoomScalePageLayoutView="0" workbookViewId="0" topLeftCell="A2">
      <selection activeCell="A17" sqref="A17"/>
    </sheetView>
  </sheetViews>
  <sheetFormatPr defaultColWidth="9.140625" defaultRowHeight="12.75"/>
  <cols>
    <col min="1" max="1" width="46.421875" style="4" customWidth="1"/>
    <col min="2" max="2" width="11.140625" style="4" hidden="1" customWidth="1"/>
    <col min="3" max="3" width="12.140625" style="4" hidden="1" customWidth="1"/>
    <col min="4" max="4" width="12.421875" style="4" hidden="1" customWidth="1"/>
    <col min="5" max="5" width="12.28125" style="4" hidden="1" customWidth="1"/>
    <col min="6" max="6" width="12.57421875" style="4" hidden="1" customWidth="1"/>
    <col min="7" max="7" width="11.28125" style="4" hidden="1" customWidth="1"/>
    <col min="8" max="8" width="10.00390625" style="4" hidden="1" customWidth="1"/>
    <col min="9" max="9" width="10.28125" style="4" hidden="1" customWidth="1"/>
    <col min="10" max="12" width="9.140625" style="4" hidden="1" customWidth="1"/>
    <col min="13" max="23" width="9.8515625" style="4" bestFit="1" customWidth="1"/>
    <col min="24" max="16384" width="9.140625" style="4" customWidth="1"/>
  </cols>
  <sheetData>
    <row r="1" spans="1:14" s="213" customFormat="1" ht="16.5">
      <c r="A1" s="211" t="s">
        <v>255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12"/>
      <c r="M1" s="212"/>
      <c r="N1" s="212"/>
    </row>
    <row r="2" spans="1:23" s="213" customFormat="1" ht="15.75">
      <c r="A2" s="214"/>
      <c r="B2" s="215">
        <v>1991</v>
      </c>
      <c r="C2" s="215">
        <v>1992</v>
      </c>
      <c r="D2" s="215">
        <v>1993</v>
      </c>
      <c r="E2" s="215">
        <v>1994</v>
      </c>
      <c r="F2" s="215">
        <v>1995</v>
      </c>
      <c r="G2" s="215">
        <v>1996</v>
      </c>
      <c r="H2" s="215">
        <v>1997</v>
      </c>
      <c r="I2" s="215">
        <v>1998</v>
      </c>
      <c r="J2" s="215">
        <v>1999</v>
      </c>
      <c r="K2" s="215">
        <v>2000</v>
      </c>
      <c r="L2" s="215">
        <v>2001</v>
      </c>
      <c r="M2" s="215">
        <v>2002</v>
      </c>
      <c r="N2" s="215">
        <v>2003</v>
      </c>
      <c r="O2" s="215">
        <v>2004</v>
      </c>
      <c r="P2" s="215">
        <v>2005</v>
      </c>
      <c r="Q2" s="215">
        <v>2006</v>
      </c>
      <c r="R2" s="215">
        <v>2007</v>
      </c>
      <c r="S2" s="215">
        <v>2008</v>
      </c>
      <c r="T2" s="215">
        <v>2009</v>
      </c>
      <c r="U2" s="215">
        <v>2010</v>
      </c>
      <c r="V2" s="215">
        <v>2011</v>
      </c>
      <c r="W2" s="215">
        <v>2012</v>
      </c>
    </row>
    <row r="3" spans="2:23" s="213" customFormat="1" ht="15" hidden="1">
      <c r="B3" s="216"/>
      <c r="C3" s="216"/>
      <c r="D3" s="216"/>
      <c r="E3" s="216"/>
      <c r="F3" s="216"/>
      <c r="G3" s="216"/>
      <c r="H3" s="216"/>
      <c r="I3" s="216"/>
      <c r="J3" s="216"/>
      <c r="M3" s="217"/>
      <c r="N3" s="217"/>
      <c r="O3" s="217"/>
      <c r="Q3" s="218"/>
      <c r="R3" s="218"/>
      <c r="S3" s="218"/>
      <c r="W3" s="218" t="s">
        <v>297</v>
      </c>
    </row>
    <row r="4" spans="1:23" s="213" customFormat="1" ht="15" hidden="1">
      <c r="A4" s="219" t="s">
        <v>90</v>
      </c>
      <c r="B4" s="220">
        <v>133.5</v>
      </c>
      <c r="C4" s="213">
        <v>138.5</v>
      </c>
      <c r="D4" s="220">
        <v>140.7</v>
      </c>
      <c r="E4" s="220">
        <v>144.1</v>
      </c>
      <c r="F4" s="220">
        <v>149.1</v>
      </c>
      <c r="G4" s="220">
        <v>152.7</v>
      </c>
      <c r="H4" s="220">
        <v>157.5</v>
      </c>
      <c r="I4" s="220">
        <v>162.9</v>
      </c>
      <c r="J4" s="220">
        <v>165.4</v>
      </c>
      <c r="K4" s="221">
        <v>170.3</v>
      </c>
      <c r="L4" s="221">
        <v>173.3</v>
      </c>
      <c r="M4" s="221">
        <v>176.2</v>
      </c>
      <c r="N4" s="221">
        <v>181.3</v>
      </c>
      <c r="O4" s="221">
        <v>186.7</v>
      </c>
      <c r="P4" s="222">
        <v>192</v>
      </c>
      <c r="Q4" s="222">
        <v>198.1</v>
      </c>
      <c r="R4" s="222">
        <v>206.6</v>
      </c>
      <c r="S4" s="222">
        <v>214.8</v>
      </c>
      <c r="T4" s="222">
        <v>213.7</v>
      </c>
      <c r="U4" s="222">
        <v>223.6</v>
      </c>
      <c r="V4" s="222">
        <v>235.2</v>
      </c>
      <c r="W4" s="213">
        <v>242.7</v>
      </c>
    </row>
    <row r="5" spans="1:9" s="213" customFormat="1" ht="15" hidden="1">
      <c r="A5" s="223" t="s">
        <v>91</v>
      </c>
      <c r="B5" s="220"/>
      <c r="C5" s="220"/>
      <c r="D5" s="220"/>
      <c r="E5" s="220"/>
      <c r="F5" s="220"/>
      <c r="G5" s="220"/>
      <c r="H5" s="220"/>
      <c r="I5" s="220"/>
    </row>
    <row r="6" spans="1:9" s="213" customFormat="1" ht="15" hidden="1">
      <c r="A6" s="224"/>
      <c r="B6" s="220"/>
      <c r="C6" s="220"/>
      <c r="D6" s="220"/>
      <c r="E6" s="220"/>
      <c r="F6" s="220"/>
      <c r="G6" s="220"/>
      <c r="H6" s="220"/>
      <c r="I6" s="220"/>
    </row>
    <row r="7" spans="1:23" s="213" customFormat="1" ht="15" hidden="1">
      <c r="A7" s="219" t="s">
        <v>92</v>
      </c>
      <c r="B7" s="225">
        <v>129.9</v>
      </c>
      <c r="C7" s="225">
        <v>138.7</v>
      </c>
      <c r="D7" s="225">
        <v>144.7</v>
      </c>
      <c r="E7" s="225">
        <v>149.7</v>
      </c>
      <c r="F7" s="225">
        <v>152.4</v>
      </c>
      <c r="G7" s="225">
        <v>157</v>
      </c>
      <c r="H7" s="225">
        <v>165.3</v>
      </c>
      <c r="I7" s="225">
        <v>170.5</v>
      </c>
      <c r="J7" s="225">
        <v>174.6</v>
      </c>
      <c r="K7" s="212">
        <v>181.3</v>
      </c>
      <c r="L7" s="213">
        <v>180.3</v>
      </c>
      <c r="M7" s="212">
        <v>178.9</v>
      </c>
      <c r="N7" s="212">
        <v>181.2</v>
      </c>
      <c r="O7" s="226">
        <v>183</v>
      </c>
      <c r="P7" s="226">
        <v>184.2</v>
      </c>
      <c r="Q7" s="226">
        <v>186.9</v>
      </c>
      <c r="R7" s="226">
        <v>189.2</v>
      </c>
      <c r="S7" s="226">
        <v>195.1</v>
      </c>
      <c r="T7" s="226">
        <v>193.7</v>
      </c>
      <c r="U7" s="226">
        <v>219.1</v>
      </c>
      <c r="V7" s="226">
        <v>238.4</v>
      </c>
      <c r="W7" s="213">
        <v>240.3</v>
      </c>
    </row>
    <row r="8" spans="1:23" s="213" customFormat="1" ht="15" hidden="1">
      <c r="A8" s="224" t="s">
        <v>93</v>
      </c>
      <c r="B8" s="225">
        <v>123.1</v>
      </c>
      <c r="C8" s="225">
        <v>129.4</v>
      </c>
      <c r="D8" s="225">
        <v>128.1</v>
      </c>
      <c r="E8" s="213">
        <v>131.5</v>
      </c>
      <c r="F8" s="225">
        <v>133.6</v>
      </c>
      <c r="G8" s="225">
        <v>138</v>
      </c>
      <c r="H8" s="213">
        <v>141.3</v>
      </c>
      <c r="I8" s="213">
        <v>139.8</v>
      </c>
      <c r="J8" s="213">
        <v>133.8</v>
      </c>
      <c r="K8" s="212">
        <v>126.6</v>
      </c>
      <c r="L8" s="212">
        <v>124.8</v>
      </c>
      <c r="M8" s="212">
        <v>122.3</v>
      </c>
      <c r="N8" s="212">
        <v>118.9</v>
      </c>
      <c r="O8" s="226">
        <v>115.2</v>
      </c>
      <c r="P8" s="226">
        <v>109.2</v>
      </c>
      <c r="Q8" s="226">
        <v>106.2</v>
      </c>
      <c r="R8" s="226">
        <v>103.4</v>
      </c>
      <c r="S8" s="226">
        <v>96.3</v>
      </c>
      <c r="T8" s="226">
        <v>95.6</v>
      </c>
      <c r="U8" s="226">
        <v>101.3</v>
      </c>
      <c r="V8" s="226">
        <v>99.5</v>
      </c>
      <c r="W8" s="213">
        <v>97.5</v>
      </c>
    </row>
    <row r="9" spans="1:23" s="213" customFormat="1" ht="15" hidden="1">
      <c r="A9" s="224" t="s">
        <v>94</v>
      </c>
      <c r="B9" s="225">
        <v>142.2</v>
      </c>
      <c r="C9" s="225">
        <v>153.4</v>
      </c>
      <c r="D9" s="225">
        <v>162.4</v>
      </c>
      <c r="E9" s="225">
        <v>166.4</v>
      </c>
      <c r="F9" s="225">
        <v>169.6</v>
      </c>
      <c r="G9" s="225">
        <v>177.3</v>
      </c>
      <c r="H9" s="213">
        <v>186.9</v>
      </c>
      <c r="I9" s="213">
        <v>194.6</v>
      </c>
      <c r="J9" s="213">
        <v>202.2</v>
      </c>
      <c r="K9" s="212">
        <v>210.6</v>
      </c>
      <c r="L9" s="212">
        <v>220.9</v>
      </c>
      <c r="M9" s="212">
        <v>232.3</v>
      </c>
      <c r="N9" s="212">
        <v>246.2</v>
      </c>
      <c r="O9" s="226">
        <v>261.1</v>
      </c>
      <c r="P9" s="226">
        <v>277</v>
      </c>
      <c r="Q9" s="226">
        <v>293.9</v>
      </c>
      <c r="R9" s="226">
        <v>309</v>
      </c>
      <c r="S9" s="226">
        <v>327.2</v>
      </c>
      <c r="T9" s="226">
        <v>340.6</v>
      </c>
      <c r="U9" s="226">
        <v>356.6</v>
      </c>
      <c r="V9" s="226">
        <v>374.2</v>
      </c>
      <c r="W9" s="213">
        <v>381.1</v>
      </c>
    </row>
    <row r="10" spans="1:23" s="213" customFormat="1" ht="15" hidden="1">
      <c r="A10" s="224" t="s">
        <v>95</v>
      </c>
      <c r="B10" s="225">
        <v>128.4</v>
      </c>
      <c r="C10" s="225">
        <v>132.1</v>
      </c>
      <c r="D10" s="225">
        <v>142.6</v>
      </c>
      <c r="E10" s="225">
        <v>149.1</v>
      </c>
      <c r="F10" s="225">
        <v>156.8</v>
      </c>
      <c r="G10" s="225">
        <v>164.7</v>
      </c>
      <c r="H10" s="213">
        <v>181.1</v>
      </c>
      <c r="I10" s="213">
        <v>190.1</v>
      </c>
      <c r="J10" s="213">
        <v>206.1</v>
      </c>
      <c r="K10" s="212">
        <v>233.2</v>
      </c>
      <c r="L10" s="212">
        <v>221.3</v>
      </c>
      <c r="M10" s="212">
        <v>214.3</v>
      </c>
      <c r="N10" s="226">
        <v>222</v>
      </c>
      <c r="O10" s="226">
        <v>234.4</v>
      </c>
      <c r="P10" s="226">
        <v>255</v>
      </c>
      <c r="Q10" s="226">
        <v>269</v>
      </c>
      <c r="R10" s="226">
        <v>276.3</v>
      </c>
      <c r="S10" s="226">
        <v>317.9</v>
      </c>
      <c r="T10" s="226">
        <v>292.6</v>
      </c>
      <c r="U10" s="226">
        <v>341.9</v>
      </c>
      <c r="V10" s="226">
        <v>391.4</v>
      </c>
      <c r="W10" s="227">
        <v>399</v>
      </c>
    </row>
    <row r="11" spans="1:23" s="213" customFormat="1" ht="15" hidden="1">
      <c r="A11" s="224" t="s">
        <v>96</v>
      </c>
      <c r="B11" s="225">
        <v>142.8</v>
      </c>
      <c r="C11" s="225">
        <v>167.4</v>
      </c>
      <c r="D11" s="225">
        <v>189.1</v>
      </c>
      <c r="E11" s="225">
        <v>197.7</v>
      </c>
      <c r="F11" s="225">
        <v>192.7</v>
      </c>
      <c r="G11" s="225">
        <v>186.4</v>
      </c>
      <c r="H11" s="213">
        <v>194.1</v>
      </c>
      <c r="I11" s="213">
        <v>211.1</v>
      </c>
      <c r="J11" s="213">
        <v>228.3</v>
      </c>
      <c r="K11" s="212">
        <v>252.7</v>
      </c>
      <c r="L11" s="212">
        <v>265.9</v>
      </c>
      <c r="M11" s="226">
        <v>270</v>
      </c>
      <c r="N11" s="226">
        <v>281.7</v>
      </c>
      <c r="O11" s="226">
        <v>283</v>
      </c>
      <c r="P11" s="226">
        <v>279.3</v>
      </c>
      <c r="Q11" s="226">
        <v>282.9</v>
      </c>
      <c r="R11" s="226">
        <v>295.8</v>
      </c>
      <c r="S11" s="226">
        <v>305.2</v>
      </c>
      <c r="T11" s="226">
        <v>334.9</v>
      </c>
      <c r="U11" s="226">
        <v>426.6</v>
      </c>
      <c r="V11" s="226">
        <v>514.7</v>
      </c>
      <c r="W11" s="213">
        <v>525.6</v>
      </c>
    </row>
    <row r="12" spans="2:22" s="213" customFormat="1" ht="15" hidden="1">
      <c r="B12" s="220"/>
      <c r="C12" s="220"/>
      <c r="D12" s="220"/>
      <c r="E12" s="220"/>
      <c r="F12" s="220"/>
      <c r="G12" s="220"/>
      <c r="H12" s="220"/>
      <c r="I12" s="220"/>
      <c r="K12" s="212"/>
      <c r="L12" s="212"/>
      <c r="M12" s="212"/>
      <c r="N12" s="212"/>
      <c r="O12" s="226"/>
      <c r="P12" s="226"/>
      <c r="Q12" s="226"/>
      <c r="R12" s="226"/>
      <c r="S12" s="226"/>
      <c r="T12" s="226"/>
      <c r="U12" s="226"/>
      <c r="V12" s="226"/>
    </row>
    <row r="13" spans="1:23" s="213" customFormat="1" ht="15" hidden="1">
      <c r="A13" s="228" t="s">
        <v>83</v>
      </c>
      <c r="B13" s="225">
        <v>135.5</v>
      </c>
      <c r="C13" s="225">
        <v>143.9</v>
      </c>
      <c r="D13" s="225">
        <v>151.4</v>
      </c>
      <c r="E13" s="225">
        <v>155.4</v>
      </c>
      <c r="F13" s="225">
        <v>159.3</v>
      </c>
      <c r="G13" s="225">
        <v>164.1</v>
      </c>
      <c r="H13" s="213">
        <v>169.6</v>
      </c>
      <c r="I13" s="213">
        <v>173.3</v>
      </c>
      <c r="J13" s="213">
        <v>178.7</v>
      </c>
      <c r="K13" s="212">
        <v>184.6</v>
      </c>
      <c r="L13" s="212">
        <v>190.5</v>
      </c>
      <c r="M13" s="212">
        <v>195.9</v>
      </c>
      <c r="N13" s="212">
        <v>209.7</v>
      </c>
      <c r="O13" s="226">
        <v>217</v>
      </c>
      <c r="P13" s="226">
        <v>225.9</v>
      </c>
      <c r="Q13" s="226">
        <v>229.9</v>
      </c>
      <c r="R13" s="226">
        <v>244.2</v>
      </c>
      <c r="S13" s="226">
        <v>261.1</v>
      </c>
      <c r="T13" s="226">
        <v>273.4</v>
      </c>
      <c r="U13" s="226">
        <v>287.6</v>
      </c>
      <c r="V13" s="226">
        <v>308.5</v>
      </c>
      <c r="W13" s="213">
        <v>323.2</v>
      </c>
    </row>
    <row r="14" spans="1:23" s="213" customFormat="1" ht="15" hidden="1">
      <c r="A14" s="229" t="s">
        <v>79</v>
      </c>
      <c r="B14" s="225">
        <v>141</v>
      </c>
      <c r="C14" s="225">
        <v>151.3</v>
      </c>
      <c r="D14" s="225">
        <v>161.9</v>
      </c>
      <c r="E14" s="225">
        <v>169.1</v>
      </c>
      <c r="F14" s="225">
        <v>176.6</v>
      </c>
      <c r="G14" s="225">
        <v>183.2</v>
      </c>
      <c r="H14" s="213">
        <v>187.5</v>
      </c>
      <c r="I14" s="213">
        <v>195.2</v>
      </c>
      <c r="J14" s="213">
        <v>202.3</v>
      </c>
      <c r="K14" s="212">
        <v>205.8</v>
      </c>
      <c r="L14" s="212">
        <v>213.7</v>
      </c>
      <c r="M14" s="212">
        <v>218.6</v>
      </c>
      <c r="N14" s="212">
        <v>222.3</v>
      </c>
      <c r="O14" s="226">
        <v>230.8</v>
      </c>
      <c r="P14" s="226">
        <v>240.1</v>
      </c>
      <c r="Q14" s="226">
        <v>249.7</v>
      </c>
      <c r="R14" s="226">
        <v>262.5</v>
      </c>
      <c r="S14" s="226">
        <v>273.9</v>
      </c>
      <c r="T14" s="226">
        <v>288.5</v>
      </c>
      <c r="U14" s="226">
        <v>311.6</v>
      </c>
      <c r="V14" s="226">
        <v>333.8</v>
      </c>
      <c r="W14" s="213">
        <v>349.8</v>
      </c>
    </row>
    <row r="15" spans="1:23" s="213" customFormat="1" ht="15" hidden="1">
      <c r="A15" s="229" t="s">
        <v>89</v>
      </c>
      <c r="B15" s="230">
        <v>143.6</v>
      </c>
      <c r="C15" s="230">
        <v>153.7</v>
      </c>
      <c r="D15" s="230">
        <v>160.4</v>
      </c>
      <c r="E15" s="230">
        <v>164.6</v>
      </c>
      <c r="F15" s="230">
        <v>170.7</v>
      </c>
      <c r="G15" s="230">
        <v>177.1</v>
      </c>
      <c r="H15" s="212">
        <v>183.4</v>
      </c>
      <c r="I15" s="212">
        <v>189.4</v>
      </c>
      <c r="J15" s="212">
        <v>196.3</v>
      </c>
      <c r="K15" s="212">
        <v>204.2</v>
      </c>
      <c r="L15" s="225">
        <v>212.8</v>
      </c>
      <c r="M15" s="225">
        <v>219.3</v>
      </c>
      <c r="N15" s="225">
        <v>228.5</v>
      </c>
      <c r="O15" s="227">
        <v>240.2</v>
      </c>
      <c r="P15" s="227">
        <v>256.1</v>
      </c>
      <c r="Q15" s="227">
        <v>259.7</v>
      </c>
      <c r="R15" s="227">
        <v>274.5</v>
      </c>
      <c r="S15" s="227">
        <v>291.5</v>
      </c>
      <c r="T15" s="227">
        <v>309.1</v>
      </c>
      <c r="U15" s="227">
        <v>322.9</v>
      </c>
      <c r="V15" s="227">
        <v>344.4</v>
      </c>
      <c r="W15" s="213">
        <v>363.1</v>
      </c>
    </row>
    <row r="16" spans="1:23" s="213" customFormat="1" ht="15" hidden="1">
      <c r="A16" s="231" t="s">
        <v>99</v>
      </c>
      <c r="B16" s="232">
        <v>125.9</v>
      </c>
      <c r="C16" s="232">
        <v>132</v>
      </c>
      <c r="D16" s="232">
        <v>138.2</v>
      </c>
      <c r="E16" s="232">
        <v>140.4</v>
      </c>
      <c r="F16" s="232">
        <v>141.4</v>
      </c>
      <c r="G16" s="233">
        <v>144.4</v>
      </c>
      <c r="H16" s="233">
        <v>149.5</v>
      </c>
      <c r="I16" s="233">
        <v>151.1</v>
      </c>
      <c r="J16" s="233">
        <v>155.2</v>
      </c>
      <c r="K16" s="233">
        <v>160.9</v>
      </c>
      <c r="L16" s="233">
        <v>164.9</v>
      </c>
      <c r="M16" s="233">
        <v>169.8</v>
      </c>
      <c r="N16" s="233">
        <v>188.9</v>
      </c>
      <c r="O16" s="234">
        <v>192.3</v>
      </c>
      <c r="P16" s="234">
        <v>199.7</v>
      </c>
      <c r="Q16" s="234">
        <v>201.4</v>
      </c>
      <c r="R16" s="234">
        <v>214.6</v>
      </c>
      <c r="S16" s="234">
        <v>232.3</v>
      </c>
      <c r="T16" s="234">
        <v>240.3</v>
      </c>
      <c r="U16" s="234">
        <v>255.2</v>
      </c>
      <c r="V16" s="234">
        <v>274.7</v>
      </c>
      <c r="W16" s="233">
        <v>284.4</v>
      </c>
    </row>
    <row r="17" spans="1:23" s="213" customFormat="1" ht="15">
      <c r="A17" s="229"/>
      <c r="B17" s="230"/>
      <c r="C17" s="230"/>
      <c r="D17" s="230"/>
      <c r="E17" s="230"/>
      <c r="F17" s="230"/>
      <c r="G17" s="212"/>
      <c r="H17" s="212"/>
      <c r="I17" s="212"/>
      <c r="J17" s="212"/>
      <c r="K17" s="212"/>
      <c r="L17" s="212"/>
      <c r="M17" s="212"/>
      <c r="N17" s="212"/>
      <c r="O17" s="226"/>
      <c r="P17" s="226"/>
      <c r="Q17" s="226"/>
      <c r="R17" s="226"/>
      <c r="S17" s="226"/>
      <c r="T17" s="226"/>
      <c r="U17" s="226"/>
      <c r="V17" s="226"/>
      <c r="W17" s="235" t="s">
        <v>311</v>
      </c>
    </row>
    <row r="18" spans="1:23" s="213" customFormat="1" ht="15.75">
      <c r="A18" s="236" t="s">
        <v>90</v>
      </c>
      <c r="B18" s="237">
        <f aca="true" t="shared" si="0" ref="B18:K18">100*(B4/$M4)</f>
        <v>75.7661748013621</v>
      </c>
      <c r="C18" s="237">
        <f t="shared" si="0"/>
        <v>78.60385925085131</v>
      </c>
      <c r="D18" s="237">
        <f t="shared" si="0"/>
        <v>79.85244040862656</v>
      </c>
      <c r="E18" s="237">
        <f t="shared" si="0"/>
        <v>81.78206583427922</v>
      </c>
      <c r="F18" s="237">
        <f t="shared" si="0"/>
        <v>84.61975028376844</v>
      </c>
      <c r="G18" s="237">
        <f t="shared" si="0"/>
        <v>86.66288308740067</v>
      </c>
      <c r="H18" s="237">
        <f t="shared" si="0"/>
        <v>89.38706015891033</v>
      </c>
      <c r="I18" s="237">
        <f t="shared" si="0"/>
        <v>92.4517593643587</v>
      </c>
      <c r="J18" s="237">
        <f t="shared" si="0"/>
        <v>93.8706015891033</v>
      </c>
      <c r="K18" s="237">
        <f t="shared" si="0"/>
        <v>96.65153234960275</v>
      </c>
      <c r="L18" s="237">
        <f>100*(L4/$M4)</f>
        <v>98.35414301929627</v>
      </c>
      <c r="M18" s="237">
        <f aca="true" t="shared" si="1" ref="M18:W18">100*(M4/$M4)</f>
        <v>100</v>
      </c>
      <c r="N18" s="237">
        <f t="shared" si="1"/>
        <v>102.894438138479</v>
      </c>
      <c r="O18" s="237">
        <f t="shared" si="1"/>
        <v>105.95913734392735</v>
      </c>
      <c r="P18" s="237">
        <f t="shared" si="1"/>
        <v>108.96708286038591</v>
      </c>
      <c r="Q18" s="237">
        <f t="shared" si="1"/>
        <v>112.42905788876278</v>
      </c>
      <c r="R18" s="237">
        <f t="shared" si="1"/>
        <v>117.25312145289443</v>
      </c>
      <c r="S18" s="237">
        <f t="shared" si="1"/>
        <v>121.90692395005678</v>
      </c>
      <c r="T18" s="237">
        <f t="shared" si="1"/>
        <v>121.28263337116914</v>
      </c>
      <c r="U18" s="237">
        <f t="shared" si="1"/>
        <v>126.90124858115779</v>
      </c>
      <c r="V18" s="237">
        <f t="shared" si="1"/>
        <v>133.48467650397276</v>
      </c>
      <c r="W18" s="237">
        <f t="shared" si="1"/>
        <v>137.7412031782066</v>
      </c>
    </row>
    <row r="19" spans="1:23" s="213" customFormat="1" ht="7.5" customHeight="1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</row>
    <row r="20" spans="1:23" s="213" customFormat="1" ht="15">
      <c r="A20" s="223" t="s">
        <v>91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</row>
    <row r="21" spans="1:23" s="213" customFormat="1" ht="8.25" customHeight="1">
      <c r="A21" s="223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</row>
    <row r="22" spans="1:23" s="213" customFormat="1" ht="15.75">
      <c r="A22" s="236" t="s">
        <v>92</v>
      </c>
      <c r="B22" s="237">
        <f aca="true" t="shared" si="2" ref="B22:K22">100*(B7/$M7)</f>
        <v>72.61039686975964</v>
      </c>
      <c r="C22" s="237">
        <f t="shared" si="2"/>
        <v>77.52934600335382</v>
      </c>
      <c r="D22" s="237">
        <f t="shared" si="2"/>
        <v>80.88317495807713</v>
      </c>
      <c r="E22" s="237">
        <f t="shared" si="2"/>
        <v>83.67803242034655</v>
      </c>
      <c r="F22" s="237">
        <f t="shared" si="2"/>
        <v>85.18725544997206</v>
      </c>
      <c r="G22" s="237">
        <f t="shared" si="2"/>
        <v>87.75852431525992</v>
      </c>
      <c r="H22" s="237">
        <f t="shared" si="2"/>
        <v>92.39798770262718</v>
      </c>
      <c r="I22" s="237">
        <f t="shared" si="2"/>
        <v>95.30463946338736</v>
      </c>
      <c r="J22" s="237">
        <f t="shared" si="2"/>
        <v>97.59642258244828</v>
      </c>
      <c r="K22" s="237">
        <f t="shared" si="2"/>
        <v>101.34153158188933</v>
      </c>
      <c r="L22" s="237">
        <f>100*(L7/$M7)</f>
        <v>100.78256008943545</v>
      </c>
      <c r="M22" s="237">
        <f aca="true" t="shared" si="3" ref="M22:W22">100*(M7/$M7)</f>
        <v>100</v>
      </c>
      <c r="N22" s="237">
        <f t="shared" si="3"/>
        <v>101.28563443264393</v>
      </c>
      <c r="O22" s="237">
        <f t="shared" si="3"/>
        <v>102.29178311906094</v>
      </c>
      <c r="P22" s="237">
        <f t="shared" si="3"/>
        <v>102.96254891000558</v>
      </c>
      <c r="Q22" s="237">
        <f t="shared" si="3"/>
        <v>104.47177193963108</v>
      </c>
      <c r="R22" s="237">
        <f t="shared" si="3"/>
        <v>105.757406372275</v>
      </c>
      <c r="S22" s="237">
        <f t="shared" si="3"/>
        <v>109.05533817775293</v>
      </c>
      <c r="T22" s="237">
        <f t="shared" si="3"/>
        <v>108.27277808831748</v>
      </c>
      <c r="U22" s="237">
        <f t="shared" si="3"/>
        <v>122.47065399664616</v>
      </c>
      <c r="V22" s="237">
        <f t="shared" si="3"/>
        <v>133.25880380100614</v>
      </c>
      <c r="W22" s="237">
        <f t="shared" si="3"/>
        <v>134.32084963666853</v>
      </c>
    </row>
    <row r="23" spans="1:23" s="213" customFormat="1" ht="15">
      <c r="A23" s="224" t="s">
        <v>93</v>
      </c>
      <c r="B23" s="226">
        <f aca="true" t="shared" si="4" ref="B23:K23">100*(B8/$M8)</f>
        <v>100.65412919051514</v>
      </c>
      <c r="C23" s="226">
        <f t="shared" si="4"/>
        <v>105.80539656582175</v>
      </c>
      <c r="D23" s="226">
        <f t="shared" si="4"/>
        <v>104.74243663123465</v>
      </c>
      <c r="E23" s="226">
        <f t="shared" si="4"/>
        <v>107.52248569092396</v>
      </c>
      <c r="F23" s="226">
        <f t="shared" si="4"/>
        <v>109.23957481602615</v>
      </c>
      <c r="G23" s="226">
        <f t="shared" si="4"/>
        <v>112.83728536385938</v>
      </c>
      <c r="H23" s="226">
        <f t="shared" si="4"/>
        <v>115.53556827473427</v>
      </c>
      <c r="I23" s="226">
        <f t="shared" si="4"/>
        <v>114.30907604251841</v>
      </c>
      <c r="J23" s="226">
        <f t="shared" si="4"/>
        <v>109.40310711365495</v>
      </c>
      <c r="K23" s="226">
        <f t="shared" si="4"/>
        <v>103.5159443990188</v>
      </c>
      <c r="L23" s="226">
        <f>100*(L8/$M8)</f>
        <v>102.04415372035977</v>
      </c>
      <c r="M23" s="226">
        <f aca="true" t="shared" si="5" ref="M23:W23">100*(M8/$M8)</f>
        <v>100</v>
      </c>
      <c r="N23" s="226">
        <f t="shared" si="5"/>
        <v>97.21995094031072</v>
      </c>
      <c r="O23" s="226">
        <f t="shared" si="5"/>
        <v>94.19460343417826</v>
      </c>
      <c r="P23" s="226">
        <f t="shared" si="5"/>
        <v>89.2886345053148</v>
      </c>
      <c r="Q23" s="226">
        <f t="shared" si="5"/>
        <v>86.83565004088308</v>
      </c>
      <c r="R23" s="226">
        <f t="shared" si="5"/>
        <v>84.54619787408014</v>
      </c>
      <c r="S23" s="226">
        <f t="shared" si="5"/>
        <v>78.74080130825838</v>
      </c>
      <c r="T23" s="226">
        <f t="shared" si="5"/>
        <v>78.16843826655764</v>
      </c>
      <c r="U23" s="226">
        <f t="shared" si="5"/>
        <v>82.82910874897792</v>
      </c>
      <c r="V23" s="226">
        <f t="shared" si="5"/>
        <v>81.35731807031888</v>
      </c>
      <c r="W23" s="226">
        <f t="shared" si="5"/>
        <v>79.72199509403107</v>
      </c>
    </row>
    <row r="24" spans="1:23" s="213" customFormat="1" ht="15">
      <c r="A24" s="224" t="s">
        <v>94</v>
      </c>
      <c r="B24" s="226">
        <f aca="true" t="shared" si="6" ref="B24:K24">100*(B9/$M9)</f>
        <v>61.213947481704686</v>
      </c>
      <c r="C24" s="226">
        <f t="shared" si="6"/>
        <v>66.03529918209212</v>
      </c>
      <c r="D24" s="226">
        <f t="shared" si="6"/>
        <v>69.90959965561774</v>
      </c>
      <c r="E24" s="226">
        <f t="shared" si="6"/>
        <v>71.63151097718467</v>
      </c>
      <c r="F24" s="226">
        <f t="shared" si="6"/>
        <v>73.00904003443821</v>
      </c>
      <c r="G24" s="226">
        <f t="shared" si="6"/>
        <v>76.32371932845459</v>
      </c>
      <c r="H24" s="226">
        <f t="shared" si="6"/>
        <v>80.45630650021523</v>
      </c>
      <c r="I24" s="226">
        <f t="shared" si="6"/>
        <v>83.77098579423159</v>
      </c>
      <c r="J24" s="226">
        <f t="shared" si="6"/>
        <v>87.04261730520876</v>
      </c>
      <c r="K24" s="226">
        <f t="shared" si="6"/>
        <v>90.65863108049935</v>
      </c>
      <c r="L24" s="226">
        <f aca="true" t="shared" si="7" ref="L24:W26">100*(L9/$M9)</f>
        <v>95.09255273353422</v>
      </c>
      <c r="M24" s="226">
        <f t="shared" si="7"/>
        <v>100</v>
      </c>
      <c r="N24" s="226">
        <f t="shared" si="7"/>
        <v>105.98364184244511</v>
      </c>
      <c r="O24" s="226">
        <f t="shared" si="7"/>
        <v>112.39776151528196</v>
      </c>
      <c r="P24" s="226">
        <f t="shared" si="7"/>
        <v>119.24235901851054</v>
      </c>
      <c r="Q24" s="226">
        <f t="shared" si="7"/>
        <v>126.51743435213085</v>
      </c>
      <c r="R24" s="226">
        <f t="shared" si="7"/>
        <v>133.01764959104605</v>
      </c>
      <c r="S24" s="226">
        <f t="shared" si="7"/>
        <v>140.85234610417564</v>
      </c>
      <c r="T24" s="226">
        <f t="shared" si="7"/>
        <v>146.62074903142488</v>
      </c>
      <c r="U24" s="226">
        <f t="shared" si="7"/>
        <v>153.50839431769262</v>
      </c>
      <c r="V24" s="226">
        <f t="shared" si="7"/>
        <v>161.08480413258718</v>
      </c>
      <c r="W24" s="226">
        <f t="shared" si="7"/>
        <v>164.05510116229013</v>
      </c>
    </row>
    <row r="25" spans="1:23" s="213" customFormat="1" ht="15">
      <c r="A25" s="224" t="s">
        <v>95</v>
      </c>
      <c r="B25" s="226">
        <f aca="true" t="shared" si="8" ref="B25:K25">100*(B10/$M10)</f>
        <v>59.916005599626686</v>
      </c>
      <c r="C25" s="226">
        <f t="shared" si="8"/>
        <v>61.6425571628558</v>
      </c>
      <c r="D25" s="226">
        <f t="shared" si="8"/>
        <v>66.54223051796546</v>
      </c>
      <c r="E25" s="226">
        <f t="shared" si="8"/>
        <v>69.57536164255716</v>
      </c>
      <c r="F25" s="226">
        <f t="shared" si="8"/>
        <v>73.16845543630424</v>
      </c>
      <c r="G25" s="226">
        <f t="shared" si="8"/>
        <v>76.85487634157721</v>
      </c>
      <c r="H25" s="226">
        <f t="shared" si="8"/>
        <v>84.50769948670089</v>
      </c>
      <c r="I25" s="226">
        <f t="shared" si="8"/>
        <v>88.7074195053663</v>
      </c>
      <c r="J25" s="226">
        <f t="shared" si="8"/>
        <v>96.17358842743816</v>
      </c>
      <c r="K25" s="226">
        <f t="shared" si="8"/>
        <v>108.81941203919739</v>
      </c>
      <c r="L25" s="226">
        <f t="shared" si="7"/>
        <v>103.26644890340644</v>
      </c>
      <c r="M25" s="226">
        <f t="shared" si="7"/>
        <v>100</v>
      </c>
      <c r="N25" s="226">
        <f t="shared" si="7"/>
        <v>103.59309379374709</v>
      </c>
      <c r="O25" s="226">
        <f t="shared" si="7"/>
        <v>109.37937470835277</v>
      </c>
      <c r="P25" s="226">
        <f t="shared" si="7"/>
        <v>118.99206719552029</v>
      </c>
      <c r="Q25" s="226">
        <f t="shared" si="7"/>
        <v>125.52496500233316</v>
      </c>
      <c r="R25" s="226">
        <f t="shared" si="7"/>
        <v>128.9314045730285</v>
      </c>
      <c r="S25" s="226">
        <f t="shared" si="7"/>
        <v>148.3434437704153</v>
      </c>
      <c r="T25" s="226">
        <f t="shared" si="7"/>
        <v>136.53756416238917</v>
      </c>
      <c r="U25" s="226">
        <f t="shared" si="7"/>
        <v>159.54269715352308</v>
      </c>
      <c r="V25" s="226">
        <f t="shared" si="7"/>
        <v>182.6411572561829</v>
      </c>
      <c r="W25" s="226">
        <f t="shared" si="7"/>
        <v>186.18758749416705</v>
      </c>
    </row>
    <row r="26" spans="1:23" s="213" customFormat="1" ht="15">
      <c r="A26" s="224" t="s">
        <v>96</v>
      </c>
      <c r="B26" s="226">
        <f aca="true" t="shared" si="9" ref="B26:K26">100*(B11/$M11)</f>
        <v>52.8888888888889</v>
      </c>
      <c r="C26" s="226">
        <f t="shared" si="9"/>
        <v>62</v>
      </c>
      <c r="D26" s="226">
        <f t="shared" si="9"/>
        <v>70.03703703703704</v>
      </c>
      <c r="E26" s="226">
        <f t="shared" si="9"/>
        <v>73.22222222222223</v>
      </c>
      <c r="F26" s="226">
        <f t="shared" si="9"/>
        <v>71.37037037037037</v>
      </c>
      <c r="G26" s="226">
        <f t="shared" si="9"/>
        <v>69.03703703703704</v>
      </c>
      <c r="H26" s="226">
        <f t="shared" si="9"/>
        <v>71.88888888888889</v>
      </c>
      <c r="I26" s="226">
        <f t="shared" si="9"/>
        <v>78.18518518518518</v>
      </c>
      <c r="J26" s="226">
        <f t="shared" si="9"/>
        <v>84.55555555555556</v>
      </c>
      <c r="K26" s="226">
        <f t="shared" si="9"/>
        <v>93.5925925925926</v>
      </c>
      <c r="L26" s="226">
        <f t="shared" si="7"/>
        <v>98.48148148148147</v>
      </c>
      <c r="M26" s="226">
        <f t="shared" si="7"/>
        <v>100</v>
      </c>
      <c r="N26" s="226">
        <f t="shared" si="7"/>
        <v>104.33333333333333</v>
      </c>
      <c r="O26" s="226">
        <f t="shared" si="7"/>
        <v>104.81481481481481</v>
      </c>
      <c r="P26" s="226">
        <f t="shared" si="7"/>
        <v>103.44444444444446</v>
      </c>
      <c r="Q26" s="226">
        <f t="shared" si="7"/>
        <v>104.77777777777777</v>
      </c>
      <c r="R26" s="226">
        <f t="shared" si="7"/>
        <v>109.55555555555556</v>
      </c>
      <c r="S26" s="226">
        <f t="shared" si="7"/>
        <v>113.03703703703702</v>
      </c>
      <c r="T26" s="226">
        <f t="shared" si="7"/>
        <v>124.03703703703704</v>
      </c>
      <c r="U26" s="226">
        <f t="shared" si="7"/>
        <v>158</v>
      </c>
      <c r="V26" s="226">
        <f t="shared" si="7"/>
        <v>190.62962962962965</v>
      </c>
      <c r="W26" s="226">
        <f t="shared" si="7"/>
        <v>194.66666666666669</v>
      </c>
    </row>
    <row r="27" spans="1:23" s="213" customFormat="1" ht="15">
      <c r="A27" s="229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</row>
    <row r="28" spans="1:23" s="213" customFormat="1" ht="15.75">
      <c r="A28" s="238" t="s">
        <v>83</v>
      </c>
      <c r="B28" s="237">
        <f aca="true" t="shared" si="10" ref="B28:K28">100*(B13/$M13)</f>
        <v>69.16794282797345</v>
      </c>
      <c r="C28" s="237">
        <f t="shared" si="10"/>
        <v>73.4558448187851</v>
      </c>
      <c r="D28" s="237">
        <f t="shared" si="10"/>
        <v>77.28432873915263</v>
      </c>
      <c r="E28" s="237">
        <f t="shared" si="10"/>
        <v>79.32618683001532</v>
      </c>
      <c r="F28" s="237">
        <f t="shared" si="10"/>
        <v>81.31699846860644</v>
      </c>
      <c r="G28" s="237">
        <f t="shared" si="10"/>
        <v>83.76722817764166</v>
      </c>
      <c r="H28" s="237">
        <f t="shared" si="10"/>
        <v>86.57478305257784</v>
      </c>
      <c r="I28" s="237">
        <f t="shared" si="10"/>
        <v>88.46350178662583</v>
      </c>
      <c r="J28" s="237">
        <f t="shared" si="10"/>
        <v>91.22001020929045</v>
      </c>
      <c r="K28" s="237">
        <f t="shared" si="10"/>
        <v>94.2317508933129</v>
      </c>
      <c r="L28" s="237">
        <f>100*(L13/$M13)</f>
        <v>97.24349157733538</v>
      </c>
      <c r="M28" s="237">
        <f aca="true" t="shared" si="11" ref="M28:W28">100*(M13/$M13)</f>
        <v>100</v>
      </c>
      <c r="N28" s="237">
        <f t="shared" si="11"/>
        <v>107.04441041347626</v>
      </c>
      <c r="O28" s="237">
        <f t="shared" si="11"/>
        <v>110.77080142930068</v>
      </c>
      <c r="P28" s="237">
        <f t="shared" si="11"/>
        <v>115.31393568147014</v>
      </c>
      <c r="Q28" s="237">
        <f t="shared" si="11"/>
        <v>117.35579377233283</v>
      </c>
      <c r="R28" s="237">
        <f t="shared" si="11"/>
        <v>124.65543644716692</v>
      </c>
      <c r="S28" s="237">
        <f t="shared" si="11"/>
        <v>133.2822868810618</v>
      </c>
      <c r="T28" s="237">
        <f t="shared" si="11"/>
        <v>139.5610005104645</v>
      </c>
      <c r="U28" s="237">
        <f t="shared" si="11"/>
        <v>146.80959673302706</v>
      </c>
      <c r="V28" s="237">
        <f t="shared" si="11"/>
        <v>157.4783052577846</v>
      </c>
      <c r="W28" s="237">
        <f t="shared" si="11"/>
        <v>164.98213374170493</v>
      </c>
    </row>
    <row r="29" spans="1:23" s="213" customFormat="1" ht="15">
      <c r="A29" s="229" t="s">
        <v>79</v>
      </c>
      <c r="B29" s="226">
        <f aca="true" t="shared" si="12" ref="B29:K29">100*(B14/$M14)</f>
        <v>64.50137236962489</v>
      </c>
      <c r="C29" s="226">
        <f t="shared" si="12"/>
        <v>69.21317474839891</v>
      </c>
      <c r="D29" s="226">
        <f t="shared" si="12"/>
        <v>74.06221408966148</v>
      </c>
      <c r="E29" s="226">
        <f t="shared" si="12"/>
        <v>77.35590118938701</v>
      </c>
      <c r="F29" s="226">
        <f t="shared" si="12"/>
        <v>80.7868252516011</v>
      </c>
      <c r="G29" s="226">
        <f t="shared" si="12"/>
        <v>83.80603842634949</v>
      </c>
      <c r="H29" s="226">
        <f t="shared" si="12"/>
        <v>85.77310155535226</v>
      </c>
      <c r="I29" s="226">
        <f t="shared" si="12"/>
        <v>89.29551692589203</v>
      </c>
      <c r="J29" s="226">
        <f t="shared" si="12"/>
        <v>92.54345837145472</v>
      </c>
      <c r="K29" s="226">
        <f t="shared" si="12"/>
        <v>94.14455626715463</v>
      </c>
      <c r="L29" s="226">
        <f>100*(L14/$M14)</f>
        <v>97.75846294602013</v>
      </c>
      <c r="M29" s="226">
        <f aca="true" t="shared" si="13" ref="M29:W29">100*(M14/$M14)</f>
        <v>100</v>
      </c>
      <c r="N29" s="226">
        <f t="shared" si="13"/>
        <v>101.69258920402562</v>
      </c>
      <c r="O29" s="226">
        <f t="shared" si="13"/>
        <v>105.58096980786826</v>
      </c>
      <c r="P29" s="226">
        <f t="shared" si="13"/>
        <v>109.83531564501372</v>
      </c>
      <c r="Q29" s="226">
        <f t="shared" si="13"/>
        <v>114.22689844464774</v>
      </c>
      <c r="R29" s="226">
        <f t="shared" si="13"/>
        <v>120.08234217749315</v>
      </c>
      <c r="S29" s="226">
        <f t="shared" si="13"/>
        <v>125.29734675205854</v>
      </c>
      <c r="T29" s="226">
        <f t="shared" si="13"/>
        <v>131.9762122598353</v>
      </c>
      <c r="U29" s="226">
        <f t="shared" si="13"/>
        <v>142.54345837145473</v>
      </c>
      <c r="V29" s="226">
        <f t="shared" si="13"/>
        <v>152.69899359560844</v>
      </c>
      <c r="W29" s="226">
        <f t="shared" si="13"/>
        <v>160.01829826166517</v>
      </c>
    </row>
    <row r="30" spans="1:23" s="213" customFormat="1" ht="15">
      <c r="A30" s="229" t="s">
        <v>89</v>
      </c>
      <c r="B30" s="226">
        <f aca="true" t="shared" si="14" ref="B30:K30">100*(B15/$M15)</f>
        <v>65.48107615139078</v>
      </c>
      <c r="C30" s="226">
        <f t="shared" si="14"/>
        <v>70.08663930688553</v>
      </c>
      <c r="D30" s="226">
        <f t="shared" si="14"/>
        <v>73.14181486548107</v>
      </c>
      <c r="E30" s="226">
        <f t="shared" si="14"/>
        <v>75.05699954400365</v>
      </c>
      <c r="F30" s="226">
        <f t="shared" si="14"/>
        <v>77.83857729138165</v>
      </c>
      <c r="G30" s="226">
        <f t="shared" si="14"/>
        <v>80.75695394436843</v>
      </c>
      <c r="H30" s="226">
        <f t="shared" si="14"/>
        <v>83.62973096215231</v>
      </c>
      <c r="I30" s="226">
        <f t="shared" si="14"/>
        <v>86.3657090743274</v>
      </c>
      <c r="J30" s="226">
        <f t="shared" si="14"/>
        <v>89.51208390332877</v>
      </c>
      <c r="K30" s="226">
        <f t="shared" si="14"/>
        <v>93.11445508435932</v>
      </c>
      <c r="L30" s="226">
        <f aca="true" t="shared" si="15" ref="L30:W31">100*(L15/$M15)</f>
        <v>97.0360237118103</v>
      </c>
      <c r="M30" s="226">
        <f t="shared" si="15"/>
        <v>100</v>
      </c>
      <c r="N30" s="226">
        <f t="shared" si="15"/>
        <v>104.19516643866848</v>
      </c>
      <c r="O30" s="226">
        <f t="shared" si="15"/>
        <v>109.53032375740992</v>
      </c>
      <c r="P30" s="226">
        <f t="shared" si="15"/>
        <v>116.78066575467396</v>
      </c>
      <c r="Q30" s="226">
        <f t="shared" si="15"/>
        <v>118.42225262197901</v>
      </c>
      <c r="R30" s="226">
        <f t="shared" si="15"/>
        <v>125.17099863201094</v>
      </c>
      <c r="S30" s="226">
        <f t="shared" si="15"/>
        <v>132.92293661650706</v>
      </c>
      <c r="T30" s="226">
        <f t="shared" si="15"/>
        <v>140.9484724122207</v>
      </c>
      <c r="U30" s="226">
        <f t="shared" si="15"/>
        <v>147.24122207022342</v>
      </c>
      <c r="V30" s="226">
        <f t="shared" si="15"/>
        <v>157.04514363885087</v>
      </c>
      <c r="W30" s="226">
        <f t="shared" si="15"/>
        <v>165.57227542179663</v>
      </c>
    </row>
    <row r="31" spans="1:23" s="213" customFormat="1" ht="15">
      <c r="A31" s="231" t="s">
        <v>99</v>
      </c>
      <c r="B31" s="226">
        <f aca="true" t="shared" si="16" ref="B31:K31">100*(B16/$M16)</f>
        <v>74.14605418138987</v>
      </c>
      <c r="C31" s="226">
        <f t="shared" si="16"/>
        <v>77.73851590106007</v>
      </c>
      <c r="D31" s="226">
        <f t="shared" si="16"/>
        <v>81.38987043580683</v>
      </c>
      <c r="E31" s="226">
        <f t="shared" si="16"/>
        <v>82.68551236749117</v>
      </c>
      <c r="F31" s="226">
        <f t="shared" si="16"/>
        <v>83.27444051825678</v>
      </c>
      <c r="G31" s="226">
        <f t="shared" si="16"/>
        <v>85.04122497055359</v>
      </c>
      <c r="H31" s="226">
        <f t="shared" si="16"/>
        <v>88.04475853945817</v>
      </c>
      <c r="I31" s="226">
        <f t="shared" si="16"/>
        <v>88.98704358068315</v>
      </c>
      <c r="J31" s="226">
        <f t="shared" si="16"/>
        <v>91.40164899882213</v>
      </c>
      <c r="K31" s="226">
        <f t="shared" si="16"/>
        <v>94.75853945818609</v>
      </c>
      <c r="L31" s="226">
        <f t="shared" si="15"/>
        <v>97.11425206124854</v>
      </c>
      <c r="M31" s="234">
        <f t="shared" si="15"/>
        <v>100</v>
      </c>
      <c r="N31" s="234">
        <f t="shared" si="15"/>
        <v>111.24852767962308</v>
      </c>
      <c r="O31" s="234">
        <f t="shared" si="15"/>
        <v>113.25088339222616</v>
      </c>
      <c r="P31" s="234">
        <f t="shared" si="15"/>
        <v>117.60895170789163</v>
      </c>
      <c r="Q31" s="234">
        <f t="shared" si="15"/>
        <v>118.61012956419317</v>
      </c>
      <c r="R31" s="234">
        <f t="shared" si="15"/>
        <v>126.38398115429916</v>
      </c>
      <c r="S31" s="234">
        <f t="shared" si="15"/>
        <v>136.8080094228504</v>
      </c>
      <c r="T31" s="234">
        <f t="shared" si="15"/>
        <v>141.51943462897526</v>
      </c>
      <c r="U31" s="234">
        <f t="shared" si="15"/>
        <v>150.2944640753828</v>
      </c>
      <c r="V31" s="234">
        <f t="shared" si="15"/>
        <v>161.7785630153121</v>
      </c>
      <c r="W31" s="234">
        <f t="shared" si="15"/>
        <v>167.49116607773848</v>
      </c>
    </row>
    <row r="32" spans="1:23" s="213" customFormat="1" ht="8.25" customHeight="1">
      <c r="A32" s="229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</row>
    <row r="33" spans="1:23" s="213" customFormat="1" ht="15">
      <c r="A33" s="228" t="s">
        <v>312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</row>
    <row r="34" spans="1:23" s="213" customFormat="1" ht="8.25" customHeight="1">
      <c r="A34" s="229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</row>
    <row r="35" spans="1:23" s="213" customFormat="1" ht="15.75">
      <c r="A35" s="236" t="s">
        <v>92</v>
      </c>
      <c r="B35" s="237">
        <f aca="true" t="shared" si="17" ref="B35:K35">100*(B22/B$18)</f>
        <v>95.83484590600484</v>
      </c>
      <c r="C35" s="237">
        <f t="shared" si="17"/>
        <v>98.63300191906818</v>
      </c>
      <c r="D35" s="237">
        <f t="shared" si="17"/>
        <v>101.29079905908452</v>
      </c>
      <c r="E35" s="237">
        <f t="shared" si="17"/>
        <v>102.31831583945221</v>
      </c>
      <c r="F35" s="237">
        <f t="shared" si="17"/>
        <v>100.6706533218315</v>
      </c>
      <c r="G35" s="237">
        <f t="shared" si="17"/>
        <v>101.2642566100118</v>
      </c>
      <c r="H35" s="237">
        <f t="shared" si="17"/>
        <v>103.36841544890736</v>
      </c>
      <c r="I35" s="237">
        <f t="shared" si="17"/>
        <v>103.08580401134961</v>
      </c>
      <c r="J35" s="237">
        <f t="shared" si="17"/>
        <v>103.96910313801322</v>
      </c>
      <c r="K35" s="237">
        <f t="shared" si="17"/>
        <v>104.85248305771518</v>
      </c>
      <c r="L35" s="237">
        <f>100*(L22/L$18)</f>
        <v>102.46905417056273</v>
      </c>
      <c r="M35" s="237">
        <f aca="true" t="shared" si="18" ref="M35:W35">100*(M22/M$18)</f>
        <v>100</v>
      </c>
      <c r="N35" s="237">
        <f t="shared" si="18"/>
        <v>98.4364522174951</v>
      </c>
      <c r="O35" s="237">
        <f t="shared" si="18"/>
        <v>96.53889761959582</v>
      </c>
      <c r="P35" s="237">
        <f t="shared" si="18"/>
        <v>94.48958915595304</v>
      </c>
      <c r="Q35" s="237">
        <f t="shared" si="18"/>
        <v>92.92239382010598</v>
      </c>
      <c r="R35" s="237">
        <f t="shared" si="18"/>
        <v>90.19581317906513</v>
      </c>
      <c r="S35" s="237">
        <f t="shared" si="18"/>
        <v>89.45787051638763</v>
      </c>
      <c r="T35" s="237">
        <f t="shared" si="18"/>
        <v>89.27310949537454</v>
      </c>
      <c r="U35" s="237">
        <f t="shared" si="18"/>
        <v>96.50862805996893</v>
      </c>
      <c r="V35" s="237">
        <f t="shared" si="18"/>
        <v>99.8307875414</v>
      </c>
      <c r="W35" s="237">
        <f t="shared" si="18"/>
        <v>97.51682614742889</v>
      </c>
    </row>
    <row r="36" spans="1:23" s="213" customFormat="1" ht="15">
      <c r="A36" s="224" t="s">
        <v>93</v>
      </c>
      <c r="B36" s="226">
        <f aca="true" t="shared" si="19" ref="B36:K36">100*(B23/B$18)</f>
        <v>132.84837126118924</v>
      </c>
      <c r="C36" s="226">
        <f t="shared" si="19"/>
        <v>134.60585469240283</v>
      </c>
      <c r="D36" s="226">
        <f t="shared" si="19"/>
        <v>131.16998816221425</v>
      </c>
      <c r="E36" s="226">
        <f t="shared" si="19"/>
        <v>131.47440651450938</v>
      </c>
      <c r="F36" s="226">
        <f t="shared" si="19"/>
        <v>129.09465514811407</v>
      </c>
      <c r="G36" s="226">
        <f t="shared" si="19"/>
        <v>130.202551939175</v>
      </c>
      <c r="H36" s="226">
        <f t="shared" si="19"/>
        <v>129.25312463497255</v>
      </c>
      <c r="I36" s="226">
        <f t="shared" si="19"/>
        <v>123.64186125654845</v>
      </c>
      <c r="J36" s="226">
        <f t="shared" si="19"/>
        <v>116.54671991188634</v>
      </c>
      <c r="K36" s="226">
        <f t="shared" si="19"/>
        <v>107.10222785148038</v>
      </c>
      <c r="L36" s="226">
        <f>100*(L23/L$18)</f>
        <v>103.75175929329134</v>
      </c>
      <c r="M36" s="226">
        <f aca="true" t="shared" si="20" ref="M36:W36">100*(M23/M$18)</f>
        <v>100</v>
      </c>
      <c r="N36" s="226">
        <f t="shared" si="20"/>
        <v>94.48513709698152</v>
      </c>
      <c r="O36" s="226">
        <f t="shared" si="20"/>
        <v>88.8971029732309</v>
      </c>
      <c r="P36" s="226">
        <f t="shared" si="20"/>
        <v>81.94092395748162</v>
      </c>
      <c r="Q36" s="226">
        <f t="shared" si="20"/>
        <v>77.23594920345077</v>
      </c>
      <c r="R36" s="226">
        <f t="shared" si="20"/>
        <v>72.10571183646137</v>
      </c>
      <c r="S36" s="226">
        <f t="shared" si="20"/>
        <v>64.59091801915794</v>
      </c>
      <c r="T36" s="226">
        <f t="shared" si="20"/>
        <v>64.45146851926745</v>
      </c>
      <c r="U36" s="226">
        <f t="shared" si="20"/>
        <v>65.27052308394413</v>
      </c>
      <c r="V36" s="226">
        <f t="shared" si="20"/>
        <v>60.948807159822216</v>
      </c>
      <c r="W36" s="226">
        <f t="shared" si="20"/>
        <v>57.878102742349704</v>
      </c>
    </row>
    <row r="37" spans="1:23" s="213" customFormat="1" ht="15">
      <c r="A37" s="224" t="s">
        <v>94</v>
      </c>
      <c r="B37" s="226">
        <f aca="true" t="shared" si="21" ref="B37:K37">100*(B24/B$18)</f>
        <v>80.79324004701397</v>
      </c>
      <c r="C37" s="226">
        <f t="shared" si="21"/>
        <v>84.01025065620671</v>
      </c>
      <c r="D37" s="226">
        <f t="shared" si="21"/>
        <v>87.54848229793778</v>
      </c>
      <c r="E37" s="226">
        <f t="shared" si="21"/>
        <v>87.58828753768175</v>
      </c>
      <c r="F37" s="226">
        <f t="shared" si="21"/>
        <v>86.2789594504897</v>
      </c>
      <c r="G37" s="226">
        <f t="shared" si="21"/>
        <v>88.06967482432023</v>
      </c>
      <c r="H37" s="226">
        <f t="shared" si="21"/>
        <v>90.0088965418281</v>
      </c>
      <c r="I37" s="226">
        <f t="shared" si="21"/>
        <v>90.61048309971518</v>
      </c>
      <c r="J37" s="226">
        <f t="shared" si="21"/>
        <v>92.7261739369878</v>
      </c>
      <c r="K37" s="226">
        <f t="shared" si="21"/>
        <v>93.79947619720483</v>
      </c>
      <c r="L37" s="226">
        <f>100*(L24/L$18)</f>
        <v>96.68383030380107</v>
      </c>
      <c r="M37" s="226">
        <f aca="true" t="shared" si="22" ref="M37:W37">100*(M24/M$18)</f>
        <v>100</v>
      </c>
      <c r="N37" s="226">
        <f t="shared" si="22"/>
        <v>103.00230387555888</v>
      </c>
      <c r="O37" s="226">
        <f t="shared" si="22"/>
        <v>106.0765162238494</v>
      </c>
      <c r="P37" s="226">
        <f t="shared" si="22"/>
        <v>109.42970655761228</v>
      </c>
      <c r="Q37" s="226">
        <f t="shared" si="22"/>
        <v>112.53090324505528</v>
      </c>
      <c r="R37" s="226">
        <f t="shared" si="22"/>
        <v>113.4448686250838</v>
      </c>
      <c r="S37" s="226">
        <f t="shared" si="22"/>
        <v>115.54089098489638</v>
      </c>
      <c r="T37" s="226">
        <f t="shared" si="22"/>
        <v>120.89179213540973</v>
      </c>
      <c r="U37" s="226">
        <f t="shared" si="22"/>
        <v>120.96681162243934</v>
      </c>
      <c r="V37" s="226">
        <f t="shared" si="22"/>
        <v>120.67662622517798</v>
      </c>
      <c r="W37" s="226">
        <f t="shared" si="22"/>
        <v>119.1038682521447</v>
      </c>
    </row>
    <row r="38" spans="1:23" s="213" customFormat="1" ht="15">
      <c r="A38" s="224" t="s">
        <v>95</v>
      </c>
      <c r="B38" s="226">
        <f aca="true" t="shared" si="23" ref="B38:K38">100*(B25/B$18)</f>
        <v>79.08015121089304</v>
      </c>
      <c r="C38" s="226">
        <f t="shared" si="23"/>
        <v>78.4217947443696</v>
      </c>
      <c r="D38" s="226">
        <f t="shared" si="23"/>
        <v>83.33149266002498</v>
      </c>
      <c r="E38" s="226">
        <f t="shared" si="23"/>
        <v>85.07410632490334</v>
      </c>
      <c r="F38" s="226">
        <f t="shared" si="23"/>
        <v>86.46734975101816</v>
      </c>
      <c r="G38" s="226">
        <f t="shared" si="23"/>
        <v>88.68257505819192</v>
      </c>
      <c r="H38" s="226">
        <f t="shared" si="23"/>
        <v>94.54131206067744</v>
      </c>
      <c r="I38" s="226">
        <f t="shared" si="23"/>
        <v>95.94995283514758</v>
      </c>
      <c r="J38" s="226">
        <f t="shared" si="23"/>
        <v>102.45336324615842</v>
      </c>
      <c r="K38" s="226">
        <f t="shared" si="23"/>
        <v>112.58943277337978</v>
      </c>
      <c r="L38" s="226">
        <f>100*(L25/L$18)</f>
        <v>104.99450834841437</v>
      </c>
      <c r="M38" s="226">
        <f aca="true" t="shared" si="24" ref="M38:W38">100*(M25/M$18)</f>
        <v>100</v>
      </c>
      <c r="N38" s="226">
        <f t="shared" si="24"/>
        <v>100.67900235222413</v>
      </c>
      <c r="O38" s="226">
        <f t="shared" si="24"/>
        <v>103.22788336160555</v>
      </c>
      <c r="P38" s="226">
        <f t="shared" si="24"/>
        <v>109.20001166588895</v>
      </c>
      <c r="Q38" s="226">
        <f t="shared" si="24"/>
        <v>111.64815160732509</v>
      </c>
      <c r="R38" s="226">
        <f t="shared" si="24"/>
        <v>109.9598910250127</v>
      </c>
      <c r="S38" s="226">
        <f t="shared" si="24"/>
        <v>121.68582305561996</v>
      </c>
      <c r="T38" s="226">
        <f t="shared" si="24"/>
        <v>112.57800096122119</v>
      </c>
      <c r="U38" s="226">
        <f t="shared" si="24"/>
        <v>125.72192861561165</v>
      </c>
      <c r="V38" s="226">
        <f t="shared" si="24"/>
        <v>136.82556083562682</v>
      </c>
      <c r="W38" s="226">
        <f t="shared" si="24"/>
        <v>135.17203509053246</v>
      </c>
    </row>
    <row r="39" spans="1:23" s="213" customFormat="1" ht="15">
      <c r="A39" s="224" t="s">
        <v>96</v>
      </c>
      <c r="B39" s="226">
        <f aca="true" t="shared" si="25" ref="B39:K39">100*(B26/B$18)</f>
        <v>69.80540990428632</v>
      </c>
      <c r="C39" s="226">
        <f t="shared" si="25"/>
        <v>78.87653429602886</v>
      </c>
      <c r="D39" s="226">
        <f t="shared" si="25"/>
        <v>87.70807338966543</v>
      </c>
      <c r="E39" s="226">
        <f t="shared" si="25"/>
        <v>89.53334875472282</v>
      </c>
      <c r="F39" s="226">
        <f t="shared" si="25"/>
        <v>84.34244976029014</v>
      </c>
      <c r="G39" s="226">
        <f t="shared" si="25"/>
        <v>79.66159741929225</v>
      </c>
      <c r="H39" s="226">
        <f t="shared" si="25"/>
        <v>80.4242680776014</v>
      </c>
      <c r="I39" s="226">
        <f t="shared" si="25"/>
        <v>84.5686287883955</v>
      </c>
      <c r="J39" s="226">
        <f t="shared" si="25"/>
        <v>90.07671637780464</v>
      </c>
      <c r="K39" s="226">
        <f t="shared" si="25"/>
        <v>96.83508405645809</v>
      </c>
      <c r="L39" s="226">
        <f>100*(L26/L$18)</f>
        <v>100.12946934239486</v>
      </c>
      <c r="M39" s="226">
        <f aca="true" t="shared" si="26" ref="M39:W39">100*(M26/M$18)</f>
        <v>100</v>
      </c>
      <c r="N39" s="226">
        <f t="shared" si="26"/>
        <v>101.39841882699025</v>
      </c>
      <c r="O39" s="226">
        <f t="shared" si="26"/>
        <v>98.9200341208911</v>
      </c>
      <c r="P39" s="226">
        <f t="shared" si="26"/>
        <v>94.93182870370373</v>
      </c>
      <c r="Q39" s="226">
        <f t="shared" si="26"/>
        <v>93.19457064333388</v>
      </c>
      <c r="R39" s="226">
        <f t="shared" si="26"/>
        <v>93.4350865870711</v>
      </c>
      <c r="S39" s="226">
        <f t="shared" si="26"/>
        <v>92.72404993447822</v>
      </c>
      <c r="T39" s="226">
        <f t="shared" si="26"/>
        <v>102.27106189015407</v>
      </c>
      <c r="U39" s="226">
        <f t="shared" si="26"/>
        <v>124.50626118067977</v>
      </c>
      <c r="V39" s="226">
        <f t="shared" si="26"/>
        <v>142.81012219702694</v>
      </c>
      <c r="W39" s="226">
        <f t="shared" si="26"/>
        <v>141.32783958247492</v>
      </c>
    </row>
    <row r="40" spans="1:23" s="213" customFormat="1" ht="15">
      <c r="A40" s="229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</row>
    <row r="41" spans="1:23" s="213" customFormat="1" ht="15.75">
      <c r="A41" s="238" t="s">
        <v>83</v>
      </c>
      <c r="B41" s="237">
        <f aca="true" t="shared" si="27" ref="B41:K41">100*(B28/B$18)</f>
        <v>91.29132229429902</v>
      </c>
      <c r="C41" s="237">
        <f t="shared" si="27"/>
        <v>93.45068488859157</v>
      </c>
      <c r="D41" s="237">
        <f t="shared" si="27"/>
        <v>96.78392838549176</v>
      </c>
      <c r="E41" s="237">
        <f t="shared" si="27"/>
        <v>96.99704454856835</v>
      </c>
      <c r="F41" s="237">
        <f t="shared" si="27"/>
        <v>96.09694922983539</v>
      </c>
      <c r="G41" s="237">
        <f t="shared" si="27"/>
        <v>96.65871385003577</v>
      </c>
      <c r="H41" s="237">
        <f t="shared" si="27"/>
        <v>96.85382078643946</v>
      </c>
      <c r="I41" s="237">
        <f t="shared" si="27"/>
        <v>95.68612041008883</v>
      </c>
      <c r="J41" s="237">
        <f t="shared" si="27"/>
        <v>97.1763349387967</v>
      </c>
      <c r="K41" s="237">
        <f t="shared" si="27"/>
        <v>97.49638583324563</v>
      </c>
      <c r="L41" s="237">
        <f>100*(L28/L$18)</f>
        <v>98.87076293090877</v>
      </c>
      <c r="M41" s="237">
        <f aca="true" t="shared" si="28" ref="M41:W41">100*(M28/M$18)</f>
        <v>100</v>
      </c>
      <c r="N41" s="237">
        <f t="shared" si="28"/>
        <v>104.03323284530896</v>
      </c>
      <c r="O41" s="237">
        <f t="shared" si="28"/>
        <v>104.54105630338928</v>
      </c>
      <c r="P41" s="237">
        <f t="shared" si="28"/>
        <v>105.82455972434917</v>
      </c>
      <c r="Q41" s="237">
        <f t="shared" si="28"/>
        <v>104.3820841124939</v>
      </c>
      <c r="R41" s="237">
        <f t="shared" si="28"/>
        <v>106.3131069796264</v>
      </c>
      <c r="S41" s="237">
        <f t="shared" si="28"/>
        <v>109.33118691081509</v>
      </c>
      <c r="T41" s="237">
        <f t="shared" si="28"/>
        <v>115.07088577418739</v>
      </c>
      <c r="U41" s="237">
        <f t="shared" si="28"/>
        <v>115.68806325742113</v>
      </c>
      <c r="V41" s="237">
        <f t="shared" si="28"/>
        <v>117.97481881981993</v>
      </c>
      <c r="W41" s="237">
        <f t="shared" si="28"/>
        <v>119.77689314086692</v>
      </c>
    </row>
    <row r="42" spans="1:23" s="213" customFormat="1" ht="15">
      <c r="A42" s="229" t="s">
        <v>79</v>
      </c>
      <c r="B42" s="226">
        <f aca="true" t="shared" si="29" ref="B42:K42">100*(B29/B$18)</f>
        <v>85.13214840095809</v>
      </c>
      <c r="C42" s="226">
        <f t="shared" si="29"/>
        <v>88.05315083514719</v>
      </c>
      <c r="D42" s="226">
        <f t="shared" si="29"/>
        <v>92.74884237809773</v>
      </c>
      <c r="E42" s="226">
        <f t="shared" si="29"/>
        <v>94.5878541954892</v>
      </c>
      <c r="F42" s="226">
        <f t="shared" si="29"/>
        <v>95.47041320812954</v>
      </c>
      <c r="G42" s="226">
        <f t="shared" si="29"/>
        <v>96.70349686131487</v>
      </c>
      <c r="H42" s="226">
        <f t="shared" si="29"/>
        <v>95.95695551779725</v>
      </c>
      <c r="I42" s="226">
        <f t="shared" si="29"/>
        <v>96.58606557607227</v>
      </c>
      <c r="J42" s="226">
        <f t="shared" si="29"/>
        <v>98.58619930502007</v>
      </c>
      <c r="K42" s="226">
        <f t="shared" si="29"/>
        <v>97.40617037153636</v>
      </c>
      <c r="L42" s="226">
        <f>100*(L29/L$18)</f>
        <v>99.39435182393966</v>
      </c>
      <c r="M42" s="226">
        <f aca="true" t="shared" si="30" ref="M42:W42">100*(M29/M$18)</f>
        <v>100</v>
      </c>
      <c r="N42" s="226">
        <f t="shared" si="30"/>
        <v>98.83195928157372</v>
      </c>
      <c r="O42" s="226">
        <f t="shared" si="30"/>
        <v>99.64310058996459</v>
      </c>
      <c r="P42" s="226">
        <f t="shared" si="30"/>
        <v>100.79678446172615</v>
      </c>
      <c r="Q42" s="226">
        <f t="shared" si="30"/>
        <v>101.59908887403802</v>
      </c>
      <c r="R42" s="226">
        <f t="shared" si="30"/>
        <v>102.41291719106628</v>
      </c>
      <c r="S42" s="226">
        <f t="shared" si="30"/>
        <v>102.7811568794819</v>
      </c>
      <c r="T42" s="226">
        <f t="shared" si="30"/>
        <v>108.817073468334</v>
      </c>
      <c r="U42" s="226">
        <f t="shared" si="30"/>
        <v>112.32628517464364</v>
      </c>
      <c r="V42" s="226">
        <f t="shared" si="30"/>
        <v>114.39439911371687</v>
      </c>
      <c r="W42" s="226">
        <f t="shared" si="30"/>
        <v>116.17315267286938</v>
      </c>
    </row>
    <row r="43" spans="1:23" s="213" customFormat="1" ht="15">
      <c r="A43" s="229" t="s">
        <v>89</v>
      </c>
      <c r="B43" s="226">
        <f aca="true" t="shared" si="31" ref="B43:K43">100*(B30/B$18)</f>
        <v>86.42521062078691</v>
      </c>
      <c r="C43" s="226">
        <f t="shared" si="31"/>
        <v>89.16437433843487</v>
      </c>
      <c r="D43" s="226">
        <f t="shared" si="31"/>
        <v>91.5962173368711</v>
      </c>
      <c r="E43" s="226">
        <f t="shared" si="31"/>
        <v>91.7768446887817</v>
      </c>
      <c r="F43" s="226">
        <f t="shared" si="31"/>
        <v>91.98629992448993</v>
      </c>
      <c r="G43" s="226">
        <f t="shared" si="31"/>
        <v>93.18516886049586</v>
      </c>
      <c r="H43" s="226">
        <f t="shared" si="31"/>
        <v>93.55910219384911</v>
      </c>
      <c r="I43" s="226">
        <f t="shared" si="31"/>
        <v>93.41705303189985</v>
      </c>
      <c r="J43" s="226">
        <f t="shared" si="31"/>
        <v>95.35688744719786</v>
      </c>
      <c r="K43" s="226">
        <f t="shared" si="31"/>
        <v>96.3403815963835</v>
      </c>
      <c r="L43" s="226">
        <f>100*(L30/L$18)</f>
        <v>98.65982330075576</v>
      </c>
      <c r="M43" s="226">
        <f aca="true" t="shared" si="32" ref="M43:W43">100*(M30/M$18)</f>
        <v>100</v>
      </c>
      <c r="N43" s="226">
        <f t="shared" si="32"/>
        <v>101.26413859069712</v>
      </c>
      <c r="O43" s="226">
        <f t="shared" si="32"/>
        <v>103.37034304261184</v>
      </c>
      <c r="P43" s="226">
        <f t="shared" si="32"/>
        <v>107.17059013527891</v>
      </c>
      <c r="Q43" s="226">
        <f t="shared" si="32"/>
        <v>105.33064569405704</v>
      </c>
      <c r="R43" s="226">
        <f t="shared" si="32"/>
        <v>106.75280715856887</v>
      </c>
      <c r="S43" s="226">
        <f t="shared" si="32"/>
        <v>109.0364126249001</v>
      </c>
      <c r="T43" s="226">
        <f t="shared" si="32"/>
        <v>116.21488460006215</v>
      </c>
      <c r="U43" s="226">
        <f t="shared" si="32"/>
        <v>116.02819020023864</v>
      </c>
      <c r="V43" s="226">
        <f t="shared" si="32"/>
        <v>117.65031594032959</v>
      </c>
      <c r="W43" s="226">
        <f t="shared" si="32"/>
        <v>120.20533551429979</v>
      </c>
    </row>
    <row r="44" spans="1:23" s="213" customFormat="1" ht="15">
      <c r="A44" s="231" t="s">
        <v>99</v>
      </c>
      <c r="B44" s="226">
        <f aca="true" t="shared" si="33" ref="B44:K44">100*(B31/B$18)</f>
        <v>97.86168349633628</v>
      </c>
      <c r="C44" s="226">
        <f t="shared" si="33"/>
        <v>98.89910831600565</v>
      </c>
      <c r="D44" s="226">
        <f t="shared" si="33"/>
        <v>101.92533881157897</v>
      </c>
      <c r="E44" s="226">
        <f t="shared" si="33"/>
        <v>101.10470006351106</v>
      </c>
      <c r="F44" s="226">
        <f t="shared" si="33"/>
        <v>98.41017048502245</v>
      </c>
      <c r="G44" s="226">
        <f t="shared" si="33"/>
        <v>98.12877432751502</v>
      </c>
      <c r="H44" s="226">
        <f t="shared" si="33"/>
        <v>98.49832669620653</v>
      </c>
      <c r="I44" s="226">
        <f t="shared" si="33"/>
        <v>96.25240686873154</v>
      </c>
      <c r="J44" s="226">
        <f t="shared" si="33"/>
        <v>97.36983406041388</v>
      </c>
      <c r="K44" s="226">
        <f t="shared" si="33"/>
        <v>98.0414248533904</v>
      </c>
      <c r="L44" s="226">
        <f>100*(L31/L$18)</f>
        <v>98.73936072240039</v>
      </c>
      <c r="M44" s="234">
        <f aca="true" t="shared" si="34" ref="M44:W44">100*(M31/M$18)</f>
        <v>100</v>
      </c>
      <c r="N44" s="234">
        <f t="shared" si="34"/>
        <v>108.11908757390836</v>
      </c>
      <c r="O44" s="234">
        <f t="shared" si="34"/>
        <v>106.88165856299008</v>
      </c>
      <c r="P44" s="234">
        <f t="shared" si="34"/>
        <v>107.93071505692973</v>
      </c>
      <c r="Q44" s="234">
        <f t="shared" si="34"/>
        <v>105.49775279763168</v>
      </c>
      <c r="R44" s="234">
        <f t="shared" si="34"/>
        <v>107.78730628938777</v>
      </c>
      <c r="S44" s="234">
        <f t="shared" si="34"/>
        <v>112.22332988969383</v>
      </c>
      <c r="T44" s="234">
        <f t="shared" si="34"/>
        <v>116.6856545700769</v>
      </c>
      <c r="U44" s="234">
        <f t="shared" si="34"/>
        <v>118.43418859607533</v>
      </c>
      <c r="V44" s="234">
        <f t="shared" si="34"/>
        <v>121.19635545619893</v>
      </c>
      <c r="W44" s="234">
        <f t="shared" si="34"/>
        <v>121.5984485492275</v>
      </c>
    </row>
    <row r="45" spans="1:22" ht="15">
      <c r="A45" s="99"/>
      <c r="B45" s="164"/>
      <c r="C45" s="164"/>
      <c r="D45" s="164"/>
      <c r="E45" s="164"/>
      <c r="F45" s="164"/>
      <c r="G45" s="5"/>
      <c r="H45" s="5"/>
      <c r="I45" s="5"/>
      <c r="J45" s="5"/>
      <c r="K45" s="5"/>
      <c r="L45" s="5"/>
      <c r="M45" s="38"/>
      <c r="N45" s="38"/>
      <c r="O45" s="42"/>
      <c r="P45" s="42"/>
      <c r="Q45" s="42"/>
      <c r="R45" s="42"/>
      <c r="S45" s="42"/>
      <c r="T45" s="42"/>
      <c r="U45" s="42"/>
      <c r="V45" s="42"/>
    </row>
    <row r="47" spans="1:11" ht="18.75">
      <c r="A47" s="39" t="s">
        <v>253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20" ht="15.75">
      <c r="A48" s="96" t="s">
        <v>250</v>
      </c>
      <c r="J48" s="61"/>
      <c r="K48" s="61"/>
      <c r="M48" s="110" t="s">
        <v>241</v>
      </c>
      <c r="N48" s="110" t="s">
        <v>240</v>
      </c>
      <c r="O48" s="110" t="s">
        <v>239</v>
      </c>
      <c r="P48" s="110" t="s">
        <v>97</v>
      </c>
      <c r="Q48" s="110" t="s">
        <v>74</v>
      </c>
      <c r="R48" s="110" t="s">
        <v>98</v>
      </c>
      <c r="S48" s="110" t="s">
        <v>102</v>
      </c>
      <c r="T48" s="110" t="s">
        <v>119</v>
      </c>
    </row>
    <row r="49" spans="1:20" ht="15.75">
      <c r="A49" s="39"/>
      <c r="J49" s="61"/>
      <c r="K49" s="61"/>
      <c r="M49" s="60" t="s">
        <v>242</v>
      </c>
      <c r="N49" s="60" t="s">
        <v>243</v>
      </c>
      <c r="O49" s="60" t="s">
        <v>244</v>
      </c>
      <c r="P49" s="60" t="s">
        <v>245</v>
      </c>
      <c r="Q49" s="60" t="s">
        <v>246</v>
      </c>
      <c r="R49" s="61"/>
      <c r="S49" s="61"/>
      <c r="T49" s="61"/>
    </row>
    <row r="50" spans="1:20" ht="18.75">
      <c r="A50" s="97"/>
      <c r="J50" s="62"/>
      <c r="K50" s="62"/>
      <c r="M50" s="111" t="s">
        <v>198</v>
      </c>
      <c r="N50" s="111" t="s">
        <v>198</v>
      </c>
      <c r="O50" s="111" t="s">
        <v>198</v>
      </c>
      <c r="P50" s="111" t="s">
        <v>198</v>
      </c>
      <c r="Q50" s="111" t="s">
        <v>198</v>
      </c>
      <c r="R50" s="111" t="s">
        <v>132</v>
      </c>
      <c r="S50" s="111" t="s">
        <v>132</v>
      </c>
      <c r="T50" s="111" t="s">
        <v>132</v>
      </c>
    </row>
    <row r="51" spans="1:20" ht="18">
      <c r="A51" s="38" t="s">
        <v>50</v>
      </c>
      <c r="J51" s="38"/>
      <c r="K51" s="38"/>
      <c r="M51" s="38"/>
      <c r="N51" s="107"/>
      <c r="O51" s="38"/>
      <c r="P51" s="60"/>
      <c r="Q51" s="60"/>
      <c r="R51" s="114"/>
      <c r="S51" s="38"/>
      <c r="T51" s="38"/>
    </row>
    <row r="52" spans="1:20" ht="15">
      <c r="A52" s="108" t="s">
        <v>51</v>
      </c>
      <c r="J52" s="43"/>
      <c r="K52" s="38"/>
      <c r="M52" s="37">
        <v>21.291933333333333</v>
      </c>
      <c r="N52" s="37">
        <v>22.221466666666668</v>
      </c>
      <c r="O52" s="37">
        <v>22.42696666666667</v>
      </c>
      <c r="P52" s="37">
        <v>22.5904</v>
      </c>
      <c r="Q52" s="115">
        <v>22.2276</v>
      </c>
      <c r="R52" s="58">
        <v>23.4</v>
      </c>
      <c r="S52" s="43">
        <v>23.3033</v>
      </c>
      <c r="T52" s="43">
        <v>25.5431</v>
      </c>
    </row>
    <row r="53" spans="1:20" ht="15">
      <c r="A53" s="38" t="s">
        <v>52</v>
      </c>
      <c r="J53" s="43"/>
      <c r="K53" s="38"/>
      <c r="M53" s="37"/>
      <c r="N53" s="37"/>
      <c r="O53" s="37"/>
      <c r="P53" s="37"/>
      <c r="Q53" s="115"/>
      <c r="R53" s="38"/>
      <c r="S53" s="43"/>
      <c r="T53" s="43"/>
    </row>
    <row r="54" spans="1:20" ht="15">
      <c r="A54" s="108" t="s">
        <v>53</v>
      </c>
      <c r="J54" s="43"/>
      <c r="K54" s="38"/>
      <c r="M54" s="37">
        <v>21.84753333333333</v>
      </c>
      <c r="N54" s="37">
        <v>21.85263333333333</v>
      </c>
      <c r="O54" s="37">
        <v>23.80666666666667</v>
      </c>
      <c r="P54" s="37">
        <v>24.903533333333332</v>
      </c>
      <c r="Q54" s="115">
        <v>26.711966666666665</v>
      </c>
      <c r="R54" s="58">
        <v>25.3</v>
      </c>
      <c r="S54" s="43">
        <v>28.397</v>
      </c>
      <c r="T54" s="43">
        <v>27.7791</v>
      </c>
    </row>
    <row r="55" spans="1:20" ht="15">
      <c r="A55" s="108" t="s">
        <v>108</v>
      </c>
      <c r="J55" s="43"/>
      <c r="K55" s="38"/>
      <c r="M55" s="37">
        <v>11.511000000000001</v>
      </c>
      <c r="N55" s="37">
        <v>11.733366666666667</v>
      </c>
      <c r="O55" s="37">
        <v>12.966299999999999</v>
      </c>
      <c r="P55" s="37">
        <v>13.341433333333333</v>
      </c>
      <c r="Q55" s="115">
        <v>13.767766666666667</v>
      </c>
      <c r="R55" s="58">
        <v>13.3</v>
      </c>
      <c r="S55" s="43">
        <v>13.7113</v>
      </c>
      <c r="T55" s="43">
        <v>13.675</v>
      </c>
    </row>
    <row r="56" spans="1:20" ht="15">
      <c r="A56" s="38" t="s">
        <v>54</v>
      </c>
      <c r="J56" s="43"/>
      <c r="K56" s="38"/>
      <c r="M56" s="37"/>
      <c r="N56" s="37"/>
      <c r="O56" s="37"/>
      <c r="P56" s="37"/>
      <c r="Q56" s="115"/>
      <c r="R56" s="38"/>
      <c r="S56" s="43"/>
      <c r="T56" s="43"/>
    </row>
    <row r="57" spans="1:20" ht="15">
      <c r="A57" s="108" t="s">
        <v>130</v>
      </c>
      <c r="J57" s="43"/>
      <c r="K57" s="38"/>
      <c r="M57" s="37">
        <v>0.4222333333333334</v>
      </c>
      <c r="N57" s="37">
        <v>0.4592333333333333</v>
      </c>
      <c r="O57" s="37">
        <v>0.5393</v>
      </c>
      <c r="P57" s="37">
        <v>0.5956</v>
      </c>
      <c r="Q57" s="115">
        <v>0.46013333333333334</v>
      </c>
      <c r="R57" s="58">
        <v>0.4</v>
      </c>
      <c r="S57" s="43">
        <v>0.3363</v>
      </c>
      <c r="T57" s="43">
        <v>0.5676</v>
      </c>
    </row>
    <row r="58" spans="1:20" ht="15">
      <c r="A58" s="38" t="s">
        <v>55</v>
      </c>
      <c r="J58" s="43"/>
      <c r="K58" s="38"/>
      <c r="M58" s="37">
        <v>1.0747333333333333</v>
      </c>
      <c r="N58" s="37">
        <v>1.1468333333333334</v>
      </c>
      <c r="O58" s="37">
        <v>1.2309999999999999</v>
      </c>
      <c r="P58" s="37">
        <v>1.3341</v>
      </c>
      <c r="Q58" s="115">
        <v>1.2973333333333332</v>
      </c>
      <c r="R58" s="58">
        <v>1.5</v>
      </c>
      <c r="S58" s="43">
        <v>1.1782</v>
      </c>
      <c r="T58" s="43">
        <v>0.9637</v>
      </c>
    </row>
    <row r="59" spans="1:20" ht="15">
      <c r="A59" s="38" t="s">
        <v>56</v>
      </c>
      <c r="J59" s="43"/>
      <c r="K59" s="38"/>
      <c r="M59" s="37">
        <v>2.0905333333333336</v>
      </c>
      <c r="N59" s="37">
        <v>2.0302000000000002</v>
      </c>
      <c r="O59" s="37">
        <v>2.0654000000000003</v>
      </c>
      <c r="P59" s="37">
        <v>2.1150333333333333</v>
      </c>
      <c r="Q59" s="115">
        <v>2.0736333333333334</v>
      </c>
      <c r="R59" s="58">
        <v>2.2</v>
      </c>
      <c r="S59" s="43">
        <v>2.0417</v>
      </c>
      <c r="T59" s="43">
        <v>1.7391</v>
      </c>
    </row>
    <row r="60" spans="1:20" ht="15">
      <c r="A60" s="38" t="s">
        <v>57</v>
      </c>
      <c r="J60" s="43"/>
      <c r="K60" s="38"/>
      <c r="M60" s="37">
        <v>2.5848666666666666</v>
      </c>
      <c r="N60" s="37">
        <v>2.8715666666666664</v>
      </c>
      <c r="O60" s="37">
        <v>2.6697333333333333</v>
      </c>
      <c r="P60" s="37">
        <v>2.9543999999999997</v>
      </c>
      <c r="Q60" s="115">
        <v>2.8975</v>
      </c>
      <c r="R60" s="58">
        <v>2.9</v>
      </c>
      <c r="S60" s="43">
        <v>2.9242</v>
      </c>
      <c r="T60" s="43">
        <v>2.7904</v>
      </c>
    </row>
    <row r="61" spans="1:20" ht="15.75">
      <c r="A61" s="39" t="s">
        <v>129</v>
      </c>
      <c r="J61" s="43"/>
      <c r="K61" s="38"/>
      <c r="M61" s="37">
        <v>49.31210000000001</v>
      </c>
      <c r="N61" s="37">
        <v>50.582166666666666</v>
      </c>
      <c r="O61" s="37">
        <v>52.73929999999999</v>
      </c>
      <c r="P61" s="37">
        <v>54.49326666666667</v>
      </c>
      <c r="Q61" s="115">
        <v>55.6684</v>
      </c>
      <c r="R61" s="43">
        <v>55.4471</v>
      </c>
      <c r="S61" s="43">
        <v>58.181</v>
      </c>
      <c r="T61" s="43">
        <v>59.3966</v>
      </c>
    </row>
    <row r="62" spans="1:20" ht="15">
      <c r="A62" s="38"/>
      <c r="J62" s="43"/>
      <c r="K62" s="38"/>
      <c r="M62" s="37"/>
      <c r="N62" s="37"/>
      <c r="O62" s="37"/>
      <c r="P62" s="37"/>
      <c r="Q62" s="115"/>
      <c r="R62" s="43"/>
      <c r="S62" s="43"/>
      <c r="T62" s="43"/>
    </row>
    <row r="63" spans="1:20" ht="15">
      <c r="A63" s="38" t="s">
        <v>123</v>
      </c>
      <c r="J63" s="37"/>
      <c r="K63" s="38"/>
      <c r="M63" s="37">
        <v>305.6622</v>
      </c>
      <c r="N63" s="37">
        <v>317.3423</v>
      </c>
      <c r="O63" s="37">
        <v>330.65186666666665</v>
      </c>
      <c r="P63" s="37">
        <v>344.7504333333333</v>
      </c>
      <c r="Q63" s="115">
        <v>359.14979999999997</v>
      </c>
      <c r="R63" s="37">
        <v>357.588</v>
      </c>
      <c r="S63" s="37">
        <v>374.584</v>
      </c>
      <c r="T63" s="37">
        <v>380.9021</v>
      </c>
    </row>
    <row r="64" spans="1:20" ht="12" customHeight="1">
      <c r="A64" s="38"/>
      <c r="J64" s="37"/>
      <c r="K64" s="38"/>
      <c r="M64" s="37"/>
      <c r="N64" s="37"/>
      <c r="O64" s="37"/>
      <c r="P64" s="37"/>
      <c r="Q64" s="37"/>
      <c r="R64" s="115"/>
      <c r="S64" s="37"/>
      <c r="T64" s="37"/>
    </row>
    <row r="65" spans="1:20" ht="15">
      <c r="A65" s="112" t="s">
        <v>131</v>
      </c>
      <c r="J65" s="59"/>
      <c r="K65" s="38"/>
      <c r="M65" s="113">
        <v>15.922106632167122</v>
      </c>
      <c r="N65" s="113">
        <v>16.132874787919476</v>
      </c>
      <c r="O65" s="113">
        <v>15.939308017452024</v>
      </c>
      <c r="P65" s="113">
        <v>15.950098976204174</v>
      </c>
      <c r="Q65" s="113">
        <v>15.806583951115172</v>
      </c>
      <c r="R65" s="116">
        <v>15.500050396798217</v>
      </c>
      <c r="S65" s="113">
        <v>15.505861494233585</v>
      </c>
      <c r="T65" s="113">
        <v>15.532163680242613</v>
      </c>
    </row>
    <row r="66" spans="1:20" ht="15">
      <c r="A66" s="188"/>
      <c r="J66" s="59"/>
      <c r="K66" s="38"/>
      <c r="M66" s="59"/>
      <c r="N66" s="59"/>
      <c r="O66" s="59"/>
      <c r="P66" s="59"/>
      <c r="Q66" s="59"/>
      <c r="R66" s="59"/>
      <c r="S66" s="59"/>
      <c r="T66" s="59"/>
    </row>
    <row r="67" spans="1:20" ht="15">
      <c r="A67" s="188"/>
      <c r="J67" s="59"/>
      <c r="K67" s="38"/>
      <c r="M67" s="59"/>
      <c r="N67" s="59"/>
      <c r="O67" s="59"/>
      <c r="P67" s="59"/>
      <c r="Q67" s="59"/>
      <c r="R67" s="59"/>
      <c r="S67" s="59"/>
      <c r="T67" s="59"/>
    </row>
    <row r="69" spans="1:20" ht="18.75">
      <c r="A69" s="39" t="s">
        <v>254</v>
      </c>
      <c r="J69" s="38"/>
      <c r="K69" s="38"/>
      <c r="M69" s="38"/>
      <c r="N69" s="38"/>
      <c r="O69" s="38"/>
      <c r="P69" s="38"/>
      <c r="Q69" s="38"/>
      <c r="R69" s="38"/>
      <c r="S69" s="38"/>
      <c r="T69" s="38"/>
    </row>
    <row r="70" spans="1:20" ht="15.75">
      <c r="A70" s="96"/>
      <c r="J70" s="61"/>
      <c r="K70" s="61"/>
      <c r="M70" s="110" t="s">
        <v>98</v>
      </c>
      <c r="N70" s="110" t="s">
        <v>102</v>
      </c>
      <c r="O70" s="110" t="s">
        <v>119</v>
      </c>
      <c r="P70" s="110"/>
      <c r="Q70" s="110"/>
      <c r="R70" s="110"/>
      <c r="S70" s="110"/>
      <c r="T70" s="110"/>
    </row>
    <row r="71" spans="1:20" ht="15.75">
      <c r="A71" s="39"/>
      <c r="J71" s="61"/>
      <c r="K71" s="61"/>
      <c r="M71" s="60" t="s">
        <v>170</v>
      </c>
      <c r="N71" s="60" t="s">
        <v>171</v>
      </c>
      <c r="O71" s="60" t="s">
        <v>172</v>
      </c>
      <c r="P71" s="61" t="s">
        <v>236</v>
      </c>
      <c r="Q71" s="61" t="s">
        <v>251</v>
      </c>
      <c r="R71" s="61" t="s">
        <v>257</v>
      </c>
      <c r="S71" s="61" t="s">
        <v>298</v>
      </c>
      <c r="T71" s="61" t="s">
        <v>310</v>
      </c>
    </row>
    <row r="72" spans="1:20" ht="18.75">
      <c r="A72" s="97"/>
      <c r="J72" s="62"/>
      <c r="K72" s="62"/>
      <c r="M72" s="111" t="s">
        <v>198</v>
      </c>
      <c r="N72" s="111" t="s">
        <v>198</v>
      </c>
      <c r="O72" s="111" t="s">
        <v>198</v>
      </c>
      <c r="P72" s="111"/>
      <c r="Q72" s="111"/>
      <c r="R72" s="111"/>
      <c r="S72" s="111"/>
      <c r="T72" s="111"/>
    </row>
    <row r="73" spans="1:20" ht="15.75">
      <c r="A73" s="53" t="s">
        <v>151</v>
      </c>
      <c r="J73" s="38"/>
      <c r="K73" s="38"/>
      <c r="M73" s="38">
        <v>22.3</v>
      </c>
      <c r="N73" s="58">
        <v>23</v>
      </c>
      <c r="O73" s="58">
        <v>23.7</v>
      </c>
      <c r="P73" s="37">
        <v>24.3</v>
      </c>
      <c r="Q73" s="37">
        <v>24.1</v>
      </c>
      <c r="R73" s="165">
        <v>23.1</v>
      </c>
      <c r="S73" s="58">
        <v>19.9</v>
      </c>
      <c r="T73" s="58">
        <v>18.2</v>
      </c>
    </row>
    <row r="74" spans="1:20" ht="15">
      <c r="A74" s="54" t="s">
        <v>152</v>
      </c>
      <c r="J74" s="43"/>
      <c r="K74" s="38"/>
      <c r="M74" s="43">
        <v>9.7</v>
      </c>
      <c r="N74" s="37">
        <v>10.7</v>
      </c>
      <c r="O74" s="37">
        <v>11.407300000000001</v>
      </c>
      <c r="P74" s="37">
        <v>8.8</v>
      </c>
      <c r="Q74" s="37">
        <v>8.7</v>
      </c>
      <c r="R74" s="165">
        <v>7.4</v>
      </c>
      <c r="S74" s="58">
        <v>5.7</v>
      </c>
      <c r="T74" s="58">
        <v>6.1</v>
      </c>
    </row>
    <row r="75" spans="1:20" ht="15">
      <c r="A75" s="54" t="s">
        <v>153</v>
      </c>
      <c r="J75" s="43"/>
      <c r="K75" s="38"/>
      <c r="M75" s="43">
        <v>12.2</v>
      </c>
      <c r="N75" s="37">
        <v>11.9</v>
      </c>
      <c r="O75" s="37">
        <v>11.856433333333333</v>
      </c>
      <c r="P75" s="37">
        <v>14.9</v>
      </c>
      <c r="Q75" s="37">
        <v>14.7</v>
      </c>
      <c r="R75" s="165">
        <v>15</v>
      </c>
      <c r="S75" s="58">
        <v>13.7</v>
      </c>
      <c r="T75" s="58">
        <v>11.8</v>
      </c>
    </row>
    <row r="76" spans="1:20" ht="15">
      <c r="A76" s="54" t="s">
        <v>154</v>
      </c>
      <c r="J76" s="43"/>
      <c r="K76" s="38"/>
      <c r="M76" s="43">
        <v>0.4</v>
      </c>
      <c r="N76" s="37" t="s">
        <v>165</v>
      </c>
      <c r="O76" s="37">
        <v>0.48340000000000005</v>
      </c>
      <c r="P76" s="37">
        <v>0.6</v>
      </c>
      <c r="Q76" s="37">
        <v>0.7</v>
      </c>
      <c r="R76" s="165">
        <v>0.7</v>
      </c>
      <c r="S76" s="58">
        <v>0.5</v>
      </c>
      <c r="T76" s="37" t="s">
        <v>258</v>
      </c>
    </row>
    <row r="77" spans="1:20" ht="4.5" customHeight="1">
      <c r="A77" s="54"/>
      <c r="J77" s="43"/>
      <c r="K77" s="38"/>
      <c r="M77" s="43"/>
      <c r="N77" s="37"/>
      <c r="O77" s="37"/>
      <c r="P77" s="37"/>
      <c r="Q77" s="37"/>
      <c r="R77" s="165"/>
      <c r="S77" s="58"/>
      <c r="T77" s="58"/>
    </row>
    <row r="78" spans="1:20" ht="15.75">
      <c r="A78" s="53" t="s">
        <v>155</v>
      </c>
      <c r="J78" s="43"/>
      <c r="K78" s="38"/>
      <c r="M78" s="43">
        <v>20.8</v>
      </c>
      <c r="N78" s="37">
        <v>21.3</v>
      </c>
      <c r="O78" s="37">
        <v>22.9928</v>
      </c>
      <c r="P78" s="37">
        <v>27.2</v>
      </c>
      <c r="Q78" s="37">
        <v>27.3</v>
      </c>
      <c r="R78" s="165">
        <v>27.8</v>
      </c>
      <c r="S78" s="58">
        <v>27.8</v>
      </c>
      <c r="T78" s="58">
        <v>30</v>
      </c>
    </row>
    <row r="79" spans="1:20" ht="15">
      <c r="A79" s="55" t="s">
        <v>156</v>
      </c>
      <c r="J79" s="43"/>
      <c r="K79" s="38"/>
      <c r="M79" s="43">
        <v>1.9</v>
      </c>
      <c r="N79" s="37">
        <v>2</v>
      </c>
      <c r="O79" s="37">
        <v>1.8409666666666666</v>
      </c>
      <c r="P79" s="37">
        <v>1.8</v>
      </c>
      <c r="Q79" s="37">
        <v>1.8</v>
      </c>
      <c r="R79" s="165">
        <v>2</v>
      </c>
      <c r="S79" s="58">
        <v>1.6</v>
      </c>
      <c r="T79" s="58">
        <v>1.7</v>
      </c>
    </row>
    <row r="80" spans="1:20" ht="15">
      <c r="A80" s="56" t="s">
        <v>157</v>
      </c>
      <c r="J80" s="43"/>
      <c r="K80" s="38"/>
      <c r="M80" s="43">
        <v>13.5</v>
      </c>
      <c r="N80" s="37">
        <v>13.8</v>
      </c>
      <c r="O80" s="37">
        <v>15.022566666666668</v>
      </c>
      <c r="P80" s="37">
        <v>18.4</v>
      </c>
      <c r="Q80" s="37">
        <v>18.4</v>
      </c>
      <c r="R80" s="165">
        <v>19.2</v>
      </c>
      <c r="S80" s="58">
        <v>19.5</v>
      </c>
      <c r="T80" s="58">
        <v>21.6</v>
      </c>
    </row>
    <row r="81" spans="1:20" ht="15">
      <c r="A81" s="54" t="s">
        <v>158</v>
      </c>
      <c r="J81" s="43"/>
      <c r="K81" s="38"/>
      <c r="M81" s="43">
        <v>4</v>
      </c>
      <c r="N81" s="37">
        <v>4.2</v>
      </c>
      <c r="O81" s="37">
        <v>4.664733333333333</v>
      </c>
      <c r="P81" s="37">
        <v>5.2</v>
      </c>
      <c r="Q81" s="37">
        <v>5.3</v>
      </c>
      <c r="R81" s="165">
        <v>5.1</v>
      </c>
      <c r="S81" s="58">
        <v>5.2</v>
      </c>
      <c r="T81" s="58">
        <v>5.2</v>
      </c>
    </row>
    <row r="82" spans="1:20" ht="15">
      <c r="A82" s="57" t="s">
        <v>159</v>
      </c>
      <c r="J82" s="43"/>
      <c r="K82" s="38"/>
      <c r="M82" s="43">
        <v>1.4</v>
      </c>
      <c r="N82" s="37">
        <v>1.4</v>
      </c>
      <c r="O82" s="37">
        <v>1.4643999999999997</v>
      </c>
      <c r="P82" s="37">
        <v>1.9</v>
      </c>
      <c r="Q82" s="37">
        <v>1.8</v>
      </c>
      <c r="R82" s="165">
        <v>1.5</v>
      </c>
      <c r="S82" s="58">
        <v>1.5</v>
      </c>
      <c r="T82" s="58">
        <v>1.5</v>
      </c>
    </row>
    <row r="83" spans="1:20" ht="4.5" customHeight="1">
      <c r="A83" s="57"/>
      <c r="J83" s="43"/>
      <c r="K83" s="38"/>
      <c r="M83" s="43"/>
      <c r="N83" s="37"/>
      <c r="O83" s="37"/>
      <c r="P83" s="37"/>
      <c r="Q83" s="37"/>
      <c r="R83" s="165"/>
      <c r="S83" s="43"/>
      <c r="T83" s="43"/>
    </row>
    <row r="84" spans="1:20" ht="15.75">
      <c r="A84" s="53" t="s">
        <v>160</v>
      </c>
      <c r="J84" s="43"/>
      <c r="K84" s="38"/>
      <c r="M84" s="43">
        <v>7.9</v>
      </c>
      <c r="N84" s="37">
        <v>6.9</v>
      </c>
      <c r="O84" s="37">
        <v>7.6886</v>
      </c>
      <c r="P84" s="37">
        <v>8.4</v>
      </c>
      <c r="Q84" s="37">
        <v>9.7</v>
      </c>
      <c r="R84" s="165">
        <v>12.1</v>
      </c>
      <c r="S84" s="43">
        <v>13.5</v>
      </c>
      <c r="T84" s="43">
        <v>13.6</v>
      </c>
    </row>
    <row r="85" spans="1:20" ht="15">
      <c r="A85" s="54" t="s">
        <v>161</v>
      </c>
      <c r="J85" s="43"/>
      <c r="K85" s="38"/>
      <c r="M85" s="43">
        <v>1.2</v>
      </c>
      <c r="N85" s="37">
        <v>1.1</v>
      </c>
      <c r="O85" s="37">
        <v>1.2528</v>
      </c>
      <c r="P85" s="37">
        <v>1.8</v>
      </c>
      <c r="Q85" s="37">
        <v>2</v>
      </c>
      <c r="R85" s="165">
        <v>2.2</v>
      </c>
      <c r="S85" s="43">
        <v>2</v>
      </c>
      <c r="T85" s="43">
        <v>2.1</v>
      </c>
    </row>
    <row r="86" spans="1:20" ht="15">
      <c r="A86" s="54" t="s">
        <v>56</v>
      </c>
      <c r="J86" s="43"/>
      <c r="K86" s="38"/>
      <c r="M86" s="43">
        <v>2</v>
      </c>
      <c r="N86" s="37">
        <v>1.7</v>
      </c>
      <c r="O86" s="37">
        <v>1.5552</v>
      </c>
      <c r="P86" s="37">
        <v>1.7</v>
      </c>
      <c r="Q86" s="37">
        <v>1.6</v>
      </c>
      <c r="R86" s="165">
        <v>1.7</v>
      </c>
      <c r="S86" s="43">
        <v>1.9</v>
      </c>
      <c r="T86" s="43">
        <v>2</v>
      </c>
    </row>
    <row r="87" spans="1:20" ht="15">
      <c r="A87" s="54" t="s">
        <v>162</v>
      </c>
      <c r="J87" s="43"/>
      <c r="K87" s="38"/>
      <c r="M87" s="43">
        <v>0.1</v>
      </c>
      <c r="N87" s="37" t="s">
        <v>163</v>
      </c>
      <c r="O87" s="37" t="s">
        <v>163</v>
      </c>
      <c r="P87" s="37" t="s">
        <v>204</v>
      </c>
      <c r="Q87" s="37">
        <v>0.3</v>
      </c>
      <c r="R87" s="37" t="s">
        <v>258</v>
      </c>
      <c r="S87" s="37" t="s">
        <v>204</v>
      </c>
      <c r="T87" s="37" t="s">
        <v>163</v>
      </c>
    </row>
    <row r="88" spans="1:20" ht="15">
      <c r="A88" s="54" t="s">
        <v>57</v>
      </c>
      <c r="J88" s="43"/>
      <c r="K88" s="38"/>
      <c r="M88" s="43">
        <v>4.6</v>
      </c>
      <c r="N88" s="37">
        <v>4</v>
      </c>
      <c r="O88" s="37">
        <v>4.756</v>
      </c>
      <c r="P88" s="37">
        <v>4.6</v>
      </c>
      <c r="Q88" s="37">
        <v>5.8</v>
      </c>
      <c r="R88" s="165">
        <v>7.9</v>
      </c>
      <c r="S88" s="43">
        <v>9.4</v>
      </c>
      <c r="T88" s="43">
        <v>9.3</v>
      </c>
    </row>
    <row r="89" spans="1:20" ht="6.75" customHeight="1">
      <c r="A89" s="54"/>
      <c r="J89" s="43"/>
      <c r="K89" s="38"/>
      <c r="M89" s="43"/>
      <c r="N89" s="37"/>
      <c r="O89" s="37"/>
      <c r="P89" s="37"/>
      <c r="Q89" s="37"/>
      <c r="R89" s="165"/>
      <c r="S89" s="43"/>
      <c r="T89" s="43"/>
    </row>
    <row r="90" spans="1:20" ht="15.75">
      <c r="A90" s="63" t="s">
        <v>164</v>
      </c>
      <c r="J90" s="43"/>
      <c r="K90" s="38"/>
      <c r="M90" s="43">
        <v>50.9</v>
      </c>
      <c r="N90" s="37">
        <v>51.2</v>
      </c>
      <c r="O90" s="37">
        <v>54.4</v>
      </c>
      <c r="P90" s="37">
        <v>59.9</v>
      </c>
      <c r="Q90" s="37">
        <v>61.1</v>
      </c>
      <c r="R90" s="165">
        <v>63</v>
      </c>
      <c r="S90" s="43">
        <v>61.2</v>
      </c>
      <c r="T90" s="43">
        <v>61.8</v>
      </c>
    </row>
    <row r="91" spans="1:20" ht="12.75" customHeight="1">
      <c r="A91" s="63"/>
      <c r="J91" s="43"/>
      <c r="K91" s="38"/>
      <c r="M91" s="43"/>
      <c r="N91" s="37"/>
      <c r="O91" s="37"/>
      <c r="P91" s="37"/>
      <c r="Q91" s="37"/>
      <c r="R91" s="165"/>
      <c r="S91" s="43"/>
      <c r="T91" s="43"/>
    </row>
    <row r="92" spans="1:20" ht="15">
      <c r="A92" s="38" t="s">
        <v>123</v>
      </c>
      <c r="J92" s="37"/>
      <c r="K92" s="38"/>
      <c r="M92" s="37">
        <v>370.3</v>
      </c>
      <c r="N92" s="37">
        <v>380.2</v>
      </c>
      <c r="O92" s="37">
        <v>393.8</v>
      </c>
      <c r="P92" s="37">
        <v>432.8</v>
      </c>
      <c r="Q92" s="37">
        <v>438.7</v>
      </c>
      <c r="R92" s="165">
        <v>447.2</v>
      </c>
      <c r="S92" s="37">
        <v>440.6</v>
      </c>
      <c r="T92" s="37">
        <v>437.3</v>
      </c>
    </row>
    <row r="93" spans="1:20" ht="12" customHeight="1">
      <c r="A93" s="38"/>
      <c r="J93" s="37"/>
      <c r="K93" s="38"/>
      <c r="M93" s="37"/>
      <c r="N93" s="37"/>
      <c r="O93" s="37"/>
      <c r="P93" s="37"/>
      <c r="Q93" s="37"/>
      <c r="R93" s="37"/>
      <c r="S93" s="37"/>
      <c r="T93" s="37"/>
    </row>
    <row r="94" spans="1:20" ht="15">
      <c r="A94" s="112" t="s">
        <v>131</v>
      </c>
      <c r="J94" s="59"/>
      <c r="K94" s="38"/>
      <c r="M94" s="117">
        <f aca="true" t="shared" si="35" ref="M94:S94">(M90/M92)*100</f>
        <v>13.74561166621658</v>
      </c>
      <c r="N94" s="117">
        <f t="shared" si="35"/>
        <v>13.466596528143086</v>
      </c>
      <c r="O94" s="117">
        <f t="shared" si="35"/>
        <v>13.814118842051803</v>
      </c>
      <c r="P94" s="117">
        <f t="shared" si="35"/>
        <v>13.84011090573013</v>
      </c>
      <c r="Q94" s="117">
        <f t="shared" si="35"/>
        <v>13.927513106906773</v>
      </c>
      <c r="R94" s="117">
        <f t="shared" si="35"/>
        <v>14.087656529516995</v>
      </c>
      <c r="S94" s="117">
        <f t="shared" si="35"/>
        <v>13.890149795733093</v>
      </c>
      <c r="T94" s="117">
        <f>(T90/T92)*100</f>
        <v>14.132174708438141</v>
      </c>
    </row>
    <row r="96" s="3" customFormat="1" ht="12.75">
      <c r="A96" s="3" t="s">
        <v>148</v>
      </c>
    </row>
    <row r="97" s="3" customFormat="1" ht="12.75">
      <c r="A97" s="3" t="s">
        <v>128</v>
      </c>
    </row>
    <row r="98" s="3" customFormat="1" ht="12.75">
      <c r="A98" s="3" t="s">
        <v>127</v>
      </c>
    </row>
    <row r="99" s="3" customFormat="1" ht="12.75">
      <c r="A99" s="3" t="s">
        <v>126</v>
      </c>
    </row>
    <row r="100" s="3" customFormat="1" ht="12.75">
      <c r="A100" s="3" t="s">
        <v>252</v>
      </c>
    </row>
    <row r="101" s="3" customFormat="1" ht="12.75">
      <c r="A101" s="3" t="s">
        <v>196</v>
      </c>
    </row>
    <row r="102" s="3" customFormat="1" ht="12.75">
      <c r="A102" s="3" t="s">
        <v>175</v>
      </c>
    </row>
    <row r="103" s="3" customFormat="1" ht="12.75">
      <c r="A103" s="3" t="s">
        <v>168</v>
      </c>
    </row>
    <row r="104" s="3" customFormat="1" ht="12.75">
      <c r="A104" s="3" t="s">
        <v>173</v>
      </c>
    </row>
    <row r="105" s="3" customFormat="1" ht="12.75">
      <c r="A105" s="109" t="s">
        <v>197</v>
      </c>
    </row>
    <row r="106" s="3" customFormat="1" ht="12.75">
      <c r="A106" s="109" t="s">
        <v>167</v>
      </c>
    </row>
    <row r="107" s="3" customFormat="1" ht="12.75">
      <c r="A107" s="3" t="s">
        <v>174</v>
      </c>
    </row>
    <row r="108" s="3" customFormat="1" ht="12.75">
      <c r="A108" s="3" t="s">
        <v>166</v>
      </c>
    </row>
    <row r="109" s="3" customFormat="1" ht="12.75">
      <c r="A109" s="3" t="s">
        <v>200</v>
      </c>
    </row>
    <row r="110" s="3" customFormat="1" ht="12.75">
      <c r="A110" s="3" t="s">
        <v>199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86</v>
      </c>
    </row>
    <row r="4" spans="1:12" ht="12.75">
      <c r="A4" t="s">
        <v>88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80</v>
      </c>
      <c r="B5" s="27">
        <v>114</v>
      </c>
      <c r="C5" s="27">
        <v>120.9</v>
      </c>
      <c r="D5" s="27">
        <v>129.9</v>
      </c>
      <c r="E5" s="27">
        <v>138.7</v>
      </c>
      <c r="F5" s="27">
        <v>144.7</v>
      </c>
      <c r="G5" s="27">
        <v>149.7</v>
      </c>
      <c r="H5" s="27">
        <v>152.4</v>
      </c>
      <c r="I5" s="27">
        <v>157</v>
      </c>
      <c r="J5" s="27">
        <v>165.3</v>
      </c>
      <c r="K5" s="27">
        <v>170.5</v>
      </c>
      <c r="L5" s="27">
        <v>174.6</v>
      </c>
    </row>
    <row r="6" spans="1:12" ht="15">
      <c r="A6" t="s">
        <v>81</v>
      </c>
      <c r="B6" s="27">
        <v>115.1</v>
      </c>
      <c r="C6" s="27">
        <v>117.4</v>
      </c>
      <c r="D6" s="27">
        <v>123.1</v>
      </c>
      <c r="E6" s="27">
        <v>129.4</v>
      </c>
      <c r="F6" s="27">
        <v>128.1</v>
      </c>
      <c r="G6" s="4">
        <v>131.5</v>
      </c>
      <c r="H6" s="27">
        <v>133.6</v>
      </c>
      <c r="I6" s="27">
        <v>138</v>
      </c>
      <c r="J6" s="4">
        <v>141.3</v>
      </c>
      <c r="K6" s="4">
        <v>139.8</v>
      </c>
      <c r="L6" s="4">
        <v>133.8</v>
      </c>
    </row>
    <row r="7" spans="1:12" ht="15">
      <c r="A7" t="s">
        <v>82</v>
      </c>
      <c r="B7" s="27">
        <v>116.1</v>
      </c>
      <c r="C7" s="27">
        <v>127.9</v>
      </c>
      <c r="D7" s="27">
        <v>142.2</v>
      </c>
      <c r="E7" s="27">
        <v>153.4</v>
      </c>
      <c r="F7" s="27">
        <v>162.4</v>
      </c>
      <c r="G7" s="27">
        <v>166.4</v>
      </c>
      <c r="H7" s="27">
        <v>169.6</v>
      </c>
      <c r="I7" s="27">
        <v>177.3</v>
      </c>
      <c r="J7" s="4">
        <v>186.9</v>
      </c>
      <c r="K7" s="4">
        <v>194.6</v>
      </c>
      <c r="L7" s="4">
        <v>202.2</v>
      </c>
    </row>
    <row r="8" spans="1:12" ht="15">
      <c r="A8" t="s">
        <v>77</v>
      </c>
      <c r="B8" s="27">
        <v>106.9</v>
      </c>
      <c r="C8" s="27">
        <v>119.5</v>
      </c>
      <c r="D8" s="27">
        <v>128.4</v>
      </c>
      <c r="E8" s="27">
        <v>132.1</v>
      </c>
      <c r="F8" s="27">
        <v>142.6</v>
      </c>
      <c r="G8" s="27">
        <v>149.1</v>
      </c>
      <c r="H8" s="27">
        <v>156.8</v>
      </c>
      <c r="I8" s="27">
        <v>164.7</v>
      </c>
      <c r="J8" s="4">
        <v>181.1</v>
      </c>
      <c r="K8" s="4">
        <v>190.1</v>
      </c>
      <c r="L8" s="4">
        <v>206.1</v>
      </c>
    </row>
    <row r="9" spans="1:12" ht="15">
      <c r="A9" t="s">
        <v>78</v>
      </c>
      <c r="B9" s="27">
        <v>123.2</v>
      </c>
      <c r="C9" s="27">
        <v>128.2</v>
      </c>
      <c r="D9" s="27">
        <v>142.8</v>
      </c>
      <c r="E9" s="27">
        <v>167.4</v>
      </c>
      <c r="F9" s="27">
        <v>189.1</v>
      </c>
      <c r="G9" s="27">
        <v>197.7</v>
      </c>
      <c r="H9" s="27">
        <v>192.7</v>
      </c>
      <c r="I9" s="27">
        <v>186.4</v>
      </c>
      <c r="J9" s="4">
        <v>194.1</v>
      </c>
      <c r="K9" s="4">
        <v>211.1</v>
      </c>
      <c r="L9" s="4">
        <v>228.3</v>
      </c>
    </row>
    <row r="10" spans="1:12" ht="15">
      <c r="A10" t="s">
        <v>83</v>
      </c>
      <c r="B10" s="27">
        <v>115.2</v>
      </c>
      <c r="C10" s="27">
        <v>123.4</v>
      </c>
      <c r="D10" s="27">
        <v>135.5</v>
      </c>
      <c r="E10" s="27">
        <v>143.9</v>
      </c>
      <c r="F10" s="27">
        <v>151.4</v>
      </c>
      <c r="G10" s="27">
        <v>155.4</v>
      </c>
      <c r="H10" s="27">
        <v>159.3</v>
      </c>
      <c r="I10" s="27">
        <v>164.1</v>
      </c>
      <c r="J10" s="4">
        <v>169.6</v>
      </c>
      <c r="K10" s="4">
        <v>173.3</v>
      </c>
      <c r="L10" s="4">
        <v>178.7</v>
      </c>
    </row>
    <row r="11" spans="1:12" ht="15">
      <c r="A11" t="s">
        <v>84</v>
      </c>
      <c r="B11" s="27">
        <v>117.4</v>
      </c>
      <c r="C11" s="27">
        <v>127.7</v>
      </c>
      <c r="D11" s="27">
        <v>141</v>
      </c>
      <c r="E11" s="27">
        <v>151.3</v>
      </c>
      <c r="F11" s="27">
        <v>161.9</v>
      </c>
      <c r="G11" s="27">
        <v>169.1</v>
      </c>
      <c r="H11" s="27">
        <v>176.6</v>
      </c>
      <c r="I11" s="27">
        <v>183.2</v>
      </c>
      <c r="J11" s="4">
        <v>187.5</v>
      </c>
      <c r="K11" s="4">
        <v>195.2</v>
      </c>
      <c r="L11" s="4">
        <v>202.3</v>
      </c>
    </row>
    <row r="12" spans="1:12" ht="15">
      <c r="A12" t="s">
        <v>85</v>
      </c>
      <c r="B12" s="27">
        <v>119.3</v>
      </c>
      <c r="C12" s="27">
        <v>125.9</v>
      </c>
      <c r="D12" s="27">
        <v>143.6</v>
      </c>
      <c r="E12" s="27">
        <v>153.7</v>
      </c>
      <c r="F12" s="27">
        <v>160.4</v>
      </c>
      <c r="G12" s="27">
        <v>164.6</v>
      </c>
      <c r="H12" s="27">
        <v>170.7</v>
      </c>
      <c r="I12" s="27">
        <v>177.1</v>
      </c>
      <c r="J12" s="4">
        <v>183.4</v>
      </c>
      <c r="K12" s="4">
        <v>189.4</v>
      </c>
      <c r="L12" s="4">
        <v>196.3</v>
      </c>
    </row>
    <row r="13" spans="2:9" ht="12.75">
      <c r="B13" s="26"/>
      <c r="C13" s="26"/>
      <c r="D13" s="26"/>
      <c r="E13" s="26"/>
      <c r="F13" s="26"/>
      <c r="G13" s="26"/>
      <c r="H13" s="26"/>
      <c r="I13" s="26"/>
    </row>
    <row r="14" spans="1:12" ht="12.75">
      <c r="A14" t="s">
        <v>87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80</v>
      </c>
      <c r="B15" s="26">
        <f aca="true" t="shared" si="0" ref="B15:B22">B5/$B5*100</f>
        <v>100</v>
      </c>
      <c r="C15" s="26">
        <f aca="true" t="shared" si="1" ref="C15:L15">C5/$B5*100</f>
        <v>106.05263157894737</v>
      </c>
      <c r="D15" s="26">
        <f t="shared" si="1"/>
        <v>113.94736842105264</v>
      </c>
      <c r="E15" s="26">
        <f t="shared" si="1"/>
        <v>121.66666666666666</v>
      </c>
      <c r="F15" s="26">
        <f t="shared" si="1"/>
        <v>126.92982456140349</v>
      </c>
      <c r="G15" s="26">
        <f t="shared" si="1"/>
        <v>131.31578947368422</v>
      </c>
      <c r="H15" s="26">
        <f t="shared" si="1"/>
        <v>133.6842105263158</v>
      </c>
      <c r="I15" s="26">
        <f>I5/$B5*100</f>
        <v>137.71929824561403</v>
      </c>
      <c r="J15" s="26">
        <f t="shared" si="1"/>
        <v>145.00000000000003</v>
      </c>
      <c r="K15" s="26">
        <f t="shared" si="1"/>
        <v>149.56140350877195</v>
      </c>
      <c r="L15" s="26">
        <f t="shared" si="1"/>
        <v>153.15789473684208</v>
      </c>
    </row>
    <row r="16" spans="1:12" ht="12.75">
      <c r="A16" t="s">
        <v>81</v>
      </c>
      <c r="B16" s="26">
        <f t="shared" si="0"/>
        <v>100</v>
      </c>
      <c r="C16" s="26">
        <f aca="true" t="shared" si="2" ref="C16:H16">C6/$B6*100</f>
        <v>101.99826238053866</v>
      </c>
      <c r="D16" s="26">
        <f t="shared" si="2"/>
        <v>106.95047784535188</v>
      </c>
      <c r="E16" s="26">
        <f t="shared" si="2"/>
        <v>112.42397914856647</v>
      </c>
      <c r="F16" s="26">
        <f t="shared" si="2"/>
        <v>111.29452649869678</v>
      </c>
      <c r="G16" s="26">
        <f t="shared" si="2"/>
        <v>114.24847958297133</v>
      </c>
      <c r="H16" s="26">
        <f t="shared" si="2"/>
        <v>116.07298001737621</v>
      </c>
      <c r="I16" s="26">
        <f>I6/$B6*100</f>
        <v>119.89574283231971</v>
      </c>
      <c r="J16" s="26">
        <f>J6/$B6*100</f>
        <v>122.76281494352739</v>
      </c>
      <c r="K16" s="26">
        <f>K6/$B6*100</f>
        <v>121.4596003475239</v>
      </c>
      <c r="L16" s="26">
        <f>L6/$B6*100</f>
        <v>116.24674196351002</v>
      </c>
    </row>
    <row r="17" spans="1:12" ht="12.75">
      <c r="A17" t="s">
        <v>82</v>
      </c>
      <c r="B17" s="26">
        <f t="shared" si="0"/>
        <v>100</v>
      </c>
      <c r="C17" s="26">
        <f aca="true" t="shared" si="3" ref="C17:L17">C7/$B7*100</f>
        <v>110.16365202411716</v>
      </c>
      <c r="D17" s="26">
        <f t="shared" si="3"/>
        <v>122.48062015503875</v>
      </c>
      <c r="E17" s="26">
        <f t="shared" si="3"/>
        <v>132.12747631352283</v>
      </c>
      <c r="F17" s="26">
        <f t="shared" si="3"/>
        <v>139.87941429801896</v>
      </c>
      <c r="G17" s="26">
        <f t="shared" si="3"/>
        <v>143.32472006890612</v>
      </c>
      <c r="H17" s="26">
        <f t="shared" si="3"/>
        <v>146.08096468561584</v>
      </c>
      <c r="I17" s="26">
        <f t="shared" si="3"/>
        <v>152.71317829457368</v>
      </c>
      <c r="J17" s="26">
        <f t="shared" si="3"/>
        <v>160.98191214470285</v>
      </c>
      <c r="K17" s="26">
        <f t="shared" si="3"/>
        <v>167.61412575366063</v>
      </c>
      <c r="L17" s="26">
        <f t="shared" si="3"/>
        <v>174.16020671834625</v>
      </c>
    </row>
    <row r="18" spans="1:12" ht="12.75">
      <c r="A18" t="s">
        <v>77</v>
      </c>
      <c r="B18" s="26">
        <f t="shared" si="0"/>
        <v>100</v>
      </c>
      <c r="C18" s="26">
        <f aca="true" t="shared" si="4" ref="C18:L18">C8/$B8*100</f>
        <v>111.78671655753038</v>
      </c>
      <c r="D18" s="26">
        <f t="shared" si="4"/>
        <v>120.11225444340505</v>
      </c>
      <c r="E18" s="26">
        <f t="shared" si="4"/>
        <v>123.5734331150608</v>
      </c>
      <c r="F18" s="26">
        <f t="shared" si="4"/>
        <v>133.39569691300278</v>
      </c>
      <c r="G18" s="26">
        <f t="shared" si="4"/>
        <v>139.47614593077643</v>
      </c>
      <c r="H18" s="26">
        <f t="shared" si="4"/>
        <v>146.67913938260057</v>
      </c>
      <c r="I18" s="26">
        <f t="shared" si="4"/>
        <v>154.06922357343308</v>
      </c>
      <c r="J18" s="26">
        <f t="shared" si="4"/>
        <v>169.41066417212346</v>
      </c>
      <c r="K18" s="26">
        <f t="shared" si="4"/>
        <v>177.82974742750233</v>
      </c>
      <c r="L18" s="26">
        <f t="shared" si="4"/>
        <v>192.79700654817583</v>
      </c>
    </row>
    <row r="19" spans="1:12" ht="12.75">
      <c r="A19" t="s">
        <v>78</v>
      </c>
      <c r="B19" s="26">
        <f t="shared" si="0"/>
        <v>100</v>
      </c>
      <c r="C19" s="26">
        <f aca="true" t="shared" si="5" ref="C19:L19">C9/$B9*100</f>
        <v>104.05844155844154</v>
      </c>
      <c r="D19" s="26">
        <f t="shared" si="5"/>
        <v>115.90909090909092</v>
      </c>
      <c r="E19" s="26">
        <f t="shared" si="5"/>
        <v>135.87662337662337</v>
      </c>
      <c r="F19" s="26">
        <f t="shared" si="5"/>
        <v>153.49025974025975</v>
      </c>
      <c r="G19" s="26">
        <f t="shared" si="5"/>
        <v>160.4707792207792</v>
      </c>
      <c r="H19" s="26">
        <f t="shared" si="5"/>
        <v>156.41233766233765</v>
      </c>
      <c r="I19" s="26">
        <f t="shared" si="5"/>
        <v>151.2987012987013</v>
      </c>
      <c r="J19" s="26">
        <f t="shared" si="5"/>
        <v>157.54870129870127</v>
      </c>
      <c r="K19" s="26">
        <f t="shared" si="5"/>
        <v>171.3474025974026</v>
      </c>
      <c r="L19" s="26">
        <f t="shared" si="5"/>
        <v>185.3084415584416</v>
      </c>
    </row>
    <row r="20" spans="1:12" ht="12.75">
      <c r="A20" t="s">
        <v>83</v>
      </c>
      <c r="B20" s="26">
        <f t="shared" si="0"/>
        <v>100</v>
      </c>
      <c r="C20" s="26">
        <f aca="true" t="shared" si="6" ref="C20:L20">C10/$B10*100</f>
        <v>107.11805555555556</v>
      </c>
      <c r="D20" s="26">
        <f t="shared" si="6"/>
        <v>117.62152777777777</v>
      </c>
      <c r="E20" s="26">
        <f t="shared" si="6"/>
        <v>124.91319444444444</v>
      </c>
      <c r="F20" s="26">
        <f t="shared" si="6"/>
        <v>131.42361111111111</v>
      </c>
      <c r="G20" s="26">
        <f t="shared" si="6"/>
        <v>134.89583333333331</v>
      </c>
      <c r="H20" s="26">
        <f t="shared" si="6"/>
        <v>138.28125</v>
      </c>
      <c r="I20" s="26">
        <f t="shared" si="6"/>
        <v>142.44791666666666</v>
      </c>
      <c r="J20" s="26">
        <f t="shared" si="6"/>
        <v>147.2222222222222</v>
      </c>
      <c r="K20" s="26">
        <f t="shared" si="6"/>
        <v>150.4340277777778</v>
      </c>
      <c r="L20" s="26">
        <f t="shared" si="6"/>
        <v>155.12152777777777</v>
      </c>
    </row>
    <row r="21" spans="1:12" ht="12.75">
      <c r="A21" t="s">
        <v>84</v>
      </c>
      <c r="B21" s="26">
        <f t="shared" si="0"/>
        <v>100</v>
      </c>
      <c r="C21" s="26">
        <f aca="true" t="shared" si="7" ref="C21:L21">C11/$B11*100</f>
        <v>108.77342419080067</v>
      </c>
      <c r="D21" s="26">
        <f t="shared" si="7"/>
        <v>120.1022146507666</v>
      </c>
      <c r="E21" s="26">
        <f t="shared" si="7"/>
        <v>128.8756388415673</v>
      </c>
      <c r="F21" s="26">
        <f t="shared" si="7"/>
        <v>137.9045996592845</v>
      </c>
      <c r="G21" s="26">
        <f t="shared" si="7"/>
        <v>144.03747870528107</v>
      </c>
      <c r="H21" s="26">
        <f t="shared" si="7"/>
        <v>150.42589437819422</v>
      </c>
      <c r="I21" s="26">
        <f t="shared" si="7"/>
        <v>156.04770017035773</v>
      </c>
      <c r="J21" s="26">
        <f t="shared" si="7"/>
        <v>159.71039182282794</v>
      </c>
      <c r="K21" s="26">
        <f t="shared" si="7"/>
        <v>166.26916524701872</v>
      </c>
      <c r="L21" s="26">
        <f t="shared" si="7"/>
        <v>172.3168654173765</v>
      </c>
    </row>
    <row r="22" spans="1:12" ht="12.75">
      <c r="A22" t="s">
        <v>85</v>
      </c>
      <c r="B22" s="26">
        <f t="shared" si="0"/>
        <v>100</v>
      </c>
      <c r="C22" s="26">
        <f aca="true" t="shared" si="8" ref="C22:L22">C12/$B12*100</f>
        <v>105.53227158424141</v>
      </c>
      <c r="D22" s="26">
        <f t="shared" si="8"/>
        <v>120.36881810561609</v>
      </c>
      <c r="E22" s="26">
        <f t="shared" si="8"/>
        <v>128.83487007544005</v>
      </c>
      <c r="F22" s="26">
        <f t="shared" si="8"/>
        <v>134.4509639564124</v>
      </c>
      <c r="G22" s="26">
        <f t="shared" si="8"/>
        <v>137.9715004191115</v>
      </c>
      <c r="H22" s="26">
        <f t="shared" si="8"/>
        <v>143.08466051969825</v>
      </c>
      <c r="I22" s="26">
        <f t="shared" si="8"/>
        <v>148.4492875104778</v>
      </c>
      <c r="J22" s="26">
        <f t="shared" si="8"/>
        <v>153.73009220452641</v>
      </c>
      <c r="K22" s="26">
        <f t="shared" si="8"/>
        <v>158.75943000838225</v>
      </c>
      <c r="L22" s="26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2014-01-20T08:23:39Z</cp:lastPrinted>
  <dcterms:created xsi:type="dcterms:W3CDTF">1999-02-18T15:49:48Z</dcterms:created>
  <dcterms:modified xsi:type="dcterms:W3CDTF">2014-01-21T15:45:45Z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A6933266</vt:lpwstr>
  </property>
  <property fmtid="{D5CDD505-2E9C-101B-9397-08002B2CF9AE}" pid="3" name="Objective-Comment">
    <vt:lpwstr/>
  </property>
  <property fmtid="{D5CDD505-2E9C-101B-9397-08002B2CF9AE}" pid="4" name="Objective-CreationStamp">
    <vt:filetime>2013-10-09T10:57:28Z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2014-01-21T15:45:49Z</vt:filetime>
  </property>
  <property fmtid="{D5CDD505-2E9C-101B-9397-08002B2CF9AE}" pid="8" name="Objective-ModificationStamp">
    <vt:filetime>2014-01-21T15:45:53Z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</vt:lpwstr>
  </property>
  <property fmtid="{D5CDD505-2E9C-101B-9397-08002B2CF9AE}" pid="14" name="Objective-Version">
    <vt:lpwstr>16.0</vt:lpwstr>
  </property>
  <property fmtid="{D5CDD505-2E9C-101B-9397-08002B2CF9AE}" pid="15" name="Objective-VersionComment">
    <vt:lpwstr/>
  </property>
  <property fmtid="{D5CDD505-2E9C-101B-9397-08002B2CF9AE}" pid="16" name="Objective-VersionNumber">
    <vt:i4>20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