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Appendix H" sheetId="1" r:id="rId1"/>
    <sheet name="AppendixH_Child KSI chart " sheetId="2" r:id="rId2"/>
    <sheet name="AppendixH_All KSI chart" sheetId="3" r:id="rId3"/>
    <sheet name="AppendixH_Slight casualty chart" sheetId="4" r:id="rId4"/>
    <sheet name="TableHwork1" sheetId="5" r:id="rId5"/>
    <sheet name="TableHwork2" sheetId="6" r:id="rId6"/>
    <sheet name="TableHwork3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4">'TableHwork1'!$A$1:$I$41</definedName>
    <definedName name="ExternalData_1" localSheetId="5">'TableHwork2'!$A$1:$J$48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'Appendix H'!$A$1:$P$51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<sst xmlns="http://schemas.openxmlformats.org/spreadsheetml/2006/main" count="470" uniqueCount="192">
  <si>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</si>
  <si>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</si>
  <si>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</si>
  <si>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</si>
  <si>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</si>
  <si>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</si>
  <si>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2008 rates, with the likely range of values around the 2006-2010 annual average casualty numbers</t>
  </si>
  <si>
    <t>text to appear when value is zero  ==&gt;</t>
  </si>
  <si>
    <t>Child KSI</t>
  </si>
  <si>
    <t>All KSI</t>
  </si>
  <si>
    <t>Slight</t>
  </si>
  <si>
    <t>Traffic</t>
  </si>
  <si>
    <t>Child Killed and Seriously Injured casualty rate         2008</t>
  </si>
  <si>
    <t>Likely range of values</t>
  </si>
  <si>
    <t>All ages Killed and Seriously injured casualty rate        2008</t>
  </si>
  <si>
    <t>Lower</t>
  </si>
  <si>
    <t>Upper</t>
  </si>
  <si>
    <t>Slight casualty rate       2008</t>
  </si>
  <si>
    <t>Child Rate single year (2008)</t>
  </si>
  <si>
    <t>Child Rate five year average (2006-2010)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</si>
  <si>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</si>
  <si>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</si>
  <si>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</si>
  <si>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</si>
  <si>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</si>
  <si>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</si>
  <si>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 rate (2008)</t>
  </si>
  <si>
    <t>All Ages Killed and Serious five year average rate (2006-2010)</t>
  </si>
  <si>
    <t>LL rate</t>
  </si>
  <si>
    <t>UL  rate</t>
  </si>
  <si>
    <t>All ages Slight Casualties single year Rate (2008)</t>
  </si>
  <si>
    <t>All ages Slight Casualties five year average rate (2006-2010)</t>
  </si>
  <si>
    <t>LL</t>
  </si>
  <si>
    <t>UL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</si>
  <si>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</si>
  <si>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</si>
  <si>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</si>
  <si>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</si>
  <si>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</si>
  <si>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</si>
  <si>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</si>
  <si>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</si>
  <si>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</si>
  <si>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</si>
  <si>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</si>
  <si>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</si>
  <si>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</si>
  <si>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</si>
  <si>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</si>
  <si>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</si>
  <si>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</si>
  <si>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</si>
  <si>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</si>
  <si>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</si>
  <si>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</si>
  <si>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</si>
  <si>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</si>
  <si>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</si>
  <si>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</si>
  <si>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</si>
  <si>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</si>
  <si>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</si>
  <si>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</si>
  <si>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</si>
  <si>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</si>
  <si>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</si>
  <si>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</si>
  <si>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</si>
  <si>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</si>
  <si>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</si>
  <si>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</si>
  <si>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</si>
  <si>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</si>
  <si>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</si>
  <si>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</si>
  <si>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</si>
  <si>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</si>
  <si>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</si>
  <si>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</si>
  <si>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</si>
  <si>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</si>
  <si>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</si>
  <si>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</si>
  <si>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</si>
  <si>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</si>
  <si>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</si>
  <si>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</si>
  <si>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</si>
  <si>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</si>
  <si>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</si>
  <si>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</si>
  <si>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</si>
  <si>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</si>
  <si>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</si>
  <si>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</si>
  <si>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</si>
  <si>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</si>
  <si>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</si>
  <si>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</si>
  <si>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</si>
  <si>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</si>
  <si>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</si>
  <si>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</si>
  <si>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</si>
  <si>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</si>
  <si>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</si>
  <si>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</si>
  <si>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</si>
  <si>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</si>
  <si>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</si>
  <si>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</si>
  <si>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</si>
  <si>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</si>
  <si>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</si>
  <si>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</si>
  <si>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</si>
  <si>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</si>
  <si>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</si>
  <si>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</si>
  <si>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</si>
  <si>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</si>
  <si>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</si>
  <si>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</si>
  <si>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</si>
  <si>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</si>
  <si>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</si>
  <si>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</si>
  <si>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</si>
  <si>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</si>
  <si>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</si>
  <si>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</si>
  <si>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</si>
  <si>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</si>
  <si>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</si>
  <si>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</si>
  <si>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</si>
  <si>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</si>
  <si>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</si>
  <si>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</si>
  <si>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</si>
  <si>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</si>
  <si>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</si>
  <si>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</si>
  <si>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</si>
  <si>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</si>
  <si>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</si>
  <si>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</si>
  <si>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</si>
  <si>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</si>
  <si>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</si>
  <si>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</si>
  <si>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</si>
  <si>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</si>
  <si>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</si>
  <si>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</si>
  <si>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</si>
  <si>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</si>
  <si>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</si>
  <si>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</si>
  <si>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</si>
  <si>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</si>
  <si>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</si>
  <si>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</si>
  <si>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</si>
  <si>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</si>
  <si>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</si>
  <si>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</si>
  <si>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</si>
  <si>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</si>
  <si>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</si>
  <si>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</si>
  <si>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</si>
  <si>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</si>
  <si>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</si>
  <si>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</si>
  <si>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</si>
  <si>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</si>
  <si>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0-14</t>
  </si>
  <si>
    <t>15-24</t>
  </si>
  <si>
    <t>25-64</t>
  </si>
  <si>
    <t>65+</t>
  </si>
  <si>
    <t>Casualties</t>
  </si>
  <si>
    <t>GB</t>
  </si>
  <si>
    <t>Rates</t>
  </si>
  <si>
    <r>
      <t xml:space="preserve">Child Killed and Serious LA roads single year (2008) </t>
    </r>
    <r>
      <rPr>
        <sz val="11"/>
        <rFont val="Arial"/>
        <family val="2"/>
      </rPr>
      <t>(from table 40)</t>
    </r>
  </si>
  <si>
    <r>
      <t xml:space="preserve">Child Killed and Serious LA roads five year average (2006-2010) </t>
    </r>
    <r>
      <rPr>
        <sz val="11"/>
        <rFont val="Arial"/>
        <family val="2"/>
      </rPr>
      <t>(from table 40)</t>
    </r>
  </si>
  <si>
    <r>
      <t xml:space="preserve">All Ages Killed and Serious LA roads single year (2008) </t>
    </r>
    <r>
      <rPr>
        <sz val="11"/>
        <rFont val="Arial"/>
        <family val="2"/>
      </rPr>
      <t xml:space="preserve"> (from table 40)</t>
    </r>
  </si>
  <si>
    <r>
      <t>All Ages Killed and Serious LA roads five year average (2006-2010)</t>
    </r>
    <r>
      <rPr>
        <sz val="11"/>
        <rFont val="Arial"/>
        <family val="2"/>
      </rPr>
      <t xml:space="preserve">  (from table 40)</t>
    </r>
  </si>
  <si>
    <r>
      <t xml:space="preserve">All ages Slight Casualties LA roads single year (2008)  </t>
    </r>
    <r>
      <rPr>
        <sz val="11"/>
        <rFont val="Arial"/>
        <family val="2"/>
      </rPr>
      <t>(from table 41)</t>
    </r>
  </si>
  <si>
    <r>
      <t xml:space="preserve">All ages Slight Casualties LA roads five year average (2006-2010)  </t>
    </r>
    <r>
      <rPr>
        <sz val="11"/>
        <rFont val="Arial"/>
        <family val="2"/>
      </rPr>
      <t>(from table 41)</t>
    </r>
  </si>
  <si>
    <r>
      <t xml:space="preserve">Estimated total volume of traffic on LA roads (million vehicle kilometres) single year (2008) </t>
    </r>
    <r>
      <rPr>
        <sz val="11"/>
        <rFont val="Arial"/>
        <family val="2"/>
      </rPr>
      <t xml:space="preserve"> (from table 41)</t>
    </r>
  </si>
  <si>
    <r>
      <t xml:space="preserve">Estimated total volume of traffic on LA roads (million vehicle kilometres) five year average (2006-2010) </t>
    </r>
    <r>
      <rPr>
        <sz val="11"/>
        <rFont val="Arial"/>
        <family val="2"/>
      </rPr>
      <t xml:space="preserve"> (from table 41)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</si>
</sst>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.75"/>
      <name val="Arial"/>
      <family val="2"/>
    </font>
    <font>
      <sz val="8"/>
      <name val="Arial"/>
      <family val="2"/>
    </font>
    <font>
      <sz val="10.75"/>
      <name val="Arial"/>
      <family val="0"/>
    </font>
    <font>
      <sz val="10.5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9" fontId="5" fillId="0" borderId="0" xfId="22" applyFont="1">
      <alignment/>
      <protection/>
    </xf>
    <xf numFmtId="169" fontId="6" fillId="0" borderId="0" xfId="22" applyFont="1" applyBorder="1">
      <alignment/>
      <protection/>
    </xf>
    <xf numFmtId="169" fontId="7" fillId="0" borderId="0" xfId="22" applyFont="1" applyBorder="1">
      <alignment/>
      <protection/>
    </xf>
    <xf numFmtId="169" fontId="6" fillId="0" borderId="0" xfId="22" applyFont="1">
      <alignment/>
      <protection/>
    </xf>
    <xf numFmtId="49" fontId="5" fillId="0" borderId="0" xfId="22" applyNumberFormat="1" applyFont="1">
      <alignment/>
      <protection/>
    </xf>
    <xf numFmtId="169" fontId="8" fillId="2" borderId="0" xfId="22" applyFont="1" applyFill="1">
      <alignment/>
      <protection/>
    </xf>
    <xf numFmtId="169" fontId="5" fillId="2" borderId="0" xfId="22" applyFont="1" applyFill="1">
      <alignment/>
      <protection/>
    </xf>
    <xf numFmtId="169" fontId="6" fillId="2" borderId="0" xfId="22" applyFont="1" applyFill="1">
      <alignment/>
      <protection/>
    </xf>
    <xf numFmtId="169" fontId="0" fillId="0" borderId="0" xfId="22" applyFont="1">
      <alignment/>
      <protection/>
    </xf>
    <xf numFmtId="49" fontId="8" fillId="2" borderId="0" xfId="22" applyNumberFormat="1" applyFont="1" applyFill="1">
      <alignment/>
      <protection/>
    </xf>
    <xf numFmtId="49" fontId="5" fillId="2" borderId="0" xfId="22" applyNumberFormat="1" applyFont="1" applyFill="1">
      <alignment/>
      <protection/>
    </xf>
    <xf numFmtId="169" fontId="0" fillId="2" borderId="0" xfId="22" applyFont="1" applyFill="1">
      <alignment/>
      <protection/>
    </xf>
    <xf numFmtId="169" fontId="6" fillId="0" borderId="0" xfId="22" applyFont="1" applyAlignment="1" quotePrefix="1">
      <alignment horizontal="center"/>
      <protection/>
    </xf>
    <xf numFmtId="169" fontId="6" fillId="0" borderId="0" xfId="22" applyFont="1" applyAlignment="1">
      <alignment horizontal="right"/>
      <protection/>
    </xf>
    <xf numFmtId="169" fontId="7" fillId="3" borderId="1" xfId="22" applyFont="1" applyFill="1" applyBorder="1">
      <alignment/>
      <protection/>
    </xf>
    <xf numFmtId="169" fontId="6" fillId="3" borderId="1" xfId="22" applyFont="1" applyFill="1" applyBorder="1">
      <alignment/>
      <protection/>
    </xf>
    <xf numFmtId="169" fontId="9" fillId="0" borderId="1" xfId="22" applyFont="1" applyBorder="1" applyAlignment="1">
      <alignment horizontal="center" wrapText="1"/>
      <protection/>
    </xf>
    <xf numFmtId="169" fontId="9" fillId="0" borderId="1" xfId="22" applyFont="1" applyBorder="1" applyAlignment="1">
      <alignment horizontal="right" wrapText="1"/>
      <protection/>
    </xf>
    <xf numFmtId="169" fontId="9" fillId="0" borderId="1" xfId="22" applyFont="1" applyBorder="1" applyAlignment="1">
      <alignment horizontal="right" wrapText="1"/>
      <protection/>
    </xf>
    <xf numFmtId="169" fontId="9" fillId="0" borderId="2" xfId="22" applyFont="1" applyBorder="1" applyAlignment="1">
      <alignment horizontal="center" wrapText="1"/>
      <protection/>
    </xf>
    <xf numFmtId="169" fontId="7" fillId="3" borderId="3" xfId="22" applyFont="1" applyFill="1" applyBorder="1">
      <alignment/>
      <protection/>
    </xf>
    <xf numFmtId="169" fontId="6" fillId="3" borderId="3" xfId="22" applyFont="1" applyFill="1" applyBorder="1">
      <alignment/>
      <protection/>
    </xf>
    <xf numFmtId="169" fontId="7" fillId="3" borderId="0" xfId="22" applyFont="1" applyFill="1">
      <alignment/>
      <protection/>
    </xf>
    <xf numFmtId="169" fontId="6" fillId="3" borderId="0" xfId="22" applyFont="1" applyFill="1" applyBorder="1">
      <alignment/>
      <protection/>
    </xf>
    <xf numFmtId="169" fontId="6" fillId="3" borderId="0" xfId="22" applyFont="1" applyFill="1">
      <alignment/>
      <protection/>
    </xf>
    <xf numFmtId="169" fontId="10" fillId="0" borderId="3" xfId="22" applyFont="1" applyBorder="1">
      <alignment/>
      <protection/>
    </xf>
    <xf numFmtId="169" fontId="9" fillId="0" borderId="3" xfId="22" applyFont="1" applyBorder="1" applyAlignment="1">
      <alignment horizontal="center" wrapText="1"/>
      <protection/>
    </xf>
    <xf numFmtId="169" fontId="9" fillId="0" borderId="3" xfId="22" applyFont="1" applyBorder="1" applyAlignment="1">
      <alignment horizontal="right" wrapText="1"/>
      <protection/>
    </xf>
    <xf numFmtId="169" fontId="9" fillId="0" borderId="3" xfId="22" applyFont="1" applyBorder="1" applyAlignment="1">
      <alignment horizontal="right" wrapText="1"/>
      <protection/>
    </xf>
    <xf numFmtId="169" fontId="9" fillId="0" borderId="4" xfId="22" applyFont="1" applyBorder="1" applyAlignment="1">
      <alignment horizontal="right" vertical="center" wrapText="1"/>
      <protection/>
    </xf>
    <xf numFmtId="169" fontId="10" fillId="0" borderId="0" xfId="22" applyFont="1">
      <alignment/>
      <protection/>
    </xf>
    <xf numFmtId="169" fontId="9" fillId="0" borderId="5" xfId="22" applyFont="1" applyBorder="1" applyAlignment="1">
      <alignment horizontal="center" wrapText="1"/>
      <protection/>
    </xf>
    <xf numFmtId="49" fontId="9" fillId="0" borderId="5" xfId="22" applyNumberFormat="1" applyFont="1" applyBorder="1" applyAlignment="1">
      <alignment wrapText="1"/>
      <protection/>
    </xf>
    <xf numFmtId="169" fontId="7" fillId="0" borderId="0" xfId="22" applyFont="1" applyBorder="1" applyAlignment="1">
      <alignment horizontal="center" wrapText="1"/>
      <protection/>
    </xf>
    <xf numFmtId="49" fontId="5" fillId="0" borderId="0" xfId="22" applyNumberFormat="1" applyFont="1" applyBorder="1" applyAlignment="1">
      <alignment wrapText="1"/>
      <protection/>
    </xf>
    <xf numFmtId="169" fontId="7" fillId="0" borderId="0" xfId="22" applyFont="1">
      <alignment/>
      <protection/>
    </xf>
    <xf numFmtId="2" fontId="7" fillId="0" borderId="0" xfId="22" applyNumberFormat="1" applyFont="1">
      <alignment/>
      <protection/>
    </xf>
    <xf numFmtId="2" fontId="6" fillId="0" borderId="0" xfId="22" applyNumberFormat="1" applyFont="1" applyAlignment="1">
      <alignment horizontal="right"/>
      <protection/>
    </xf>
    <xf numFmtId="2" fontId="6" fillId="0" borderId="0" xfId="22" applyNumberFormat="1" applyFont="1">
      <alignment/>
      <protection/>
    </xf>
    <xf numFmtId="181" fontId="7" fillId="0" borderId="0" xfId="22" applyNumberFormat="1" applyFont="1" applyFill="1" applyAlignment="1">
      <alignment horizontal="right"/>
      <protection/>
    </xf>
    <xf numFmtId="181" fontId="6" fillId="0" borderId="0" xfId="22" applyNumberFormat="1" applyFont="1">
      <alignment/>
      <protection/>
    </xf>
    <xf numFmtId="1" fontId="6" fillId="4" borderId="0" xfId="22" applyNumberFormat="1" applyFont="1" applyFill="1" applyAlignment="1">
      <alignment horizontal="right"/>
      <protection/>
    </xf>
    <xf numFmtId="43" fontId="7" fillId="0" borderId="0" xfId="16" applyFont="1" applyAlignment="1">
      <alignment/>
    </xf>
    <xf numFmtId="166" fontId="6" fillId="4" borderId="0" xfId="22" applyNumberFormat="1" applyFont="1" applyFill="1" applyAlignment="1">
      <alignment horizontal="right"/>
      <protection/>
    </xf>
    <xf numFmtId="43" fontId="7" fillId="0" borderId="0" xfId="16" applyFont="1" applyFill="1" applyAlignment="1">
      <alignment horizontal="right"/>
    </xf>
    <xf numFmtId="1" fontId="6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 applyAlignment="1">
      <alignment horizontal="right"/>
      <protection/>
    </xf>
    <xf numFmtId="2" fontId="7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>
      <alignment/>
      <protection/>
    </xf>
    <xf numFmtId="41" fontId="6" fillId="0" borderId="0" xfId="22" applyNumberFormat="1" applyFont="1" applyFill="1" applyAlignment="1">
      <alignment horizontal="right"/>
      <protection/>
    </xf>
    <xf numFmtId="173" fontId="6" fillId="4" borderId="0" xfId="16" applyNumberFormat="1" applyFont="1" applyFill="1" applyAlignment="1">
      <alignment horizontal="right"/>
    </xf>
    <xf numFmtId="180" fontId="7" fillId="0" borderId="0" xfId="16" applyNumberFormat="1" applyFont="1" applyFill="1" applyAlignment="1">
      <alignment horizontal="right"/>
    </xf>
    <xf numFmtId="180" fontId="6" fillId="4" borderId="0" xfId="16" applyNumberFormat="1" applyFont="1" applyFill="1" applyAlignment="1">
      <alignment horizontal="right"/>
    </xf>
    <xf numFmtId="180" fontId="6" fillId="0" borderId="0" xfId="16" applyNumberFormat="1" applyFont="1" applyFill="1" applyAlignment="1">
      <alignment horizontal="right"/>
    </xf>
    <xf numFmtId="166" fontId="6" fillId="0" borderId="0" xfId="22" applyNumberFormat="1" applyFont="1" applyFill="1" applyAlignment="1">
      <alignment horizontal="right"/>
      <protection/>
    </xf>
    <xf numFmtId="0" fontId="6" fillId="0" borderId="0" xfId="22" applyNumberFormat="1" applyFont="1">
      <alignment/>
      <protection/>
    </xf>
    <xf numFmtId="169" fontId="6" fillId="0" borderId="0" xfId="22" applyFont="1" applyFill="1">
      <alignment/>
      <protection/>
    </xf>
    <xf numFmtId="2" fontId="7" fillId="0" borderId="0" xfId="22" applyNumberFormat="1" applyFont="1" applyAlignment="1">
      <alignment horizontal="right"/>
      <protection/>
    </xf>
    <xf numFmtId="43" fontId="6" fillId="0" borderId="0" xfId="16" applyFont="1" applyFill="1" applyAlignment="1">
      <alignment horizontal="right"/>
    </xf>
    <xf numFmtId="169" fontId="7" fillId="0" borderId="0" xfId="22" applyFont="1" applyFill="1">
      <alignment/>
      <protection/>
    </xf>
    <xf numFmtId="169" fontId="6" fillId="0" borderId="3" xfId="22" applyFont="1" applyBorder="1">
      <alignment/>
      <protection/>
    </xf>
    <xf numFmtId="169" fontId="7" fillId="0" borderId="3" xfId="22" applyFont="1" applyBorder="1" applyAlignment="1">
      <alignment horizontal="center" wrapText="1"/>
      <protection/>
    </xf>
    <xf numFmtId="9" fontId="6" fillId="0" borderId="3" xfId="23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Annex H tab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036"/>
          <c:w val="0.84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H'!$C$10:$C$50</c:f>
              <c:numCache>
                <c:ptCount val="41"/>
                <c:pt idx="0">
                  <c:v>0.1855287569573284</c:v>
                </c:pt>
                <c:pt idx="1">
                  <c:v>0</c:v>
                </c:pt>
                <c:pt idx="2">
                  <c:v>0</c:v>
                </c:pt>
                <c:pt idx="3">
                  <c:v>0.975609756097561</c:v>
                </c:pt>
                <c:pt idx="5">
                  <c:v>1.4349775784753362</c:v>
                </c:pt>
                <c:pt idx="6">
                  <c:v>0.8525576730190572</c:v>
                </c:pt>
                <c:pt idx="7">
                  <c:v>0.6423982869379015</c:v>
                </c:pt>
                <c:pt idx="9">
                  <c:v>1.3850415512465373</c:v>
                </c:pt>
                <c:pt idx="10">
                  <c:v>0.2638522427440633</c:v>
                </c:pt>
                <c:pt idx="11">
                  <c:v>1.1482254697286012</c:v>
                </c:pt>
                <c:pt idx="13">
                  <c:v>0.5931784478497282</c:v>
                </c:pt>
                <c:pt idx="15">
                  <c:v>1.0568031704095113</c:v>
                </c:pt>
                <c:pt idx="16">
                  <c:v>0.570884871550904</c:v>
                </c:pt>
                <c:pt idx="17">
                  <c:v>0.9823182711198428</c:v>
                </c:pt>
                <c:pt idx="18">
                  <c:v>0</c:v>
                </c:pt>
                <c:pt idx="19">
                  <c:v>0.8610086100861009</c:v>
                </c:pt>
                <c:pt idx="21">
                  <c:v>1.5772870662460567</c:v>
                </c:pt>
                <c:pt idx="22">
                  <c:v>0.6729475100942126</c:v>
                </c:pt>
                <c:pt idx="23">
                  <c:v>0.7368421052631579</c:v>
                </c:pt>
                <c:pt idx="25">
                  <c:v>2.2950819672131146</c:v>
                </c:pt>
                <c:pt idx="26">
                  <c:v>1.2773722627737227</c:v>
                </c:pt>
                <c:pt idx="27">
                  <c:v>0.9111617312072893</c:v>
                </c:pt>
                <c:pt idx="28">
                  <c:v>0.3656307129798903</c:v>
                </c:pt>
                <c:pt idx="29">
                  <c:v>1.5053763440860215</c:v>
                </c:pt>
                <c:pt idx="30">
                  <c:v>1.0403120936280885</c:v>
                </c:pt>
                <c:pt idx="31">
                  <c:v>0.17331022530329288</c:v>
                </c:pt>
                <c:pt idx="32">
                  <c:v>0.8447729672650475</c:v>
                </c:pt>
                <c:pt idx="33">
                  <c:v>1.5408320493066257</c:v>
                </c:pt>
                <c:pt idx="34">
                  <c:v>0.8658008658008658</c:v>
                </c:pt>
                <c:pt idx="35">
                  <c:v>0.7331378299120235</c:v>
                </c:pt>
                <c:pt idx="36">
                  <c:v>0.8237232289950577</c:v>
                </c:pt>
                <c:pt idx="38">
                  <c:v>0.9735744089012517</c:v>
                </c:pt>
                <c:pt idx="40">
                  <c:v>0.9618822856325537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H'!$AB$10:$AB$50</c:f>
                <c:numCache>
                  <c:ptCount val="41"/>
                  <c:pt idx="0">
                    <c:v>0.64408206787258</c:v>
                  </c:pt>
                  <c:pt idx="1">
                    <c:v>2.4006419373398917</c:v>
                  </c:pt>
                  <c:pt idx="2">
                    <c:v>1.6121958108606138</c:v>
                  </c:pt>
                  <c:pt idx="3">
                    <c:v>2.2192443645825533</c:v>
                  </c:pt>
                  <c:pt idx="4">
                    <c:v>NaN</c:v>
                  </c:pt>
                  <c:pt idx="5">
                    <c:v>0.6973505856279377</c:v>
                  </c:pt>
                  <c:pt idx="6">
                    <c:v>0.4459731380912917</c:v>
                  </c:pt>
                  <c:pt idx="7">
                    <c:v>1.2416051959428234</c:v>
                  </c:pt>
                  <c:pt idx="8">
                    <c:v>NaN</c:v>
                  </c:pt>
                  <c:pt idx="9">
                    <c:v>1.2072570228138335</c:v>
                  </c:pt>
                  <c:pt idx="10">
                    <c:v>0.8804024722430709</c:v>
                  </c:pt>
                  <c:pt idx="11">
                    <c:v>0.6944185633830007</c:v>
                  </c:pt>
                  <c:pt idx="12">
                    <c:v>NaN</c:v>
                  </c:pt>
                  <c:pt idx="13">
                    <c:v>0.49691376714856594</c:v>
                  </c:pt>
                  <c:pt idx="14">
                    <c:v>NaN</c:v>
                  </c:pt>
                  <c:pt idx="15">
                    <c:v>0.49759452301552354</c:v>
                  </c:pt>
                  <c:pt idx="16">
                    <c:v>0.6994731112297767</c:v>
                  </c:pt>
                  <c:pt idx="17">
                    <c:v>1.3075160940418895</c:v>
                  </c:pt>
                  <c:pt idx="18">
                    <c:v>1.144300212291848</c:v>
                  </c:pt>
                  <c:pt idx="19">
                    <c:v>0.8863767283944377</c:v>
                  </c:pt>
                  <c:pt idx="20">
                    <c:v>NaN</c:v>
                  </c:pt>
                  <c:pt idx="21">
                    <c:v>1.682530742931321</c:v>
                  </c:pt>
                  <c:pt idx="22">
                    <c:v>0.7999166307627856</c:v>
                  </c:pt>
                  <c:pt idx="23">
                    <c:v>0.8255446658332807</c:v>
                  </c:pt>
                  <c:pt idx="24">
                    <c:v>NaN</c:v>
                  </c:pt>
                  <c:pt idx="25">
                    <c:v>0.7180019574344891</c:v>
                  </c:pt>
                  <c:pt idx="26">
                    <c:v>1.0846575965755938</c:v>
                  </c:pt>
                  <c:pt idx="27">
                    <c:v>1.4835624035811095</c:v>
                  </c:pt>
                  <c:pt idx="28">
                    <c:v>1.069888035834503</c:v>
                  </c:pt>
                  <c:pt idx="29">
                    <c:v>1.3162502561342893</c:v>
                  </c:pt>
                  <c:pt idx="30">
                    <c:v>1.0228180791693549</c:v>
                  </c:pt>
                  <c:pt idx="31">
                    <c:v>0.9166165730313593</c:v>
                  </c:pt>
                  <c:pt idx="32">
                    <c:v>0.5331382863270149</c:v>
                  </c:pt>
                  <c:pt idx="33">
                    <c:v>0.7162744526172544</c:v>
                  </c:pt>
                  <c:pt idx="34">
                    <c:v>1.3626808868725295</c:v>
                  </c:pt>
                  <c:pt idx="35">
                    <c:v>0.9791970748331333</c:v>
                  </c:pt>
                  <c:pt idx="36">
                    <c:v>0.973598112609398</c:v>
                  </c:pt>
                  <c:pt idx="37">
                    <c:v>NaN</c:v>
                  </c:pt>
                  <c:pt idx="38">
                    <c:v>1.0033983751206694</c:v>
                  </c:pt>
                  <c:pt idx="39">
                    <c:v>NaN</c:v>
                  </c:pt>
                  <c:pt idx="40">
                    <c:v>0.11400337094235158</c:v>
                  </c:pt>
                </c:numCache>
              </c:numRef>
            </c:plus>
            <c:minus>
              <c:numRef>
                <c:f>'Appendix H'!$AA$10:$AA$50</c:f>
                <c:numCache>
                  <c:ptCount val="41"/>
                  <c:pt idx="0">
                    <c:v>0.3754089898230514</c:v>
                  </c:pt>
                  <c:pt idx="1">
                    <c:v>0.29197080291970806</c:v>
                  </c:pt>
                  <c:pt idx="2">
                    <c:v>0.19607843137254902</c:v>
                  </c:pt>
                  <c:pt idx="3">
                    <c:v>0.4731466951535983</c:v>
                  </c:pt>
                  <c:pt idx="4">
                    <c:v>NaN</c:v>
                  </c:pt>
                  <c:pt idx="5">
                    <c:v>0.47954871917840985</c:v>
                  </c:pt>
                  <c:pt idx="6">
                    <c:v>0.29425991705889615</c:v>
                  </c:pt>
                  <c:pt idx="7">
                    <c:v>0.6424055226056855</c:v>
                  </c:pt>
                  <c:pt idx="8">
                    <c:v>NaN</c:v>
                  </c:pt>
                  <c:pt idx="9">
                    <c:v>0.8435869656759218</c:v>
                  </c:pt>
                  <c:pt idx="10">
                    <c:v>0.5217326890181851</c:v>
                  </c:pt>
                  <c:pt idx="11">
                    <c:v>0.4377586800433262</c:v>
                  </c:pt>
                  <c:pt idx="12">
                    <c:v>NaN</c:v>
                  </c:pt>
                  <c:pt idx="13">
                    <c:v>0.34119549554529804</c:v>
                  </c:pt>
                  <c:pt idx="14">
                    <c:v>NaN</c:v>
                  </c:pt>
                  <c:pt idx="15">
                    <c:v>0.37030020571278344</c:v>
                  </c:pt>
                  <c:pt idx="16">
                    <c:v>0.44764439992944555</c:v>
                  </c:pt>
                  <c:pt idx="17">
                    <c:v>0.6620614913213629</c:v>
                  </c:pt>
                  <c:pt idx="18">
                    <c:v>0.4724856897682972</c:v>
                  </c:pt>
                  <c:pt idx="19">
                    <c:v>0.5081420261404891</c:v>
                  </c:pt>
                  <c:pt idx="20">
                    <c:v>NaN</c:v>
                  </c:pt>
                  <c:pt idx="21">
                    <c:v>0.8718896164364319</c:v>
                  </c:pt>
                  <c:pt idx="22">
                    <c:v>0.37280993288039965</c:v>
                  </c:pt>
                  <c:pt idx="23">
                    <c:v>0.5082180133644316</c:v>
                  </c:pt>
                  <c:pt idx="24">
                    <c:v>NaN</c:v>
                  </c:pt>
                  <c:pt idx="25">
                    <c:v>0.58390803131757</c:v>
                  </c:pt>
                  <c:pt idx="26">
                    <c:v>0.5055165878873676</c:v>
                  </c:pt>
                  <c:pt idx="27">
                    <c:v>0.8203012857199429</c:v>
                  </c:pt>
                  <c:pt idx="28">
                    <c:v>0.6062517626290382</c:v>
                  </c:pt>
                  <c:pt idx="29">
                    <c:v>0.6775892426916227</c:v>
                  </c:pt>
                  <c:pt idx="30">
                    <c:v>0.5989680894272857</c:v>
                  </c:pt>
                  <c:pt idx="31">
                    <c:v>0.41978770989247216</c:v>
                  </c:pt>
                  <c:pt idx="32">
                    <c:v>0.37722117216978424</c:v>
                  </c:pt>
                  <c:pt idx="33">
                    <c:v>0.5371636345273324</c:v>
                  </c:pt>
                  <c:pt idx="34">
                    <c:v>0.8209812186389025</c:v>
                  </c:pt>
                  <c:pt idx="35">
                    <c:v>0.49581697587943474</c:v>
                  </c:pt>
                  <c:pt idx="36">
                    <c:v>0.5516891039924248</c:v>
                  </c:pt>
                  <c:pt idx="37">
                    <c:v>NaN</c:v>
                  </c:pt>
                  <c:pt idx="38">
                    <c:v>0.5752281925129692</c:v>
                  </c:pt>
                  <c:pt idx="39">
                    <c:v>NaN</c:v>
                  </c:pt>
                  <c:pt idx="40">
                    <c:v>0.11400337094235136</c:v>
                  </c:pt>
                </c:numCache>
              </c:numRef>
            </c:minus>
            <c:noEndCap val="0"/>
          </c:errBars>
          <c:val>
            <c:numRef>
              <c:f>'Appendix H'!$V$10:$V$50</c:f>
              <c:numCache>
                <c:ptCount val="41"/>
                <c:pt idx="0">
                  <c:v>0.5821596244131455</c:v>
                </c:pt>
                <c:pt idx="1">
                  <c:v>0.29197080291970806</c:v>
                </c:pt>
                <c:pt idx="2">
                  <c:v>0.19607843137254902</c:v>
                </c:pt>
                <c:pt idx="3">
                  <c:v>0.48543689320388345</c:v>
                </c:pt>
                <c:pt idx="5">
                  <c:v>0.8529945553539021</c:v>
                </c:pt>
                <c:pt idx="6">
                  <c:v>0.5930470347648262</c:v>
                </c:pt>
                <c:pt idx="7">
                  <c:v>0.826086956521739</c:v>
                </c:pt>
                <c:pt idx="9">
                  <c:v>1.671388101983003</c:v>
                </c:pt>
                <c:pt idx="10">
                  <c:v>0.7774798927613941</c:v>
                </c:pt>
                <c:pt idx="11">
                  <c:v>0.667361835245047</c:v>
                </c:pt>
                <c:pt idx="13">
                  <c:v>0.7964161274265804</c:v>
                </c:pt>
                <c:pt idx="15">
                  <c:v>0.994280686317642</c:v>
                </c:pt>
                <c:pt idx="16">
                  <c:v>0.74784276126558</c:v>
                </c:pt>
                <c:pt idx="17">
                  <c:v>0.9803921568627451</c:v>
                </c:pt>
                <c:pt idx="18">
                  <c:v>0.5952380952380952</c:v>
                </c:pt>
                <c:pt idx="19">
                  <c:v>0.8188585607940446</c:v>
                </c:pt>
                <c:pt idx="21">
                  <c:v>1.0658307210031348</c:v>
                </c:pt>
                <c:pt idx="22">
                  <c:v>0.4871447902571042</c:v>
                </c:pt>
                <c:pt idx="23">
                  <c:v>0.9071729957805906</c:v>
                </c:pt>
                <c:pt idx="25">
                  <c:v>2.1560283687943262</c:v>
                </c:pt>
                <c:pt idx="26">
                  <c:v>0.6605504587155964</c:v>
                </c:pt>
                <c:pt idx="27">
                  <c:v>1.1926605504587156</c:v>
                </c:pt>
                <c:pt idx="28">
                  <c:v>0.805860805860806</c:v>
                </c:pt>
                <c:pt idx="29">
                  <c:v>0.9150326797385622</c:v>
                </c:pt>
                <c:pt idx="30">
                  <c:v>1.0540184453227932</c:v>
                </c:pt>
                <c:pt idx="31">
                  <c:v>0.4929577464788732</c:v>
                </c:pt>
                <c:pt idx="32">
                  <c:v>0.8848614072494669</c:v>
                </c:pt>
                <c:pt idx="33">
                  <c:v>1.1809815950920244</c:v>
                </c:pt>
                <c:pt idx="34">
                  <c:v>1.173913043478261</c:v>
                </c:pt>
                <c:pt idx="35">
                  <c:v>0.7342143906020557</c:v>
                </c:pt>
                <c:pt idx="36">
                  <c:v>0.7333333333333334</c:v>
                </c:pt>
                <c:pt idx="38">
                  <c:v>0.9269662921348313</c:v>
                </c:pt>
                <c:pt idx="40">
                  <c:v>0.9389637529725445</c:v>
                </c:pt>
              </c:numCache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35"/>
          <c:w val="0.849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H'!$H$10:$H$50</c:f>
              <c:numCache>
                <c:ptCount val="41"/>
                <c:pt idx="0">
                  <c:v>6.40074211502783</c:v>
                </c:pt>
                <c:pt idx="1">
                  <c:v>6.569343065693431</c:v>
                </c:pt>
                <c:pt idx="2">
                  <c:v>2.4271844660194173</c:v>
                </c:pt>
                <c:pt idx="3">
                  <c:v>8.292682926829269</c:v>
                </c:pt>
                <c:pt idx="5">
                  <c:v>11.121076233183857</c:v>
                </c:pt>
                <c:pt idx="6">
                  <c:v>10.180541624874625</c:v>
                </c:pt>
                <c:pt idx="7">
                  <c:v>8.993576017130621</c:v>
                </c:pt>
                <c:pt idx="9">
                  <c:v>7.894736842105263</c:v>
                </c:pt>
                <c:pt idx="10">
                  <c:v>8.839050131926122</c:v>
                </c:pt>
                <c:pt idx="11">
                  <c:v>9.290187891440501</c:v>
                </c:pt>
                <c:pt idx="13">
                  <c:v>5.83292140385566</c:v>
                </c:pt>
                <c:pt idx="15">
                  <c:v>8.366358432408632</c:v>
                </c:pt>
                <c:pt idx="16">
                  <c:v>7.1360608943863</c:v>
                </c:pt>
                <c:pt idx="17">
                  <c:v>6.286836935166994</c:v>
                </c:pt>
                <c:pt idx="18">
                  <c:v>3.937007874015748</c:v>
                </c:pt>
                <c:pt idx="19">
                  <c:v>9.22509225092251</c:v>
                </c:pt>
                <c:pt idx="21">
                  <c:v>7.886435331230284</c:v>
                </c:pt>
                <c:pt idx="22">
                  <c:v>7.806191117092867</c:v>
                </c:pt>
                <c:pt idx="23">
                  <c:v>7.2631578947368425</c:v>
                </c:pt>
                <c:pt idx="25">
                  <c:v>15.362997658079625</c:v>
                </c:pt>
                <c:pt idx="26">
                  <c:v>11.496350364963504</c:v>
                </c:pt>
                <c:pt idx="27">
                  <c:v>4.328018223234624</c:v>
                </c:pt>
                <c:pt idx="28">
                  <c:v>4.387568555758683</c:v>
                </c:pt>
                <c:pt idx="29">
                  <c:v>6.666666666666667</c:v>
                </c:pt>
                <c:pt idx="30">
                  <c:v>8.712613784135241</c:v>
                </c:pt>
                <c:pt idx="31">
                  <c:v>3.8128249566724435</c:v>
                </c:pt>
                <c:pt idx="32">
                  <c:v>4.699049630411826</c:v>
                </c:pt>
                <c:pt idx="33">
                  <c:v>9.167950693374422</c:v>
                </c:pt>
                <c:pt idx="34">
                  <c:v>10.173160173160174</c:v>
                </c:pt>
                <c:pt idx="35">
                  <c:v>8.064516129032258</c:v>
                </c:pt>
                <c:pt idx="36">
                  <c:v>7.0840197693574956</c:v>
                </c:pt>
                <c:pt idx="38">
                  <c:v>10.43115438108484</c:v>
                </c:pt>
                <c:pt idx="40">
                  <c:v>8.317242365729815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H'!$AF$3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H'!$AM$10:$AM$50</c:f>
                <c:numCache>
                  <c:ptCount val="41"/>
                  <c:pt idx="0">
                    <c:v>1.812454203501062</c:v>
                  </c:pt>
                  <c:pt idx="1">
                    <c:v>5.214741920335158</c:v>
                  </c:pt>
                  <c:pt idx="2">
                    <c:v>3.4424879203872942</c:v>
                  </c:pt>
                  <c:pt idx="3">
                    <c:v>4.214581809616413</c:v>
                  </c:pt>
                  <c:pt idx="4">
                    <c:v>NaN</c:v>
                  </c:pt>
                  <c:pt idx="5">
                    <c:v>1.6929927785840855</c:v>
                  </c:pt>
                  <c:pt idx="6">
                    <c:v>1.3179844078943344</c:v>
                  </c:pt>
                  <c:pt idx="7">
                    <c:v>2.9009280975504366</c:v>
                  </c:pt>
                  <c:pt idx="8">
                    <c:v>NaN</c:v>
                  </c:pt>
                  <c:pt idx="9">
                    <c:v>2.28403753204711</c:v>
                  </c:pt>
                  <c:pt idx="10">
                    <c:v>2.3388520023969512</c:v>
                  </c:pt>
                  <c:pt idx="11">
                    <c:v>2.0692837145061187</c:v>
                  </c:pt>
                  <c:pt idx="12">
                    <c:v>NaN</c:v>
                  </c:pt>
                  <c:pt idx="13">
                    <c:v>1.1063603904261337</c:v>
                  </c:pt>
                  <c:pt idx="14">
                    <c:v>NaN</c:v>
                  </c:pt>
                  <c:pt idx="15">
                    <c:v>1.1308912897168426</c:v>
                  </c:pt>
                  <c:pt idx="16">
                    <c:v>1.790228593885657</c:v>
                  </c:pt>
                  <c:pt idx="17">
                    <c:v>2.5127049759940805</c:v>
                  </c:pt>
                  <c:pt idx="18">
                    <c:v>2.579766985225662</c:v>
                  </c:pt>
                  <c:pt idx="19">
                    <c:v>2.3308362759060977</c:v>
                  </c:pt>
                  <c:pt idx="20">
                    <c:v>NaN</c:v>
                  </c:pt>
                  <c:pt idx="21">
                    <c:v>3.287892737507783</c:v>
                  </c:pt>
                  <c:pt idx="22">
                    <c:v>2.062386472909309</c:v>
                  </c:pt>
                  <c:pt idx="23">
                    <c:v>1.7114263891400174</c:v>
                  </c:pt>
                  <c:pt idx="24">
                    <c:v>NaN</c:v>
                  </c:pt>
                  <c:pt idx="25">
                    <c:v>1.5045908022884422</c:v>
                  </c:pt>
                  <c:pt idx="26">
                    <c:v>2.8073460930584613</c:v>
                  </c:pt>
                  <c:pt idx="27">
                    <c:v>2.6853202205849893</c:v>
                  </c:pt>
                  <c:pt idx="28">
                    <c:v>2.1430278746393787</c:v>
                  </c:pt>
                  <c:pt idx="29">
                    <c:v>2.4640735550643926</c:v>
                  </c:pt>
                  <c:pt idx="30">
                    <c:v>2.2341306991468723</c:v>
                  </c:pt>
                  <c:pt idx="31">
                    <c:v>1.9556803522867017</c:v>
                  </c:pt>
                  <c:pt idx="32">
                    <c:v>1.1184523516515181</c:v>
                  </c:pt>
                  <c:pt idx="33">
                    <c:v>1.5547850957258937</c:v>
                  </c:pt>
                  <c:pt idx="34">
                    <c:v>3.1677823263990685</c:v>
                  </c:pt>
                  <c:pt idx="35">
                    <c:v>2.153883433648013</c:v>
                  </c:pt>
                  <c:pt idx="36">
                    <c:v>2.4577455297270925</c:v>
                  </c:pt>
                  <c:pt idx="37">
                    <c:v>NaN</c:v>
                  </c:pt>
                  <c:pt idx="38">
                    <c:v>2.7110445600121214</c:v>
                  </c:pt>
                  <c:pt idx="39">
                    <c:v>NaN</c:v>
                  </c:pt>
                  <c:pt idx="40">
                    <c:v>0.32348483725993926</c:v>
                  </c:pt>
                </c:numCache>
              </c:numRef>
            </c:plus>
            <c:minus>
              <c:numRef>
                <c:f>'Appendix H'!$AL$10:$AL$50</c:f>
                <c:numCache>
                  <c:ptCount val="41"/>
                  <c:pt idx="0">
                    <c:v>1.5492661008793824</c:v>
                  </c:pt>
                  <c:pt idx="1">
                    <c:v>2.98950710269514</c:v>
                  </c:pt>
                  <c:pt idx="2">
                    <c:v>2.247861233355766</c:v>
                  </c:pt>
                  <c:pt idx="3">
                    <c:v>2.6741939787073066</c:v>
                  </c:pt>
                  <c:pt idx="4">
                    <c:v>NaN</c:v>
                  </c:pt>
                  <c:pt idx="5">
                    <c:v>1.4746831000378968</c:v>
                  </c:pt>
                  <c:pt idx="6">
                    <c:v>1.3179844078943335</c:v>
                  </c:pt>
                  <c:pt idx="7">
                    <c:v>2.2357213499907678</c:v>
                  </c:pt>
                  <c:pt idx="8">
                    <c:v>NaN</c:v>
                  </c:pt>
                  <c:pt idx="9">
                    <c:v>1.9120909984392345</c:v>
                  </c:pt>
                  <c:pt idx="10">
                    <c:v>2.0421409641739867</c:v>
                  </c:pt>
                  <c:pt idx="11">
                    <c:v>1.7773426967101038</c:v>
                  </c:pt>
                  <c:pt idx="12">
                    <c:v>NaN</c:v>
                  </c:pt>
                  <c:pt idx="13">
                    <c:v>1.1063603904261337</c:v>
                  </c:pt>
                  <c:pt idx="14">
                    <c:v>NaN</c:v>
                  </c:pt>
                  <c:pt idx="15">
                    <c:v>1.1308912897168426</c:v>
                  </c:pt>
                  <c:pt idx="16">
                    <c:v>1.5018632079899836</c:v>
                  </c:pt>
                  <c:pt idx="17">
                    <c:v>1.9506727114080986</c:v>
                  </c:pt>
                  <c:pt idx="18">
                    <c:v>1.9716277266594808</c:v>
                  </c:pt>
                  <c:pt idx="19">
                    <c:v>1.9577732542898678</c:v>
                  </c:pt>
                  <c:pt idx="20">
                    <c:v>NaN</c:v>
                  </c:pt>
                  <c:pt idx="21">
                    <c:v>2.5653543146267843</c:v>
                  </c:pt>
                  <c:pt idx="22">
                    <c:v>1.760296173837257</c:v>
                  </c:pt>
                  <c:pt idx="23">
                    <c:v>1.4557128664523118</c:v>
                  </c:pt>
                  <c:pt idx="24">
                    <c:v>NaN</c:v>
                  </c:pt>
                  <c:pt idx="25">
                    <c:v>1.504590802288444</c:v>
                  </c:pt>
                  <c:pt idx="26">
                    <c:v>2.3240674263529257</c:v>
                  </c:pt>
                  <c:pt idx="27">
                    <c:v>2.023518718704787</c:v>
                  </c:pt>
                  <c:pt idx="28">
                    <c:v>1.6884810576395246</c:v>
                  </c:pt>
                  <c:pt idx="29">
                    <c:v>1.9657400919767207</c:v>
                  </c:pt>
                  <c:pt idx="30">
                    <c:v>1.9420069518509786</c:v>
                  </c:pt>
                  <c:pt idx="31">
                    <c:v>1.481112145908254</c:v>
                  </c:pt>
                  <c:pt idx="32">
                    <c:v>0.9909209304112245</c:v>
                  </c:pt>
                  <c:pt idx="33">
                    <c:v>1.5547850957258937</c:v>
                  </c:pt>
                  <c:pt idx="34">
                    <c:v>2.5934986395958095</c:v>
                  </c:pt>
                  <c:pt idx="35">
                    <c:v>1.8251882901386693</c:v>
                  </c:pt>
                  <c:pt idx="36">
                    <c:v>1.984268740783505</c:v>
                  </c:pt>
                  <c:pt idx="37">
                    <c:v>NaN</c:v>
                  </c:pt>
                  <c:pt idx="38">
                    <c:v>2.317371344714246</c:v>
                  </c:pt>
                  <c:pt idx="39">
                    <c:v>NaN</c:v>
                  </c:pt>
                  <c:pt idx="40">
                    <c:v>0.3234848372599375</c:v>
                  </c:pt>
                </c:numCache>
              </c:numRef>
            </c:minus>
            <c:noEndCap val="0"/>
          </c:errBars>
          <c:val>
            <c:numRef>
              <c:f>'Appendix H'!$AG$10:$AG$50</c:f>
              <c:numCache>
                <c:ptCount val="41"/>
                <c:pt idx="0">
                  <c:v>7.380281690140844</c:v>
                </c:pt>
                <c:pt idx="1">
                  <c:v>4.817518248175182</c:v>
                </c:pt>
                <c:pt idx="2">
                  <c:v>3.6274509803921573</c:v>
                </c:pt>
                <c:pt idx="3">
                  <c:v>5.339805825242718</c:v>
                </c:pt>
                <c:pt idx="5">
                  <c:v>6.787658802177858</c:v>
                </c:pt>
                <c:pt idx="6">
                  <c:v>8.844580777096114</c:v>
                </c:pt>
                <c:pt idx="7">
                  <c:v>7.173913043478261</c:v>
                </c:pt>
                <c:pt idx="9">
                  <c:v>7.5354107648725215</c:v>
                </c:pt>
                <c:pt idx="10">
                  <c:v>8.766756032171582</c:v>
                </c:pt>
                <c:pt idx="11">
                  <c:v>8.717413972888425</c:v>
                </c:pt>
                <c:pt idx="13">
                  <c:v>6.401194624191139</c:v>
                </c:pt>
                <c:pt idx="15">
                  <c:v>7.567091948966125</c:v>
                </c:pt>
                <c:pt idx="16">
                  <c:v>6.903163950143816</c:v>
                </c:pt>
                <c:pt idx="17">
                  <c:v>6.000000000000001</c:v>
                </c:pt>
                <c:pt idx="18">
                  <c:v>6.15079365079365</c:v>
                </c:pt>
                <c:pt idx="19">
                  <c:v>9.057071960297765</c:v>
                </c:pt>
                <c:pt idx="21">
                  <c:v>6.394984326018808</c:v>
                </c:pt>
                <c:pt idx="22">
                  <c:v>6.549391069012178</c:v>
                </c:pt>
                <c:pt idx="23">
                  <c:v>5.780590717299578</c:v>
                </c:pt>
                <c:pt idx="25">
                  <c:v>12.463356973995273</c:v>
                </c:pt>
                <c:pt idx="26">
                  <c:v>8.660550458715596</c:v>
                </c:pt>
                <c:pt idx="27">
                  <c:v>5.6422018348623855</c:v>
                </c:pt>
                <c:pt idx="28">
                  <c:v>4.725274725274725</c:v>
                </c:pt>
                <c:pt idx="29">
                  <c:v>5.315904139433551</c:v>
                </c:pt>
                <c:pt idx="30">
                  <c:v>8.089591567852437</c:v>
                </c:pt>
                <c:pt idx="31">
                  <c:v>3.9084507042253516</c:v>
                </c:pt>
                <c:pt idx="32">
                  <c:v>5.159914712153518</c:v>
                </c:pt>
                <c:pt idx="33">
                  <c:v>8.205521472392638</c:v>
                </c:pt>
                <c:pt idx="34">
                  <c:v>9.173913043478262</c:v>
                </c:pt>
                <c:pt idx="35">
                  <c:v>6.5198237885462555</c:v>
                </c:pt>
                <c:pt idx="36">
                  <c:v>7.1000000000000005</c:v>
                </c:pt>
                <c:pt idx="38">
                  <c:v>11.039325842696629</c:v>
                </c:pt>
                <c:pt idx="40">
                  <c:v>7.559991352597822</c:v>
                </c:pt>
              </c:numCache>
            </c:numRef>
          </c:val>
          <c:smooth val="0"/>
        </c:ser>
        <c:marker val="1"/>
        <c:axId val="3792308"/>
        <c:axId val="34130773"/>
      </c:line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0375"/>
          <c:w val="0.851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H'!$AF$57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H'!$M$10:$M$50</c:f>
              <c:numCache>
                <c:ptCount val="41"/>
                <c:pt idx="0">
                  <c:v>32.00371057513915</c:v>
                </c:pt>
                <c:pt idx="1">
                  <c:v>25.547445255474454</c:v>
                </c:pt>
                <c:pt idx="2">
                  <c:v>9.223300970873787</c:v>
                </c:pt>
                <c:pt idx="3">
                  <c:v>38.53658536585366</c:v>
                </c:pt>
                <c:pt idx="5">
                  <c:v>35.874439461883405</c:v>
                </c:pt>
                <c:pt idx="6">
                  <c:v>25.827482447342025</c:v>
                </c:pt>
                <c:pt idx="7">
                  <c:v>29.978586723768736</c:v>
                </c:pt>
                <c:pt idx="9">
                  <c:v>30.332409972299168</c:v>
                </c:pt>
                <c:pt idx="10">
                  <c:v>34.300791556728235</c:v>
                </c:pt>
                <c:pt idx="11">
                  <c:v>25.260960334029225</c:v>
                </c:pt>
                <c:pt idx="13">
                  <c:v>25.704399406821555</c:v>
                </c:pt>
                <c:pt idx="15">
                  <c:v>53.89696169088507</c:v>
                </c:pt>
                <c:pt idx="16">
                  <c:v>50.903901046622266</c:v>
                </c:pt>
                <c:pt idx="17">
                  <c:v>40.66797642436149</c:v>
                </c:pt>
                <c:pt idx="18">
                  <c:v>36.22047244094488</c:v>
                </c:pt>
                <c:pt idx="19">
                  <c:v>39.23739237392374</c:v>
                </c:pt>
                <c:pt idx="21">
                  <c:v>26.813880126182966</c:v>
                </c:pt>
                <c:pt idx="22">
                  <c:v>28.263795423956932</c:v>
                </c:pt>
                <c:pt idx="23">
                  <c:v>31.684210526315788</c:v>
                </c:pt>
                <c:pt idx="25">
                  <c:v>68.8056206088993</c:v>
                </c:pt>
                <c:pt idx="26">
                  <c:v>30.29197080291971</c:v>
                </c:pt>
                <c:pt idx="27">
                  <c:v>26.65148063781321</c:v>
                </c:pt>
                <c:pt idx="28">
                  <c:v>29.06764168190128</c:v>
                </c:pt>
                <c:pt idx="29">
                  <c:v>36.344086021505376</c:v>
                </c:pt>
                <c:pt idx="30">
                  <c:v>41.222366710013006</c:v>
                </c:pt>
                <c:pt idx="31">
                  <c:v>15.944540727902945</c:v>
                </c:pt>
                <c:pt idx="32">
                  <c:v>34.74128827877508</c:v>
                </c:pt>
                <c:pt idx="33">
                  <c:v>44.06779661016949</c:v>
                </c:pt>
                <c:pt idx="34">
                  <c:v>38.961038961038966</c:v>
                </c:pt>
                <c:pt idx="35">
                  <c:v>28.445747800586513</c:v>
                </c:pt>
                <c:pt idx="36">
                  <c:v>29.32454695222405</c:v>
                </c:pt>
                <c:pt idx="38">
                  <c:v>38.38664812239222</c:v>
                </c:pt>
                <c:pt idx="40">
                  <c:v>37.137953228920836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H'!$AX$10:$AX$50</c:f>
                <c:numCache>
                  <c:ptCount val="41"/>
                  <c:pt idx="0">
                    <c:v>3.3784804799384247</c:v>
                  </c:pt>
                  <c:pt idx="1">
                    <c:v>9.982866671681979</c:v>
                  </c:pt>
                  <c:pt idx="2">
                    <c:v>7.457617837517738</c:v>
                  </c:pt>
                  <c:pt idx="3">
                    <c:v>7.9249053282779585</c:v>
                  </c:pt>
                  <c:pt idx="4">
                    <c:v>NaN</c:v>
                  </c:pt>
                  <c:pt idx="5">
                    <c:v>3.308358209252912</c:v>
                  </c:pt>
                  <c:pt idx="6">
                    <c:v>2.2473525830435257</c:v>
                  </c:pt>
                  <c:pt idx="7">
                    <c:v>4.932313115101927</c:v>
                  </c:pt>
                  <c:pt idx="8">
                    <c:v>NaN</c:v>
                  </c:pt>
                  <c:pt idx="9">
                    <c:v>4.219464722521039</c:v>
                  </c:pt>
                  <c:pt idx="10">
                    <c:v>3.967205226040395</c:v>
                  </c:pt>
                  <c:pt idx="11">
                    <c:v>3.231524616230459</c:v>
                  </c:pt>
                  <c:pt idx="12">
                    <c:v>NaN</c:v>
                  </c:pt>
                  <c:pt idx="13">
                    <c:v>2.29008675010839</c:v>
                  </c:pt>
                  <c:pt idx="14">
                    <c:v>NaN</c:v>
                  </c:pt>
                  <c:pt idx="15">
                    <c:v>3.0486785990445213</c:v>
                  </c:pt>
                  <c:pt idx="16">
                    <c:v>4.180944113530444</c:v>
                  </c:pt>
                  <c:pt idx="17">
                    <c:v>5.515939644125169</c:v>
                  </c:pt>
                  <c:pt idx="18">
                    <c:v>5.188424913826907</c:v>
                  </c:pt>
                  <c:pt idx="19">
                    <c:v>4.148274855346735</c:v>
                  </c:pt>
                  <c:pt idx="20">
                    <c:v>NaN</c:v>
                  </c:pt>
                  <c:pt idx="21">
                    <c:v>6.368081028277256</c:v>
                  </c:pt>
                  <c:pt idx="22">
                    <c:v>3.9694984996356837</c:v>
                  </c:pt>
                  <c:pt idx="23">
                    <c:v>3.4903595265425054</c:v>
                  </c:pt>
                  <c:pt idx="24">
                    <c:v>NaN</c:v>
                  </c:pt>
                  <c:pt idx="25">
                    <c:v>3.6496531998420636</c:v>
                  </c:pt>
                  <c:pt idx="26">
                    <c:v>4.798103039575707</c:v>
                  </c:pt>
                  <c:pt idx="27">
                    <c:v>5.686297443972499</c:v>
                  </c:pt>
                  <c:pt idx="28">
                    <c:v>4.666666666666668</c:v>
                  </c:pt>
                  <c:pt idx="29">
                    <c:v>5.401363149394356</c:v>
                  </c:pt>
                  <c:pt idx="30">
                    <c:v>4.7475838694685635</c:v>
                  </c:pt>
                  <c:pt idx="31">
                    <c:v>3.5527174430166433</c:v>
                  </c:pt>
                  <c:pt idx="32">
                    <c:v>2.774072427804846</c:v>
                  </c:pt>
                  <c:pt idx="33">
                    <c:v>3.5979555274583106</c:v>
                  </c:pt>
                  <c:pt idx="34">
                    <c:v>5.873203381325403</c:v>
                  </c:pt>
                  <c:pt idx="35">
                    <c:v>4.140894178719357</c:v>
                  </c:pt>
                  <c:pt idx="36">
                    <c:v>4.642805665160289</c:v>
                  </c:pt>
                  <c:pt idx="37">
                    <c:v>NaN</c:v>
                  </c:pt>
                  <c:pt idx="38">
                    <c:v>4.6309415068639055</c:v>
                  </c:pt>
                  <c:pt idx="39">
                    <c:v>NaN</c:v>
                  </c:pt>
                  <c:pt idx="40">
                    <c:v>0.7253995785455771</c:v>
                  </c:pt>
                </c:numCache>
              </c:numRef>
            </c:plus>
            <c:minus>
              <c:numRef>
                <c:f>'Appendix H'!$AW$10:$AW$50</c:f>
                <c:numCache>
                  <c:ptCount val="41"/>
                  <c:pt idx="0">
                    <c:v>3.3784804799384247</c:v>
                  </c:pt>
                  <c:pt idx="1">
                    <c:v>7.7527132739794915</c:v>
                  </c:pt>
                  <c:pt idx="2">
                    <c:v>5.968966039131722</c:v>
                  </c:pt>
                  <c:pt idx="3">
                    <c:v>6.456001188825724</c:v>
                  </c:pt>
                  <c:pt idx="4">
                    <c:v>NaN</c:v>
                  </c:pt>
                  <c:pt idx="5">
                    <c:v>3.308358209252905</c:v>
                  </c:pt>
                  <c:pt idx="6">
                    <c:v>2.2473525830435257</c:v>
                  </c:pt>
                  <c:pt idx="7">
                    <c:v>4.93231311510192</c:v>
                  </c:pt>
                  <c:pt idx="8">
                    <c:v>NaN</c:v>
                  </c:pt>
                  <c:pt idx="9">
                    <c:v>4.219464722521032</c:v>
                  </c:pt>
                  <c:pt idx="10">
                    <c:v>3.9672052260403916</c:v>
                  </c:pt>
                  <c:pt idx="11">
                    <c:v>3.2315246162304625</c:v>
                  </c:pt>
                  <c:pt idx="12">
                    <c:v>NaN</c:v>
                  </c:pt>
                  <c:pt idx="13">
                    <c:v>2.2900867501083937</c:v>
                  </c:pt>
                  <c:pt idx="14">
                    <c:v>NaN</c:v>
                  </c:pt>
                  <c:pt idx="15">
                    <c:v>3.048678599044507</c:v>
                  </c:pt>
                  <c:pt idx="16">
                    <c:v>4.180944113530444</c:v>
                  </c:pt>
                  <c:pt idx="17">
                    <c:v>5.515939644125169</c:v>
                  </c:pt>
                  <c:pt idx="18">
                    <c:v>5.188424913826907</c:v>
                  </c:pt>
                  <c:pt idx="19">
                    <c:v>4.148274855346738</c:v>
                  </c:pt>
                  <c:pt idx="20">
                    <c:v>NaN</c:v>
                  </c:pt>
                  <c:pt idx="21">
                    <c:v>5.428390346695053</c:v>
                  </c:pt>
                  <c:pt idx="22">
                    <c:v>3.96949849963568</c:v>
                  </c:pt>
                  <c:pt idx="23">
                    <c:v>3.4903595265424947</c:v>
                  </c:pt>
                  <c:pt idx="24">
                    <c:v>NaN</c:v>
                  </c:pt>
                  <c:pt idx="25">
                    <c:v>3.6496531998420494</c:v>
                  </c:pt>
                  <c:pt idx="26">
                    <c:v>4.798103039575707</c:v>
                  </c:pt>
                  <c:pt idx="27">
                    <c:v>5.686297443972496</c:v>
                  </c:pt>
                  <c:pt idx="28">
                    <c:v>4.666666666666661</c:v>
                  </c:pt>
                  <c:pt idx="29">
                    <c:v>5.40136314939436</c:v>
                  </c:pt>
                  <c:pt idx="30">
                    <c:v>4.747583869468578</c:v>
                  </c:pt>
                  <c:pt idx="31">
                    <c:v>3.5527174430166433</c:v>
                  </c:pt>
                  <c:pt idx="32">
                    <c:v>2.774072427804846</c:v>
                  </c:pt>
                  <c:pt idx="33">
                    <c:v>3.5979555274583177</c:v>
                  </c:pt>
                  <c:pt idx="34">
                    <c:v>5.873203381325396</c:v>
                  </c:pt>
                  <c:pt idx="35">
                    <c:v>4.14089417871935</c:v>
                  </c:pt>
                  <c:pt idx="36">
                    <c:v>4.642805665160285</c:v>
                  </c:pt>
                  <c:pt idx="37">
                    <c:v>NaN</c:v>
                  </c:pt>
                  <c:pt idx="38">
                    <c:v>4.6309415068639055</c:v>
                  </c:pt>
                  <c:pt idx="39">
                    <c:v>NaN</c:v>
                  </c:pt>
                  <c:pt idx="40">
                    <c:v>0.7253995785455842</c:v>
                  </c:pt>
                </c:numCache>
              </c:numRef>
            </c:minus>
            <c:noEndCap val="0"/>
          </c:errBars>
          <c:val>
            <c:numRef>
              <c:f>'Appendix H'!$AR$10:$AR$50</c:f>
              <c:numCache>
                <c:ptCount val="41"/>
                <c:pt idx="0">
                  <c:v>31.643192488262912</c:v>
                </c:pt>
                <c:pt idx="1">
                  <c:v>25.547445255474454</c:v>
                </c:pt>
                <c:pt idx="2">
                  <c:v>22.058823529411764</c:v>
                </c:pt>
                <c:pt idx="3">
                  <c:v>25.728155339805824</c:v>
                </c:pt>
                <c:pt idx="5">
                  <c:v>31.397459165154263</c:v>
                </c:pt>
                <c:pt idx="6">
                  <c:v>25.715746421267895</c:v>
                </c:pt>
                <c:pt idx="7">
                  <c:v>29.130434782608695</c:v>
                </c:pt>
                <c:pt idx="9">
                  <c:v>32.71954674220963</c:v>
                </c:pt>
                <c:pt idx="10">
                  <c:v>30.563002680965145</c:v>
                </c:pt>
                <c:pt idx="11">
                  <c:v>26.068821689259646</c:v>
                </c:pt>
                <c:pt idx="13">
                  <c:v>27.426580388252862</c:v>
                </c:pt>
                <c:pt idx="15">
                  <c:v>54.99340079190497</c:v>
                </c:pt>
                <c:pt idx="16">
                  <c:v>47.45925215723874</c:v>
                </c:pt>
                <c:pt idx="17">
                  <c:v>40.3921568627451</c:v>
                </c:pt>
                <c:pt idx="18">
                  <c:v>35.317460317460316</c:v>
                </c:pt>
                <c:pt idx="19">
                  <c:v>36.10421836228288</c:v>
                </c:pt>
                <c:pt idx="21">
                  <c:v>27.27272727272727</c:v>
                </c:pt>
                <c:pt idx="22">
                  <c:v>30.311231393775373</c:v>
                </c:pt>
                <c:pt idx="23">
                  <c:v>30.063291139240505</c:v>
                </c:pt>
                <c:pt idx="25">
                  <c:v>73.33333333333333</c:v>
                </c:pt>
                <c:pt idx="26">
                  <c:v>32.6605504587156</c:v>
                </c:pt>
                <c:pt idx="27">
                  <c:v>36.69724770642202</c:v>
                </c:pt>
                <c:pt idx="28">
                  <c:v>30.952380952380953</c:v>
                </c:pt>
                <c:pt idx="29">
                  <c:v>34.85838779956427</c:v>
                </c:pt>
                <c:pt idx="30">
                  <c:v>44.532279314888015</c:v>
                </c:pt>
                <c:pt idx="31">
                  <c:v>18.661971830985916</c:v>
                </c:pt>
                <c:pt idx="32">
                  <c:v>37.57995735607676</c:v>
                </c:pt>
                <c:pt idx="33">
                  <c:v>43.941717791411044</c:v>
                </c:pt>
                <c:pt idx="34">
                  <c:v>41.30434782608695</c:v>
                </c:pt>
                <c:pt idx="35">
                  <c:v>30.396475770925107</c:v>
                </c:pt>
                <c:pt idx="36">
                  <c:v>33.666666666666664</c:v>
                </c:pt>
                <c:pt idx="38">
                  <c:v>39.747191011235955</c:v>
                </c:pt>
                <c:pt idx="40">
                  <c:v>38.01614181739569</c:v>
                </c:pt>
              </c:numCache>
            </c:numRef>
          </c:val>
          <c:smooth val="0"/>
        </c:ser>
        <c:marker val="1"/>
        <c:axId val="38741502"/>
        <c:axId val="13129199"/>
      </c:line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  <c:max val="8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0.0175</cdr:y>
    </cdr:from>
    <cdr:to>
      <cdr:x>0.10575</cdr:x>
      <cdr:y>0.95025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95250"/>
          <a:ext cx="666750" cy="533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on Local Authority Roads (per 100 million veh-kms)  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0.94625</cdr:x>
      <cdr:y>0.29075</cdr:y>
    </cdr:from>
    <cdr:to>
      <cdr:x>0.996</cdr:x>
      <cdr:y>0.59775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57350"/>
          <a:ext cx="466725" cy="1752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0.00375</cdr:x>
      <cdr:y>0.75725</cdr:y>
    </cdr:from>
    <cdr:to>
      <cdr:x>0.045</cdr:x>
      <cdr:y>0.992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324350"/>
          <a:ext cx="38100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0.096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62865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</cdr:x>
      <cdr:y>0.80475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0.00475</cdr:y>
    </cdr:from>
    <cdr:to>
      <cdr:x>0.0985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050"/>
          <a:ext cx="65722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2008 and likely range of values (see text) around the 2006-2010 average</a:t>
          </a:r>
        </a:p>
      </cdr:txBody>
    </cdr:sp>
  </cdr:relSizeAnchor>
  <cdr:relSizeAnchor xmlns:cdr="http://schemas.openxmlformats.org/drawingml/2006/chartDrawing">
    <cdr:from>
      <cdr:x>0.949</cdr:x>
      <cdr:y>0.26675</cdr:y>
    </cdr:from>
    <cdr:to>
      <cdr:x>0.99975</cdr:x>
      <cdr:y>0.58375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24000"/>
          <a:ext cx="476250" cy="1809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2008
2006-2010 average</a:t>
          </a:r>
        </a:p>
      </cdr:txBody>
    </cdr:sp>
  </cdr:relSizeAnchor>
  <cdr:relSizeAnchor xmlns:cdr="http://schemas.openxmlformats.org/drawingml/2006/chartDrawing">
    <cdr:from>
      <cdr:x>0</cdr:x>
      <cdr:y>0.8045</cdr:y>
    </cdr:from>
    <cdr:to>
      <cdr:x>0.03575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59105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B51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57421875" style="4" customWidth="1"/>
    <col min="14" max="14" width="3.421875" style="4" customWidth="1"/>
    <col min="15" max="15" width="8.7109375" style="2" customWidth="1"/>
    <col min="16" max="16" width="8.57421875" style="2" customWidth="1"/>
    <col min="17" max="17" width="26.7109375" style="4" customWidth="1"/>
    <col min="18" max="18" width="17.28125" style="4" customWidth="1"/>
    <col min="19" max="19" width="17.28125" style="2" customWidth="1"/>
    <col min="20" max="20" width="13.28125" style="2" customWidth="1"/>
    <col min="21" max="21" width="17.28125" style="2" customWidth="1"/>
    <col min="22" max="22" width="13.140625" style="2" customWidth="1"/>
    <col min="23" max="23" width="15.57421875" style="4" bestFit="1" customWidth="1"/>
    <col min="24" max="24" width="7.00390625" style="4" customWidth="1"/>
    <col min="25" max="28" width="8.421875" style="4" customWidth="1"/>
    <col min="29" max="29" width="17.28125" style="4" customWidth="1"/>
    <col min="30" max="30" width="19.28125" style="2" customWidth="1"/>
    <col min="31" max="31" width="14.421875" style="2" customWidth="1"/>
    <col min="32" max="32" width="19.28125" style="2" customWidth="1"/>
    <col min="33" max="33" width="13.421875" style="2" customWidth="1"/>
    <col min="34" max="34" width="8.8515625" style="4" customWidth="1"/>
    <col min="35" max="35" width="8.57421875" style="4" customWidth="1"/>
    <col min="36" max="36" width="7.8515625" style="4" customWidth="1"/>
    <col min="37" max="39" width="8.421875" style="4" customWidth="1"/>
    <col min="40" max="40" width="17.28125" style="4" customWidth="1"/>
    <col min="41" max="41" width="19.8515625" style="2" customWidth="1"/>
    <col min="42" max="42" width="13.140625" style="2" customWidth="1"/>
    <col min="43" max="43" width="19.8515625" style="2" customWidth="1"/>
    <col min="44" max="44" width="13.140625" style="2" customWidth="1"/>
    <col min="45" max="46" width="9.7109375" style="4" bestFit="1" customWidth="1"/>
    <col min="47" max="47" width="7.8515625" style="4" customWidth="1"/>
    <col min="48" max="50" width="8.421875" style="4" customWidth="1"/>
    <col min="51" max="51" width="11.421875" style="4" customWidth="1"/>
    <col min="52" max="53" width="25.28125" style="4" customWidth="1"/>
    <col min="54" max="16384" width="11.421875" style="4" customWidth="1"/>
  </cols>
  <sheetData>
    <row r="1" ht="18">
      <c r="A1" s="1" t="s">
        <v>0</v>
      </c>
    </row>
    <row r="2" spans="1:44" ht="23.25">
      <c r="A2" s="5" t="s">
        <v>1</v>
      </c>
      <c r="C2" s="1"/>
      <c r="D2" s="1"/>
      <c r="H2" s="1"/>
      <c r="I2" s="1"/>
      <c r="J2" s="1"/>
      <c r="K2" s="1"/>
      <c r="L2" s="1"/>
      <c r="O2" s="1"/>
      <c r="P2" s="1"/>
      <c r="S2" s="6" t="s">
        <v>2</v>
      </c>
      <c r="T2" s="7"/>
      <c r="U2" s="7"/>
      <c r="V2" s="7"/>
      <c r="W2" s="8"/>
      <c r="X2" s="8"/>
      <c r="Y2" s="8"/>
      <c r="Z2" s="8"/>
      <c r="AA2" s="8"/>
      <c r="AB2" s="8"/>
      <c r="AD2" s="1"/>
      <c r="AE2" s="1"/>
      <c r="AF2" s="1"/>
      <c r="AG2" s="1"/>
      <c r="AO2" s="4"/>
      <c r="AP2" s="4"/>
      <c r="AQ2" s="4"/>
      <c r="AR2" s="4"/>
    </row>
    <row r="3" spans="1:52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4"/>
      <c r="N3" s="4"/>
      <c r="O3" s="5"/>
      <c r="P3" s="5"/>
      <c r="S3" s="10" t="s">
        <v>4</v>
      </c>
      <c r="T3" s="11"/>
      <c r="U3" s="11"/>
      <c r="V3" s="11"/>
      <c r="W3" s="8"/>
      <c r="X3" s="8"/>
      <c r="Y3" s="12"/>
      <c r="Z3" s="8"/>
      <c r="AA3" s="8"/>
      <c r="AB3" s="8"/>
      <c r="AD3" s="5"/>
      <c r="AE3" s="5"/>
      <c r="AF3" s="5"/>
      <c r="AG3" s="5"/>
      <c r="AH3" s="4"/>
      <c r="AI3" s="4"/>
      <c r="AJ3" s="13" t="s">
        <v>5</v>
      </c>
      <c r="AK3" s="4"/>
      <c r="AL3" s="4"/>
      <c r="AM3" s="4"/>
      <c r="AO3" s="4"/>
      <c r="AP3" s="4"/>
      <c r="AQ3" s="4"/>
      <c r="AR3" s="4"/>
      <c r="AS3" s="4"/>
      <c r="AT3" s="4"/>
      <c r="AU3" s="13" t="s">
        <v>5</v>
      </c>
      <c r="AV3" s="4"/>
      <c r="AW3" s="4"/>
      <c r="AX3" s="4"/>
      <c r="AZ3" s="4"/>
    </row>
    <row r="4" spans="1:52" s="9" customFormat="1" ht="18.75" thickBot="1">
      <c r="A4" s="5" t="s">
        <v>6</v>
      </c>
      <c r="C4" s="5"/>
      <c r="D4" s="5"/>
      <c r="H4" s="5"/>
      <c r="I4" s="5"/>
      <c r="J4" s="5"/>
      <c r="K4" s="5"/>
      <c r="L4" s="5"/>
      <c r="M4" s="4"/>
      <c r="N4" s="4"/>
      <c r="O4" s="5"/>
      <c r="P4" s="5"/>
      <c r="S4" s="5"/>
      <c r="T4" s="5"/>
      <c r="U4" s="5"/>
      <c r="V4" s="5"/>
      <c r="X4" s="4"/>
      <c r="Z4" s="4"/>
      <c r="AA4" s="14" t="s">
        <v>7</v>
      </c>
      <c r="AB4" s="13" t="s">
        <v>5</v>
      </c>
      <c r="AD4" s="5"/>
      <c r="AE4" s="5"/>
      <c r="AF4" s="5"/>
      <c r="AG4" s="5"/>
      <c r="AH4" s="4"/>
      <c r="AI4" s="4"/>
      <c r="AJ4" s="4"/>
      <c r="AK4" s="4"/>
      <c r="AL4" s="4"/>
      <c r="AM4" s="4"/>
      <c r="AO4" s="4"/>
      <c r="AP4" s="4"/>
      <c r="AQ4" s="4"/>
      <c r="AR4" s="4"/>
      <c r="AS4" s="4"/>
      <c r="AT4" s="4"/>
      <c r="AU4" s="4"/>
      <c r="AV4" s="4"/>
      <c r="AW4" s="4"/>
      <c r="AX4" s="4"/>
      <c r="AZ4" s="4"/>
    </row>
    <row r="5" spans="19:53" ht="16.5" thickBot="1">
      <c r="S5" s="15" t="s">
        <v>8</v>
      </c>
      <c r="T5" s="15"/>
      <c r="U5" s="16"/>
      <c r="V5" s="16"/>
      <c r="W5" s="16"/>
      <c r="X5" s="16"/>
      <c r="Y5" s="16"/>
      <c r="Z5" s="16"/>
      <c r="AA5" s="16"/>
      <c r="AB5" s="16"/>
      <c r="AD5" s="15" t="s">
        <v>9</v>
      </c>
      <c r="AE5" s="15"/>
      <c r="AF5" s="16"/>
      <c r="AG5" s="16"/>
      <c r="AH5" s="16"/>
      <c r="AI5" s="16"/>
      <c r="AJ5" s="16"/>
      <c r="AK5" s="16"/>
      <c r="AL5" s="16"/>
      <c r="AM5" s="16"/>
      <c r="AO5" s="15" t="s">
        <v>10</v>
      </c>
      <c r="AP5" s="15"/>
      <c r="AQ5" s="16"/>
      <c r="AR5" s="16"/>
      <c r="AS5" s="16"/>
      <c r="AT5" s="16"/>
      <c r="AU5" s="16"/>
      <c r="AV5" s="16"/>
      <c r="AW5" s="16"/>
      <c r="AX5" s="16"/>
      <c r="AZ5" s="15" t="s">
        <v>11</v>
      </c>
      <c r="BA5" s="16"/>
    </row>
    <row r="6" spans="1:53" ht="29.25" customHeight="1" thickBot="1">
      <c r="A6" s="2"/>
      <c r="B6" s="17"/>
      <c r="C6" s="18" t="s">
        <v>12</v>
      </c>
      <c r="D6" s="19"/>
      <c r="E6" s="20" t="s">
        <v>13</v>
      </c>
      <c r="F6" s="20"/>
      <c r="G6" s="19"/>
      <c r="H6" s="18" t="s">
        <v>14</v>
      </c>
      <c r="I6" s="19"/>
      <c r="J6" s="20" t="s">
        <v>13</v>
      </c>
      <c r="K6" s="20"/>
      <c r="L6" s="19"/>
      <c r="M6" s="19"/>
      <c r="N6" s="19"/>
      <c r="O6" s="20" t="s">
        <v>13</v>
      </c>
      <c r="P6" s="20"/>
      <c r="S6" s="21"/>
      <c r="T6" s="21"/>
      <c r="U6" s="22"/>
      <c r="V6" s="22"/>
      <c r="W6" s="22"/>
      <c r="X6" s="22"/>
      <c r="Y6" s="22"/>
      <c r="Z6" s="22"/>
      <c r="AA6" s="22"/>
      <c r="AB6" s="22"/>
      <c r="AD6" s="23"/>
      <c r="AE6" s="23"/>
      <c r="AF6" s="24"/>
      <c r="AG6" s="24"/>
      <c r="AH6" s="25"/>
      <c r="AI6" s="25"/>
      <c r="AJ6" s="25"/>
      <c r="AK6" s="25"/>
      <c r="AL6" s="25"/>
      <c r="AM6" s="25"/>
      <c r="AO6" s="21"/>
      <c r="AP6" s="21"/>
      <c r="AQ6" s="22"/>
      <c r="AR6" s="22"/>
      <c r="AS6" s="22"/>
      <c r="AT6" s="22"/>
      <c r="AU6" s="22"/>
      <c r="AV6" s="22"/>
      <c r="AW6" s="22"/>
      <c r="AX6" s="22"/>
      <c r="AZ6" s="23"/>
      <c r="BA6" s="25"/>
    </row>
    <row r="7" spans="1:53" s="31" customFormat="1" ht="96" customHeight="1" thickBot="1">
      <c r="A7" s="26"/>
      <c r="B7" s="27"/>
      <c r="C7" s="28"/>
      <c r="D7" s="29"/>
      <c r="E7" s="30" t="s">
        <v>15</v>
      </c>
      <c r="F7" s="30" t="s">
        <v>16</v>
      </c>
      <c r="G7" s="29"/>
      <c r="H7" s="28"/>
      <c r="I7" s="29"/>
      <c r="J7" s="30" t="s">
        <v>15</v>
      </c>
      <c r="K7" s="30" t="s">
        <v>16</v>
      </c>
      <c r="L7" s="29"/>
      <c r="M7" s="29" t="s">
        <v>17</v>
      </c>
      <c r="N7" s="29"/>
      <c r="O7" s="30" t="s">
        <v>15</v>
      </c>
      <c r="P7" s="30" t="s">
        <v>16</v>
      </c>
      <c r="S7" s="32" t="s">
        <v>184</v>
      </c>
      <c r="T7" s="32" t="s">
        <v>18</v>
      </c>
      <c r="U7" s="32" t="s">
        <v>185</v>
      </c>
      <c r="V7" s="32" t="s">
        <v>19</v>
      </c>
      <c r="W7" s="32" t="s">
        <v>20</v>
      </c>
      <c r="X7" s="32" t="s">
        <v>21</v>
      </c>
      <c r="Y7" s="32" t="s">
        <v>22</v>
      </c>
      <c r="Z7" s="32" t="s">
        <v>23</v>
      </c>
      <c r="AA7" s="32" t="s">
        <v>24</v>
      </c>
      <c r="AB7" s="32" t="s">
        <v>25</v>
      </c>
      <c r="AD7" s="32" t="s">
        <v>186</v>
      </c>
      <c r="AE7" s="32" t="s">
        <v>26</v>
      </c>
      <c r="AF7" s="32" t="s">
        <v>187</v>
      </c>
      <c r="AG7" s="32" t="s">
        <v>27</v>
      </c>
      <c r="AH7" s="32" t="s">
        <v>20</v>
      </c>
      <c r="AI7" s="32" t="s">
        <v>21</v>
      </c>
      <c r="AJ7" s="32" t="s">
        <v>28</v>
      </c>
      <c r="AK7" s="32" t="s">
        <v>29</v>
      </c>
      <c r="AL7" s="32" t="s">
        <v>24</v>
      </c>
      <c r="AM7" s="32" t="s">
        <v>25</v>
      </c>
      <c r="AO7" s="32" t="s">
        <v>188</v>
      </c>
      <c r="AP7" s="32" t="s">
        <v>30</v>
      </c>
      <c r="AQ7" s="32" t="s">
        <v>189</v>
      </c>
      <c r="AR7" s="32" t="s">
        <v>31</v>
      </c>
      <c r="AS7" s="32" t="s">
        <v>32</v>
      </c>
      <c r="AT7" s="32" t="s">
        <v>33</v>
      </c>
      <c r="AU7" s="32" t="s">
        <v>28</v>
      </c>
      <c r="AV7" s="32" t="s">
        <v>23</v>
      </c>
      <c r="AW7" s="32" t="s">
        <v>24</v>
      </c>
      <c r="AX7" s="32" t="s">
        <v>25</v>
      </c>
      <c r="AZ7" s="33" t="s">
        <v>190</v>
      </c>
      <c r="BA7" s="33" t="s">
        <v>191</v>
      </c>
    </row>
    <row r="8" spans="2:52" ht="18.75" customHeigh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Z8" s="35"/>
    </row>
    <row r="9" spans="1:52" ht="18.75" customHeight="1">
      <c r="A9" s="36" t="s">
        <v>34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Z9" s="35"/>
    </row>
    <row r="10" spans="2:54" ht="15.75">
      <c r="B10" s="4" t="s">
        <v>35</v>
      </c>
      <c r="C10" s="37">
        <f>T10</f>
        <v>0.1855287569573284</v>
      </c>
      <c r="D10" s="37"/>
      <c r="E10" s="38">
        <f>IF(V10=0,$AB$4,Y10)</f>
        <v>0.20675063459009413</v>
      </c>
      <c r="F10" s="38">
        <f>IF($V10=0,$AB$4,Z10)</f>
        <v>1.2262416922857255</v>
      </c>
      <c r="G10" s="38"/>
      <c r="H10" s="37">
        <f>AE10</f>
        <v>6.40074211502783</v>
      </c>
      <c r="I10" s="37"/>
      <c r="J10" s="39">
        <f aca="true" t="shared" si="0" ref="J10:K13">AJ10</f>
        <v>5.831015589261462</v>
      </c>
      <c r="K10" s="39">
        <f t="shared" si="0"/>
        <v>9.192735893641906</v>
      </c>
      <c r="L10" s="39"/>
      <c r="M10" s="40">
        <f>AP10</f>
        <v>32.00371057513915</v>
      </c>
      <c r="N10" s="40"/>
      <c r="O10" s="41">
        <f aca="true" t="shared" si="1" ref="O10:P13">AU10</f>
        <v>28.264712008324487</v>
      </c>
      <c r="P10" s="41">
        <f t="shared" si="1"/>
        <v>35.02167296820134</v>
      </c>
      <c r="R10" s="4" t="s">
        <v>35</v>
      </c>
      <c r="S10" s="42">
        <v>2</v>
      </c>
      <c r="T10" s="43">
        <f>S10/AZ10*100</f>
        <v>0.1855287569573284</v>
      </c>
      <c r="U10" s="44">
        <v>6.2</v>
      </c>
      <c r="V10" s="45">
        <f>U10/BA10*100</f>
        <v>0.5821596244131455</v>
      </c>
      <c r="W10" s="46">
        <f>IF(U10&lt;1,0,IF(U10&gt;100,U10-(1.96*SQRT(U10)),CHIINV(0.975,2*U10)/2))</f>
        <v>2.2018942583845025</v>
      </c>
      <c r="X10" s="46">
        <f>IF(U10=0,0,IF(U10&gt;100,U10+(1.96*SQRT(U10)),CHIINV(0.025,2*(U10+1))/2))</f>
        <v>13.059474022842977</v>
      </c>
      <c r="Y10" s="47">
        <f aca="true" t="shared" si="2" ref="Y10:Z13">(W10/$BA10)*100</f>
        <v>0.20675063459009413</v>
      </c>
      <c r="Z10" s="47">
        <f t="shared" si="2"/>
        <v>1.2262416922857255</v>
      </c>
      <c r="AA10" s="47">
        <f>V10-Y10</f>
        <v>0.3754089898230514</v>
      </c>
      <c r="AB10" s="47">
        <f>Z10-V10</f>
        <v>0.64408206787258</v>
      </c>
      <c r="AC10" s="4" t="s">
        <v>35</v>
      </c>
      <c r="AD10" s="42">
        <v>69</v>
      </c>
      <c r="AE10" s="48">
        <f>AD10/AZ10*100</f>
        <v>6.40074211502783</v>
      </c>
      <c r="AF10" s="44">
        <v>78.6</v>
      </c>
      <c r="AG10" s="49">
        <f>AF10/BA10*100</f>
        <v>7.380281690140844</v>
      </c>
      <c r="AH10" s="50">
        <f>IF(AF10=0,0,IF(AF10&gt;100,AF10-(1.96*SQRT(AF10)),CHIINV(0.975,2*AF10)/2))</f>
        <v>62.10031602563457</v>
      </c>
      <c r="AI10" s="50">
        <f>IF(AF10=0,0,IF(AF10&gt;100,AF10+(1.96*SQRT(AF10)),CHIINV(0.025,2*(AF10+1))/2))</f>
        <v>97.9026372672863</v>
      </c>
      <c r="AJ10" s="47">
        <f aca="true" t="shared" si="3" ref="AJ10:AK13">(AH10/$BA10)*100</f>
        <v>5.831015589261462</v>
      </c>
      <c r="AK10" s="47">
        <f t="shared" si="3"/>
        <v>9.192735893641906</v>
      </c>
      <c r="AL10" s="47">
        <f>AG10-AJ10</f>
        <v>1.5492661008793824</v>
      </c>
      <c r="AM10" s="47">
        <f>AK10-AG10</f>
        <v>1.812454203501062</v>
      </c>
      <c r="AN10" s="4" t="s">
        <v>35</v>
      </c>
      <c r="AO10" s="51">
        <v>345</v>
      </c>
      <c r="AP10" s="52">
        <f>AO10/AZ10*100</f>
        <v>32.00371057513915</v>
      </c>
      <c r="AQ10" s="53">
        <v>337</v>
      </c>
      <c r="AR10" s="54">
        <f>AQ10/BA10*100</f>
        <v>31.643192488262912</v>
      </c>
      <c r="AS10" s="50">
        <f>IF(AQ10=0,0,IF(AQ10&gt;100,AQ10-(1.96*SQRT(AQ10)),CHIINV(0.975,2*AQ10)/2))</f>
        <v>301.0191828886558</v>
      </c>
      <c r="AT10" s="50">
        <f>IF(AQ10=0,0,IF(AQ10&gt;100,AQ10+(1.96*SQRT(AQ10)),CHIINV(0.025,2*(AQ10+1))/2))</f>
        <v>372.9808171113442</v>
      </c>
      <c r="AU10" s="55">
        <f aca="true" t="shared" si="4" ref="AU10:AV13">(AS10/$BA10)*100</f>
        <v>28.264712008324487</v>
      </c>
      <c r="AV10" s="55">
        <f t="shared" si="4"/>
        <v>35.02167296820134</v>
      </c>
      <c r="AW10" s="55">
        <f>AR10-AU10</f>
        <v>3.3784804799384247</v>
      </c>
      <c r="AX10" s="55">
        <f>AV10-AR10</f>
        <v>3.3784804799384247</v>
      </c>
      <c r="AZ10" s="53">
        <v>1078</v>
      </c>
      <c r="BA10" s="53">
        <v>1065</v>
      </c>
      <c r="BB10" s="56"/>
    </row>
    <row r="11" spans="2:54" s="57" customFormat="1" ht="15.75">
      <c r="B11" s="57" t="s">
        <v>36</v>
      </c>
      <c r="C11" s="37">
        <f>T11</f>
        <v>0</v>
      </c>
      <c r="D11" s="58"/>
      <c r="E11" s="38">
        <f>IF(V11=0,$AB$4,Y11)</f>
        <v>0</v>
      </c>
      <c r="F11" s="38">
        <f>IF($V11=0,$AB$4,Z11)</f>
        <v>2.6926127402596</v>
      </c>
      <c r="G11" s="38"/>
      <c r="H11" s="37">
        <f>AE11</f>
        <v>6.569343065693431</v>
      </c>
      <c r="I11" s="37"/>
      <c r="J11" s="39">
        <f t="shared" si="0"/>
        <v>1.828011145480042</v>
      </c>
      <c r="K11" s="39">
        <f t="shared" si="0"/>
        <v>10.03226016851034</v>
      </c>
      <c r="L11" s="39"/>
      <c r="M11" s="40">
        <f>AP11</f>
        <v>25.547445255474454</v>
      </c>
      <c r="N11" s="40"/>
      <c r="O11" s="41">
        <f t="shared" si="1"/>
        <v>17.794731981494962</v>
      </c>
      <c r="P11" s="41">
        <f t="shared" si="1"/>
        <v>35.53031192715643</v>
      </c>
      <c r="R11" s="57" t="s">
        <v>36</v>
      </c>
      <c r="S11" s="42">
        <v>0</v>
      </c>
      <c r="T11" s="59">
        <f>S11/AZ11*100</f>
        <v>0</v>
      </c>
      <c r="U11" s="44">
        <v>0.4</v>
      </c>
      <c r="V11" s="45">
        <f>U11/BA11*100</f>
        <v>0.29197080291970806</v>
      </c>
      <c r="W11" s="46">
        <f>IF(U11&lt;1,0,IF(U11&gt;100,U11-(1.96*SQRT(U11)),CHIINV(0.975,2*U11)/2))</f>
        <v>0</v>
      </c>
      <c r="X11" s="46">
        <f>IF(U11=0,0,IF(U11&gt;100,U11+(1.96*SQRT(U11)),CHIINV(0.025,2*(U11+1))/2))</f>
        <v>3.6888794541556518</v>
      </c>
      <c r="Y11" s="47">
        <f t="shared" si="2"/>
        <v>0</v>
      </c>
      <c r="Z11" s="47">
        <f t="shared" si="2"/>
        <v>2.6926127402596</v>
      </c>
      <c r="AA11" s="47">
        <f>V11-Y11</f>
        <v>0.29197080291970806</v>
      </c>
      <c r="AB11" s="47">
        <f>Z11-V11</f>
        <v>2.4006419373398917</v>
      </c>
      <c r="AC11" s="57" t="s">
        <v>36</v>
      </c>
      <c r="AD11" s="42">
        <v>9</v>
      </c>
      <c r="AE11" s="48">
        <f>AD11/AZ11*100</f>
        <v>6.569343065693431</v>
      </c>
      <c r="AF11" s="44">
        <v>6.6</v>
      </c>
      <c r="AG11" s="49">
        <f>AF11/BA11*100</f>
        <v>4.817518248175182</v>
      </c>
      <c r="AH11" s="50">
        <f>IF(AF11=0,0,IF(AF11&gt;100,AF11-(1.96*SQRT(AF11)),CHIINV(0.975,2*AF11)/2))</f>
        <v>2.5043752693076575</v>
      </c>
      <c r="AI11" s="50">
        <f>IF(AF11=0,0,IF(AF11&gt;100,AF11+(1.96*SQRT(AF11)),CHIINV(0.025,2*(AF11+1))/2))</f>
        <v>13.744196430859166</v>
      </c>
      <c r="AJ11" s="47">
        <f t="shared" si="3"/>
        <v>1.828011145480042</v>
      </c>
      <c r="AK11" s="47">
        <f t="shared" si="3"/>
        <v>10.03226016851034</v>
      </c>
      <c r="AL11" s="47">
        <f>AG11-AJ11</f>
        <v>2.98950710269514</v>
      </c>
      <c r="AM11" s="47">
        <f>AK11-AG11</f>
        <v>5.214741920335158</v>
      </c>
      <c r="AN11" s="57" t="s">
        <v>36</v>
      </c>
      <c r="AO11" s="51">
        <v>35</v>
      </c>
      <c r="AP11" s="52">
        <f>AO11/AZ11*100</f>
        <v>25.547445255474454</v>
      </c>
      <c r="AQ11" s="53">
        <v>35</v>
      </c>
      <c r="AR11" s="54">
        <f>AQ11/BA11*100</f>
        <v>25.547445255474454</v>
      </c>
      <c r="AS11" s="50">
        <f>IF(AQ11=0,0,IF(AQ11&gt;100,AQ11-(1.96*SQRT(AQ11)),CHIINV(0.975,2*AQ11)/2))</f>
        <v>24.378782814648098</v>
      </c>
      <c r="AT11" s="50">
        <f>IF(AQ11=0,0,IF(AQ11&gt;100,AQ11+(1.96*SQRT(AQ11)),CHIINV(0.025,2*(AQ11+1))/2))</f>
        <v>48.67652734020431</v>
      </c>
      <c r="AU11" s="55">
        <f t="shared" si="4"/>
        <v>17.794731981494962</v>
      </c>
      <c r="AV11" s="55">
        <f t="shared" si="4"/>
        <v>35.53031192715643</v>
      </c>
      <c r="AW11" s="55">
        <f>AR11-AU11</f>
        <v>7.7527132739794915</v>
      </c>
      <c r="AX11" s="55">
        <f>AV11-AR11</f>
        <v>9.982866671681979</v>
      </c>
      <c r="AZ11" s="53">
        <v>137</v>
      </c>
      <c r="BA11" s="53">
        <v>137</v>
      </c>
      <c r="BB11" s="56"/>
    </row>
    <row r="12" spans="2:54" s="57" customFormat="1" ht="15.75" customHeight="1">
      <c r="B12" s="57" t="s">
        <v>37</v>
      </c>
      <c r="C12" s="37">
        <f>T12</f>
        <v>0</v>
      </c>
      <c r="D12" s="37"/>
      <c r="E12" s="38">
        <f>IF(V12=0,$AB$4,Y12)</f>
        <v>0</v>
      </c>
      <c r="F12" s="38">
        <f>IF($V12=0,$AB$4,Z12)</f>
        <v>1.8082742422331628</v>
      </c>
      <c r="G12" s="38"/>
      <c r="H12" s="37">
        <f>AE12</f>
        <v>2.4271844660194173</v>
      </c>
      <c r="I12" s="37"/>
      <c r="J12" s="39">
        <f t="shared" si="0"/>
        <v>1.379589747036391</v>
      </c>
      <c r="K12" s="39">
        <f t="shared" si="0"/>
        <v>7.0699389007794515</v>
      </c>
      <c r="L12" s="39"/>
      <c r="M12" s="40">
        <f>AP12</f>
        <v>9.223300970873787</v>
      </c>
      <c r="N12" s="40"/>
      <c r="O12" s="41">
        <f t="shared" si="1"/>
        <v>16.089857490280043</v>
      </c>
      <c r="P12" s="41">
        <f t="shared" si="1"/>
        <v>29.516441366929502</v>
      </c>
      <c r="R12" s="57" t="s">
        <v>37</v>
      </c>
      <c r="S12" s="42">
        <v>0</v>
      </c>
      <c r="T12" s="43">
        <f>S12/AZ12*100</f>
        <v>0</v>
      </c>
      <c r="U12" s="44">
        <v>0.4</v>
      </c>
      <c r="V12" s="45">
        <f>U12/BA12*100</f>
        <v>0.19607843137254902</v>
      </c>
      <c r="W12" s="46">
        <f>IF(U12&lt;1,0,IF(U12&gt;100,U12-(1.96*SQRT(U12)),CHIINV(0.975,2*U12)/2))</f>
        <v>0</v>
      </c>
      <c r="X12" s="46">
        <f>IF(U12=0,0,IF(U12&gt;100,U12+(1.96*SQRT(U12)),CHIINV(0.025,2*(U12+1))/2))</f>
        <v>3.6888794541556518</v>
      </c>
      <c r="Y12" s="47">
        <f t="shared" si="2"/>
        <v>0</v>
      </c>
      <c r="Z12" s="47">
        <f t="shared" si="2"/>
        <v>1.8082742422331628</v>
      </c>
      <c r="AA12" s="47">
        <f>V12-Y12</f>
        <v>0.19607843137254902</v>
      </c>
      <c r="AB12" s="47">
        <f>Z12-V12</f>
        <v>1.6121958108606138</v>
      </c>
      <c r="AC12" s="57" t="s">
        <v>37</v>
      </c>
      <c r="AD12" s="42">
        <v>5</v>
      </c>
      <c r="AE12" s="48">
        <f>AD12/AZ12*100</f>
        <v>2.4271844660194173</v>
      </c>
      <c r="AF12" s="44">
        <v>7.4</v>
      </c>
      <c r="AG12" s="49">
        <f>AF12/BA12*100</f>
        <v>3.6274509803921573</v>
      </c>
      <c r="AH12" s="50">
        <f>IF(AF12=0,0,IF(AF12&gt;100,AF12-(1.96*SQRT(AF12)),CHIINV(0.975,2*AF12)/2))</f>
        <v>2.8143630839542375</v>
      </c>
      <c r="AI12" s="50">
        <f>IF(AF12=0,0,IF(AF12&gt;100,AF12+(1.96*SQRT(AF12)),CHIINV(0.025,2*(AF12+1))/2))</f>
        <v>14.42267535759008</v>
      </c>
      <c r="AJ12" s="47">
        <f t="shared" si="3"/>
        <v>1.379589747036391</v>
      </c>
      <c r="AK12" s="47">
        <f t="shared" si="3"/>
        <v>7.0699389007794515</v>
      </c>
      <c r="AL12" s="47">
        <f>AG12-AJ12</f>
        <v>2.247861233355766</v>
      </c>
      <c r="AM12" s="47">
        <f>AK12-AG12</f>
        <v>3.4424879203872942</v>
      </c>
      <c r="AN12" s="57" t="s">
        <v>37</v>
      </c>
      <c r="AO12" s="51">
        <v>19</v>
      </c>
      <c r="AP12" s="52">
        <f>AO12/AZ12*100</f>
        <v>9.223300970873787</v>
      </c>
      <c r="AQ12" s="53">
        <v>45</v>
      </c>
      <c r="AR12" s="54">
        <f>AQ12/BA12*100</f>
        <v>22.058823529411764</v>
      </c>
      <c r="AS12" s="50">
        <f>IF(AQ12=0,0,IF(AQ12&gt;100,AQ12-(1.96*SQRT(AQ12)),CHIINV(0.975,2*AQ12)/2))</f>
        <v>32.82330928017129</v>
      </c>
      <c r="AT12" s="50">
        <f>IF(AQ12=0,0,IF(AQ12&gt;100,AQ12+(1.96*SQRT(AQ12)),CHIINV(0.025,2*(AQ12+1))/2))</f>
        <v>60.21354038853619</v>
      </c>
      <c r="AU12" s="55">
        <f t="shared" si="4"/>
        <v>16.089857490280043</v>
      </c>
      <c r="AV12" s="55">
        <f t="shared" si="4"/>
        <v>29.516441366929502</v>
      </c>
      <c r="AW12" s="55">
        <f>AR12-AU12</f>
        <v>5.968966039131722</v>
      </c>
      <c r="AX12" s="55">
        <f>AV12-AR12</f>
        <v>7.457617837517738</v>
      </c>
      <c r="AZ12" s="53">
        <v>206</v>
      </c>
      <c r="BA12" s="53">
        <v>204</v>
      </c>
      <c r="BB12" s="56"/>
    </row>
    <row r="13" spans="2:53" s="57" customFormat="1" ht="15.75">
      <c r="B13" s="57" t="s">
        <v>38</v>
      </c>
      <c r="C13" s="37">
        <f>T13</f>
        <v>0.975609756097561</v>
      </c>
      <c r="D13" s="37"/>
      <c r="E13" s="38">
        <f>IF(V13=0,$AB$4,Y13)</f>
        <v>0.01229019805028516</v>
      </c>
      <c r="F13" s="38">
        <f>IF($V13=0,$AB$4,Z13)</f>
        <v>2.7046812577864365</v>
      </c>
      <c r="G13" s="38"/>
      <c r="H13" s="37">
        <f>AE13</f>
        <v>8.292682926829269</v>
      </c>
      <c r="I13" s="37"/>
      <c r="J13" s="39">
        <f t="shared" si="0"/>
        <v>2.6656118465354113</v>
      </c>
      <c r="K13" s="39">
        <f t="shared" si="0"/>
        <v>9.55438763485913</v>
      </c>
      <c r="L13" s="39"/>
      <c r="M13" s="40">
        <f>AP13</f>
        <v>38.53658536585366</v>
      </c>
      <c r="N13" s="40"/>
      <c r="O13" s="41">
        <f t="shared" si="1"/>
        <v>19.2721541509801</v>
      </c>
      <c r="P13" s="41">
        <f t="shared" si="1"/>
        <v>33.65306066808378</v>
      </c>
      <c r="R13" s="57" t="s">
        <v>38</v>
      </c>
      <c r="S13" s="42">
        <v>2</v>
      </c>
      <c r="T13" s="43">
        <f>S13/AZ13*100</f>
        <v>0.975609756097561</v>
      </c>
      <c r="U13" s="44">
        <v>1</v>
      </c>
      <c r="V13" s="45">
        <f>U13/BA13*100</f>
        <v>0.48543689320388345</v>
      </c>
      <c r="W13" s="46">
        <f>IF(U13&lt;1,0,IF(U13&gt;100,U13-(1.96*SQRT(U13)),CHIINV(0.975,2*U13)/2))</f>
        <v>0.025317807983587428</v>
      </c>
      <c r="X13" s="46">
        <f>IF(U13=0,0,IF(U13&gt;100,U13+(1.96*SQRT(U13)),CHIINV(0.025,2*(U13+1))/2))</f>
        <v>5.571643391040059</v>
      </c>
      <c r="Y13" s="47">
        <f t="shared" si="2"/>
        <v>0.01229019805028516</v>
      </c>
      <c r="Z13" s="47">
        <f t="shared" si="2"/>
        <v>2.7046812577864365</v>
      </c>
      <c r="AA13" s="47">
        <f>V13-Y13</f>
        <v>0.4731466951535983</v>
      </c>
      <c r="AB13" s="47">
        <f>Z13-V13</f>
        <v>2.2192443645825533</v>
      </c>
      <c r="AC13" s="57" t="s">
        <v>38</v>
      </c>
      <c r="AD13" s="42">
        <v>17</v>
      </c>
      <c r="AE13" s="48">
        <f>AD13/AZ13*100</f>
        <v>8.292682926829269</v>
      </c>
      <c r="AF13" s="44">
        <v>11</v>
      </c>
      <c r="AG13" s="49">
        <f>AF13/BA13*100</f>
        <v>5.339805825242718</v>
      </c>
      <c r="AH13" s="50">
        <f>IF(AF13=0,0,IF(AF13&gt;100,AF13-(1.96*SQRT(AF13)),CHIINV(0.975,2*AF13)/2))</f>
        <v>5.491160403862947</v>
      </c>
      <c r="AI13" s="50">
        <f>IF(AF13=0,0,IF(AF13&gt;100,AF13+(1.96*SQRT(AF13)),CHIINV(0.025,2*(AF13+1))/2))</f>
        <v>19.68203852780981</v>
      </c>
      <c r="AJ13" s="47">
        <f t="shared" si="3"/>
        <v>2.6656118465354113</v>
      </c>
      <c r="AK13" s="47">
        <f t="shared" si="3"/>
        <v>9.55438763485913</v>
      </c>
      <c r="AL13" s="47">
        <f>AG13-AJ13</f>
        <v>2.6741939787073066</v>
      </c>
      <c r="AM13" s="47">
        <f>AK13-AG13</f>
        <v>4.214581809616413</v>
      </c>
      <c r="AN13" s="57" t="s">
        <v>38</v>
      </c>
      <c r="AO13" s="51">
        <v>79</v>
      </c>
      <c r="AP13" s="52">
        <f>AO13/AZ13*100</f>
        <v>38.53658536585366</v>
      </c>
      <c r="AQ13" s="53">
        <v>53</v>
      </c>
      <c r="AR13" s="54">
        <f>AQ13/BA13*100</f>
        <v>25.728155339805824</v>
      </c>
      <c r="AS13" s="50">
        <f>IF(AQ13=0,0,IF(AQ13&gt;100,AQ13-(1.96*SQRT(AQ13)),CHIINV(0.975,2*AQ13)/2))</f>
        <v>39.70063755101901</v>
      </c>
      <c r="AT13" s="50">
        <f>IF(AQ13=0,0,IF(AQ13&gt;100,AQ13+(1.96*SQRT(AQ13)),CHIINV(0.025,2*(AQ13+1))/2))</f>
        <v>69.3253049762526</v>
      </c>
      <c r="AU13" s="55">
        <f t="shared" si="4"/>
        <v>19.2721541509801</v>
      </c>
      <c r="AV13" s="55">
        <f t="shared" si="4"/>
        <v>33.65306066808378</v>
      </c>
      <c r="AW13" s="55">
        <f>AR13-AU13</f>
        <v>6.456001188825724</v>
      </c>
      <c r="AX13" s="55">
        <f>AV13-AR13</f>
        <v>7.9249053282779585</v>
      </c>
      <c r="AZ13" s="53">
        <v>205</v>
      </c>
      <c r="BA13" s="53">
        <v>206</v>
      </c>
    </row>
    <row r="14" spans="1:53" s="57" customFormat="1" ht="38.25" customHeight="1">
      <c r="A14" s="60" t="s">
        <v>39</v>
      </c>
      <c r="C14" s="37"/>
      <c r="D14" s="37"/>
      <c r="E14" s="38"/>
      <c r="F14" s="38"/>
      <c r="G14" s="38"/>
      <c r="H14" s="37"/>
      <c r="I14" s="37"/>
      <c r="J14" s="39"/>
      <c r="K14" s="39"/>
      <c r="L14" s="39"/>
      <c r="M14" s="40"/>
      <c r="N14" s="40"/>
      <c r="O14" s="41"/>
      <c r="P14" s="41"/>
      <c r="S14" s="42"/>
      <c r="T14" s="43"/>
      <c r="U14" s="44"/>
      <c r="V14" s="45"/>
      <c r="W14" s="46"/>
      <c r="X14" s="46"/>
      <c r="Y14" s="47"/>
      <c r="Z14" s="47"/>
      <c r="AA14" s="47"/>
      <c r="AB14" s="47"/>
      <c r="AD14" s="42"/>
      <c r="AE14" s="48"/>
      <c r="AF14" s="44"/>
      <c r="AG14" s="49"/>
      <c r="AH14" s="50"/>
      <c r="AI14" s="50"/>
      <c r="AJ14" s="47"/>
      <c r="AK14" s="47"/>
      <c r="AL14" s="47"/>
      <c r="AM14" s="47"/>
      <c r="AO14" s="51"/>
      <c r="AP14" s="52"/>
      <c r="AQ14" s="53"/>
      <c r="AR14" s="54"/>
      <c r="AS14" s="50"/>
      <c r="AT14" s="50"/>
      <c r="AU14" s="55"/>
      <c r="AV14" s="55"/>
      <c r="AW14" s="55"/>
      <c r="AX14" s="55"/>
      <c r="AZ14" s="53"/>
      <c r="BA14" s="53"/>
    </row>
    <row r="15" spans="2:53" ht="15.75">
      <c r="B15" s="4" t="s">
        <v>40</v>
      </c>
      <c r="C15" s="37">
        <f>T15</f>
        <v>1.4349775784753362</v>
      </c>
      <c r="D15" s="37"/>
      <c r="E15" s="38">
        <f>IF(V15=0,$AB$4,Y15)</f>
        <v>0.37344583617549226</v>
      </c>
      <c r="F15" s="38">
        <f>IF($V15=0,$AB$4,Z15)</f>
        <v>1.5503451409818398</v>
      </c>
      <c r="G15" s="38"/>
      <c r="H15" s="37">
        <f>AE15</f>
        <v>11.121076233183857</v>
      </c>
      <c r="I15" s="37"/>
      <c r="J15" s="39">
        <f aca="true" t="shared" si="5" ref="J15:K17">AJ15</f>
        <v>5.312975702139961</v>
      </c>
      <c r="K15" s="39">
        <f t="shared" si="5"/>
        <v>8.480651580761943</v>
      </c>
      <c r="L15" s="39"/>
      <c r="M15" s="40">
        <f>AP15</f>
        <v>35.874439461883405</v>
      </c>
      <c r="N15" s="40"/>
      <c r="O15" s="41">
        <f aca="true" t="shared" si="6" ref="O15:P17">AU15</f>
        <v>28.08910095590136</v>
      </c>
      <c r="P15" s="41">
        <f t="shared" si="6"/>
        <v>34.705817374407175</v>
      </c>
      <c r="R15" s="4" t="s">
        <v>40</v>
      </c>
      <c r="S15" s="42">
        <v>16</v>
      </c>
      <c r="T15" s="43">
        <f>S15/AZ15*100</f>
        <v>1.4349775784753362</v>
      </c>
      <c r="U15" s="44">
        <v>9.4</v>
      </c>
      <c r="V15" s="45">
        <f>U15/BA15*100</f>
        <v>0.8529945553539021</v>
      </c>
      <c r="W15" s="46">
        <f>IF(U15&lt;1,0,IF(U15&gt;100,U15-(1.96*SQRT(U15)),CHIINV(0.975,2*U15)/2))</f>
        <v>4.1153731146539245</v>
      </c>
      <c r="X15" s="46">
        <f>IF(U15=0,0,IF(U15&gt;100,U15+(1.96*SQRT(U15)),CHIINV(0.025,2*(U15+1))/2))</f>
        <v>17.084803453619877</v>
      </c>
      <c r="Y15" s="47">
        <f aca="true" t="shared" si="7" ref="Y15:Z17">(W15/$BA15)*100</f>
        <v>0.37344583617549226</v>
      </c>
      <c r="Z15" s="47">
        <f t="shared" si="7"/>
        <v>1.5503451409818398</v>
      </c>
      <c r="AA15" s="47">
        <f>V15-Y15</f>
        <v>0.47954871917840985</v>
      </c>
      <c r="AB15" s="47">
        <f>Z15-V15</f>
        <v>0.6973505856279377</v>
      </c>
      <c r="AC15" s="4" t="s">
        <v>40</v>
      </c>
      <c r="AD15" s="42">
        <v>124</v>
      </c>
      <c r="AE15" s="48">
        <f>AD15/AZ15*100</f>
        <v>11.121076233183857</v>
      </c>
      <c r="AF15" s="44">
        <v>74.8</v>
      </c>
      <c r="AG15" s="49">
        <f>AF15/BA15*100</f>
        <v>6.787658802177858</v>
      </c>
      <c r="AH15" s="50">
        <f>IF(AF15=0,0,IF(AF15&gt;100,AF15-(1.96*SQRT(AF15)),CHIINV(0.975,2*AF15)/2))</f>
        <v>58.54899223758237</v>
      </c>
      <c r="AI15" s="50">
        <f>IF(AF15=0,0,IF(AF15&gt;100,AF15+(1.96*SQRT(AF15)),CHIINV(0.025,2*(AF15+1))/2))</f>
        <v>93.45678041999663</v>
      </c>
      <c r="AJ15" s="47">
        <f aca="true" t="shared" si="8" ref="AJ15:AK17">(AH15/$BA15)*100</f>
        <v>5.312975702139961</v>
      </c>
      <c r="AK15" s="47">
        <f t="shared" si="8"/>
        <v>8.480651580761943</v>
      </c>
      <c r="AL15" s="47">
        <f>AG15-AJ15</f>
        <v>1.4746831000378968</v>
      </c>
      <c r="AM15" s="47">
        <f>AK15-AG15</f>
        <v>1.6929927785840855</v>
      </c>
      <c r="AN15" s="4" t="s">
        <v>40</v>
      </c>
      <c r="AO15" s="51">
        <v>400</v>
      </c>
      <c r="AP15" s="52">
        <f>AO15/AZ15*100</f>
        <v>35.874439461883405</v>
      </c>
      <c r="AQ15" s="53">
        <v>346</v>
      </c>
      <c r="AR15" s="54">
        <f>AQ15/BA15*100</f>
        <v>31.397459165154263</v>
      </c>
      <c r="AS15" s="50">
        <f>IF(AQ15=0,0,IF(AQ15&gt;100,AQ15-(1.96*SQRT(AQ15)),CHIINV(0.975,2*AQ15)/2))</f>
        <v>309.54189253403297</v>
      </c>
      <c r="AT15" s="50">
        <f>IF(AQ15=0,0,IF(AQ15&gt;100,AQ15+(1.96*SQRT(AQ15)),CHIINV(0.025,2*(AQ15+1))/2))</f>
        <v>382.45810746596703</v>
      </c>
      <c r="AU15" s="55">
        <f aca="true" t="shared" si="9" ref="AU15:AV17">(AS15/$BA15)*100</f>
        <v>28.08910095590136</v>
      </c>
      <c r="AV15" s="55">
        <f t="shared" si="9"/>
        <v>34.705817374407175</v>
      </c>
      <c r="AW15" s="55">
        <f>AR15-AU15</f>
        <v>3.308358209252905</v>
      </c>
      <c r="AX15" s="55">
        <f>AV15-AR15</f>
        <v>3.308358209252912</v>
      </c>
      <c r="AZ15" s="53">
        <v>1115</v>
      </c>
      <c r="BA15" s="53">
        <v>1102</v>
      </c>
    </row>
    <row r="16" spans="2:53" ht="15.75">
      <c r="B16" s="4" t="s">
        <v>41</v>
      </c>
      <c r="C16" s="37">
        <f>T16</f>
        <v>0.8525576730190572</v>
      </c>
      <c r="D16" s="37"/>
      <c r="E16" s="38">
        <f>IF(V16=0,$AB$4,Y16)</f>
        <v>0.2987871177059301</v>
      </c>
      <c r="F16" s="38">
        <f>IF($V16=0,$AB$4,Z16)</f>
        <v>1.039020172856118</v>
      </c>
      <c r="G16" s="38"/>
      <c r="H16" s="37">
        <f>AE16</f>
        <v>10.180541624874625</v>
      </c>
      <c r="I16" s="37"/>
      <c r="J16" s="39">
        <f t="shared" si="5"/>
        <v>7.526596369201781</v>
      </c>
      <c r="K16" s="39">
        <f t="shared" si="5"/>
        <v>10.162565184990449</v>
      </c>
      <c r="L16" s="39"/>
      <c r="M16" s="40">
        <f>AP16</f>
        <v>25.827482447342025</v>
      </c>
      <c r="N16" s="40"/>
      <c r="O16" s="41">
        <f t="shared" si="6"/>
        <v>23.46839383822437</v>
      </c>
      <c r="P16" s="41">
        <f t="shared" si="6"/>
        <v>27.96309900431142</v>
      </c>
      <c r="R16" s="4" t="s">
        <v>41</v>
      </c>
      <c r="S16" s="42">
        <v>17</v>
      </c>
      <c r="T16" s="43">
        <f>S16/AZ16*100</f>
        <v>0.8525576730190572</v>
      </c>
      <c r="U16" s="44">
        <v>11.6</v>
      </c>
      <c r="V16" s="45">
        <f>U16/BA16*100</f>
        <v>0.5930470347648262</v>
      </c>
      <c r="W16" s="46">
        <f>IF(U16&lt;1,0,IF(U16&gt;100,U16-(1.96*SQRT(U16)),CHIINV(0.975,2*U16)/2))</f>
        <v>5.844276022327993</v>
      </c>
      <c r="X16" s="46">
        <f>IF(U16=0,0,IF(U16&gt;100,U16+(1.96*SQRT(U16)),CHIINV(0.025,2*(U16+1))/2))</f>
        <v>20.323234581065666</v>
      </c>
      <c r="Y16" s="47">
        <f t="shared" si="7"/>
        <v>0.2987871177059301</v>
      </c>
      <c r="Z16" s="47">
        <f t="shared" si="7"/>
        <v>1.039020172856118</v>
      </c>
      <c r="AA16" s="47">
        <f>V16-Y16</f>
        <v>0.29425991705889615</v>
      </c>
      <c r="AB16" s="47">
        <f>Z16-V16</f>
        <v>0.4459731380912917</v>
      </c>
      <c r="AC16" s="4" t="s">
        <v>41</v>
      </c>
      <c r="AD16" s="42">
        <v>203</v>
      </c>
      <c r="AE16" s="48">
        <f>AD16/AZ16*100</f>
        <v>10.180541624874625</v>
      </c>
      <c r="AF16" s="44">
        <v>173</v>
      </c>
      <c r="AG16" s="49">
        <f>AF16/BA16*100</f>
        <v>8.844580777096114</v>
      </c>
      <c r="AH16" s="50">
        <f>IF(AF16=0,0,IF(AF16&gt;100,AF16-(1.96*SQRT(AF16)),CHIINV(0.975,2*AF16)/2))</f>
        <v>147.22022498158682</v>
      </c>
      <c r="AI16" s="50">
        <f>IF(AF16=0,0,IF(AF16&gt;100,AF16+(1.96*SQRT(AF16)),CHIINV(0.025,2*(AF16+1))/2))</f>
        <v>198.77977501841318</v>
      </c>
      <c r="AJ16" s="47">
        <f t="shared" si="8"/>
        <v>7.526596369201781</v>
      </c>
      <c r="AK16" s="47">
        <f t="shared" si="8"/>
        <v>10.162565184990449</v>
      </c>
      <c r="AL16" s="47">
        <f>AG16-AJ16</f>
        <v>1.3179844078943335</v>
      </c>
      <c r="AM16" s="47">
        <f>AK16-AG16</f>
        <v>1.3179844078943344</v>
      </c>
      <c r="AN16" s="4" t="s">
        <v>41</v>
      </c>
      <c r="AO16" s="51">
        <v>515</v>
      </c>
      <c r="AP16" s="52">
        <f>AO16/AZ16*100</f>
        <v>25.827482447342025</v>
      </c>
      <c r="AQ16" s="53">
        <v>503</v>
      </c>
      <c r="AR16" s="54">
        <f>AQ16/BA16*100</f>
        <v>25.715746421267895</v>
      </c>
      <c r="AS16" s="50">
        <f>IF(AQ16=0,0,IF(AQ16&gt;100,AQ16-(1.96*SQRT(AQ16)),CHIINV(0.975,2*AQ16)/2))</f>
        <v>459.04178347566864</v>
      </c>
      <c r="AT16" s="50">
        <f>IF(AQ16=0,0,IF(AQ16&gt;100,AQ16+(1.96*SQRT(AQ16)),CHIINV(0.025,2*(AQ16+1))/2))</f>
        <v>546.9582165243314</v>
      </c>
      <c r="AU16" s="55">
        <f t="shared" si="9"/>
        <v>23.46839383822437</v>
      </c>
      <c r="AV16" s="55">
        <f t="shared" si="9"/>
        <v>27.96309900431142</v>
      </c>
      <c r="AW16" s="55">
        <f>AR16-AU16</f>
        <v>2.2473525830435257</v>
      </c>
      <c r="AX16" s="55">
        <f>AV16-AR16</f>
        <v>2.2473525830435257</v>
      </c>
      <c r="AZ16" s="53">
        <v>1994</v>
      </c>
      <c r="BA16" s="53">
        <v>1956</v>
      </c>
    </row>
    <row r="17" spans="2:53" ht="15.75">
      <c r="B17" s="4" t="s">
        <v>42</v>
      </c>
      <c r="C17" s="37">
        <f>T17</f>
        <v>0.6423982869379015</v>
      </c>
      <c r="D17" s="37"/>
      <c r="E17" s="38">
        <f>IF(V17=0,$AB$4,Y17)</f>
        <v>0.18368143391605357</v>
      </c>
      <c r="F17" s="38">
        <f>IF($V17=0,$AB$4,Z17)</f>
        <v>2.0676921524645624</v>
      </c>
      <c r="G17" s="38"/>
      <c r="H17" s="37">
        <f>AE17</f>
        <v>8.993576017130621</v>
      </c>
      <c r="I17" s="37"/>
      <c r="J17" s="39">
        <f t="shared" si="5"/>
        <v>4.938191693487493</v>
      </c>
      <c r="K17" s="39">
        <f t="shared" si="5"/>
        <v>10.074841141028697</v>
      </c>
      <c r="L17" s="39"/>
      <c r="M17" s="40">
        <f>AP17</f>
        <v>29.978586723768736</v>
      </c>
      <c r="N17" s="40"/>
      <c r="O17" s="41">
        <f t="shared" si="6"/>
        <v>24.198121667506776</v>
      </c>
      <c r="P17" s="41">
        <f t="shared" si="6"/>
        <v>34.06274789771062</v>
      </c>
      <c r="R17" s="4" t="s">
        <v>42</v>
      </c>
      <c r="S17" s="42">
        <v>3</v>
      </c>
      <c r="T17" s="43">
        <f>S17/AZ17*100</f>
        <v>0.6423982869379015</v>
      </c>
      <c r="U17" s="44">
        <v>3.8</v>
      </c>
      <c r="V17" s="45">
        <f>U17/BA17*100</f>
        <v>0.826086956521739</v>
      </c>
      <c r="W17" s="46">
        <f>IF(U17&lt;1,0,IF(U17&gt;100,U17-(1.96*SQRT(U17)),CHIINV(0.975,2*U17)/2))</f>
        <v>0.8449345960138465</v>
      </c>
      <c r="X17" s="46">
        <f>IF(U17=0,0,IF(U17&gt;100,U17+(1.96*SQRT(U17)),CHIINV(0.025,2*(U17+1))/2))</f>
        <v>9.511383901336986</v>
      </c>
      <c r="Y17" s="47">
        <f t="shared" si="7"/>
        <v>0.18368143391605357</v>
      </c>
      <c r="Z17" s="47">
        <f t="shared" si="7"/>
        <v>2.0676921524645624</v>
      </c>
      <c r="AA17" s="47">
        <f>V17-Y17</f>
        <v>0.6424055226056855</v>
      </c>
      <c r="AB17" s="47">
        <f>Z17-V17</f>
        <v>1.2416051959428234</v>
      </c>
      <c r="AC17" s="4" t="s">
        <v>42</v>
      </c>
      <c r="AD17" s="42">
        <v>42</v>
      </c>
      <c r="AE17" s="48">
        <f>AD17/AZ17*100</f>
        <v>8.993576017130621</v>
      </c>
      <c r="AF17" s="44">
        <v>33</v>
      </c>
      <c r="AG17" s="49">
        <f>AF17/BA17*100</f>
        <v>7.173913043478261</v>
      </c>
      <c r="AH17" s="50">
        <f>IF(AF17=0,0,IF(AF17&gt;100,AF17-(1.96*SQRT(AF17)),CHIINV(0.975,2*AF17)/2))</f>
        <v>22.715681790042467</v>
      </c>
      <c r="AI17" s="50">
        <f>IF(AF17=0,0,IF(AF17&gt;100,AF17+(1.96*SQRT(AF17)),CHIINV(0.025,2*(AF17+1))/2))</f>
        <v>46.344269248732004</v>
      </c>
      <c r="AJ17" s="47">
        <f t="shared" si="8"/>
        <v>4.938191693487493</v>
      </c>
      <c r="AK17" s="47">
        <f t="shared" si="8"/>
        <v>10.074841141028697</v>
      </c>
      <c r="AL17" s="47">
        <f>AG17-AJ17</f>
        <v>2.2357213499907678</v>
      </c>
      <c r="AM17" s="47">
        <f>AK17-AG17</f>
        <v>2.9009280975504366</v>
      </c>
      <c r="AN17" s="4" t="s">
        <v>42</v>
      </c>
      <c r="AO17" s="51">
        <v>140</v>
      </c>
      <c r="AP17" s="52">
        <f>AO17/AZ17*100</f>
        <v>29.978586723768736</v>
      </c>
      <c r="AQ17" s="53">
        <v>134</v>
      </c>
      <c r="AR17" s="54">
        <f>AQ17/BA17*100</f>
        <v>29.130434782608695</v>
      </c>
      <c r="AS17" s="50">
        <f>IF(AQ17=0,0,IF(AQ17&gt;100,AQ17-(1.96*SQRT(AQ17)),CHIINV(0.975,2*AQ17)/2))</f>
        <v>111.31135967053116</v>
      </c>
      <c r="AT17" s="50">
        <f>IF(AQ17=0,0,IF(AQ17&gt;100,AQ17+(1.96*SQRT(AQ17)),CHIINV(0.025,2*(AQ17+1))/2))</f>
        <v>156.68864032946885</v>
      </c>
      <c r="AU17" s="55">
        <f t="shared" si="9"/>
        <v>24.198121667506776</v>
      </c>
      <c r="AV17" s="55">
        <f t="shared" si="9"/>
        <v>34.06274789771062</v>
      </c>
      <c r="AW17" s="55">
        <f>AR17-AU17</f>
        <v>4.93231311510192</v>
      </c>
      <c r="AX17" s="55">
        <f>AV17-AR17</f>
        <v>4.932313115101927</v>
      </c>
      <c r="AZ17" s="53">
        <v>467</v>
      </c>
      <c r="BA17" s="53">
        <v>460</v>
      </c>
    </row>
    <row r="18" spans="1:53" ht="45" customHeight="1">
      <c r="A18" s="36" t="s">
        <v>43</v>
      </c>
      <c r="B18" s="4"/>
      <c r="C18" s="37"/>
      <c r="D18" s="37"/>
      <c r="E18" s="38"/>
      <c r="F18" s="38"/>
      <c r="G18" s="38"/>
      <c r="H18" s="37"/>
      <c r="I18" s="37"/>
      <c r="J18" s="39"/>
      <c r="K18" s="39"/>
      <c r="L18" s="39"/>
      <c r="M18" s="40"/>
      <c r="N18" s="40"/>
      <c r="O18" s="41"/>
      <c r="P18" s="41"/>
      <c r="S18" s="42"/>
      <c r="T18" s="43"/>
      <c r="U18" s="44"/>
      <c r="V18" s="45"/>
      <c r="W18" s="46"/>
      <c r="X18" s="46"/>
      <c r="Y18" s="47"/>
      <c r="Z18" s="47"/>
      <c r="AA18" s="47"/>
      <c r="AB18" s="47"/>
      <c r="AD18" s="42"/>
      <c r="AE18" s="48"/>
      <c r="AF18" s="44"/>
      <c r="AG18" s="49"/>
      <c r="AH18" s="50"/>
      <c r="AI18" s="50"/>
      <c r="AJ18" s="47"/>
      <c r="AK18" s="47"/>
      <c r="AL18" s="47"/>
      <c r="AM18" s="47"/>
      <c r="AO18" s="51"/>
      <c r="AP18" s="52"/>
      <c r="AQ18" s="53"/>
      <c r="AR18" s="54"/>
      <c r="AS18" s="50"/>
      <c r="AT18" s="50"/>
      <c r="AU18" s="55"/>
      <c r="AV18" s="55"/>
      <c r="AW18" s="55"/>
      <c r="AX18" s="55"/>
      <c r="AZ18" s="53"/>
      <c r="BA18" s="53"/>
    </row>
    <row r="19" spans="2:53" ht="15.75">
      <c r="B19" s="4" t="s">
        <v>44</v>
      </c>
      <c r="C19" s="37">
        <f>T19</f>
        <v>1.3850415512465373</v>
      </c>
      <c r="D19" s="37"/>
      <c r="E19" s="38">
        <f>IF(V19=0,$AB$4,Y19)</f>
        <v>0.8278011363070812</v>
      </c>
      <c r="F19" s="38">
        <f>IF($V19=0,$AB$4,Z19)</f>
        <v>2.8786451247968365</v>
      </c>
      <c r="G19" s="38"/>
      <c r="H19" s="37">
        <f>AE19</f>
        <v>7.894736842105263</v>
      </c>
      <c r="I19" s="37"/>
      <c r="J19" s="39">
        <f aca="true" t="shared" si="10" ref="J19:K21">AJ19</f>
        <v>5.623319766433287</v>
      </c>
      <c r="K19" s="39">
        <f t="shared" si="10"/>
        <v>9.819448296919632</v>
      </c>
      <c r="L19" s="39"/>
      <c r="M19" s="40">
        <f>AP19</f>
        <v>30.332409972299168</v>
      </c>
      <c r="N19" s="40"/>
      <c r="O19" s="41">
        <f aca="true" t="shared" si="11" ref="O19:P21">AU19</f>
        <v>28.500082019688598</v>
      </c>
      <c r="P19" s="41">
        <f t="shared" si="11"/>
        <v>36.93901146473067</v>
      </c>
      <c r="R19" s="4" t="s">
        <v>44</v>
      </c>
      <c r="S19" s="42">
        <v>10</v>
      </c>
      <c r="T19" s="43">
        <f>S19/AZ19*100</f>
        <v>1.3850415512465373</v>
      </c>
      <c r="U19" s="44">
        <v>11.8</v>
      </c>
      <c r="V19" s="45">
        <f>U19/BA19*100</f>
        <v>1.671388101983003</v>
      </c>
      <c r="W19" s="46">
        <f>IF(U19&lt;1,0,IF(U19&gt;100,U19-(1.96*SQRT(U19)),CHIINV(0.975,2*U19)/2))</f>
        <v>5.844276022327993</v>
      </c>
      <c r="X19" s="46">
        <f>IF(U19=0,0,IF(U19&gt;100,U19+(1.96*SQRT(U19)),CHIINV(0.025,2*(U19+1))/2))</f>
        <v>20.323234581065666</v>
      </c>
      <c r="Y19" s="47">
        <f aca="true" t="shared" si="12" ref="Y19:Z21">(W19/$BA19)*100</f>
        <v>0.8278011363070812</v>
      </c>
      <c r="Z19" s="47">
        <f t="shared" si="12"/>
        <v>2.8786451247968365</v>
      </c>
      <c r="AA19" s="47">
        <f>V19-Y19</f>
        <v>0.8435869656759218</v>
      </c>
      <c r="AB19" s="47">
        <f>Z19-V19</f>
        <v>1.2072570228138335</v>
      </c>
      <c r="AC19" s="4" t="s">
        <v>44</v>
      </c>
      <c r="AD19" s="42">
        <v>57</v>
      </c>
      <c r="AE19" s="48">
        <f>AD19/AZ19*100</f>
        <v>7.894736842105263</v>
      </c>
      <c r="AF19" s="44">
        <v>53.2</v>
      </c>
      <c r="AG19" s="49">
        <f>AF19/BA19*100</f>
        <v>7.5354107648725215</v>
      </c>
      <c r="AH19" s="50">
        <f>IF(AF19=0,0,IF(AF19&gt;100,AF19-(1.96*SQRT(AF19)),CHIINV(0.975,2*AF19)/2))</f>
        <v>39.70063755101901</v>
      </c>
      <c r="AI19" s="50">
        <f>IF(AF19=0,0,IF(AF19&gt;100,AF19+(1.96*SQRT(AF19)),CHIINV(0.025,2*(AF19+1))/2))</f>
        <v>69.3253049762526</v>
      </c>
      <c r="AJ19" s="47">
        <f aca="true" t="shared" si="13" ref="AJ19:AK21">(AH19/$BA19)*100</f>
        <v>5.623319766433287</v>
      </c>
      <c r="AK19" s="47">
        <f t="shared" si="13"/>
        <v>9.819448296919632</v>
      </c>
      <c r="AL19" s="47">
        <f>AG19-AJ19</f>
        <v>1.9120909984392345</v>
      </c>
      <c r="AM19" s="47">
        <f>AK19-AG19</f>
        <v>2.28403753204711</v>
      </c>
      <c r="AN19" s="4" t="s">
        <v>44</v>
      </c>
      <c r="AO19" s="51">
        <v>219</v>
      </c>
      <c r="AP19" s="52">
        <f>AO19/AZ19*100</f>
        <v>30.332409972299168</v>
      </c>
      <c r="AQ19" s="53">
        <v>231</v>
      </c>
      <c r="AR19" s="54">
        <f>AQ19/BA19*100</f>
        <v>32.71954674220963</v>
      </c>
      <c r="AS19" s="50">
        <f>IF(AQ19=0,0,IF(AQ19&gt;100,AQ19-(1.96*SQRT(AQ19)),CHIINV(0.975,2*AQ19)/2))</f>
        <v>201.2105790590015</v>
      </c>
      <c r="AT19" s="50">
        <f>IF(AQ19=0,0,IF(AQ19&gt;100,AQ19+(1.96*SQRT(AQ19)),CHIINV(0.025,2*(AQ19+1))/2))</f>
        <v>260.7894209409985</v>
      </c>
      <c r="AU19" s="55">
        <f aca="true" t="shared" si="14" ref="AU19:AV21">(AS19/$BA19)*100</f>
        <v>28.500082019688598</v>
      </c>
      <c r="AV19" s="55">
        <f t="shared" si="14"/>
        <v>36.93901146473067</v>
      </c>
      <c r="AW19" s="55">
        <f>AR19-AU19</f>
        <v>4.219464722521032</v>
      </c>
      <c r="AX19" s="55">
        <f>AV19-AR19</f>
        <v>4.219464722521039</v>
      </c>
      <c r="AZ19" s="53">
        <v>722</v>
      </c>
      <c r="BA19" s="53">
        <v>706</v>
      </c>
    </row>
    <row r="20" spans="2:53" ht="15.75">
      <c r="B20" s="4" t="s">
        <v>45</v>
      </c>
      <c r="C20" s="37">
        <f>T20</f>
        <v>0.2638522427440633</v>
      </c>
      <c r="D20" s="37"/>
      <c r="E20" s="38">
        <f>IF(V20=0,$AB$4,Y20)</f>
        <v>0.2557472037432089</v>
      </c>
      <c r="F20" s="38">
        <f>IF($V20=0,$AB$4,Z20)</f>
        <v>1.657882365004465</v>
      </c>
      <c r="G20" s="38"/>
      <c r="H20" s="37">
        <f>AE20</f>
        <v>8.839050131926122</v>
      </c>
      <c r="I20" s="37"/>
      <c r="J20" s="39">
        <f t="shared" si="10"/>
        <v>6.724615067997595</v>
      </c>
      <c r="K20" s="39">
        <f t="shared" si="10"/>
        <v>11.105608034568533</v>
      </c>
      <c r="L20" s="39"/>
      <c r="M20" s="40">
        <f>AP20</f>
        <v>34.300791556728235</v>
      </c>
      <c r="N20" s="40"/>
      <c r="O20" s="41">
        <f t="shared" si="11"/>
        <v>26.595797454924753</v>
      </c>
      <c r="P20" s="41">
        <f t="shared" si="11"/>
        <v>34.53020790700554</v>
      </c>
      <c r="R20" s="4" t="s">
        <v>45</v>
      </c>
      <c r="S20" s="42">
        <v>2</v>
      </c>
      <c r="T20" s="43">
        <f>S20/AZ20*100</f>
        <v>0.2638522427440633</v>
      </c>
      <c r="U20" s="44">
        <v>5.8</v>
      </c>
      <c r="V20" s="45">
        <f>U20/BA20*100</f>
        <v>0.7774798927613941</v>
      </c>
      <c r="W20" s="46">
        <f>IF(U20&lt;1,0,IF(U20&gt;100,U20-(1.96*SQRT(U20)),CHIINV(0.975,2*U20)/2))</f>
        <v>1.9078741399243384</v>
      </c>
      <c r="X20" s="46">
        <f>IF(U20=0,0,IF(U20&gt;100,U20+(1.96*SQRT(U20)),CHIINV(0.025,2*(U20+1))/2))</f>
        <v>12.367802442933309</v>
      </c>
      <c r="Y20" s="47">
        <f t="shared" si="12"/>
        <v>0.2557472037432089</v>
      </c>
      <c r="Z20" s="47">
        <f t="shared" si="12"/>
        <v>1.657882365004465</v>
      </c>
      <c r="AA20" s="47">
        <f>V20-Y20</f>
        <v>0.5217326890181851</v>
      </c>
      <c r="AB20" s="47">
        <f>Z20-V20</f>
        <v>0.8804024722430709</v>
      </c>
      <c r="AC20" s="4" t="s">
        <v>45</v>
      </c>
      <c r="AD20" s="42">
        <v>67</v>
      </c>
      <c r="AE20" s="48">
        <f>AD20/AZ20*100</f>
        <v>8.839050131926122</v>
      </c>
      <c r="AF20" s="44">
        <v>65.4</v>
      </c>
      <c r="AG20" s="49">
        <f>AF20/BA20*100</f>
        <v>8.766756032171582</v>
      </c>
      <c r="AH20" s="50">
        <f>IF(AF20=0,0,IF(AF20&gt;100,AF20-(1.96*SQRT(AF20)),CHIINV(0.975,2*AF20)/2))</f>
        <v>50.16562840726206</v>
      </c>
      <c r="AI20" s="50">
        <f>IF(AF20=0,0,IF(AF20&gt;100,AF20+(1.96*SQRT(AF20)),CHIINV(0.025,2*(AF20+1))/2))</f>
        <v>82.84783593788126</v>
      </c>
      <c r="AJ20" s="47">
        <f t="shared" si="13"/>
        <v>6.724615067997595</v>
      </c>
      <c r="AK20" s="47">
        <f t="shared" si="13"/>
        <v>11.105608034568533</v>
      </c>
      <c r="AL20" s="47">
        <f>AG20-AJ20</f>
        <v>2.0421409641739867</v>
      </c>
      <c r="AM20" s="47">
        <f>AK20-AG20</f>
        <v>2.3388520023969512</v>
      </c>
      <c r="AN20" s="4" t="s">
        <v>45</v>
      </c>
      <c r="AO20" s="51">
        <v>260</v>
      </c>
      <c r="AP20" s="52">
        <f>AO20/AZ20*100</f>
        <v>34.300791556728235</v>
      </c>
      <c r="AQ20" s="53">
        <v>228</v>
      </c>
      <c r="AR20" s="54">
        <f>AQ20/BA20*100</f>
        <v>30.563002680965145</v>
      </c>
      <c r="AS20" s="50">
        <f>IF(AQ20=0,0,IF(AQ20&gt;100,AQ20-(1.96*SQRT(AQ20)),CHIINV(0.975,2*AQ20)/2))</f>
        <v>198.40464901373866</v>
      </c>
      <c r="AT20" s="50">
        <f>IF(AQ20=0,0,IF(AQ20&gt;100,AQ20+(1.96*SQRT(AQ20)),CHIINV(0.025,2*(AQ20+1))/2))</f>
        <v>257.59535098626134</v>
      </c>
      <c r="AU20" s="55">
        <f t="shared" si="14"/>
        <v>26.595797454924753</v>
      </c>
      <c r="AV20" s="55">
        <f t="shared" si="14"/>
        <v>34.53020790700554</v>
      </c>
      <c r="AW20" s="55">
        <f>AR20-AU20</f>
        <v>3.9672052260403916</v>
      </c>
      <c r="AX20" s="55">
        <f>AV20-AR20</f>
        <v>3.967205226040395</v>
      </c>
      <c r="AZ20" s="53">
        <v>758</v>
      </c>
      <c r="BA20" s="53">
        <v>746</v>
      </c>
    </row>
    <row r="21" spans="2:53" ht="15.75">
      <c r="B21" s="4" t="s">
        <v>46</v>
      </c>
      <c r="C21" s="37">
        <f>T21</f>
        <v>1.1482254697286012</v>
      </c>
      <c r="D21" s="37"/>
      <c r="E21" s="38">
        <f>IF(V21=0,$AB$4,Y21)</f>
        <v>0.2296031552017208</v>
      </c>
      <c r="F21" s="38">
        <f>IF($V21=0,$AB$4,Z21)</f>
        <v>1.3617803986280477</v>
      </c>
      <c r="G21" s="38"/>
      <c r="H21" s="37">
        <f>AE21</f>
        <v>9.290187891440501</v>
      </c>
      <c r="I21" s="37"/>
      <c r="J21" s="39">
        <f t="shared" si="10"/>
        <v>6.940071276178321</v>
      </c>
      <c r="K21" s="39">
        <f t="shared" si="10"/>
        <v>10.786697687394543</v>
      </c>
      <c r="L21" s="39"/>
      <c r="M21" s="40">
        <f>AP21</f>
        <v>25.260960334029225</v>
      </c>
      <c r="N21" s="40"/>
      <c r="O21" s="41">
        <f t="shared" si="11"/>
        <v>22.837297073029184</v>
      </c>
      <c r="P21" s="41">
        <f t="shared" si="11"/>
        <v>29.300346305490105</v>
      </c>
      <c r="R21" s="4" t="s">
        <v>46</v>
      </c>
      <c r="S21" s="42">
        <v>11</v>
      </c>
      <c r="T21" s="43">
        <f>S21/AZ21*100</f>
        <v>1.1482254697286012</v>
      </c>
      <c r="U21" s="44">
        <v>6.4</v>
      </c>
      <c r="V21" s="45">
        <f>U21/BA21*100</f>
        <v>0.667361835245047</v>
      </c>
      <c r="W21" s="46">
        <f>IF(U21&lt;1,0,IF(U21&gt;100,U21-(1.96*SQRT(U21)),CHIINV(0.975,2*U21)/2))</f>
        <v>2.2018942583845025</v>
      </c>
      <c r="X21" s="46">
        <f>IF(U21=0,0,IF(U21&gt;100,U21+(1.96*SQRT(U21)),CHIINV(0.025,2*(U21+1))/2))</f>
        <v>13.059474022842977</v>
      </c>
      <c r="Y21" s="47">
        <f t="shared" si="12"/>
        <v>0.2296031552017208</v>
      </c>
      <c r="Z21" s="47">
        <f t="shared" si="12"/>
        <v>1.3617803986280477</v>
      </c>
      <c r="AA21" s="47">
        <f>V21-Y21</f>
        <v>0.4377586800433262</v>
      </c>
      <c r="AB21" s="47">
        <f>Z21-V21</f>
        <v>0.6944185633830007</v>
      </c>
      <c r="AC21" s="4" t="s">
        <v>46</v>
      </c>
      <c r="AD21" s="42">
        <v>89</v>
      </c>
      <c r="AE21" s="48">
        <f>AD21/AZ21*100</f>
        <v>9.290187891440501</v>
      </c>
      <c r="AF21" s="44">
        <v>83.6</v>
      </c>
      <c r="AG21" s="49">
        <f>AF21/BA21*100</f>
        <v>8.717413972888425</v>
      </c>
      <c r="AH21" s="50">
        <f>IF(AF21=0,0,IF(AF21&gt;100,AF21-(1.96*SQRT(AF21)),CHIINV(0.975,2*AF21)/2))</f>
        <v>66.5552835385501</v>
      </c>
      <c r="AI21" s="50">
        <f>IF(AF21=0,0,IF(AF21&gt;100,AF21+(1.96*SQRT(AF21)),CHIINV(0.025,2*(AF21+1))/2))</f>
        <v>103.44443082211367</v>
      </c>
      <c r="AJ21" s="47">
        <f t="shared" si="13"/>
        <v>6.940071276178321</v>
      </c>
      <c r="AK21" s="47">
        <f t="shared" si="13"/>
        <v>10.786697687394543</v>
      </c>
      <c r="AL21" s="47">
        <f>AG21-AJ21</f>
        <v>1.7773426967101038</v>
      </c>
      <c r="AM21" s="47">
        <f>AK21-AG21</f>
        <v>2.0692837145061187</v>
      </c>
      <c r="AN21" s="4" t="s">
        <v>46</v>
      </c>
      <c r="AO21" s="51">
        <v>242</v>
      </c>
      <c r="AP21" s="52">
        <f>AO21/AZ21*100</f>
        <v>25.260960334029225</v>
      </c>
      <c r="AQ21" s="53">
        <v>250</v>
      </c>
      <c r="AR21" s="54">
        <f>AQ21/BA21*100</f>
        <v>26.068821689259646</v>
      </c>
      <c r="AS21" s="50">
        <f>IF(AQ21=0,0,IF(AQ21&gt;100,AQ21-(1.96*SQRT(AQ21)),CHIINV(0.975,2*AQ21)/2))</f>
        <v>219.00967893034988</v>
      </c>
      <c r="AT21" s="50">
        <f>IF(AQ21=0,0,IF(AQ21&gt;100,AQ21+(1.96*SQRT(AQ21)),CHIINV(0.025,2*(AQ21+1))/2))</f>
        <v>280.9903210696501</v>
      </c>
      <c r="AU21" s="55">
        <f t="shared" si="14"/>
        <v>22.837297073029184</v>
      </c>
      <c r="AV21" s="55">
        <f t="shared" si="14"/>
        <v>29.300346305490105</v>
      </c>
      <c r="AW21" s="55">
        <f>AR21-AU21</f>
        <v>3.2315246162304625</v>
      </c>
      <c r="AX21" s="55">
        <f>AV21-AR21</f>
        <v>3.231524616230459</v>
      </c>
      <c r="AZ21" s="53">
        <v>958</v>
      </c>
      <c r="BA21" s="53">
        <v>959</v>
      </c>
    </row>
    <row r="22" spans="2:53" ht="24.75" customHeight="1">
      <c r="B22" s="4"/>
      <c r="C22" s="37"/>
      <c r="D22" s="37"/>
      <c r="E22" s="38"/>
      <c r="F22" s="38"/>
      <c r="G22" s="38"/>
      <c r="H22" s="37"/>
      <c r="I22" s="37"/>
      <c r="J22" s="39"/>
      <c r="K22" s="39"/>
      <c r="L22" s="39"/>
      <c r="M22" s="40"/>
      <c r="N22" s="40"/>
      <c r="O22" s="41"/>
      <c r="P22" s="41"/>
      <c r="S22" s="42"/>
      <c r="T22" s="43"/>
      <c r="U22" s="44"/>
      <c r="V22" s="45"/>
      <c r="W22" s="46"/>
      <c r="X22" s="46"/>
      <c r="Y22" s="47"/>
      <c r="Z22" s="47"/>
      <c r="AA22" s="47"/>
      <c r="AB22" s="47"/>
      <c r="AD22" s="42"/>
      <c r="AE22" s="48"/>
      <c r="AF22" s="44"/>
      <c r="AG22" s="49"/>
      <c r="AH22" s="50"/>
      <c r="AI22" s="50"/>
      <c r="AJ22" s="47"/>
      <c r="AK22" s="47"/>
      <c r="AL22" s="47"/>
      <c r="AM22" s="47"/>
      <c r="AO22" s="51"/>
      <c r="AP22" s="52"/>
      <c r="AQ22" s="53"/>
      <c r="AR22" s="54"/>
      <c r="AS22" s="50"/>
      <c r="AT22" s="50"/>
      <c r="AU22" s="55"/>
      <c r="AV22" s="55"/>
      <c r="AW22" s="55"/>
      <c r="AX22" s="55"/>
      <c r="AZ22" s="53"/>
      <c r="BA22" s="53"/>
    </row>
    <row r="23" spans="2:53" ht="15.75">
      <c r="B23" s="36" t="s">
        <v>47</v>
      </c>
      <c r="C23" s="37">
        <f>T23</f>
        <v>0.5931784478497282</v>
      </c>
      <c r="D23" s="37"/>
      <c r="E23" s="38">
        <f>IF(V23=0,$AB$4,Y23)</f>
        <v>0.45522063188128237</v>
      </c>
      <c r="F23" s="38">
        <f>IF($V23=0,$AB$4,Z23)</f>
        <v>1.2933298945751464</v>
      </c>
      <c r="G23" s="38"/>
      <c r="H23" s="37">
        <f>AE23</f>
        <v>5.83292140385566</v>
      </c>
      <c r="I23" s="37"/>
      <c r="J23" s="39">
        <f>AJ23</f>
        <v>5.294834233765005</v>
      </c>
      <c r="K23" s="39">
        <f>AK23</f>
        <v>7.507555014617273</v>
      </c>
      <c r="L23" s="39"/>
      <c r="M23" s="40">
        <f>AP23</f>
        <v>25.704399406821555</v>
      </c>
      <c r="N23" s="40"/>
      <c r="O23" s="41">
        <f>AU23</f>
        <v>25.13649363814447</v>
      </c>
      <c r="P23" s="41">
        <f>AV23</f>
        <v>29.716667138361252</v>
      </c>
      <c r="R23" s="36" t="s">
        <v>47</v>
      </c>
      <c r="S23" s="42">
        <v>12</v>
      </c>
      <c r="T23" s="43">
        <f>S23/AZ23*100</f>
        <v>0.5931784478497282</v>
      </c>
      <c r="U23" s="44">
        <v>16</v>
      </c>
      <c r="V23" s="45">
        <f>U23/BA23*100</f>
        <v>0.7964161274265804</v>
      </c>
      <c r="W23" s="46">
        <f>IF(U23&lt;1,0,IF(U23&gt;100,U23-(1.96*SQRT(U23)),CHIINV(0.975,2*U23)/2))</f>
        <v>9.145382494494964</v>
      </c>
      <c r="X23" s="46">
        <f>IF(U23=0,0,IF(U23&gt;100,U23+(1.96*SQRT(U23)),CHIINV(0.025,2*(U23+1))/2))</f>
        <v>25.98299758201469</v>
      </c>
      <c r="Y23" s="47">
        <f>(W23/$BA23)*100</f>
        <v>0.45522063188128237</v>
      </c>
      <c r="Z23" s="47">
        <f>(X23/$BA23)*100</f>
        <v>1.2933298945751464</v>
      </c>
      <c r="AA23" s="47">
        <f>V23-Y23</f>
        <v>0.34119549554529804</v>
      </c>
      <c r="AB23" s="47">
        <f>Z23-V23</f>
        <v>0.49691376714856594</v>
      </c>
      <c r="AC23" s="36" t="s">
        <v>47</v>
      </c>
      <c r="AD23" s="42">
        <v>118</v>
      </c>
      <c r="AE23" s="48">
        <f>AD23/AZ23*100</f>
        <v>5.83292140385566</v>
      </c>
      <c r="AF23" s="44">
        <v>128.6</v>
      </c>
      <c r="AG23" s="49">
        <f>AF23/BA23*100</f>
        <v>6.401194624191139</v>
      </c>
      <c r="AH23" s="50">
        <f>IF(AF23=0,0,IF(AF23&gt;100,AF23-(1.96*SQRT(AF23)),CHIINV(0.975,2*AF23)/2))</f>
        <v>106.37321975633897</v>
      </c>
      <c r="AI23" s="50">
        <f>IF(AF23=0,0,IF(AF23&gt;100,AF23+(1.96*SQRT(AF23)),CHIINV(0.025,2*(AF23+1))/2))</f>
        <v>150.826780243661</v>
      </c>
      <c r="AJ23" s="47">
        <f>(AH23/$BA23)*100</f>
        <v>5.294834233765005</v>
      </c>
      <c r="AK23" s="47">
        <f>(AI23/$BA23)*100</f>
        <v>7.507555014617273</v>
      </c>
      <c r="AL23" s="47">
        <f>AG23-AJ23</f>
        <v>1.1063603904261337</v>
      </c>
      <c r="AM23" s="47">
        <f>AK23-AG23</f>
        <v>1.1063603904261337</v>
      </c>
      <c r="AN23" s="36" t="s">
        <v>47</v>
      </c>
      <c r="AO23" s="51">
        <v>520</v>
      </c>
      <c r="AP23" s="52">
        <f>AO23/AZ23*100</f>
        <v>25.704399406821555</v>
      </c>
      <c r="AQ23" s="53">
        <v>551</v>
      </c>
      <c r="AR23" s="54">
        <f>AQ23/BA23*100</f>
        <v>27.426580388252862</v>
      </c>
      <c r="AS23" s="50">
        <f>IF(AQ23=0,0,IF(AQ23&gt;100,AQ23-(1.96*SQRT(AQ23)),CHIINV(0.975,2*AQ23)/2))</f>
        <v>504.9921571903224</v>
      </c>
      <c r="AT23" s="50">
        <f>IF(AQ23=0,0,IF(AQ23&gt;100,AQ23+(1.96*SQRT(AQ23)),CHIINV(0.025,2*(AQ23+1))/2))</f>
        <v>597.0078428096775</v>
      </c>
      <c r="AU23" s="55">
        <f>(AS23/$BA23)*100</f>
        <v>25.13649363814447</v>
      </c>
      <c r="AV23" s="55">
        <f>(AT23/$BA23)*100</f>
        <v>29.716667138361252</v>
      </c>
      <c r="AW23" s="55">
        <f>AR23-AU23</f>
        <v>2.2900867501083937</v>
      </c>
      <c r="AX23" s="55">
        <f>AV23-AR23</f>
        <v>2.29008675010839</v>
      </c>
      <c r="AZ23" s="53">
        <v>2023</v>
      </c>
      <c r="BA23" s="53">
        <v>2009</v>
      </c>
    </row>
    <row r="24" spans="1:53" ht="38.25" customHeight="1">
      <c r="A24" s="36" t="s">
        <v>48</v>
      </c>
      <c r="B24" s="4"/>
      <c r="C24" s="37"/>
      <c r="D24" s="37"/>
      <c r="E24" s="38"/>
      <c r="F24" s="38"/>
      <c r="G24" s="38"/>
      <c r="H24" s="37"/>
      <c r="I24" s="37"/>
      <c r="J24" s="39"/>
      <c r="K24" s="39"/>
      <c r="L24" s="39"/>
      <c r="M24" s="40"/>
      <c r="N24" s="40"/>
      <c r="O24" s="41"/>
      <c r="P24" s="41"/>
      <c r="S24" s="42"/>
      <c r="T24" s="43"/>
      <c r="U24" s="44"/>
      <c r="V24" s="45"/>
      <c r="W24" s="46"/>
      <c r="X24" s="46"/>
      <c r="Y24" s="47"/>
      <c r="Z24" s="47"/>
      <c r="AA24" s="47"/>
      <c r="AB24" s="47"/>
      <c r="AD24" s="42"/>
      <c r="AE24" s="48"/>
      <c r="AF24" s="44"/>
      <c r="AG24" s="49"/>
      <c r="AH24" s="50"/>
      <c r="AI24" s="50"/>
      <c r="AJ24" s="47"/>
      <c r="AK24" s="47"/>
      <c r="AL24" s="47"/>
      <c r="AM24" s="47"/>
      <c r="AO24" s="51"/>
      <c r="AP24" s="52"/>
      <c r="AQ24" s="53"/>
      <c r="AR24" s="54"/>
      <c r="AS24" s="50"/>
      <c r="AT24" s="50"/>
      <c r="AU24" s="55"/>
      <c r="AV24" s="55"/>
      <c r="AW24" s="55"/>
      <c r="AX24" s="55"/>
      <c r="AZ24" s="53"/>
      <c r="BA24" s="53"/>
    </row>
    <row r="25" spans="2:53" ht="15.75">
      <c r="B25" s="4" t="s">
        <v>49</v>
      </c>
      <c r="C25" s="37">
        <f>T25</f>
        <v>1.0568031704095113</v>
      </c>
      <c r="D25" s="37"/>
      <c r="E25" s="38">
        <f>IF(V25=0,$AB$4,Y25)</f>
        <v>0.6239804806048586</v>
      </c>
      <c r="F25" s="38">
        <f>IF($V25=0,$AB$4,Z25)</f>
        <v>1.4918752093331655</v>
      </c>
      <c r="G25" s="38"/>
      <c r="H25" s="37">
        <f>AE25</f>
        <v>8.366358432408632</v>
      </c>
      <c r="I25" s="37"/>
      <c r="J25" s="39">
        <f aca="true" t="shared" si="15" ref="J25:K29">AJ25</f>
        <v>6.436200659249282</v>
      </c>
      <c r="K25" s="39">
        <f t="shared" si="15"/>
        <v>8.697983238682967</v>
      </c>
      <c r="L25" s="39"/>
      <c r="M25" s="40">
        <f>AP25</f>
        <v>53.89696169088507</v>
      </c>
      <c r="N25" s="40"/>
      <c r="O25" s="41">
        <f aca="true" t="shared" si="16" ref="O25:P29">AU25</f>
        <v>51.94472219286046</v>
      </c>
      <c r="P25" s="41">
        <f t="shared" si="16"/>
        <v>58.04207939094949</v>
      </c>
      <c r="R25" s="4" t="s">
        <v>49</v>
      </c>
      <c r="S25" s="42">
        <v>24</v>
      </c>
      <c r="T25" s="43">
        <f>S25/AZ25*100</f>
        <v>1.0568031704095113</v>
      </c>
      <c r="U25" s="44">
        <v>22.6</v>
      </c>
      <c r="V25" s="45">
        <f>U25/BA25*100</f>
        <v>0.994280686317642</v>
      </c>
      <c r="W25" s="46">
        <f>IF(U25&lt;1,0,IF(U25&gt;100,U25-(1.96*SQRT(U25)),CHIINV(0.975,2*U25)/2))</f>
        <v>14.183076324148434</v>
      </c>
      <c r="X25" s="46">
        <f>IF(U25=0,0,IF(U25&gt;100,U25+(1.96*SQRT(U25)),CHIINV(0.025,2*(U25+1))/2))</f>
        <v>33.91032350814285</v>
      </c>
      <c r="Y25" s="47">
        <f aca="true" t="shared" si="17" ref="Y25:Z29">(W25/$BA25)*100</f>
        <v>0.6239804806048586</v>
      </c>
      <c r="Z25" s="47">
        <f t="shared" si="17"/>
        <v>1.4918752093331655</v>
      </c>
      <c r="AA25" s="47">
        <f>V25-Y25</f>
        <v>0.37030020571278344</v>
      </c>
      <c r="AB25" s="47">
        <f>Z25-V25</f>
        <v>0.49759452301552354</v>
      </c>
      <c r="AC25" s="4" t="s">
        <v>49</v>
      </c>
      <c r="AD25" s="42">
        <v>190</v>
      </c>
      <c r="AE25" s="48">
        <f>AD25/AZ25*100</f>
        <v>8.366358432408632</v>
      </c>
      <c r="AF25" s="44">
        <v>172</v>
      </c>
      <c r="AG25" s="49">
        <f>AF25/BA25*100</f>
        <v>7.567091948966125</v>
      </c>
      <c r="AH25" s="50">
        <f>IF(AF25=0,0,IF(AF25&gt;100,AF25-(1.96*SQRT(AF25)),CHIINV(0.975,2*AF25)/2))</f>
        <v>146.29484098473617</v>
      </c>
      <c r="AI25" s="50">
        <f>IF(AF25=0,0,IF(AF25&gt;100,AF25+(1.96*SQRT(AF25)),CHIINV(0.025,2*(AF25+1))/2))</f>
        <v>197.70515901526383</v>
      </c>
      <c r="AJ25" s="47">
        <f aca="true" t="shared" si="18" ref="AJ25:AK29">(AH25/$BA25)*100</f>
        <v>6.436200659249282</v>
      </c>
      <c r="AK25" s="47">
        <f t="shared" si="18"/>
        <v>8.697983238682967</v>
      </c>
      <c r="AL25" s="47">
        <f>AG25-AJ25</f>
        <v>1.1308912897168426</v>
      </c>
      <c r="AM25" s="47">
        <f>AK25-AG25</f>
        <v>1.1308912897168426</v>
      </c>
      <c r="AN25" s="4" t="s">
        <v>49</v>
      </c>
      <c r="AO25" s="51">
        <v>1224</v>
      </c>
      <c r="AP25" s="52">
        <f>AO25/AZ25*100</f>
        <v>53.89696169088507</v>
      </c>
      <c r="AQ25" s="53">
        <v>1250</v>
      </c>
      <c r="AR25" s="54">
        <f>AQ25/BA25*100</f>
        <v>54.99340079190497</v>
      </c>
      <c r="AS25" s="50">
        <f>IF(AQ25=0,0,IF(AQ25&gt;100,AQ25-(1.96*SQRT(AQ25)),CHIINV(0.975,2*AQ25)/2))</f>
        <v>1180.7035354437182</v>
      </c>
      <c r="AT25" s="50">
        <f>IF(AQ25=0,0,IF(AQ25&gt;100,AQ25+(1.96*SQRT(AQ25)),CHIINV(0.025,2*(AQ25+1))/2))</f>
        <v>1319.2964645562818</v>
      </c>
      <c r="AU25" s="55">
        <f aca="true" t="shared" si="19" ref="AU25:AV29">(AS25/$BA25)*100</f>
        <v>51.94472219286046</v>
      </c>
      <c r="AV25" s="55">
        <f t="shared" si="19"/>
        <v>58.04207939094949</v>
      </c>
      <c r="AW25" s="55">
        <f>AR25-AU25</f>
        <v>3.048678599044507</v>
      </c>
      <c r="AX25" s="55">
        <f>AV25-AR25</f>
        <v>3.0486785990445213</v>
      </c>
      <c r="AZ25" s="53">
        <v>2271</v>
      </c>
      <c r="BA25" s="53">
        <v>2273</v>
      </c>
    </row>
    <row r="26" spans="2:53" ht="15.75">
      <c r="B26" s="4" t="s">
        <v>50</v>
      </c>
      <c r="C26" s="37">
        <f>T26</f>
        <v>0.570884871550904</v>
      </c>
      <c r="D26" s="37"/>
      <c r="E26" s="38">
        <f>IF(V26=0,$AB$4,Y26)</f>
        <v>0.3001983613361345</v>
      </c>
      <c r="F26" s="38">
        <f>IF($V26=0,$AB$4,Z26)</f>
        <v>1.4473158724953568</v>
      </c>
      <c r="G26" s="38"/>
      <c r="H26" s="37">
        <f>AE26</f>
        <v>7.1360608943863</v>
      </c>
      <c r="I26" s="37"/>
      <c r="J26" s="39">
        <f t="shared" si="15"/>
        <v>5.401300742153833</v>
      </c>
      <c r="K26" s="39">
        <f t="shared" si="15"/>
        <v>8.693392544029473</v>
      </c>
      <c r="L26" s="39"/>
      <c r="M26" s="40">
        <f>AP26</f>
        <v>50.903901046622266</v>
      </c>
      <c r="N26" s="40"/>
      <c r="O26" s="41">
        <f t="shared" si="16"/>
        <v>43.27830804370829</v>
      </c>
      <c r="P26" s="41">
        <f t="shared" si="16"/>
        <v>51.64019627076918</v>
      </c>
      <c r="R26" s="4" t="s">
        <v>50</v>
      </c>
      <c r="S26" s="42">
        <v>6</v>
      </c>
      <c r="T26" s="43">
        <f>S26/AZ26*100</f>
        <v>0.570884871550904</v>
      </c>
      <c r="U26" s="44">
        <v>7.8</v>
      </c>
      <c r="V26" s="45">
        <f>U26/BA26*100</f>
        <v>0.74784276126558</v>
      </c>
      <c r="W26" s="46">
        <f>IF(U26&lt;1,0,IF(U26&gt;100,U26-(1.96*SQRT(U26)),CHIINV(0.975,2*U26)/2))</f>
        <v>3.131068908735883</v>
      </c>
      <c r="X26" s="46">
        <f>IF(U26=0,0,IF(U26&gt;100,U26+(1.96*SQRT(U26)),CHIINV(0.025,2*(U26+1))/2))</f>
        <v>15.09550455012657</v>
      </c>
      <c r="Y26" s="47">
        <f t="shared" si="17"/>
        <v>0.3001983613361345</v>
      </c>
      <c r="Z26" s="47">
        <f t="shared" si="17"/>
        <v>1.4473158724953568</v>
      </c>
      <c r="AA26" s="47">
        <f>V26-Y26</f>
        <v>0.44764439992944555</v>
      </c>
      <c r="AB26" s="47">
        <f>Z26-V26</f>
        <v>0.6994731112297767</v>
      </c>
      <c r="AC26" s="4" t="s">
        <v>50</v>
      </c>
      <c r="AD26" s="42">
        <v>75</v>
      </c>
      <c r="AE26" s="48">
        <f>AD26/AZ26*100</f>
        <v>7.1360608943863</v>
      </c>
      <c r="AF26" s="44">
        <v>72</v>
      </c>
      <c r="AG26" s="49">
        <f>AF26/BA26*100</f>
        <v>6.903163950143816</v>
      </c>
      <c r="AH26" s="50">
        <f>IF(AF26=0,0,IF(AF26&gt;100,AF26-(1.96*SQRT(AF26)),CHIINV(0.975,2*AF26)/2))</f>
        <v>56.335566740664476</v>
      </c>
      <c r="AI26" s="50">
        <f>IF(AF26=0,0,IF(AF26&gt;100,AF26+(1.96*SQRT(AF26)),CHIINV(0.025,2*(AF26+1))/2))</f>
        <v>90.67208423422741</v>
      </c>
      <c r="AJ26" s="47">
        <f t="shared" si="18"/>
        <v>5.401300742153833</v>
      </c>
      <c r="AK26" s="47">
        <f t="shared" si="18"/>
        <v>8.693392544029473</v>
      </c>
      <c r="AL26" s="47">
        <f>AG26-AJ26</f>
        <v>1.5018632079899836</v>
      </c>
      <c r="AM26" s="47">
        <f>AK26-AG26</f>
        <v>1.790228593885657</v>
      </c>
      <c r="AN26" s="4" t="s">
        <v>50</v>
      </c>
      <c r="AO26" s="51">
        <v>535</v>
      </c>
      <c r="AP26" s="52">
        <f>AO26/AZ26*100</f>
        <v>50.903901046622266</v>
      </c>
      <c r="AQ26" s="53">
        <v>495</v>
      </c>
      <c r="AR26" s="54">
        <f>AQ26/BA26*100</f>
        <v>47.45925215723874</v>
      </c>
      <c r="AS26" s="50">
        <f>IF(AQ26=0,0,IF(AQ26&gt;100,AQ26-(1.96*SQRT(AQ26)),CHIINV(0.975,2*AQ26)/2))</f>
        <v>451.3927528958775</v>
      </c>
      <c r="AT26" s="50">
        <f>IF(AQ26=0,0,IF(AQ26&gt;100,AQ26+(1.96*SQRT(AQ26)),CHIINV(0.025,2*(AQ26+1))/2))</f>
        <v>538.6072471041225</v>
      </c>
      <c r="AU26" s="55">
        <f t="shared" si="19"/>
        <v>43.27830804370829</v>
      </c>
      <c r="AV26" s="55">
        <f t="shared" si="19"/>
        <v>51.64019627076918</v>
      </c>
      <c r="AW26" s="55">
        <f>AR26-AU26</f>
        <v>4.180944113530444</v>
      </c>
      <c r="AX26" s="55">
        <f>AV26-AR26</f>
        <v>4.180944113530444</v>
      </c>
      <c r="AZ26" s="53">
        <v>1051</v>
      </c>
      <c r="BA26" s="53">
        <v>1043</v>
      </c>
    </row>
    <row r="27" spans="2:53" ht="15.75">
      <c r="B27" s="4" t="s">
        <v>51</v>
      </c>
      <c r="C27" s="37">
        <f>T27</f>
        <v>0.9823182711198428</v>
      </c>
      <c r="D27" s="37"/>
      <c r="E27" s="38">
        <f>IF(V27=0,$AB$4,Y27)</f>
        <v>0.3183306655413821</v>
      </c>
      <c r="F27" s="38">
        <f>IF($V27=0,$AB$4,Z27)</f>
        <v>2.2879082509046347</v>
      </c>
      <c r="G27" s="38"/>
      <c r="H27" s="37">
        <f>AE27</f>
        <v>6.286836935166994</v>
      </c>
      <c r="I27" s="37"/>
      <c r="J27" s="39">
        <f t="shared" si="15"/>
        <v>4.049327288591902</v>
      </c>
      <c r="K27" s="39">
        <f t="shared" si="15"/>
        <v>8.512704975994081</v>
      </c>
      <c r="L27" s="39"/>
      <c r="M27" s="40">
        <f>AP27</f>
        <v>40.66797642436149</v>
      </c>
      <c r="N27" s="40"/>
      <c r="O27" s="41">
        <f t="shared" si="16"/>
        <v>34.87621721861993</v>
      </c>
      <c r="P27" s="41">
        <f t="shared" si="16"/>
        <v>45.908096506870265</v>
      </c>
      <c r="R27" s="4" t="s">
        <v>51</v>
      </c>
      <c r="S27" s="42">
        <v>5</v>
      </c>
      <c r="T27" s="43">
        <f>S27/AZ27*100</f>
        <v>0.9823182711198428</v>
      </c>
      <c r="U27" s="44">
        <v>5</v>
      </c>
      <c r="V27" s="45">
        <f>U27/BA27*100</f>
        <v>0.9803921568627451</v>
      </c>
      <c r="W27" s="46">
        <f>IF(U27&lt;1,0,IF(U27&gt;100,U27-(1.96*SQRT(U27)),CHIINV(0.975,2*U27)/2))</f>
        <v>1.623486394261049</v>
      </c>
      <c r="X27" s="46">
        <f>IF(U27=0,0,IF(U27&gt;100,U27+(1.96*SQRT(U27)),CHIINV(0.025,2*(U27+1))/2))</f>
        <v>11.668332079613638</v>
      </c>
      <c r="Y27" s="47">
        <f t="shared" si="17"/>
        <v>0.3183306655413821</v>
      </c>
      <c r="Z27" s="47">
        <f t="shared" si="17"/>
        <v>2.2879082509046347</v>
      </c>
      <c r="AA27" s="47">
        <f>V27-Y27</f>
        <v>0.6620614913213629</v>
      </c>
      <c r="AB27" s="47">
        <f>Z27-V27</f>
        <v>1.3075160940418895</v>
      </c>
      <c r="AC27" s="4" t="s">
        <v>51</v>
      </c>
      <c r="AD27" s="42">
        <v>32</v>
      </c>
      <c r="AE27" s="48">
        <f>AD27/AZ27*100</f>
        <v>6.286836935166994</v>
      </c>
      <c r="AF27" s="44">
        <v>30.6</v>
      </c>
      <c r="AG27" s="49">
        <f>AF27/BA27*100</f>
        <v>6.000000000000001</v>
      </c>
      <c r="AH27" s="50">
        <f>IF(AF27=0,0,IF(AF27&gt;100,AF27-(1.96*SQRT(AF27)),CHIINV(0.975,2*AF27)/2))</f>
        <v>20.6515691718187</v>
      </c>
      <c r="AI27" s="50">
        <f>IF(AF27=0,0,IF(AF27&gt;100,AF27+(1.96*SQRT(AF27)),CHIINV(0.025,2*(AF27+1))/2))</f>
        <v>43.41479537756982</v>
      </c>
      <c r="AJ27" s="47">
        <f t="shared" si="18"/>
        <v>4.049327288591902</v>
      </c>
      <c r="AK27" s="47">
        <f t="shared" si="18"/>
        <v>8.512704975994081</v>
      </c>
      <c r="AL27" s="47">
        <f>AG27-AJ27</f>
        <v>1.9506727114080986</v>
      </c>
      <c r="AM27" s="47">
        <f>AK27-AG27</f>
        <v>2.5127049759940805</v>
      </c>
      <c r="AN27" s="4" t="s">
        <v>51</v>
      </c>
      <c r="AO27" s="51">
        <v>207</v>
      </c>
      <c r="AP27" s="52">
        <f>AO27/AZ27*100</f>
        <v>40.66797642436149</v>
      </c>
      <c r="AQ27" s="53">
        <v>206</v>
      </c>
      <c r="AR27" s="54">
        <f>AQ27/BA27*100</f>
        <v>40.3921568627451</v>
      </c>
      <c r="AS27" s="50">
        <f>IF(AQ27=0,0,IF(AQ27&gt;100,AQ27-(1.96*SQRT(AQ27)),CHIINV(0.975,2*AQ27)/2))</f>
        <v>177.86870781496165</v>
      </c>
      <c r="AT27" s="50">
        <f>IF(AQ27=0,0,IF(AQ27&gt;100,AQ27+(1.96*SQRT(AQ27)),CHIINV(0.025,2*(AQ27+1))/2))</f>
        <v>234.13129218503835</v>
      </c>
      <c r="AU27" s="55">
        <f t="shared" si="19"/>
        <v>34.87621721861993</v>
      </c>
      <c r="AV27" s="55">
        <f t="shared" si="19"/>
        <v>45.908096506870265</v>
      </c>
      <c r="AW27" s="55">
        <f>AR27-AU27</f>
        <v>5.515939644125169</v>
      </c>
      <c r="AX27" s="55">
        <f>AV27-AR27</f>
        <v>5.515939644125169</v>
      </c>
      <c r="AZ27" s="53">
        <v>509</v>
      </c>
      <c r="BA27" s="53">
        <v>510</v>
      </c>
    </row>
    <row r="28" spans="2:53" ht="15.75">
      <c r="B28" s="4" t="s">
        <v>52</v>
      </c>
      <c r="C28" s="37">
        <f>T28</f>
        <v>0</v>
      </c>
      <c r="D28" s="37"/>
      <c r="E28" s="38">
        <f>IF(V28=0,$AB$4,Y28)</f>
        <v>0.12275240546979806</v>
      </c>
      <c r="F28" s="38">
        <f>IF($V28=0,$AB$4,Z28)</f>
        <v>1.7395383075299433</v>
      </c>
      <c r="G28" s="38"/>
      <c r="H28" s="37">
        <f>AE28</f>
        <v>3.937007874015748</v>
      </c>
      <c r="I28" s="37"/>
      <c r="J28" s="39">
        <f t="shared" si="15"/>
        <v>4.179165924134169</v>
      </c>
      <c r="K28" s="39">
        <f t="shared" si="15"/>
        <v>8.730560636019312</v>
      </c>
      <c r="L28" s="39"/>
      <c r="M28" s="40">
        <f>AP28</f>
        <v>36.22047244094488</v>
      </c>
      <c r="N28" s="40"/>
      <c r="O28" s="41">
        <f t="shared" si="16"/>
        <v>30.12903540363341</v>
      </c>
      <c r="P28" s="41">
        <f t="shared" si="16"/>
        <v>40.50588523128722</v>
      </c>
      <c r="R28" s="4" t="s">
        <v>52</v>
      </c>
      <c r="S28" s="42">
        <v>0</v>
      </c>
      <c r="T28" s="43">
        <f>S28/AZ28*100</f>
        <v>0</v>
      </c>
      <c r="U28" s="44">
        <v>3</v>
      </c>
      <c r="V28" s="45">
        <f>U28/BA28*100</f>
        <v>0.5952380952380952</v>
      </c>
      <c r="W28" s="46">
        <f>IF(U28&lt;1,0,IF(U28&gt;100,U28-(1.96*SQRT(U28)),CHIINV(0.975,2*U28)/2))</f>
        <v>0.6186721235677822</v>
      </c>
      <c r="X28" s="46">
        <f>IF(U28=0,0,IF(U28&gt;100,U28+(1.96*SQRT(U28)),CHIINV(0.025,2*(U28+1))/2))</f>
        <v>8.767273069950914</v>
      </c>
      <c r="Y28" s="47">
        <f t="shared" si="17"/>
        <v>0.12275240546979806</v>
      </c>
      <c r="Z28" s="47">
        <f t="shared" si="17"/>
        <v>1.7395383075299433</v>
      </c>
      <c r="AA28" s="47">
        <f>V28-Y28</f>
        <v>0.4724856897682972</v>
      </c>
      <c r="AB28" s="47">
        <f>Z28-V28</f>
        <v>1.144300212291848</v>
      </c>
      <c r="AC28" s="4" t="s">
        <v>52</v>
      </c>
      <c r="AD28" s="42">
        <v>20</v>
      </c>
      <c r="AE28" s="48">
        <f>AD28/AZ28*100</f>
        <v>3.937007874015748</v>
      </c>
      <c r="AF28" s="44">
        <v>31</v>
      </c>
      <c r="AG28" s="49">
        <f>AF28/BA28*100</f>
        <v>6.15079365079365</v>
      </c>
      <c r="AH28" s="50">
        <f>IF(AF28=0,0,IF(AF28&gt;100,AF28-(1.96*SQRT(AF28)),CHIINV(0.975,2*AF28)/2))</f>
        <v>21.062996257636215</v>
      </c>
      <c r="AI28" s="50">
        <f>IF(AF28=0,0,IF(AF28&gt;100,AF28+(1.96*SQRT(AF28)),CHIINV(0.025,2*(AF28+1))/2))</f>
        <v>44.00202560553734</v>
      </c>
      <c r="AJ28" s="47">
        <f t="shared" si="18"/>
        <v>4.179165924134169</v>
      </c>
      <c r="AK28" s="47">
        <f t="shared" si="18"/>
        <v>8.730560636019312</v>
      </c>
      <c r="AL28" s="47">
        <f>AG28-AJ28</f>
        <v>1.9716277266594808</v>
      </c>
      <c r="AM28" s="47">
        <f>AK28-AG28</f>
        <v>2.579766985225662</v>
      </c>
      <c r="AN28" s="4" t="s">
        <v>52</v>
      </c>
      <c r="AO28" s="51">
        <v>184</v>
      </c>
      <c r="AP28" s="52">
        <f>AO28/AZ28*100</f>
        <v>36.22047244094488</v>
      </c>
      <c r="AQ28" s="53">
        <v>178</v>
      </c>
      <c r="AR28" s="54">
        <f>AQ28/BA28*100</f>
        <v>35.317460317460316</v>
      </c>
      <c r="AS28" s="50">
        <f>IF(AQ28=0,0,IF(AQ28&gt;100,AQ28-(1.96*SQRT(AQ28)),CHIINV(0.975,2*AQ28)/2))</f>
        <v>151.8503384343124</v>
      </c>
      <c r="AT28" s="50">
        <f>IF(AQ28=0,0,IF(AQ28&gt;100,AQ28+(1.96*SQRT(AQ28)),CHIINV(0.025,2*(AQ28+1))/2))</f>
        <v>204.1496615656876</v>
      </c>
      <c r="AU28" s="55">
        <f t="shared" si="19"/>
        <v>30.12903540363341</v>
      </c>
      <c r="AV28" s="55">
        <f t="shared" si="19"/>
        <v>40.50588523128722</v>
      </c>
      <c r="AW28" s="55">
        <f>AR28-AU28</f>
        <v>5.188424913826907</v>
      </c>
      <c r="AX28" s="55">
        <f>AV28-AR28</f>
        <v>5.188424913826907</v>
      </c>
      <c r="AZ28" s="53">
        <v>508</v>
      </c>
      <c r="BA28" s="53">
        <v>504</v>
      </c>
    </row>
    <row r="29" spans="2:53" ht="15.75">
      <c r="B29" s="4" t="s">
        <v>53</v>
      </c>
      <c r="C29" s="37">
        <f>T29</f>
        <v>0.8610086100861009</v>
      </c>
      <c r="D29" s="37"/>
      <c r="E29" s="38">
        <f>IF(V29=0,$AB$4,Y29)</f>
        <v>0.31071653465355553</v>
      </c>
      <c r="F29" s="38">
        <f>IF($V29=0,$AB$4,Z29)</f>
        <v>1.7052352891884823</v>
      </c>
      <c r="G29" s="38"/>
      <c r="H29" s="37">
        <f>AE29</f>
        <v>9.22509225092251</v>
      </c>
      <c r="I29" s="37"/>
      <c r="J29" s="39">
        <f t="shared" si="15"/>
        <v>7.099298706007898</v>
      </c>
      <c r="K29" s="39">
        <f t="shared" si="15"/>
        <v>11.387908236203863</v>
      </c>
      <c r="L29" s="39"/>
      <c r="M29" s="40">
        <f>AP29</f>
        <v>39.23739237392374</v>
      </c>
      <c r="N29" s="40"/>
      <c r="O29" s="41">
        <f t="shared" si="16"/>
        <v>31.95594350693614</v>
      </c>
      <c r="P29" s="41">
        <f t="shared" si="16"/>
        <v>40.25249321762961</v>
      </c>
      <c r="R29" s="4" t="s">
        <v>53</v>
      </c>
      <c r="S29" s="42">
        <v>7</v>
      </c>
      <c r="T29" s="43">
        <f>S29/AZ29*100</f>
        <v>0.8610086100861009</v>
      </c>
      <c r="U29" s="44">
        <v>6.6</v>
      </c>
      <c r="V29" s="45">
        <f>U29/BA29*100</f>
        <v>0.8188585607940446</v>
      </c>
      <c r="W29" s="46">
        <f>IF(U29&lt;1,0,IF(U29&gt;100,U29-(1.96*SQRT(U29)),CHIINV(0.975,2*U29)/2))</f>
        <v>2.5043752693076575</v>
      </c>
      <c r="X29" s="46">
        <f>IF(U29=0,0,IF(U29&gt;100,U29+(1.96*SQRT(U29)),CHIINV(0.025,2*(U29+1))/2))</f>
        <v>13.744196430859166</v>
      </c>
      <c r="Y29" s="47">
        <f t="shared" si="17"/>
        <v>0.31071653465355553</v>
      </c>
      <c r="Z29" s="47">
        <f t="shared" si="17"/>
        <v>1.7052352891884823</v>
      </c>
      <c r="AA29" s="47">
        <f>V29-Y29</f>
        <v>0.5081420261404891</v>
      </c>
      <c r="AB29" s="47">
        <f>Z29-V29</f>
        <v>0.8863767283944377</v>
      </c>
      <c r="AC29" s="4" t="s">
        <v>53</v>
      </c>
      <c r="AD29" s="42">
        <v>75</v>
      </c>
      <c r="AE29" s="48">
        <f>AD29/AZ29*100</f>
        <v>9.22509225092251</v>
      </c>
      <c r="AF29" s="44">
        <v>73</v>
      </c>
      <c r="AG29" s="49">
        <f>AF29/BA29*100</f>
        <v>9.057071960297765</v>
      </c>
      <c r="AH29" s="50">
        <f>IF(AF29=0,0,IF(AF29&gt;100,AF29-(1.96*SQRT(AF29)),CHIINV(0.975,2*AF29)/2))</f>
        <v>57.220347570423655</v>
      </c>
      <c r="AI29" s="50">
        <f>IF(AF29=0,0,IF(AF29&gt;100,AF29+(1.96*SQRT(AF29)),CHIINV(0.025,2*(AF29+1))/2))</f>
        <v>91.78654038380313</v>
      </c>
      <c r="AJ29" s="47">
        <f t="shared" si="18"/>
        <v>7.099298706007898</v>
      </c>
      <c r="AK29" s="47">
        <f t="shared" si="18"/>
        <v>11.387908236203863</v>
      </c>
      <c r="AL29" s="47">
        <f>AG29-AJ29</f>
        <v>1.9577732542898678</v>
      </c>
      <c r="AM29" s="47">
        <f>AK29-AG29</f>
        <v>2.3308362759060977</v>
      </c>
      <c r="AN29" s="4" t="s">
        <v>53</v>
      </c>
      <c r="AO29" s="51">
        <v>319</v>
      </c>
      <c r="AP29" s="52">
        <f>AO29/AZ29*100</f>
        <v>39.23739237392374</v>
      </c>
      <c r="AQ29" s="53">
        <v>291</v>
      </c>
      <c r="AR29" s="54">
        <f>AQ29/BA29*100</f>
        <v>36.10421836228288</v>
      </c>
      <c r="AS29" s="50">
        <f>IF(AQ29=0,0,IF(AQ29&gt;100,AQ29-(1.96*SQRT(AQ29)),CHIINV(0.975,2*AQ29)/2))</f>
        <v>257.5649046659053</v>
      </c>
      <c r="AT29" s="50">
        <f>IF(AQ29=0,0,IF(AQ29&gt;100,AQ29+(1.96*SQRT(AQ29)),CHIINV(0.025,2*(AQ29+1))/2))</f>
        <v>324.4350953340947</v>
      </c>
      <c r="AU29" s="55">
        <f t="shared" si="19"/>
        <v>31.95594350693614</v>
      </c>
      <c r="AV29" s="55">
        <f t="shared" si="19"/>
        <v>40.25249321762961</v>
      </c>
      <c r="AW29" s="55">
        <f>AR29-AU29</f>
        <v>4.148274855346738</v>
      </c>
      <c r="AX29" s="55">
        <f>AV29-AR29</f>
        <v>4.148274855346735</v>
      </c>
      <c r="AZ29" s="53">
        <v>813</v>
      </c>
      <c r="BA29" s="53">
        <v>806</v>
      </c>
    </row>
    <row r="30" spans="1:53" ht="39" customHeight="1">
      <c r="A30" s="36" t="s">
        <v>54</v>
      </c>
      <c r="B30" s="4"/>
      <c r="C30" s="37"/>
      <c r="D30" s="37"/>
      <c r="E30" s="38"/>
      <c r="F30" s="38"/>
      <c r="G30" s="38"/>
      <c r="H30" s="37"/>
      <c r="I30" s="37"/>
      <c r="J30" s="39"/>
      <c r="K30" s="39"/>
      <c r="L30" s="39"/>
      <c r="M30" s="40"/>
      <c r="N30" s="40"/>
      <c r="O30" s="41"/>
      <c r="P30" s="41"/>
      <c r="S30" s="42"/>
      <c r="T30" s="43"/>
      <c r="U30" s="44"/>
      <c r="V30" s="45"/>
      <c r="W30" s="46"/>
      <c r="X30" s="46"/>
      <c r="Y30" s="47"/>
      <c r="Z30" s="47"/>
      <c r="AA30" s="47"/>
      <c r="AB30" s="47"/>
      <c r="AD30" s="42"/>
      <c r="AE30" s="48"/>
      <c r="AF30" s="44"/>
      <c r="AG30" s="49"/>
      <c r="AH30" s="50"/>
      <c r="AI30" s="50"/>
      <c r="AJ30" s="47"/>
      <c r="AK30" s="47"/>
      <c r="AL30" s="47"/>
      <c r="AM30" s="47"/>
      <c r="AO30" s="51"/>
      <c r="AP30" s="52"/>
      <c r="AQ30" s="53"/>
      <c r="AR30" s="54"/>
      <c r="AS30" s="50"/>
      <c r="AT30" s="50"/>
      <c r="AU30" s="55"/>
      <c r="AV30" s="55"/>
      <c r="AW30" s="55"/>
      <c r="AX30" s="55"/>
      <c r="AZ30" s="53"/>
      <c r="BA30" s="53"/>
    </row>
    <row r="31" spans="2:53" s="60" customFormat="1" ht="15.75">
      <c r="B31" s="57" t="s">
        <v>55</v>
      </c>
      <c r="C31" s="37">
        <f>T31</f>
        <v>1.5772870662460567</v>
      </c>
      <c r="D31" s="37"/>
      <c r="E31" s="38">
        <f>IF(V31=0,$AB$4,Y31)</f>
        <v>0.1939411045667029</v>
      </c>
      <c r="F31" s="38">
        <f>IF($V31=0,$AB$4,Z31)</f>
        <v>2.748361463934456</v>
      </c>
      <c r="G31" s="38"/>
      <c r="H31" s="37">
        <f>AE31</f>
        <v>7.886435331230284</v>
      </c>
      <c r="I31" s="37"/>
      <c r="J31" s="39">
        <f aca="true" t="shared" si="20" ref="J31:K33">AJ31</f>
        <v>3.829630011392024</v>
      </c>
      <c r="K31" s="39">
        <f t="shared" si="20"/>
        <v>9.682877063526591</v>
      </c>
      <c r="L31" s="39"/>
      <c r="M31" s="40">
        <f>AP31</f>
        <v>26.813880126182966</v>
      </c>
      <c r="N31" s="40"/>
      <c r="O31" s="41">
        <f aca="true" t="shared" si="21" ref="O31:P33">AU31</f>
        <v>21.844336926032216</v>
      </c>
      <c r="P31" s="41">
        <f t="shared" si="21"/>
        <v>33.640808301004526</v>
      </c>
      <c r="R31" s="57" t="s">
        <v>55</v>
      </c>
      <c r="S31" s="42">
        <v>5</v>
      </c>
      <c r="T31" s="43">
        <f>S31/AZ31*100</f>
        <v>1.5772870662460567</v>
      </c>
      <c r="U31" s="44">
        <v>3.4</v>
      </c>
      <c r="V31" s="45">
        <f>U31/BA31*100</f>
        <v>1.0658307210031348</v>
      </c>
      <c r="W31" s="46">
        <f>IF(U31&lt;1,0,IF(U31&gt;100,U31-(1.96*SQRT(U31)),CHIINV(0.975,2*U31)/2))</f>
        <v>0.6186721235677822</v>
      </c>
      <c r="X31" s="46">
        <f>IF(U31=0,0,IF(U31&gt;100,U31+(1.96*SQRT(U31)),CHIINV(0.025,2*(U31+1))/2))</f>
        <v>8.767273069950914</v>
      </c>
      <c r="Y31" s="47">
        <f aca="true" t="shared" si="22" ref="Y31:Z33">(W31/$BA31)*100</f>
        <v>0.1939411045667029</v>
      </c>
      <c r="Z31" s="47">
        <f t="shared" si="22"/>
        <v>2.748361463934456</v>
      </c>
      <c r="AA31" s="47">
        <f>V31-Y31</f>
        <v>0.8718896164364319</v>
      </c>
      <c r="AB31" s="47">
        <f>Z31-V31</f>
        <v>1.682530742931321</v>
      </c>
      <c r="AC31" s="57" t="s">
        <v>55</v>
      </c>
      <c r="AD31" s="42">
        <v>25</v>
      </c>
      <c r="AE31" s="48">
        <f>AD31/AZ31*100</f>
        <v>7.886435331230284</v>
      </c>
      <c r="AF31" s="44">
        <v>20.4</v>
      </c>
      <c r="AG31" s="49">
        <f>AF31/BA31*100</f>
        <v>6.394984326018808</v>
      </c>
      <c r="AH31" s="50">
        <f>IF(AF31=0,0,IF(AF31&gt;100,AF31-(1.96*SQRT(AF31)),CHIINV(0.975,2*AF31)/2))</f>
        <v>12.216519736340556</v>
      </c>
      <c r="AI31" s="50">
        <f>IF(AF31=0,0,IF(AF31&gt;100,AF31+(1.96*SQRT(AF31)),CHIINV(0.025,2*(AF31+1))/2))</f>
        <v>30.888377832649827</v>
      </c>
      <c r="AJ31" s="47">
        <f aca="true" t="shared" si="23" ref="AJ31:AK33">(AH31/$BA31)*100</f>
        <v>3.829630011392024</v>
      </c>
      <c r="AK31" s="47">
        <f t="shared" si="23"/>
        <v>9.682877063526591</v>
      </c>
      <c r="AL31" s="47">
        <f>AG31-AJ31</f>
        <v>2.5653543146267843</v>
      </c>
      <c r="AM31" s="47">
        <f>AK31-AG31</f>
        <v>3.287892737507783</v>
      </c>
      <c r="AN31" s="57" t="s">
        <v>55</v>
      </c>
      <c r="AO31" s="51">
        <v>85</v>
      </c>
      <c r="AP31" s="52">
        <f>AO31/AZ31*100</f>
        <v>26.813880126182966</v>
      </c>
      <c r="AQ31" s="53">
        <v>87</v>
      </c>
      <c r="AR31" s="54">
        <f>AQ31/BA31*100</f>
        <v>27.27272727272727</v>
      </c>
      <c r="AS31" s="50">
        <f>IF(AQ31=0,0,IF(AQ31&gt;100,AQ31-(1.96*SQRT(AQ31)),CHIINV(0.975,2*AQ31)/2))</f>
        <v>69.68343479404277</v>
      </c>
      <c r="AT31" s="50">
        <f>IF(AQ31=0,0,IF(AQ31&gt;100,AQ31+(1.96*SQRT(AQ31)),CHIINV(0.025,2*(AQ31+1))/2))</f>
        <v>107.31417848020445</v>
      </c>
      <c r="AU31" s="55">
        <f aca="true" t="shared" si="24" ref="AU31:AV33">(AS31/$BA31)*100</f>
        <v>21.844336926032216</v>
      </c>
      <c r="AV31" s="55">
        <f t="shared" si="24"/>
        <v>33.640808301004526</v>
      </c>
      <c r="AW31" s="55">
        <f>AR31-AU31</f>
        <v>5.428390346695053</v>
      </c>
      <c r="AX31" s="55">
        <f>AV31-AR31</f>
        <v>6.368081028277256</v>
      </c>
      <c r="AZ31" s="53">
        <v>317</v>
      </c>
      <c r="BA31" s="53">
        <v>319</v>
      </c>
    </row>
    <row r="32" spans="2:53" s="36" customFormat="1" ht="15.75">
      <c r="B32" s="4" t="s">
        <v>56</v>
      </c>
      <c r="C32" s="37">
        <f>T32</f>
        <v>0.6729475100942126</v>
      </c>
      <c r="D32" s="37"/>
      <c r="E32" s="38">
        <f>IF(V32=0,$AB$4,Y32)</f>
        <v>0.11433485737670454</v>
      </c>
      <c r="F32" s="38">
        <f>IF($V32=0,$AB$4,Z32)</f>
        <v>1.2870614210198899</v>
      </c>
      <c r="G32" s="38"/>
      <c r="H32" s="37">
        <f>AE32</f>
        <v>7.806191117092867</v>
      </c>
      <c r="I32" s="37"/>
      <c r="J32" s="39">
        <f t="shared" si="20"/>
        <v>4.789094895174921</v>
      </c>
      <c r="K32" s="39">
        <f t="shared" si="20"/>
        <v>8.611777541921487</v>
      </c>
      <c r="L32" s="39"/>
      <c r="M32" s="40">
        <f>AP32</f>
        <v>28.263795423956932</v>
      </c>
      <c r="N32" s="40"/>
      <c r="O32" s="41">
        <f t="shared" si="21"/>
        <v>26.341732894139692</v>
      </c>
      <c r="P32" s="41">
        <f t="shared" si="21"/>
        <v>34.280729893411056</v>
      </c>
      <c r="R32" s="4" t="s">
        <v>56</v>
      </c>
      <c r="S32" s="42">
        <v>5</v>
      </c>
      <c r="T32" s="43">
        <f>S32/AZ32*100</f>
        <v>0.6729475100942126</v>
      </c>
      <c r="U32" s="44">
        <v>3.6</v>
      </c>
      <c r="V32" s="45">
        <f>U32/BA32*100</f>
        <v>0.4871447902571042</v>
      </c>
      <c r="W32" s="46">
        <f>IF(U32&lt;1,0,IF(U32&gt;100,U32-(1.96*SQRT(U32)),CHIINV(0.975,2*U32)/2))</f>
        <v>0.8449345960138465</v>
      </c>
      <c r="X32" s="46">
        <f>IF(U32=0,0,IF(U32&gt;100,U32+(1.96*SQRT(U32)),CHIINV(0.025,2*(U32+1))/2))</f>
        <v>9.511383901336986</v>
      </c>
      <c r="Y32" s="47">
        <f t="shared" si="22"/>
        <v>0.11433485737670454</v>
      </c>
      <c r="Z32" s="47">
        <f t="shared" si="22"/>
        <v>1.2870614210198899</v>
      </c>
      <c r="AA32" s="47">
        <f>V32-Y32</f>
        <v>0.37280993288039965</v>
      </c>
      <c r="AB32" s="47">
        <f>Z32-V32</f>
        <v>0.7999166307627856</v>
      </c>
      <c r="AC32" s="4" t="s">
        <v>56</v>
      </c>
      <c r="AD32" s="42">
        <v>58</v>
      </c>
      <c r="AE32" s="48">
        <f>AD32/AZ32*100</f>
        <v>7.806191117092867</v>
      </c>
      <c r="AF32" s="44">
        <v>48.4</v>
      </c>
      <c r="AG32" s="49">
        <f>AF32/BA32*100</f>
        <v>6.549391069012178</v>
      </c>
      <c r="AH32" s="50">
        <f>IF(AF32=0,0,IF(AF32&gt;100,AF32-(1.96*SQRT(AF32)),CHIINV(0.975,2*AF32)/2))</f>
        <v>35.39141127534267</v>
      </c>
      <c r="AI32" s="50">
        <f>IF(AF32=0,0,IF(AF32&gt;100,AF32+(1.96*SQRT(AF32)),CHIINV(0.025,2*(AF32+1))/2))</f>
        <v>63.6410360347998</v>
      </c>
      <c r="AJ32" s="47">
        <f t="shared" si="23"/>
        <v>4.789094895174921</v>
      </c>
      <c r="AK32" s="47">
        <f t="shared" si="23"/>
        <v>8.611777541921487</v>
      </c>
      <c r="AL32" s="47">
        <f>AG32-AJ32</f>
        <v>1.760296173837257</v>
      </c>
      <c r="AM32" s="47">
        <f>AK32-AG32</f>
        <v>2.062386472909309</v>
      </c>
      <c r="AN32" s="4" t="s">
        <v>56</v>
      </c>
      <c r="AO32" s="51">
        <v>210</v>
      </c>
      <c r="AP32" s="52">
        <f>AO32/AZ32*100</f>
        <v>28.263795423956932</v>
      </c>
      <c r="AQ32" s="53">
        <v>224</v>
      </c>
      <c r="AR32" s="54">
        <f>AQ32/BA32*100</f>
        <v>30.311231393775373</v>
      </c>
      <c r="AS32" s="50">
        <f>IF(AQ32=0,0,IF(AQ32&gt;100,AQ32-(1.96*SQRT(AQ32)),CHIINV(0.975,2*AQ32)/2))</f>
        <v>194.6654060876923</v>
      </c>
      <c r="AT32" s="50">
        <f>IF(AQ32=0,0,IF(AQ32&gt;100,AQ32+(1.96*SQRT(AQ32)),CHIINV(0.025,2*(AQ32+1))/2))</f>
        <v>253.3345939123077</v>
      </c>
      <c r="AU32" s="55">
        <f t="shared" si="24"/>
        <v>26.341732894139692</v>
      </c>
      <c r="AV32" s="55">
        <f t="shared" si="24"/>
        <v>34.280729893411056</v>
      </c>
      <c r="AW32" s="55">
        <f>AR32-AU32</f>
        <v>3.96949849963568</v>
      </c>
      <c r="AX32" s="55">
        <f>AV32-AR32</f>
        <v>3.9694984996356837</v>
      </c>
      <c r="AZ32" s="53">
        <v>743</v>
      </c>
      <c r="BA32" s="53">
        <v>739</v>
      </c>
    </row>
    <row r="33" spans="2:53" ht="15.75">
      <c r="B33" s="4" t="s">
        <v>57</v>
      </c>
      <c r="C33" s="37">
        <f>T33</f>
        <v>0.7368421052631579</v>
      </c>
      <c r="D33" s="37"/>
      <c r="E33" s="38">
        <f>IF(V33=0,$AB$4,Y33)</f>
        <v>0.39895498241615907</v>
      </c>
      <c r="F33" s="38">
        <f>IF($V33=0,$AB$4,Z33)</f>
        <v>1.7327176616138713</v>
      </c>
      <c r="G33" s="38"/>
      <c r="H33" s="37">
        <f>AE33</f>
        <v>7.2631578947368425</v>
      </c>
      <c r="I33" s="37"/>
      <c r="J33" s="39">
        <f t="shared" si="20"/>
        <v>4.324877850847266</v>
      </c>
      <c r="K33" s="39">
        <f t="shared" si="20"/>
        <v>7.4920171064395955</v>
      </c>
      <c r="L33" s="39"/>
      <c r="M33" s="40">
        <f>AP33</f>
        <v>31.684210526315788</v>
      </c>
      <c r="N33" s="40"/>
      <c r="O33" s="41">
        <f t="shared" si="21"/>
        <v>26.57293161269801</v>
      </c>
      <c r="P33" s="41">
        <f t="shared" si="21"/>
        <v>33.55365066578301</v>
      </c>
      <c r="R33" s="4" t="s">
        <v>57</v>
      </c>
      <c r="S33" s="42">
        <v>7</v>
      </c>
      <c r="T33" s="43">
        <f>S33/AZ33*100</f>
        <v>0.7368421052631579</v>
      </c>
      <c r="U33" s="44">
        <v>8.6</v>
      </c>
      <c r="V33" s="45">
        <f>U33/BA33*100</f>
        <v>0.9071729957805906</v>
      </c>
      <c r="W33" s="46">
        <f>IF(U33&lt;1,0,IF(U33&gt;100,U33-(1.96*SQRT(U33)),CHIINV(0.975,2*U33)/2))</f>
        <v>3.782093233305188</v>
      </c>
      <c r="X33" s="46">
        <f>IF(U33=0,0,IF(U33&gt;100,U33+(1.96*SQRT(U33)),CHIINV(0.025,2*(U33+1))/2))</f>
        <v>16.4261634320995</v>
      </c>
      <c r="Y33" s="47">
        <f t="shared" si="22"/>
        <v>0.39895498241615907</v>
      </c>
      <c r="Z33" s="47">
        <f t="shared" si="22"/>
        <v>1.7327176616138713</v>
      </c>
      <c r="AA33" s="47">
        <f>V33-Y33</f>
        <v>0.5082180133644316</v>
      </c>
      <c r="AB33" s="47">
        <f>Z33-V33</f>
        <v>0.8255446658332807</v>
      </c>
      <c r="AC33" s="4" t="s">
        <v>57</v>
      </c>
      <c r="AD33" s="42">
        <v>69</v>
      </c>
      <c r="AE33" s="48">
        <f>AD33/AZ33*100</f>
        <v>7.2631578947368425</v>
      </c>
      <c r="AF33" s="44">
        <v>54.8</v>
      </c>
      <c r="AG33" s="49">
        <f>AF33/BA33*100</f>
        <v>5.780590717299578</v>
      </c>
      <c r="AH33" s="50">
        <f>IF(AF33=0,0,IF(AF33&gt;100,AF33-(1.96*SQRT(AF33)),CHIINV(0.975,2*AF33)/2))</f>
        <v>40.999842026032084</v>
      </c>
      <c r="AI33" s="50">
        <f>IF(AF33=0,0,IF(AF33&gt;100,AF33+(1.96*SQRT(AF33)),CHIINV(0.025,2*(AF33+1))/2))</f>
        <v>71.02432216904737</v>
      </c>
      <c r="AJ33" s="47">
        <f t="shared" si="23"/>
        <v>4.324877850847266</v>
      </c>
      <c r="AK33" s="47">
        <f t="shared" si="23"/>
        <v>7.4920171064395955</v>
      </c>
      <c r="AL33" s="47">
        <f>AG33-AJ33</f>
        <v>1.4557128664523118</v>
      </c>
      <c r="AM33" s="47">
        <f>AK33-AG33</f>
        <v>1.7114263891400174</v>
      </c>
      <c r="AN33" s="4" t="s">
        <v>57</v>
      </c>
      <c r="AO33" s="51">
        <v>301</v>
      </c>
      <c r="AP33" s="52">
        <f>AO33/AZ33*100</f>
        <v>31.684210526315788</v>
      </c>
      <c r="AQ33" s="53">
        <v>285</v>
      </c>
      <c r="AR33" s="54">
        <f>AQ33/BA33*100</f>
        <v>30.063291139240505</v>
      </c>
      <c r="AS33" s="50">
        <f>IF(AQ33=0,0,IF(AQ33&gt;100,AQ33-(1.96*SQRT(AQ33)),CHIINV(0.975,2*AQ33)/2))</f>
        <v>251.9113916883771</v>
      </c>
      <c r="AT33" s="50">
        <f>IF(AQ33=0,0,IF(AQ33&gt;100,AQ33+(1.96*SQRT(AQ33)),CHIINV(0.025,2*(AQ33+1))/2))</f>
        <v>318.0886083116229</v>
      </c>
      <c r="AU33" s="55">
        <f t="shared" si="24"/>
        <v>26.57293161269801</v>
      </c>
      <c r="AV33" s="55">
        <f t="shared" si="24"/>
        <v>33.55365066578301</v>
      </c>
      <c r="AW33" s="55">
        <f>AR33-AU33</f>
        <v>3.4903595265424947</v>
      </c>
      <c r="AX33" s="55">
        <f>AV33-AR33</f>
        <v>3.4903595265425054</v>
      </c>
      <c r="AZ33" s="53">
        <v>950</v>
      </c>
      <c r="BA33" s="53">
        <v>948</v>
      </c>
    </row>
    <row r="34" spans="1:53" ht="40.5" customHeight="1">
      <c r="A34" s="36" t="s">
        <v>58</v>
      </c>
      <c r="B34" s="4"/>
      <c r="C34" s="37"/>
      <c r="D34" s="37"/>
      <c r="E34" s="38"/>
      <c r="F34" s="38"/>
      <c r="G34" s="38"/>
      <c r="H34" s="37"/>
      <c r="I34" s="37"/>
      <c r="J34" s="39"/>
      <c r="K34" s="39"/>
      <c r="L34" s="39"/>
      <c r="M34" s="40"/>
      <c r="N34" s="40"/>
      <c r="O34" s="41"/>
      <c r="P34" s="41"/>
      <c r="S34" s="42"/>
      <c r="T34" s="43"/>
      <c r="U34" s="44"/>
      <c r="V34" s="45"/>
      <c r="W34" s="46"/>
      <c r="X34" s="46"/>
      <c r="Y34" s="47"/>
      <c r="Z34" s="47"/>
      <c r="AA34" s="47"/>
      <c r="AB34" s="47"/>
      <c r="AD34" s="42"/>
      <c r="AE34" s="48"/>
      <c r="AF34" s="44"/>
      <c r="AG34" s="49"/>
      <c r="AH34" s="50"/>
      <c r="AI34" s="50"/>
      <c r="AJ34" s="47"/>
      <c r="AK34" s="47"/>
      <c r="AL34" s="47"/>
      <c r="AM34" s="47"/>
      <c r="AO34" s="51"/>
      <c r="AP34" s="52"/>
      <c r="AQ34" s="53"/>
      <c r="AR34" s="54"/>
      <c r="AS34" s="50"/>
      <c r="AT34" s="50"/>
      <c r="AU34" s="55"/>
      <c r="AV34" s="55"/>
      <c r="AW34" s="55"/>
      <c r="AX34" s="55"/>
      <c r="AZ34" s="53"/>
      <c r="BA34" s="53"/>
    </row>
    <row r="35" spans="2:53" ht="15.75">
      <c r="B35" s="4" t="s">
        <v>59</v>
      </c>
      <c r="C35" s="37">
        <f aca="true" t="shared" si="25" ref="C35:C46">T35</f>
        <v>2.2950819672131146</v>
      </c>
      <c r="D35" s="37"/>
      <c r="E35" s="38">
        <f aca="true" t="shared" si="26" ref="E35:E46">IF(V35=0,$AB$4,Y35)</f>
        <v>1.5721203374767563</v>
      </c>
      <c r="F35" s="38">
        <f aca="true" t="shared" si="27" ref="F35:F46">IF($V35=0,$AB$4,Z35)</f>
        <v>2.8740303262288154</v>
      </c>
      <c r="G35" s="38"/>
      <c r="H35" s="37">
        <f aca="true" t="shared" si="28" ref="H35:H46">AE35</f>
        <v>15.362997658079625</v>
      </c>
      <c r="I35" s="37"/>
      <c r="J35" s="39">
        <f aca="true" t="shared" si="29" ref="J35:J46">AJ35</f>
        <v>10.958766171706829</v>
      </c>
      <c r="K35" s="39">
        <f aca="true" t="shared" si="30" ref="K35:K46">AK35</f>
        <v>13.967947776283715</v>
      </c>
      <c r="L35" s="39"/>
      <c r="M35" s="40">
        <f aca="true" t="shared" si="31" ref="M35:M46">AP35</f>
        <v>68.8056206088993</v>
      </c>
      <c r="N35" s="40"/>
      <c r="O35" s="41">
        <f aca="true" t="shared" si="32" ref="O35:O46">AU35</f>
        <v>69.68368013349128</v>
      </c>
      <c r="P35" s="41">
        <f aca="true" t="shared" si="33" ref="P35:P46">AV35</f>
        <v>76.98298653317539</v>
      </c>
      <c r="R35" s="4" t="s">
        <v>59</v>
      </c>
      <c r="S35" s="42">
        <v>49</v>
      </c>
      <c r="T35" s="43">
        <f aca="true" t="shared" si="34" ref="T35:T46">S35/AZ35*100</f>
        <v>2.2950819672131146</v>
      </c>
      <c r="U35" s="44">
        <v>45.6</v>
      </c>
      <c r="V35" s="45">
        <f aca="true" t="shared" si="35" ref="V35:V46">U35/BA35*100</f>
        <v>2.1560283687943262</v>
      </c>
      <c r="W35" s="46">
        <f aca="true" t="shared" si="36" ref="W35:W46">IF(U35&lt;1,0,IF(U35&gt;100,U35-(1.96*SQRT(U35)),CHIINV(0.975,2*U35)/2))</f>
        <v>33.250345137633396</v>
      </c>
      <c r="X35" s="46">
        <f aca="true" t="shared" si="37" ref="X35:X46">IF(U35=0,0,IF(U35&gt;100,U35+(1.96*SQRT(U35)),CHIINV(0.025,2*(U35+1))/2))</f>
        <v>60.78574139973945</v>
      </c>
      <c r="Y35" s="47">
        <f aca="true" t="shared" si="38" ref="Y35:Y46">(W35/$BA35)*100</f>
        <v>1.5721203374767563</v>
      </c>
      <c r="Z35" s="47">
        <f aca="true" t="shared" si="39" ref="Z35:Z46">(X35/$BA35)*100</f>
        <v>2.8740303262288154</v>
      </c>
      <c r="AA35" s="47">
        <f aca="true" t="shared" si="40" ref="AA35:AA46">V35-Y35</f>
        <v>0.58390803131757</v>
      </c>
      <c r="AB35" s="47">
        <f aca="true" t="shared" si="41" ref="AB35:AB46">Z35-V35</f>
        <v>0.7180019574344891</v>
      </c>
      <c r="AC35" s="4" t="s">
        <v>59</v>
      </c>
      <c r="AD35" s="42">
        <v>328</v>
      </c>
      <c r="AE35" s="48">
        <f aca="true" t="shared" si="42" ref="AE35:AE46">AD35/AZ35*100</f>
        <v>15.362997658079625</v>
      </c>
      <c r="AF35" s="44">
        <v>263.6</v>
      </c>
      <c r="AG35" s="49">
        <f aca="true" t="shared" si="43" ref="AG35:AG46">AF35/BA35*100</f>
        <v>12.463356973995273</v>
      </c>
      <c r="AH35" s="50">
        <f aca="true" t="shared" si="44" ref="AH35:AH46">IF(AF35=0,0,IF(AF35&gt;100,AF35-(1.96*SQRT(AF35)),CHIINV(0.975,2*AF35)/2))</f>
        <v>231.77790453159946</v>
      </c>
      <c r="AI35" s="50">
        <f aca="true" t="shared" si="45" ref="AI35:AI46">IF(AF35=0,0,IF(AF35&gt;100,AF35+(1.96*SQRT(AF35)),CHIINV(0.025,2*(AF35+1))/2))</f>
        <v>295.4220954684006</v>
      </c>
      <c r="AJ35" s="47">
        <f aca="true" t="shared" si="46" ref="AJ35:AJ46">(AH35/$BA35)*100</f>
        <v>10.958766171706829</v>
      </c>
      <c r="AK35" s="47">
        <f aca="true" t="shared" si="47" ref="AK35:AK46">(AI35/$BA35)*100</f>
        <v>13.967947776283715</v>
      </c>
      <c r="AL35" s="47">
        <f aca="true" t="shared" si="48" ref="AL35:AL46">AG35-AJ35</f>
        <v>1.504590802288444</v>
      </c>
      <c r="AM35" s="47">
        <f aca="true" t="shared" si="49" ref="AM35:AM46">AK35-AG35</f>
        <v>1.5045908022884422</v>
      </c>
      <c r="AN35" s="4" t="s">
        <v>59</v>
      </c>
      <c r="AO35" s="51">
        <v>1469</v>
      </c>
      <c r="AP35" s="52">
        <f aca="true" t="shared" si="50" ref="AP35:AP46">AO35/AZ35*100</f>
        <v>68.8056206088993</v>
      </c>
      <c r="AQ35" s="53">
        <v>1551</v>
      </c>
      <c r="AR35" s="54">
        <f aca="true" t="shared" si="51" ref="AR35:AR46">AQ35/BA35*100</f>
        <v>73.33333333333333</v>
      </c>
      <c r="AS35" s="50">
        <f aca="true" t="shared" si="52" ref="AS35:AS46">IF(AQ35=0,0,IF(AQ35&gt;100,AQ35-(1.96*SQRT(AQ35)),CHIINV(0.975,2*AQ35)/2))</f>
        <v>1473.8098348233405</v>
      </c>
      <c r="AT35" s="50">
        <f aca="true" t="shared" si="53" ref="AT35:AT46">IF(AQ35=0,0,IF(AQ35&gt;100,AQ35+(1.96*SQRT(AQ35)),CHIINV(0.025,2*(AQ35+1))/2))</f>
        <v>1628.1901651766595</v>
      </c>
      <c r="AU35" s="55">
        <f aca="true" t="shared" si="54" ref="AU35:AU46">(AS35/$BA35)*100</f>
        <v>69.68368013349128</v>
      </c>
      <c r="AV35" s="55">
        <f aca="true" t="shared" si="55" ref="AV35:AV46">(AT35/$BA35)*100</f>
        <v>76.98298653317539</v>
      </c>
      <c r="AW35" s="55">
        <f aca="true" t="shared" si="56" ref="AW35:AW46">AR35-AU35</f>
        <v>3.6496531998420494</v>
      </c>
      <c r="AX35" s="55">
        <f aca="true" t="shared" si="57" ref="AX35:AX46">AV35-AR35</f>
        <v>3.6496531998420636</v>
      </c>
      <c r="AZ35" s="53">
        <v>2135</v>
      </c>
      <c r="BA35" s="53">
        <v>2115</v>
      </c>
    </row>
    <row r="36" spans="2:53" ht="15.75">
      <c r="B36" s="4" t="s">
        <v>60</v>
      </c>
      <c r="C36" s="37">
        <f t="shared" si="25"/>
        <v>1.2773722627737227</v>
      </c>
      <c r="D36" s="37"/>
      <c r="E36" s="38">
        <f t="shared" si="26"/>
        <v>0.1550338708282287</v>
      </c>
      <c r="F36" s="38">
        <f t="shared" si="27"/>
        <v>1.7452080552911902</v>
      </c>
      <c r="G36" s="38"/>
      <c r="H36" s="37">
        <f t="shared" si="28"/>
        <v>11.496350364963504</v>
      </c>
      <c r="I36" s="37"/>
      <c r="J36" s="39">
        <f t="shared" si="29"/>
        <v>6.33648303236267</v>
      </c>
      <c r="K36" s="39">
        <f t="shared" si="30"/>
        <v>11.467896551774057</v>
      </c>
      <c r="L36" s="39"/>
      <c r="M36" s="40">
        <f t="shared" si="31"/>
        <v>30.29197080291971</v>
      </c>
      <c r="N36" s="40"/>
      <c r="O36" s="41">
        <f t="shared" si="32"/>
        <v>27.86244741913989</v>
      </c>
      <c r="P36" s="41">
        <f t="shared" si="33"/>
        <v>37.458653498291305</v>
      </c>
      <c r="R36" s="4" t="s">
        <v>60</v>
      </c>
      <c r="S36" s="42">
        <v>7</v>
      </c>
      <c r="T36" s="43">
        <f t="shared" si="34"/>
        <v>1.2773722627737227</v>
      </c>
      <c r="U36" s="44">
        <v>3.6</v>
      </c>
      <c r="V36" s="45">
        <f t="shared" si="35"/>
        <v>0.6605504587155964</v>
      </c>
      <c r="W36" s="46">
        <f t="shared" si="36"/>
        <v>0.8449345960138465</v>
      </c>
      <c r="X36" s="46">
        <f t="shared" si="37"/>
        <v>9.511383901336986</v>
      </c>
      <c r="Y36" s="47">
        <f t="shared" si="38"/>
        <v>0.1550338708282287</v>
      </c>
      <c r="Z36" s="47">
        <f t="shared" si="39"/>
        <v>1.7452080552911902</v>
      </c>
      <c r="AA36" s="47">
        <f t="shared" si="40"/>
        <v>0.5055165878873676</v>
      </c>
      <c r="AB36" s="47">
        <f t="shared" si="41"/>
        <v>1.0846575965755938</v>
      </c>
      <c r="AC36" s="4" t="s">
        <v>60</v>
      </c>
      <c r="AD36" s="42">
        <v>63</v>
      </c>
      <c r="AE36" s="48">
        <f t="shared" si="42"/>
        <v>11.496350364963504</v>
      </c>
      <c r="AF36" s="44">
        <v>47.2</v>
      </c>
      <c r="AG36" s="49">
        <f t="shared" si="43"/>
        <v>8.660550458715596</v>
      </c>
      <c r="AH36" s="50">
        <f t="shared" si="44"/>
        <v>34.53383252637656</v>
      </c>
      <c r="AI36" s="50">
        <f t="shared" si="45"/>
        <v>62.50003620716862</v>
      </c>
      <c r="AJ36" s="47">
        <f t="shared" si="46"/>
        <v>6.33648303236267</v>
      </c>
      <c r="AK36" s="47">
        <f t="shared" si="47"/>
        <v>11.467896551774057</v>
      </c>
      <c r="AL36" s="47">
        <f t="shared" si="48"/>
        <v>2.3240674263529257</v>
      </c>
      <c r="AM36" s="47">
        <f t="shared" si="49"/>
        <v>2.8073460930584613</v>
      </c>
      <c r="AN36" s="4" t="s">
        <v>60</v>
      </c>
      <c r="AO36" s="51">
        <v>166</v>
      </c>
      <c r="AP36" s="52">
        <f t="shared" si="50"/>
        <v>30.29197080291971</v>
      </c>
      <c r="AQ36" s="53">
        <v>178</v>
      </c>
      <c r="AR36" s="54">
        <f t="shared" si="51"/>
        <v>32.6605504587156</v>
      </c>
      <c r="AS36" s="50">
        <f t="shared" si="52"/>
        <v>151.8503384343124</v>
      </c>
      <c r="AT36" s="50">
        <f t="shared" si="53"/>
        <v>204.1496615656876</v>
      </c>
      <c r="AU36" s="55">
        <f t="shared" si="54"/>
        <v>27.86244741913989</v>
      </c>
      <c r="AV36" s="55">
        <f t="shared" si="55"/>
        <v>37.458653498291305</v>
      </c>
      <c r="AW36" s="55">
        <f t="shared" si="56"/>
        <v>4.798103039575707</v>
      </c>
      <c r="AX36" s="55">
        <f t="shared" si="57"/>
        <v>4.798103039575707</v>
      </c>
      <c r="AZ36" s="53">
        <v>548</v>
      </c>
      <c r="BA36" s="53">
        <v>545</v>
      </c>
    </row>
    <row r="37" spans="2:53" ht="15.75">
      <c r="B37" s="4" t="s">
        <v>61</v>
      </c>
      <c r="C37" s="37">
        <f t="shared" si="25"/>
        <v>0.9111617312072893</v>
      </c>
      <c r="D37" s="37"/>
      <c r="E37" s="38">
        <f t="shared" si="26"/>
        <v>0.3723592647387727</v>
      </c>
      <c r="F37" s="38">
        <f t="shared" si="27"/>
        <v>2.676222954039825</v>
      </c>
      <c r="G37" s="38"/>
      <c r="H37" s="37">
        <f t="shared" si="28"/>
        <v>4.328018223234624</v>
      </c>
      <c r="I37" s="37"/>
      <c r="J37" s="39">
        <f t="shared" si="29"/>
        <v>3.6186831161575985</v>
      </c>
      <c r="K37" s="39">
        <f t="shared" si="30"/>
        <v>8.327522055447375</v>
      </c>
      <c r="L37" s="39"/>
      <c r="M37" s="40">
        <f t="shared" si="31"/>
        <v>26.65148063781321</v>
      </c>
      <c r="N37" s="40"/>
      <c r="O37" s="41">
        <f t="shared" si="32"/>
        <v>31.010950262449523</v>
      </c>
      <c r="P37" s="41">
        <f t="shared" si="33"/>
        <v>42.38354515039452</v>
      </c>
      <c r="R37" s="4" t="s">
        <v>61</v>
      </c>
      <c r="S37" s="42">
        <v>4</v>
      </c>
      <c r="T37" s="43">
        <f t="shared" si="34"/>
        <v>0.9111617312072893</v>
      </c>
      <c r="U37" s="44">
        <v>5.2</v>
      </c>
      <c r="V37" s="45">
        <f t="shared" si="35"/>
        <v>1.1926605504587156</v>
      </c>
      <c r="W37" s="46">
        <f t="shared" si="36"/>
        <v>1.623486394261049</v>
      </c>
      <c r="X37" s="46">
        <f t="shared" si="37"/>
        <v>11.668332079613638</v>
      </c>
      <c r="Y37" s="47">
        <f t="shared" si="38"/>
        <v>0.3723592647387727</v>
      </c>
      <c r="Z37" s="47">
        <f t="shared" si="39"/>
        <v>2.676222954039825</v>
      </c>
      <c r="AA37" s="47">
        <f t="shared" si="40"/>
        <v>0.8203012857199429</v>
      </c>
      <c r="AB37" s="47">
        <f t="shared" si="41"/>
        <v>1.4835624035811095</v>
      </c>
      <c r="AC37" s="4" t="s">
        <v>61</v>
      </c>
      <c r="AD37" s="42">
        <v>19</v>
      </c>
      <c r="AE37" s="48">
        <f t="shared" si="42"/>
        <v>4.328018223234624</v>
      </c>
      <c r="AF37" s="44">
        <v>24.6</v>
      </c>
      <c r="AG37" s="49">
        <f t="shared" si="43"/>
        <v>5.6422018348623855</v>
      </c>
      <c r="AH37" s="50">
        <f t="shared" si="44"/>
        <v>15.77745838644713</v>
      </c>
      <c r="AI37" s="50">
        <f t="shared" si="45"/>
        <v>36.30799616175055</v>
      </c>
      <c r="AJ37" s="47">
        <f t="shared" si="46"/>
        <v>3.6186831161575985</v>
      </c>
      <c r="AK37" s="47">
        <f t="shared" si="47"/>
        <v>8.327522055447375</v>
      </c>
      <c r="AL37" s="47">
        <f t="shared" si="48"/>
        <v>2.023518718704787</v>
      </c>
      <c r="AM37" s="47">
        <f t="shared" si="49"/>
        <v>2.6853202205849893</v>
      </c>
      <c r="AN37" s="4" t="s">
        <v>61</v>
      </c>
      <c r="AO37" s="51">
        <v>117</v>
      </c>
      <c r="AP37" s="52">
        <f t="shared" si="50"/>
        <v>26.65148063781321</v>
      </c>
      <c r="AQ37" s="53">
        <v>160</v>
      </c>
      <c r="AR37" s="54">
        <f t="shared" si="51"/>
        <v>36.69724770642202</v>
      </c>
      <c r="AS37" s="50">
        <f t="shared" si="52"/>
        <v>135.2077431442799</v>
      </c>
      <c r="AT37" s="50">
        <f t="shared" si="53"/>
        <v>184.7922568557201</v>
      </c>
      <c r="AU37" s="55">
        <f t="shared" si="54"/>
        <v>31.010950262449523</v>
      </c>
      <c r="AV37" s="55">
        <f t="shared" si="55"/>
        <v>42.38354515039452</v>
      </c>
      <c r="AW37" s="55">
        <f t="shared" si="56"/>
        <v>5.686297443972496</v>
      </c>
      <c r="AX37" s="55">
        <f t="shared" si="57"/>
        <v>5.686297443972499</v>
      </c>
      <c r="AZ37" s="53">
        <v>439</v>
      </c>
      <c r="BA37" s="53">
        <v>436</v>
      </c>
    </row>
    <row r="38" spans="2:53" ht="15.75">
      <c r="B38" s="4" t="s">
        <v>62</v>
      </c>
      <c r="C38" s="37">
        <f t="shared" si="25"/>
        <v>0.3656307129798903</v>
      </c>
      <c r="D38" s="37"/>
      <c r="E38" s="38">
        <f t="shared" si="26"/>
        <v>0.1996090432317678</v>
      </c>
      <c r="F38" s="38">
        <f t="shared" si="27"/>
        <v>1.8757488416953092</v>
      </c>
      <c r="G38" s="38"/>
      <c r="H38" s="37">
        <f t="shared" si="28"/>
        <v>4.387568555758683</v>
      </c>
      <c r="I38" s="37"/>
      <c r="J38" s="39">
        <f t="shared" si="29"/>
        <v>3.0367936676352008</v>
      </c>
      <c r="K38" s="39">
        <f t="shared" si="30"/>
        <v>6.868302599914104</v>
      </c>
      <c r="L38" s="39"/>
      <c r="M38" s="40">
        <f t="shared" si="31"/>
        <v>29.06764168190128</v>
      </c>
      <c r="N38" s="40"/>
      <c r="O38" s="41">
        <f t="shared" si="32"/>
        <v>26.285714285714292</v>
      </c>
      <c r="P38" s="41">
        <f t="shared" si="33"/>
        <v>35.61904761904762</v>
      </c>
      <c r="R38" s="4" t="s">
        <v>62</v>
      </c>
      <c r="S38" s="42">
        <v>2</v>
      </c>
      <c r="T38" s="43">
        <f t="shared" si="34"/>
        <v>0.3656307129798903</v>
      </c>
      <c r="U38" s="44">
        <v>4.4</v>
      </c>
      <c r="V38" s="45">
        <f t="shared" si="35"/>
        <v>0.805860805860806</v>
      </c>
      <c r="W38" s="46">
        <f t="shared" si="36"/>
        <v>1.0898653760454522</v>
      </c>
      <c r="X38" s="46">
        <f t="shared" si="37"/>
        <v>10.241588675656388</v>
      </c>
      <c r="Y38" s="47">
        <f t="shared" si="38"/>
        <v>0.1996090432317678</v>
      </c>
      <c r="Z38" s="47">
        <f t="shared" si="39"/>
        <v>1.8757488416953092</v>
      </c>
      <c r="AA38" s="47">
        <f t="shared" si="40"/>
        <v>0.6062517626290382</v>
      </c>
      <c r="AB38" s="47">
        <f t="shared" si="41"/>
        <v>1.069888035834503</v>
      </c>
      <c r="AC38" s="4" t="s">
        <v>62</v>
      </c>
      <c r="AD38" s="42">
        <v>24</v>
      </c>
      <c r="AE38" s="48">
        <f t="shared" si="42"/>
        <v>4.387568555758683</v>
      </c>
      <c r="AF38" s="44">
        <v>25.8</v>
      </c>
      <c r="AG38" s="49">
        <f t="shared" si="43"/>
        <v>4.725274725274725</v>
      </c>
      <c r="AH38" s="50">
        <f t="shared" si="44"/>
        <v>16.580893425288195</v>
      </c>
      <c r="AI38" s="50">
        <f t="shared" si="45"/>
        <v>37.50093219553101</v>
      </c>
      <c r="AJ38" s="47">
        <f t="shared" si="46"/>
        <v>3.0367936676352008</v>
      </c>
      <c r="AK38" s="47">
        <f t="shared" si="47"/>
        <v>6.868302599914104</v>
      </c>
      <c r="AL38" s="47">
        <f t="shared" si="48"/>
        <v>1.6884810576395246</v>
      </c>
      <c r="AM38" s="47">
        <f t="shared" si="49"/>
        <v>2.1430278746393787</v>
      </c>
      <c r="AN38" s="4" t="s">
        <v>62</v>
      </c>
      <c r="AO38" s="51">
        <v>159</v>
      </c>
      <c r="AP38" s="52">
        <f t="shared" si="50"/>
        <v>29.06764168190128</v>
      </c>
      <c r="AQ38" s="53">
        <v>169</v>
      </c>
      <c r="AR38" s="54">
        <f t="shared" si="51"/>
        <v>30.952380952380953</v>
      </c>
      <c r="AS38" s="50">
        <f t="shared" si="52"/>
        <v>143.52</v>
      </c>
      <c r="AT38" s="50">
        <f t="shared" si="53"/>
        <v>194.48</v>
      </c>
      <c r="AU38" s="55">
        <f t="shared" si="54"/>
        <v>26.285714285714292</v>
      </c>
      <c r="AV38" s="55">
        <f t="shared" si="55"/>
        <v>35.61904761904762</v>
      </c>
      <c r="AW38" s="55">
        <f t="shared" si="56"/>
        <v>4.666666666666661</v>
      </c>
      <c r="AX38" s="55">
        <f t="shared" si="57"/>
        <v>4.666666666666668</v>
      </c>
      <c r="AZ38" s="53">
        <v>547</v>
      </c>
      <c r="BA38" s="53">
        <v>546</v>
      </c>
    </row>
    <row r="39" spans="2:53" s="36" customFormat="1" ht="15.75">
      <c r="B39" s="4" t="s">
        <v>63</v>
      </c>
      <c r="C39" s="37">
        <f t="shared" si="25"/>
        <v>1.5053763440860215</v>
      </c>
      <c r="D39" s="37"/>
      <c r="E39" s="38">
        <f t="shared" si="26"/>
        <v>0.23744343704693946</v>
      </c>
      <c r="F39" s="38">
        <f t="shared" si="27"/>
        <v>2.2312829358728514</v>
      </c>
      <c r="G39" s="38"/>
      <c r="H39" s="37">
        <f t="shared" si="28"/>
        <v>6.666666666666667</v>
      </c>
      <c r="I39" s="37"/>
      <c r="J39" s="39">
        <f t="shared" si="29"/>
        <v>3.35016404745683</v>
      </c>
      <c r="K39" s="39">
        <f t="shared" si="30"/>
        <v>7.779977694497943</v>
      </c>
      <c r="L39" s="39"/>
      <c r="M39" s="40">
        <f t="shared" si="31"/>
        <v>36.344086021505376</v>
      </c>
      <c r="N39" s="40"/>
      <c r="O39" s="41">
        <f t="shared" si="32"/>
        <v>29.45702465016991</v>
      </c>
      <c r="P39" s="41">
        <f t="shared" si="33"/>
        <v>40.259750948958626</v>
      </c>
      <c r="R39" s="4" t="s">
        <v>63</v>
      </c>
      <c r="S39" s="42">
        <v>7</v>
      </c>
      <c r="T39" s="43">
        <f t="shared" si="34"/>
        <v>1.5053763440860215</v>
      </c>
      <c r="U39" s="44">
        <v>4.2</v>
      </c>
      <c r="V39" s="45">
        <f t="shared" si="35"/>
        <v>0.9150326797385622</v>
      </c>
      <c r="W39" s="46">
        <f t="shared" si="36"/>
        <v>1.0898653760454522</v>
      </c>
      <c r="X39" s="46">
        <f t="shared" si="37"/>
        <v>10.241588675656388</v>
      </c>
      <c r="Y39" s="47">
        <f t="shared" si="38"/>
        <v>0.23744343704693946</v>
      </c>
      <c r="Z39" s="47">
        <f t="shared" si="39"/>
        <v>2.2312829358728514</v>
      </c>
      <c r="AA39" s="47">
        <f t="shared" si="40"/>
        <v>0.6775892426916227</v>
      </c>
      <c r="AB39" s="47">
        <f t="shared" si="41"/>
        <v>1.3162502561342893</v>
      </c>
      <c r="AC39" s="4" t="s">
        <v>63</v>
      </c>
      <c r="AD39" s="42">
        <v>31</v>
      </c>
      <c r="AE39" s="48">
        <f t="shared" si="42"/>
        <v>6.666666666666667</v>
      </c>
      <c r="AF39" s="44">
        <v>24.4</v>
      </c>
      <c r="AG39" s="49">
        <f t="shared" si="43"/>
        <v>5.315904139433551</v>
      </c>
      <c r="AH39" s="50">
        <f t="shared" si="44"/>
        <v>15.377252977826851</v>
      </c>
      <c r="AI39" s="50">
        <f t="shared" si="45"/>
        <v>35.71009761774556</v>
      </c>
      <c r="AJ39" s="47">
        <f t="shared" si="46"/>
        <v>3.35016404745683</v>
      </c>
      <c r="AK39" s="47">
        <f t="shared" si="47"/>
        <v>7.779977694497943</v>
      </c>
      <c r="AL39" s="47">
        <f t="shared" si="48"/>
        <v>1.9657400919767207</v>
      </c>
      <c r="AM39" s="47">
        <f t="shared" si="49"/>
        <v>2.4640735550643926</v>
      </c>
      <c r="AN39" s="4" t="s">
        <v>63</v>
      </c>
      <c r="AO39" s="51">
        <v>169</v>
      </c>
      <c r="AP39" s="52">
        <f t="shared" si="50"/>
        <v>36.344086021505376</v>
      </c>
      <c r="AQ39" s="53">
        <v>160</v>
      </c>
      <c r="AR39" s="54">
        <f t="shared" si="51"/>
        <v>34.85838779956427</v>
      </c>
      <c r="AS39" s="50">
        <f t="shared" si="52"/>
        <v>135.2077431442799</v>
      </c>
      <c r="AT39" s="50">
        <f t="shared" si="53"/>
        <v>184.7922568557201</v>
      </c>
      <c r="AU39" s="55">
        <f t="shared" si="54"/>
        <v>29.45702465016991</v>
      </c>
      <c r="AV39" s="55">
        <f t="shared" si="55"/>
        <v>40.259750948958626</v>
      </c>
      <c r="AW39" s="55">
        <f t="shared" si="56"/>
        <v>5.40136314939436</v>
      </c>
      <c r="AX39" s="55">
        <f t="shared" si="57"/>
        <v>5.401363149394356</v>
      </c>
      <c r="AZ39" s="53">
        <v>465</v>
      </c>
      <c r="BA39" s="53">
        <v>459</v>
      </c>
    </row>
    <row r="40" spans="2:53" ht="15.75">
      <c r="B40" s="4" t="s">
        <v>64</v>
      </c>
      <c r="C40" s="37">
        <f t="shared" si="25"/>
        <v>1.0403120936280885</v>
      </c>
      <c r="D40" s="37"/>
      <c r="E40" s="38">
        <f t="shared" si="26"/>
        <v>0.4550503558955074</v>
      </c>
      <c r="F40" s="38">
        <f t="shared" si="27"/>
        <v>2.076836524492148</v>
      </c>
      <c r="G40" s="38"/>
      <c r="H40" s="37">
        <f t="shared" si="28"/>
        <v>8.712613784135241</v>
      </c>
      <c r="I40" s="37"/>
      <c r="J40" s="39">
        <f t="shared" si="29"/>
        <v>6.147584616001459</v>
      </c>
      <c r="K40" s="39">
        <f t="shared" si="30"/>
        <v>10.32372226699931</v>
      </c>
      <c r="L40" s="39"/>
      <c r="M40" s="40">
        <f t="shared" si="31"/>
        <v>41.222366710013006</v>
      </c>
      <c r="N40" s="40"/>
      <c r="O40" s="41">
        <f t="shared" si="32"/>
        <v>39.78469544541944</v>
      </c>
      <c r="P40" s="41">
        <f t="shared" si="33"/>
        <v>49.27986318435658</v>
      </c>
      <c r="R40" s="4" t="s">
        <v>64</v>
      </c>
      <c r="S40" s="42">
        <v>8</v>
      </c>
      <c r="T40" s="43">
        <f t="shared" si="34"/>
        <v>1.0403120936280885</v>
      </c>
      <c r="U40" s="44">
        <v>8</v>
      </c>
      <c r="V40" s="45">
        <f t="shared" si="35"/>
        <v>1.0540184453227932</v>
      </c>
      <c r="W40" s="46">
        <f t="shared" si="36"/>
        <v>3.453832201246901</v>
      </c>
      <c r="X40" s="46">
        <f t="shared" si="37"/>
        <v>15.763189220895402</v>
      </c>
      <c r="Y40" s="47">
        <f t="shared" si="38"/>
        <v>0.4550503558955074</v>
      </c>
      <c r="Z40" s="47">
        <f t="shared" si="39"/>
        <v>2.076836524492148</v>
      </c>
      <c r="AA40" s="47">
        <f t="shared" si="40"/>
        <v>0.5989680894272857</v>
      </c>
      <c r="AB40" s="47">
        <f t="shared" si="41"/>
        <v>1.0228180791693549</v>
      </c>
      <c r="AC40" s="4" t="s">
        <v>64</v>
      </c>
      <c r="AD40" s="42">
        <v>67</v>
      </c>
      <c r="AE40" s="48">
        <f t="shared" si="42"/>
        <v>8.712613784135241</v>
      </c>
      <c r="AF40" s="44">
        <v>61.4</v>
      </c>
      <c r="AG40" s="49">
        <f t="shared" si="43"/>
        <v>8.089591567852437</v>
      </c>
      <c r="AH40" s="50">
        <f t="shared" si="44"/>
        <v>46.66016723545107</v>
      </c>
      <c r="AI40" s="50">
        <f t="shared" si="45"/>
        <v>78.35705200652475</v>
      </c>
      <c r="AJ40" s="47">
        <f t="shared" si="46"/>
        <v>6.147584616001459</v>
      </c>
      <c r="AK40" s="47">
        <f t="shared" si="47"/>
        <v>10.32372226699931</v>
      </c>
      <c r="AL40" s="47">
        <f t="shared" si="48"/>
        <v>1.9420069518509786</v>
      </c>
      <c r="AM40" s="47">
        <f t="shared" si="49"/>
        <v>2.2341306991468723</v>
      </c>
      <c r="AN40" s="4" t="s">
        <v>64</v>
      </c>
      <c r="AO40" s="51">
        <v>317</v>
      </c>
      <c r="AP40" s="52">
        <f t="shared" si="50"/>
        <v>41.222366710013006</v>
      </c>
      <c r="AQ40" s="53">
        <v>338</v>
      </c>
      <c r="AR40" s="54">
        <f t="shared" si="51"/>
        <v>44.532279314888015</v>
      </c>
      <c r="AS40" s="50">
        <f t="shared" si="52"/>
        <v>301.9658384307335</v>
      </c>
      <c r="AT40" s="50">
        <f t="shared" si="53"/>
        <v>374.0341615692665</v>
      </c>
      <c r="AU40" s="55">
        <f t="shared" si="54"/>
        <v>39.78469544541944</v>
      </c>
      <c r="AV40" s="55">
        <f t="shared" si="55"/>
        <v>49.27986318435658</v>
      </c>
      <c r="AW40" s="55">
        <f t="shared" si="56"/>
        <v>4.747583869468578</v>
      </c>
      <c r="AX40" s="55">
        <f t="shared" si="57"/>
        <v>4.7475838694685635</v>
      </c>
      <c r="AZ40" s="53">
        <v>769</v>
      </c>
      <c r="BA40" s="53">
        <v>759</v>
      </c>
    </row>
    <row r="41" spans="2:53" s="36" customFormat="1" ht="15.75">
      <c r="B41" s="4" t="s">
        <v>65</v>
      </c>
      <c r="C41" s="37">
        <f t="shared" si="25"/>
        <v>0.17331022530329288</v>
      </c>
      <c r="D41" s="37"/>
      <c r="E41" s="38">
        <f t="shared" si="26"/>
        <v>0.07317003658640105</v>
      </c>
      <c r="F41" s="38">
        <f t="shared" si="27"/>
        <v>1.4095743195102326</v>
      </c>
      <c r="G41" s="38"/>
      <c r="H41" s="37">
        <f t="shared" si="28"/>
        <v>3.8128249566724435</v>
      </c>
      <c r="I41" s="37"/>
      <c r="J41" s="39">
        <f t="shared" si="29"/>
        <v>2.4273385583170977</v>
      </c>
      <c r="K41" s="39">
        <f t="shared" si="30"/>
        <v>5.864131056512053</v>
      </c>
      <c r="L41" s="39"/>
      <c r="M41" s="40">
        <f t="shared" si="31"/>
        <v>15.944540727902945</v>
      </c>
      <c r="N41" s="40"/>
      <c r="O41" s="41">
        <f t="shared" si="32"/>
        <v>15.109254387969273</v>
      </c>
      <c r="P41" s="41">
        <f t="shared" si="33"/>
        <v>22.21468927400256</v>
      </c>
      <c r="R41" s="4" t="s">
        <v>65</v>
      </c>
      <c r="S41" s="42">
        <v>1</v>
      </c>
      <c r="T41" s="43">
        <f t="shared" si="34"/>
        <v>0.17331022530329288</v>
      </c>
      <c r="U41" s="44">
        <v>2.8</v>
      </c>
      <c r="V41" s="45">
        <f t="shared" si="35"/>
        <v>0.4929577464788732</v>
      </c>
      <c r="W41" s="46">
        <f t="shared" si="36"/>
        <v>0.41560580781075795</v>
      </c>
      <c r="X41" s="46">
        <f t="shared" si="37"/>
        <v>8.006382134818121</v>
      </c>
      <c r="Y41" s="47">
        <f t="shared" si="38"/>
        <v>0.07317003658640105</v>
      </c>
      <c r="Z41" s="47">
        <f t="shared" si="39"/>
        <v>1.4095743195102326</v>
      </c>
      <c r="AA41" s="47">
        <f t="shared" si="40"/>
        <v>0.41978770989247216</v>
      </c>
      <c r="AB41" s="47">
        <f t="shared" si="41"/>
        <v>0.9166165730313593</v>
      </c>
      <c r="AC41" s="4" t="s">
        <v>65</v>
      </c>
      <c r="AD41" s="42">
        <v>22</v>
      </c>
      <c r="AE41" s="48">
        <f t="shared" si="42"/>
        <v>3.8128249566724435</v>
      </c>
      <c r="AF41" s="44">
        <v>22.2</v>
      </c>
      <c r="AG41" s="49">
        <f t="shared" si="43"/>
        <v>3.9084507042253516</v>
      </c>
      <c r="AH41" s="50">
        <f t="shared" si="44"/>
        <v>13.787283011241113</v>
      </c>
      <c r="AI41" s="50">
        <f t="shared" si="45"/>
        <v>33.30826440098846</v>
      </c>
      <c r="AJ41" s="47">
        <f t="shared" si="46"/>
        <v>2.4273385583170977</v>
      </c>
      <c r="AK41" s="47">
        <f t="shared" si="47"/>
        <v>5.864131056512053</v>
      </c>
      <c r="AL41" s="47">
        <f t="shared" si="48"/>
        <v>1.481112145908254</v>
      </c>
      <c r="AM41" s="47">
        <f t="shared" si="49"/>
        <v>1.9556803522867017</v>
      </c>
      <c r="AN41" s="4" t="s">
        <v>65</v>
      </c>
      <c r="AO41" s="51">
        <v>92</v>
      </c>
      <c r="AP41" s="52">
        <f t="shared" si="50"/>
        <v>15.944540727902945</v>
      </c>
      <c r="AQ41" s="53">
        <v>106</v>
      </c>
      <c r="AR41" s="54">
        <f t="shared" si="51"/>
        <v>18.661971830985916</v>
      </c>
      <c r="AS41" s="50">
        <f t="shared" si="52"/>
        <v>85.82056492366547</v>
      </c>
      <c r="AT41" s="50">
        <f t="shared" si="53"/>
        <v>126.17943507633453</v>
      </c>
      <c r="AU41" s="55">
        <f t="shared" si="54"/>
        <v>15.109254387969273</v>
      </c>
      <c r="AV41" s="55">
        <f t="shared" si="55"/>
        <v>22.21468927400256</v>
      </c>
      <c r="AW41" s="55">
        <f t="shared" si="56"/>
        <v>3.5527174430166433</v>
      </c>
      <c r="AX41" s="55">
        <f t="shared" si="57"/>
        <v>3.5527174430166433</v>
      </c>
      <c r="AZ41" s="53">
        <v>577</v>
      </c>
      <c r="BA41" s="53">
        <v>568</v>
      </c>
    </row>
    <row r="42" spans="2:53" ht="15.75">
      <c r="B42" s="4" t="s">
        <v>66</v>
      </c>
      <c r="C42" s="37">
        <f t="shared" si="25"/>
        <v>0.8447729672650475</v>
      </c>
      <c r="D42" s="37"/>
      <c r="E42" s="38">
        <f t="shared" si="26"/>
        <v>0.5076402350796827</v>
      </c>
      <c r="F42" s="38">
        <f t="shared" si="27"/>
        <v>1.4179996935764818</v>
      </c>
      <c r="G42" s="38"/>
      <c r="H42" s="37">
        <f t="shared" si="28"/>
        <v>4.699049630411826</v>
      </c>
      <c r="I42" s="37"/>
      <c r="J42" s="39">
        <f t="shared" si="29"/>
        <v>4.1689937817422935</v>
      </c>
      <c r="K42" s="39">
        <f t="shared" si="30"/>
        <v>6.278367063805036</v>
      </c>
      <c r="L42" s="39"/>
      <c r="M42" s="40">
        <f t="shared" si="31"/>
        <v>34.74128827877508</v>
      </c>
      <c r="N42" s="40"/>
      <c r="O42" s="41">
        <f t="shared" si="32"/>
        <v>34.805884928271915</v>
      </c>
      <c r="P42" s="41">
        <f t="shared" si="33"/>
        <v>40.35402978388161</v>
      </c>
      <c r="R42" s="4" t="s">
        <v>66</v>
      </c>
      <c r="S42" s="42">
        <v>16</v>
      </c>
      <c r="T42" s="43">
        <f t="shared" si="34"/>
        <v>0.8447729672650475</v>
      </c>
      <c r="U42" s="44">
        <v>16.6</v>
      </c>
      <c r="V42" s="45">
        <f t="shared" si="35"/>
        <v>0.8848614072494669</v>
      </c>
      <c r="W42" s="46">
        <f t="shared" si="36"/>
        <v>9.523330810094848</v>
      </c>
      <c r="X42" s="46">
        <f t="shared" si="37"/>
        <v>26.6016742514948</v>
      </c>
      <c r="Y42" s="47">
        <f t="shared" si="38"/>
        <v>0.5076402350796827</v>
      </c>
      <c r="Z42" s="47">
        <f t="shared" si="39"/>
        <v>1.4179996935764818</v>
      </c>
      <c r="AA42" s="47">
        <f t="shared" si="40"/>
        <v>0.37722117216978424</v>
      </c>
      <c r="AB42" s="47">
        <f t="shared" si="41"/>
        <v>0.5331382863270149</v>
      </c>
      <c r="AC42" s="4" t="s">
        <v>66</v>
      </c>
      <c r="AD42" s="42">
        <v>89</v>
      </c>
      <c r="AE42" s="48">
        <f t="shared" si="42"/>
        <v>4.699049630411826</v>
      </c>
      <c r="AF42" s="44">
        <v>96.8</v>
      </c>
      <c r="AG42" s="49">
        <f t="shared" si="43"/>
        <v>5.159914712153518</v>
      </c>
      <c r="AH42" s="50">
        <f t="shared" si="44"/>
        <v>78.21032334548543</v>
      </c>
      <c r="AI42" s="50">
        <f t="shared" si="45"/>
        <v>117.78216611698248</v>
      </c>
      <c r="AJ42" s="47">
        <f t="shared" si="46"/>
        <v>4.1689937817422935</v>
      </c>
      <c r="AK42" s="47">
        <f t="shared" si="47"/>
        <v>6.278367063805036</v>
      </c>
      <c r="AL42" s="47">
        <f t="shared" si="48"/>
        <v>0.9909209304112245</v>
      </c>
      <c r="AM42" s="47">
        <f t="shared" si="49"/>
        <v>1.1184523516515181</v>
      </c>
      <c r="AN42" s="4" t="s">
        <v>66</v>
      </c>
      <c r="AO42" s="51">
        <v>658</v>
      </c>
      <c r="AP42" s="52">
        <f t="shared" si="50"/>
        <v>34.74128827877508</v>
      </c>
      <c r="AQ42" s="53">
        <v>705</v>
      </c>
      <c r="AR42" s="54">
        <f t="shared" si="51"/>
        <v>37.57995735607676</v>
      </c>
      <c r="AS42" s="50">
        <f t="shared" si="52"/>
        <v>652.9584012543811</v>
      </c>
      <c r="AT42" s="50">
        <f t="shared" si="53"/>
        <v>757.0415987456189</v>
      </c>
      <c r="AU42" s="55">
        <f t="shared" si="54"/>
        <v>34.805884928271915</v>
      </c>
      <c r="AV42" s="55">
        <f t="shared" si="55"/>
        <v>40.35402978388161</v>
      </c>
      <c r="AW42" s="55">
        <f t="shared" si="56"/>
        <v>2.774072427804846</v>
      </c>
      <c r="AX42" s="55">
        <f t="shared" si="57"/>
        <v>2.774072427804846</v>
      </c>
      <c r="AZ42" s="53">
        <v>1894</v>
      </c>
      <c r="BA42" s="53">
        <v>1876</v>
      </c>
    </row>
    <row r="43" spans="2:53" ht="15.75">
      <c r="B43" s="4" t="s">
        <v>67</v>
      </c>
      <c r="C43" s="37">
        <f t="shared" si="25"/>
        <v>1.5408320493066257</v>
      </c>
      <c r="D43" s="37"/>
      <c r="E43" s="38">
        <f t="shared" si="26"/>
        <v>0.643817960564692</v>
      </c>
      <c r="F43" s="38">
        <f t="shared" si="27"/>
        <v>1.8972560477092788</v>
      </c>
      <c r="G43" s="38"/>
      <c r="H43" s="37">
        <f t="shared" si="28"/>
        <v>9.167950693374422</v>
      </c>
      <c r="I43" s="37"/>
      <c r="J43" s="39">
        <f t="shared" si="29"/>
        <v>6.650736376666744</v>
      </c>
      <c r="K43" s="39">
        <f t="shared" si="30"/>
        <v>9.760306568118532</v>
      </c>
      <c r="L43" s="39"/>
      <c r="M43" s="40">
        <f t="shared" si="31"/>
        <v>44.06779661016949</v>
      </c>
      <c r="N43" s="40"/>
      <c r="O43" s="41">
        <f t="shared" si="32"/>
        <v>40.343762263952726</v>
      </c>
      <c r="P43" s="41">
        <f t="shared" si="33"/>
        <v>47.539673318869355</v>
      </c>
      <c r="R43" s="4" t="s">
        <v>67</v>
      </c>
      <c r="S43" s="42">
        <v>20</v>
      </c>
      <c r="T43" s="43">
        <f t="shared" si="34"/>
        <v>1.5408320493066257</v>
      </c>
      <c r="U43" s="44">
        <v>15.4</v>
      </c>
      <c r="V43" s="45">
        <f t="shared" si="35"/>
        <v>1.1809815950920244</v>
      </c>
      <c r="W43" s="46">
        <f t="shared" si="36"/>
        <v>8.395386205763584</v>
      </c>
      <c r="X43" s="46">
        <f t="shared" si="37"/>
        <v>24.740218862128994</v>
      </c>
      <c r="Y43" s="47">
        <f t="shared" si="38"/>
        <v>0.643817960564692</v>
      </c>
      <c r="Z43" s="47">
        <f t="shared" si="39"/>
        <v>1.8972560477092788</v>
      </c>
      <c r="AA43" s="47">
        <f t="shared" si="40"/>
        <v>0.5371636345273324</v>
      </c>
      <c r="AB43" s="47">
        <f t="shared" si="41"/>
        <v>0.7162744526172544</v>
      </c>
      <c r="AC43" s="4" t="s">
        <v>67</v>
      </c>
      <c r="AD43" s="42">
        <v>119</v>
      </c>
      <c r="AE43" s="48">
        <f t="shared" si="42"/>
        <v>9.167950693374422</v>
      </c>
      <c r="AF43" s="44">
        <v>107</v>
      </c>
      <c r="AG43" s="49">
        <f t="shared" si="43"/>
        <v>8.205521472392638</v>
      </c>
      <c r="AH43" s="50">
        <f t="shared" si="44"/>
        <v>86.72560235173434</v>
      </c>
      <c r="AI43" s="50">
        <f t="shared" si="45"/>
        <v>127.27439764826566</v>
      </c>
      <c r="AJ43" s="47">
        <f t="shared" si="46"/>
        <v>6.650736376666744</v>
      </c>
      <c r="AK43" s="47">
        <f t="shared" si="47"/>
        <v>9.760306568118532</v>
      </c>
      <c r="AL43" s="47">
        <f t="shared" si="48"/>
        <v>1.5547850957258937</v>
      </c>
      <c r="AM43" s="47">
        <f t="shared" si="49"/>
        <v>1.5547850957258937</v>
      </c>
      <c r="AN43" s="4" t="s">
        <v>67</v>
      </c>
      <c r="AO43" s="51">
        <v>572</v>
      </c>
      <c r="AP43" s="52">
        <f t="shared" si="50"/>
        <v>44.06779661016949</v>
      </c>
      <c r="AQ43" s="53">
        <v>573</v>
      </c>
      <c r="AR43" s="54">
        <f t="shared" si="51"/>
        <v>43.941717791411044</v>
      </c>
      <c r="AS43" s="50">
        <f t="shared" si="52"/>
        <v>526.0826599219436</v>
      </c>
      <c r="AT43" s="50">
        <f t="shared" si="53"/>
        <v>619.9173400780564</v>
      </c>
      <c r="AU43" s="55">
        <f t="shared" si="54"/>
        <v>40.343762263952726</v>
      </c>
      <c r="AV43" s="55">
        <f t="shared" si="55"/>
        <v>47.539673318869355</v>
      </c>
      <c r="AW43" s="55">
        <f t="shared" si="56"/>
        <v>3.5979555274583177</v>
      </c>
      <c r="AX43" s="55">
        <f t="shared" si="57"/>
        <v>3.5979555274583106</v>
      </c>
      <c r="AZ43" s="53">
        <v>1298</v>
      </c>
      <c r="BA43" s="53">
        <v>1304</v>
      </c>
    </row>
    <row r="44" spans="2:53" ht="15.75">
      <c r="B44" s="4" t="s">
        <v>68</v>
      </c>
      <c r="C44" s="37">
        <f t="shared" si="25"/>
        <v>0.8658008658008658</v>
      </c>
      <c r="D44" s="37"/>
      <c r="E44" s="38">
        <f t="shared" si="26"/>
        <v>0.3529318248393584</v>
      </c>
      <c r="F44" s="38">
        <f t="shared" si="27"/>
        <v>2.5365939303507905</v>
      </c>
      <c r="G44" s="38"/>
      <c r="H44" s="37">
        <f t="shared" si="28"/>
        <v>10.173160173160174</v>
      </c>
      <c r="I44" s="37"/>
      <c r="J44" s="39">
        <f t="shared" si="29"/>
        <v>6.580414403882452</v>
      </c>
      <c r="K44" s="39">
        <f t="shared" si="30"/>
        <v>12.34169536987733</v>
      </c>
      <c r="L44" s="39"/>
      <c r="M44" s="40">
        <f t="shared" si="31"/>
        <v>38.961038961038966</v>
      </c>
      <c r="N44" s="40"/>
      <c r="O44" s="41">
        <f t="shared" si="32"/>
        <v>35.43114444476156</v>
      </c>
      <c r="P44" s="41">
        <f t="shared" si="33"/>
        <v>47.17755120741236</v>
      </c>
      <c r="R44" s="4" t="s">
        <v>68</v>
      </c>
      <c r="S44" s="42">
        <v>4</v>
      </c>
      <c r="T44" s="43">
        <f t="shared" si="34"/>
        <v>0.8658008658008658</v>
      </c>
      <c r="U44" s="44">
        <v>5.4</v>
      </c>
      <c r="V44" s="45">
        <f t="shared" si="35"/>
        <v>1.173913043478261</v>
      </c>
      <c r="W44" s="46">
        <f t="shared" si="36"/>
        <v>1.623486394261049</v>
      </c>
      <c r="X44" s="46">
        <f t="shared" si="37"/>
        <v>11.668332079613638</v>
      </c>
      <c r="Y44" s="47">
        <f t="shared" si="38"/>
        <v>0.3529318248393584</v>
      </c>
      <c r="Z44" s="47">
        <f t="shared" si="39"/>
        <v>2.5365939303507905</v>
      </c>
      <c r="AA44" s="47">
        <f t="shared" si="40"/>
        <v>0.8209812186389025</v>
      </c>
      <c r="AB44" s="47">
        <f t="shared" si="41"/>
        <v>1.3626808868725295</v>
      </c>
      <c r="AC44" s="4" t="s">
        <v>68</v>
      </c>
      <c r="AD44" s="42">
        <v>47</v>
      </c>
      <c r="AE44" s="48">
        <f t="shared" si="42"/>
        <v>10.173160173160174</v>
      </c>
      <c r="AF44" s="44">
        <v>42.2</v>
      </c>
      <c r="AG44" s="49">
        <f t="shared" si="43"/>
        <v>9.173913043478262</v>
      </c>
      <c r="AH44" s="50">
        <f t="shared" si="44"/>
        <v>30.269906257859283</v>
      </c>
      <c r="AI44" s="50">
        <f t="shared" si="45"/>
        <v>56.77179870143572</v>
      </c>
      <c r="AJ44" s="47">
        <f t="shared" si="46"/>
        <v>6.580414403882452</v>
      </c>
      <c r="AK44" s="47">
        <f t="shared" si="47"/>
        <v>12.34169536987733</v>
      </c>
      <c r="AL44" s="47">
        <f t="shared" si="48"/>
        <v>2.5934986395958095</v>
      </c>
      <c r="AM44" s="47">
        <f t="shared" si="49"/>
        <v>3.1677823263990685</v>
      </c>
      <c r="AN44" s="4" t="s">
        <v>68</v>
      </c>
      <c r="AO44" s="51">
        <v>180</v>
      </c>
      <c r="AP44" s="52">
        <f t="shared" si="50"/>
        <v>38.961038961038966</v>
      </c>
      <c r="AQ44" s="53">
        <v>190</v>
      </c>
      <c r="AR44" s="54">
        <f t="shared" si="51"/>
        <v>41.30434782608695</v>
      </c>
      <c r="AS44" s="50">
        <f t="shared" si="52"/>
        <v>162.98326444590316</v>
      </c>
      <c r="AT44" s="50">
        <f t="shared" si="53"/>
        <v>217.01673555409684</v>
      </c>
      <c r="AU44" s="55">
        <f t="shared" si="54"/>
        <v>35.43114444476156</v>
      </c>
      <c r="AV44" s="55">
        <f t="shared" si="55"/>
        <v>47.17755120741236</v>
      </c>
      <c r="AW44" s="55">
        <f t="shared" si="56"/>
        <v>5.873203381325396</v>
      </c>
      <c r="AX44" s="55">
        <f t="shared" si="57"/>
        <v>5.873203381325403</v>
      </c>
      <c r="AZ44" s="53">
        <v>462</v>
      </c>
      <c r="BA44" s="53">
        <v>460</v>
      </c>
    </row>
    <row r="45" spans="2:53" ht="15.75">
      <c r="B45" s="4" t="s">
        <v>69</v>
      </c>
      <c r="C45" s="37">
        <f t="shared" si="25"/>
        <v>0.7331378299120235</v>
      </c>
      <c r="D45" s="37"/>
      <c r="E45" s="38">
        <f t="shared" si="26"/>
        <v>0.238397414722621</v>
      </c>
      <c r="F45" s="38">
        <f t="shared" si="27"/>
        <v>1.713411465435189</v>
      </c>
      <c r="G45" s="38"/>
      <c r="H45" s="37">
        <f t="shared" si="28"/>
        <v>8.064516129032258</v>
      </c>
      <c r="I45" s="37"/>
      <c r="J45" s="39">
        <f t="shared" si="29"/>
        <v>4.694635498407586</v>
      </c>
      <c r="K45" s="39">
        <f t="shared" si="30"/>
        <v>8.673707222194269</v>
      </c>
      <c r="L45" s="39"/>
      <c r="M45" s="40">
        <f t="shared" si="31"/>
        <v>28.445747800586513</v>
      </c>
      <c r="N45" s="40"/>
      <c r="O45" s="41">
        <f t="shared" si="32"/>
        <v>26.255581592205758</v>
      </c>
      <c r="P45" s="41">
        <f t="shared" si="33"/>
        <v>34.537369949644464</v>
      </c>
      <c r="R45" s="4" t="s">
        <v>69</v>
      </c>
      <c r="S45" s="42">
        <v>5</v>
      </c>
      <c r="T45" s="43">
        <f t="shared" si="34"/>
        <v>0.7331378299120235</v>
      </c>
      <c r="U45" s="44">
        <v>5</v>
      </c>
      <c r="V45" s="45">
        <f t="shared" si="35"/>
        <v>0.7342143906020557</v>
      </c>
      <c r="W45" s="46">
        <f t="shared" si="36"/>
        <v>1.623486394261049</v>
      </c>
      <c r="X45" s="46">
        <f t="shared" si="37"/>
        <v>11.668332079613638</v>
      </c>
      <c r="Y45" s="47">
        <f t="shared" si="38"/>
        <v>0.238397414722621</v>
      </c>
      <c r="Z45" s="47">
        <f t="shared" si="39"/>
        <v>1.713411465435189</v>
      </c>
      <c r="AA45" s="47">
        <f t="shared" si="40"/>
        <v>0.49581697587943474</v>
      </c>
      <c r="AB45" s="47">
        <f t="shared" si="41"/>
        <v>0.9791970748331333</v>
      </c>
      <c r="AC45" s="4" t="s">
        <v>69</v>
      </c>
      <c r="AD45" s="42">
        <v>55</v>
      </c>
      <c r="AE45" s="48">
        <f t="shared" si="42"/>
        <v>8.064516129032258</v>
      </c>
      <c r="AF45" s="44">
        <v>44.4</v>
      </c>
      <c r="AG45" s="49">
        <f t="shared" si="43"/>
        <v>6.5198237885462555</v>
      </c>
      <c r="AH45" s="50">
        <f t="shared" si="44"/>
        <v>31.97046774415566</v>
      </c>
      <c r="AI45" s="50">
        <f t="shared" si="45"/>
        <v>59.067946183142965</v>
      </c>
      <c r="AJ45" s="47">
        <f t="shared" si="46"/>
        <v>4.694635498407586</v>
      </c>
      <c r="AK45" s="47">
        <f t="shared" si="47"/>
        <v>8.673707222194269</v>
      </c>
      <c r="AL45" s="47">
        <f t="shared" si="48"/>
        <v>1.8251882901386693</v>
      </c>
      <c r="AM45" s="47">
        <f t="shared" si="49"/>
        <v>2.153883433648013</v>
      </c>
      <c r="AN45" s="4" t="s">
        <v>69</v>
      </c>
      <c r="AO45" s="51">
        <v>194</v>
      </c>
      <c r="AP45" s="52">
        <f t="shared" si="50"/>
        <v>28.445747800586513</v>
      </c>
      <c r="AQ45" s="53">
        <v>207</v>
      </c>
      <c r="AR45" s="54">
        <f t="shared" si="51"/>
        <v>30.396475770925107</v>
      </c>
      <c r="AS45" s="50">
        <f t="shared" si="52"/>
        <v>178.8005106429212</v>
      </c>
      <c r="AT45" s="50">
        <f t="shared" si="53"/>
        <v>235.1994893570788</v>
      </c>
      <c r="AU45" s="55">
        <f t="shared" si="54"/>
        <v>26.255581592205758</v>
      </c>
      <c r="AV45" s="55">
        <f t="shared" si="55"/>
        <v>34.537369949644464</v>
      </c>
      <c r="AW45" s="55">
        <f t="shared" si="56"/>
        <v>4.14089417871935</v>
      </c>
      <c r="AX45" s="55">
        <f t="shared" si="57"/>
        <v>4.140894178719357</v>
      </c>
      <c r="AZ45" s="53">
        <v>682</v>
      </c>
      <c r="BA45" s="53">
        <v>681</v>
      </c>
    </row>
    <row r="46" spans="2:53" ht="15.75">
      <c r="B46" s="4" t="s">
        <v>70</v>
      </c>
      <c r="C46" s="37">
        <f t="shared" si="25"/>
        <v>0.8237232289950577</v>
      </c>
      <c r="D46" s="37"/>
      <c r="E46" s="38">
        <f t="shared" si="26"/>
        <v>0.18164422934090868</v>
      </c>
      <c r="F46" s="38">
        <f t="shared" si="27"/>
        <v>1.7069314459427314</v>
      </c>
      <c r="G46" s="38"/>
      <c r="H46" s="37">
        <f t="shared" si="28"/>
        <v>7.0840197693574956</v>
      </c>
      <c r="I46" s="37"/>
      <c r="J46" s="39">
        <f t="shared" si="29"/>
        <v>5.115731259216496</v>
      </c>
      <c r="K46" s="39">
        <f t="shared" si="30"/>
        <v>9.557745529727093</v>
      </c>
      <c r="L46" s="39"/>
      <c r="M46" s="40">
        <f t="shared" si="31"/>
        <v>29.32454695222405</v>
      </c>
      <c r="N46" s="40"/>
      <c r="O46" s="41">
        <f t="shared" si="32"/>
        <v>29.02386100150638</v>
      </c>
      <c r="P46" s="41">
        <f t="shared" si="33"/>
        <v>38.30947233182695</v>
      </c>
      <c r="R46" s="4" t="s">
        <v>70</v>
      </c>
      <c r="S46" s="42">
        <v>5</v>
      </c>
      <c r="T46" s="43">
        <f t="shared" si="34"/>
        <v>0.8237232289950577</v>
      </c>
      <c r="U46" s="44">
        <v>4.4</v>
      </c>
      <c r="V46" s="45">
        <f t="shared" si="35"/>
        <v>0.7333333333333334</v>
      </c>
      <c r="W46" s="46">
        <f t="shared" si="36"/>
        <v>1.0898653760454522</v>
      </c>
      <c r="X46" s="46">
        <f t="shared" si="37"/>
        <v>10.241588675656388</v>
      </c>
      <c r="Y46" s="47">
        <f t="shared" si="38"/>
        <v>0.18164422934090868</v>
      </c>
      <c r="Z46" s="47">
        <f t="shared" si="39"/>
        <v>1.7069314459427314</v>
      </c>
      <c r="AA46" s="47">
        <f t="shared" si="40"/>
        <v>0.5516891039924248</v>
      </c>
      <c r="AB46" s="47">
        <f t="shared" si="41"/>
        <v>0.973598112609398</v>
      </c>
      <c r="AC46" s="4" t="s">
        <v>70</v>
      </c>
      <c r="AD46" s="42">
        <v>43</v>
      </c>
      <c r="AE46" s="48">
        <f t="shared" si="42"/>
        <v>7.0840197693574956</v>
      </c>
      <c r="AF46" s="44">
        <v>42.6</v>
      </c>
      <c r="AG46" s="49">
        <f t="shared" si="43"/>
        <v>7.1000000000000005</v>
      </c>
      <c r="AH46" s="50">
        <f t="shared" si="44"/>
        <v>30.69438755529897</v>
      </c>
      <c r="AI46" s="50">
        <f t="shared" si="45"/>
        <v>57.34647317836256</v>
      </c>
      <c r="AJ46" s="47">
        <f t="shared" si="46"/>
        <v>5.115731259216496</v>
      </c>
      <c r="AK46" s="47">
        <f t="shared" si="47"/>
        <v>9.557745529727093</v>
      </c>
      <c r="AL46" s="47">
        <f t="shared" si="48"/>
        <v>1.984268740783505</v>
      </c>
      <c r="AM46" s="47">
        <f t="shared" si="49"/>
        <v>2.4577455297270925</v>
      </c>
      <c r="AN46" s="4" t="s">
        <v>70</v>
      </c>
      <c r="AO46" s="51">
        <v>178</v>
      </c>
      <c r="AP46" s="52">
        <f t="shared" si="50"/>
        <v>29.32454695222405</v>
      </c>
      <c r="AQ46" s="53">
        <v>202</v>
      </c>
      <c r="AR46" s="54">
        <f t="shared" si="51"/>
        <v>33.666666666666664</v>
      </c>
      <c r="AS46" s="50">
        <f t="shared" si="52"/>
        <v>174.14316600903828</v>
      </c>
      <c r="AT46" s="50">
        <f t="shared" si="53"/>
        <v>229.85683399096172</v>
      </c>
      <c r="AU46" s="55">
        <f t="shared" si="54"/>
        <v>29.02386100150638</v>
      </c>
      <c r="AV46" s="55">
        <f t="shared" si="55"/>
        <v>38.30947233182695</v>
      </c>
      <c r="AW46" s="55">
        <f t="shared" si="56"/>
        <v>4.642805665160285</v>
      </c>
      <c r="AX46" s="55">
        <f t="shared" si="57"/>
        <v>4.642805665160289</v>
      </c>
      <c r="AZ46" s="53">
        <v>607</v>
      </c>
      <c r="BA46" s="53">
        <v>600</v>
      </c>
    </row>
    <row r="47" spans="2:53" ht="12" customHeight="1">
      <c r="B47" s="4"/>
      <c r="C47" s="37"/>
      <c r="D47" s="37"/>
      <c r="E47" s="38"/>
      <c r="F47" s="38"/>
      <c r="G47" s="38"/>
      <c r="H47" s="37"/>
      <c r="I47" s="37"/>
      <c r="J47" s="39"/>
      <c r="K47" s="39"/>
      <c r="L47" s="39"/>
      <c r="M47" s="40"/>
      <c r="N47" s="40"/>
      <c r="O47" s="41"/>
      <c r="P47" s="41"/>
      <c r="S47" s="42"/>
      <c r="T47" s="43"/>
      <c r="U47" s="44"/>
      <c r="V47" s="45"/>
      <c r="W47" s="46"/>
      <c r="X47" s="46"/>
      <c r="Y47" s="47"/>
      <c r="Z47" s="47"/>
      <c r="AA47" s="47"/>
      <c r="AB47" s="47"/>
      <c r="AD47" s="42"/>
      <c r="AE47" s="48"/>
      <c r="AF47" s="44"/>
      <c r="AG47" s="49"/>
      <c r="AH47" s="50"/>
      <c r="AI47" s="50"/>
      <c r="AJ47" s="47"/>
      <c r="AK47" s="47"/>
      <c r="AL47" s="47"/>
      <c r="AM47" s="47"/>
      <c r="AO47" s="51"/>
      <c r="AP47" s="52"/>
      <c r="AQ47" s="53"/>
      <c r="AR47" s="54"/>
      <c r="AS47" s="50"/>
      <c r="AT47" s="50"/>
      <c r="AU47" s="55"/>
      <c r="AV47" s="55"/>
      <c r="AW47" s="55"/>
      <c r="AX47" s="55"/>
      <c r="AZ47" s="53"/>
      <c r="BA47" s="53"/>
    </row>
    <row r="48" spans="2:53" ht="15.75">
      <c r="B48" s="36" t="s">
        <v>71</v>
      </c>
      <c r="C48" s="37">
        <f>T48</f>
        <v>0.9735744089012517</v>
      </c>
      <c r="D48" s="37"/>
      <c r="E48" s="38">
        <f>IF(V48=0,$AB$4,Y48)</f>
        <v>0.35173809962186203</v>
      </c>
      <c r="F48" s="38">
        <f>IF($V48=0,$AB$4,Z48)</f>
        <v>1.9303646672555008</v>
      </c>
      <c r="G48" s="38"/>
      <c r="H48" s="37">
        <f>AE48</f>
        <v>10.43115438108484</v>
      </c>
      <c r="I48" s="37"/>
      <c r="J48" s="39">
        <f>AJ48</f>
        <v>8.721954497982383</v>
      </c>
      <c r="K48" s="39">
        <f>AK48</f>
        <v>13.75037040270875</v>
      </c>
      <c r="L48" s="39"/>
      <c r="M48" s="40">
        <f>AP48</f>
        <v>38.38664812239222</v>
      </c>
      <c r="N48" s="40"/>
      <c r="O48" s="41">
        <f>AU48</f>
        <v>35.11624950437205</v>
      </c>
      <c r="P48" s="41">
        <f>AV48</f>
        <v>44.37813251809986</v>
      </c>
      <c r="R48" s="36" t="s">
        <v>71</v>
      </c>
      <c r="S48" s="42">
        <v>7</v>
      </c>
      <c r="T48" s="43">
        <f>S48/AZ48*100</f>
        <v>0.9735744089012517</v>
      </c>
      <c r="U48" s="44">
        <v>6.6</v>
      </c>
      <c r="V48" s="45">
        <f>U48/BA48*100</f>
        <v>0.9269662921348313</v>
      </c>
      <c r="W48" s="46">
        <f>IF(U48&lt;1,0,IF(U48&gt;100,U48-(1.96*SQRT(U48)),CHIINV(0.975,2*U48)/2))</f>
        <v>2.5043752693076575</v>
      </c>
      <c r="X48" s="46">
        <f>IF(U48=0,0,IF(U48&gt;100,U48+(1.96*SQRT(U48)),CHIINV(0.025,2*(U48+1))/2))</f>
        <v>13.744196430859166</v>
      </c>
      <c r="Y48" s="47">
        <f>(W48/$BA48)*100</f>
        <v>0.35173809962186203</v>
      </c>
      <c r="Z48" s="47">
        <f>(X48/$BA48)*100</f>
        <v>1.9303646672555008</v>
      </c>
      <c r="AA48" s="47">
        <f>V48-Y48</f>
        <v>0.5752281925129692</v>
      </c>
      <c r="AB48" s="47">
        <f>Z48-V48</f>
        <v>1.0033983751206694</v>
      </c>
      <c r="AC48" s="36" t="s">
        <v>71</v>
      </c>
      <c r="AD48" s="42">
        <v>75</v>
      </c>
      <c r="AE48" s="48">
        <f>AD48/AZ48*100</f>
        <v>10.43115438108484</v>
      </c>
      <c r="AF48" s="44">
        <v>78.6</v>
      </c>
      <c r="AG48" s="49">
        <f>AF48/BA48*100</f>
        <v>11.039325842696629</v>
      </c>
      <c r="AH48" s="50">
        <f>IF(AF48=0,0,IF(AF48&gt;100,AF48-(1.96*SQRT(AF48)),CHIINV(0.975,2*AF48)/2))</f>
        <v>62.10031602563457</v>
      </c>
      <c r="AI48" s="50">
        <f>IF(AF48=0,0,IF(AF48&gt;100,AF48+(1.96*SQRT(AF48)),CHIINV(0.025,2*(AF48+1))/2))</f>
        <v>97.9026372672863</v>
      </c>
      <c r="AJ48" s="47">
        <f>(AH48/$BA48)*100</f>
        <v>8.721954497982383</v>
      </c>
      <c r="AK48" s="47">
        <f>(AI48/$BA48)*100</f>
        <v>13.75037040270875</v>
      </c>
      <c r="AL48" s="47">
        <f>AG48-AJ48</f>
        <v>2.317371344714246</v>
      </c>
      <c r="AM48" s="47">
        <f>AK48-AG48</f>
        <v>2.7110445600121214</v>
      </c>
      <c r="AN48" s="36" t="s">
        <v>71</v>
      </c>
      <c r="AO48" s="51">
        <v>276</v>
      </c>
      <c r="AP48" s="52">
        <f>AO48/AZ48*100</f>
        <v>38.38664812239222</v>
      </c>
      <c r="AQ48" s="53">
        <v>283</v>
      </c>
      <c r="AR48" s="54">
        <f>AQ48/BA48*100</f>
        <v>39.747191011235955</v>
      </c>
      <c r="AS48" s="50">
        <f>IF(AQ48=0,0,IF(AQ48&gt;100,AQ48-(1.96*SQRT(AQ48)),CHIINV(0.975,2*AQ48)/2))</f>
        <v>250.027696471129</v>
      </c>
      <c r="AT48" s="50">
        <f>IF(AQ48=0,0,IF(AQ48&gt;100,AQ48+(1.96*SQRT(AQ48)),CHIINV(0.025,2*(AQ48+1))/2))</f>
        <v>315.972303528871</v>
      </c>
      <c r="AU48" s="55">
        <f>(AS48/$BA48)*100</f>
        <v>35.11624950437205</v>
      </c>
      <c r="AV48" s="55">
        <f>(AT48/$BA48)*100</f>
        <v>44.37813251809986</v>
      </c>
      <c r="AW48" s="55">
        <f>AR48-AU48</f>
        <v>4.6309415068639055</v>
      </c>
      <c r="AX48" s="55">
        <f>AV48-AR48</f>
        <v>4.6309415068639055</v>
      </c>
      <c r="AZ48" s="53">
        <v>719</v>
      </c>
      <c r="BA48" s="53">
        <v>712</v>
      </c>
    </row>
    <row r="49" spans="2:53" ht="15.75">
      <c r="B49" s="4"/>
      <c r="C49" s="37"/>
      <c r="D49" s="37"/>
      <c r="E49" s="38"/>
      <c r="F49" s="38"/>
      <c r="G49" s="38"/>
      <c r="H49" s="37"/>
      <c r="I49" s="37"/>
      <c r="J49" s="39"/>
      <c r="K49" s="39"/>
      <c r="L49" s="39"/>
      <c r="M49" s="40"/>
      <c r="N49" s="40"/>
      <c r="O49" s="41"/>
      <c r="P49" s="41"/>
      <c r="S49" s="42"/>
      <c r="T49" s="43"/>
      <c r="U49" s="44"/>
      <c r="V49" s="45"/>
      <c r="W49" s="46"/>
      <c r="X49" s="46"/>
      <c r="Y49" s="47"/>
      <c r="Z49" s="47"/>
      <c r="AA49" s="47"/>
      <c r="AB49" s="47"/>
      <c r="AD49" s="42"/>
      <c r="AE49" s="48"/>
      <c r="AF49" s="44"/>
      <c r="AG49" s="49"/>
      <c r="AH49" s="50"/>
      <c r="AI49" s="50"/>
      <c r="AJ49" s="47"/>
      <c r="AK49" s="47"/>
      <c r="AL49" s="47"/>
      <c r="AM49" s="47"/>
      <c r="AO49" s="51"/>
      <c r="AP49" s="52"/>
      <c r="AQ49" s="53"/>
      <c r="AR49" s="54"/>
      <c r="AS49" s="50"/>
      <c r="AT49" s="50"/>
      <c r="AU49" s="55"/>
      <c r="AV49" s="55"/>
      <c r="AW49" s="55"/>
      <c r="AX49" s="55"/>
      <c r="AZ49" s="53"/>
      <c r="BA49" s="53"/>
    </row>
    <row r="50" spans="2:53" ht="26.25" customHeight="1">
      <c r="B50" s="36" t="s">
        <v>72</v>
      </c>
      <c r="C50" s="37">
        <f>T50</f>
        <v>0.9618822856325537</v>
      </c>
      <c r="D50" s="37"/>
      <c r="E50" s="38">
        <f>IF(V50=0,$AB$4,Y50)</f>
        <v>0.8249603820301932</v>
      </c>
      <c r="F50" s="38">
        <f>IF($V50=0,$AB$4,Z50)</f>
        <v>1.052967123914896</v>
      </c>
      <c r="G50" s="38"/>
      <c r="H50" s="37">
        <f>AE50</f>
        <v>8.317242365729815</v>
      </c>
      <c r="I50" s="37"/>
      <c r="J50" s="39">
        <f>AJ50</f>
        <v>7.236506515337885</v>
      </c>
      <c r="K50" s="39">
        <f>AK50</f>
        <v>7.883476189857761</v>
      </c>
      <c r="L50" s="37"/>
      <c r="M50" s="40">
        <f>AP50</f>
        <v>37.137953228920836</v>
      </c>
      <c r="N50" s="40"/>
      <c r="O50" s="41">
        <f>AU50</f>
        <v>37.29074223885011</v>
      </c>
      <c r="P50" s="41">
        <f>AV50</f>
        <v>38.74154139594127</v>
      </c>
      <c r="R50" s="36" t="s">
        <v>72</v>
      </c>
      <c r="S50" s="42">
        <v>269</v>
      </c>
      <c r="T50" s="43">
        <f>S50/AZ50*100</f>
        <v>0.9618822856325537</v>
      </c>
      <c r="U50" s="44">
        <v>260.6</v>
      </c>
      <c r="V50" s="45">
        <f>U50/BA50*100</f>
        <v>0.9389637529725445</v>
      </c>
      <c r="W50" s="46">
        <f>IF(U50&lt;1,0,IF(U50&gt;100,U50-(1.96*SQRT(U50)),CHIINV(0.975,2*U50)/2))</f>
        <v>228.9595044286598</v>
      </c>
      <c r="X50" s="46">
        <f>IF(U50=0,0,IF(U50&gt;100,U50+(1.96*SQRT(U50)),CHIINV(0.025,2*(U50+1))/2))</f>
        <v>292.24049557134026</v>
      </c>
      <c r="Y50" s="47">
        <f>(W50/$BA50)*100</f>
        <v>0.8249603820301932</v>
      </c>
      <c r="Z50" s="47">
        <f>(X50/$BA50)*100</f>
        <v>1.052967123914896</v>
      </c>
      <c r="AA50" s="47">
        <f>V50-Y50</f>
        <v>0.11400337094235136</v>
      </c>
      <c r="AB50" s="47">
        <f>Z50-V50</f>
        <v>0.11400337094235158</v>
      </c>
      <c r="AC50" s="36" t="s">
        <v>72</v>
      </c>
      <c r="AD50" s="42">
        <v>2326</v>
      </c>
      <c r="AE50" s="48">
        <f>AD50/AZ50*100</f>
        <v>8.317242365729815</v>
      </c>
      <c r="AF50" s="44">
        <v>2098.2</v>
      </c>
      <c r="AG50" s="49">
        <f>AF50/BA50*100</f>
        <v>7.559991352597822</v>
      </c>
      <c r="AH50" s="50">
        <f>IF(AF50=0,0,IF(AF50&gt;100,AF50-(1.96*SQRT(AF50)),CHIINV(0.975,2*AF50)/2))</f>
        <v>2008.4200182668762</v>
      </c>
      <c r="AI50" s="50">
        <f>IF(AF50=0,0,IF(AF50&gt;100,AF50+(1.96*SQRT(AF50)),CHIINV(0.025,2*(AF50+1))/2))</f>
        <v>2187.979981733123</v>
      </c>
      <c r="AJ50" s="47">
        <f>(AH50/$BA50)*100</f>
        <v>7.236506515337885</v>
      </c>
      <c r="AK50" s="47">
        <f>(AI50/$BA50)*100</f>
        <v>7.883476189857761</v>
      </c>
      <c r="AL50" s="47">
        <f>AG50-AJ50</f>
        <v>0.3234848372599375</v>
      </c>
      <c r="AM50" s="47">
        <f>AK50-AG50</f>
        <v>0.32348483725993926</v>
      </c>
      <c r="AN50" s="36" t="s">
        <v>72</v>
      </c>
      <c r="AO50" s="51">
        <v>10386</v>
      </c>
      <c r="AP50" s="52">
        <f>AO50/AZ50*100</f>
        <v>37.137953228920836</v>
      </c>
      <c r="AQ50" s="53">
        <v>10551</v>
      </c>
      <c r="AR50" s="54">
        <f>AQ50/BA50*100</f>
        <v>38.01614181739569</v>
      </c>
      <c r="AS50" s="50">
        <f>IF(AQ50=0,0,IF(AQ50&gt;100,AQ50-(1.96*SQRT(AQ50)),CHIINV(0.975,2*AQ50)/2))</f>
        <v>10349.67260097046</v>
      </c>
      <c r="AT50" s="50">
        <f>IF(AQ50=0,0,IF(AQ50&gt;100,AQ50+(1.96*SQRT(AQ50)),CHIINV(0.025,2*(AQ50+1))/2))</f>
        <v>10752.32739902954</v>
      </c>
      <c r="AU50" s="55">
        <f>(AS50/$BA50)*100</f>
        <v>37.29074223885011</v>
      </c>
      <c r="AV50" s="55">
        <f>(AT50/$BA50)*100</f>
        <v>38.74154139594127</v>
      </c>
      <c r="AW50" s="55">
        <f>AR50-AU50</f>
        <v>0.7253995785455842</v>
      </c>
      <c r="AX50" s="55">
        <f>AV50-AR50</f>
        <v>0.7253995785455771</v>
      </c>
      <c r="AZ50" s="53">
        <v>27966</v>
      </c>
      <c r="BA50" s="53">
        <v>27754</v>
      </c>
    </row>
    <row r="51" spans="1:52" ht="15" customHeight="1" thickBot="1">
      <c r="A51" s="61"/>
      <c r="B51" s="62"/>
      <c r="C51" s="62"/>
      <c r="D51" s="62"/>
      <c r="E51" s="63"/>
      <c r="F51" s="63"/>
      <c r="G51" s="61"/>
      <c r="H51" s="62"/>
      <c r="I51" s="62"/>
      <c r="J51" s="63"/>
      <c r="K51" s="63"/>
      <c r="L51" s="62"/>
      <c r="M51" s="62"/>
      <c r="N51" s="62"/>
      <c r="O51" s="63"/>
      <c r="P51" s="63"/>
      <c r="R51" s="6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6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62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Z51" s="34"/>
    </row>
    <row r="52" ht="23.25" customHeight="1"/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73</v>
      </c>
      <c r="C1" t="s">
        <v>74</v>
      </c>
    </row>
    <row r="5" spans="5:11" ht="12.75">
      <c r="E5" t="s">
        <v>75</v>
      </c>
      <c r="G5" t="s">
        <v>76</v>
      </c>
      <c r="I5" t="s">
        <v>77</v>
      </c>
      <c r="K5" t="s">
        <v>78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79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80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81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82</v>
      </c>
      <c r="D10" t="s">
        <v>83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89</v>
      </c>
      <c r="K10" t="s">
        <v>90</v>
      </c>
    </row>
    <row r="11" spans="3:11" ht="12.75">
      <c r="C11" t="s">
        <v>91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92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93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94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95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96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97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98</v>
      </c>
      <c r="D18" t="s">
        <v>99</v>
      </c>
      <c r="E18" t="s">
        <v>100</v>
      </c>
      <c r="F18" t="s">
        <v>101</v>
      </c>
      <c r="G18" t="s">
        <v>102</v>
      </c>
      <c r="H18" t="s">
        <v>103</v>
      </c>
      <c r="I18" t="s">
        <v>104</v>
      </c>
      <c r="J18">
        <v>13.6</v>
      </c>
      <c r="K18">
        <f t="shared" si="3"/>
        <v>136</v>
      </c>
    </row>
    <row r="19" spans="3:11" ht="12.75">
      <c r="C19" t="s">
        <v>105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106</v>
      </c>
      <c r="D20" t="s">
        <v>107</v>
      </c>
      <c r="E20" t="s">
        <v>108</v>
      </c>
      <c r="F20" t="s">
        <v>109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</row>
    <row r="21" spans="3:11" ht="12.75">
      <c r="C21" t="s">
        <v>115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116</v>
      </c>
      <c r="D22" t="s">
        <v>117</v>
      </c>
      <c r="E22" t="s">
        <v>118</v>
      </c>
      <c r="F22" t="s">
        <v>119</v>
      </c>
      <c r="G22" t="s">
        <v>120</v>
      </c>
      <c r="H22" t="s">
        <v>121</v>
      </c>
      <c r="I22" t="s">
        <v>122</v>
      </c>
      <c r="J22" t="s">
        <v>123</v>
      </c>
      <c r="K22" t="s">
        <v>124</v>
      </c>
    </row>
    <row r="23" spans="3:11" ht="12.75">
      <c r="C23" t="s">
        <v>125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126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127</v>
      </c>
      <c r="D25" t="s">
        <v>128</v>
      </c>
      <c r="E25" t="s">
        <v>129</v>
      </c>
      <c r="F25" t="s">
        <v>130</v>
      </c>
      <c r="G25" t="s">
        <v>131</v>
      </c>
      <c r="H25" t="s">
        <v>132</v>
      </c>
      <c r="I25" t="s">
        <v>133</v>
      </c>
      <c r="J25" t="s">
        <v>134</v>
      </c>
      <c r="K25" t="s">
        <v>135</v>
      </c>
    </row>
    <row r="26" spans="3:11" ht="12.75">
      <c r="C26" t="s">
        <v>136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137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138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139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140</v>
      </c>
      <c r="D30" t="s">
        <v>141</v>
      </c>
      <c r="E30" t="s">
        <v>142</v>
      </c>
      <c r="F30" t="s">
        <v>143</v>
      </c>
      <c r="G30" t="s">
        <v>144</v>
      </c>
      <c r="H30" t="s">
        <v>145</v>
      </c>
      <c r="I30" t="s">
        <v>146</v>
      </c>
      <c r="J30" t="s">
        <v>147</v>
      </c>
      <c r="K30" t="s">
        <v>148</v>
      </c>
    </row>
    <row r="31" spans="3:11" ht="12.75">
      <c r="C31" t="s">
        <v>149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150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151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152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153</v>
      </c>
      <c r="D35" t="s">
        <v>154</v>
      </c>
      <c r="E35" t="s">
        <v>155</v>
      </c>
      <c r="F35" t="s">
        <v>156</v>
      </c>
      <c r="G35" t="s">
        <v>157</v>
      </c>
      <c r="H35" t="s">
        <v>158</v>
      </c>
      <c r="I35" t="s">
        <v>159</v>
      </c>
      <c r="J35" t="s">
        <v>160</v>
      </c>
      <c r="K35" t="s">
        <v>161</v>
      </c>
    </row>
    <row r="37" ht="12.75">
      <c r="C37" t="s">
        <v>162</v>
      </c>
    </row>
    <row r="41" ht="12.75">
      <c r="B41" t="s">
        <v>163</v>
      </c>
    </row>
  </sheetData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164</v>
      </c>
    </row>
    <row r="3" spans="2:14" ht="12.75">
      <c r="B3" t="s">
        <v>75</v>
      </c>
      <c r="F3" t="s">
        <v>76</v>
      </c>
      <c r="J3" t="s">
        <v>77</v>
      </c>
      <c r="N3" t="s">
        <v>78</v>
      </c>
    </row>
    <row r="4" spans="2:15" ht="12.75">
      <c r="B4">
        <v>2006</v>
      </c>
      <c r="C4" s="64" t="s">
        <v>165</v>
      </c>
      <c r="D4" s="64"/>
      <c r="F4">
        <v>2006</v>
      </c>
      <c r="G4" s="64" t="s">
        <v>165</v>
      </c>
      <c r="H4" s="64"/>
      <c r="J4">
        <v>2006</v>
      </c>
      <c r="K4" s="64" t="s">
        <v>165</v>
      </c>
      <c r="L4" s="64"/>
      <c r="N4">
        <v>2006</v>
      </c>
      <c r="O4" s="64" t="s">
        <v>165</v>
      </c>
    </row>
    <row r="5" spans="1:15" ht="12.75">
      <c r="A5" t="s">
        <v>127</v>
      </c>
      <c r="B5">
        <v>0</v>
      </c>
      <c r="C5">
        <v>0</v>
      </c>
      <c r="E5" t="s">
        <v>125</v>
      </c>
      <c r="F5">
        <v>65</v>
      </c>
      <c r="G5" s="65">
        <v>51.587301587301596</v>
      </c>
      <c r="H5" s="65"/>
      <c r="I5" t="s">
        <v>136</v>
      </c>
      <c r="J5">
        <v>37</v>
      </c>
      <c r="K5" s="65">
        <v>64.91228070175438</v>
      </c>
      <c r="L5" s="65"/>
      <c r="M5" t="s">
        <v>166</v>
      </c>
      <c r="N5" s="65">
        <v>41.8</v>
      </c>
      <c r="O5" s="65">
        <v>62.38805970149254</v>
      </c>
    </row>
    <row r="6" spans="1:15" ht="12.75">
      <c r="A6" t="s">
        <v>93</v>
      </c>
      <c r="B6">
        <v>6</v>
      </c>
      <c r="C6" s="65">
        <v>31.57894736842105</v>
      </c>
      <c r="D6" s="65"/>
      <c r="E6" t="s">
        <v>136</v>
      </c>
      <c r="F6">
        <v>74</v>
      </c>
      <c r="G6" s="65">
        <v>58.730158730158735</v>
      </c>
      <c r="H6" s="65"/>
      <c r="I6" t="s">
        <v>152</v>
      </c>
      <c r="J6">
        <v>41</v>
      </c>
      <c r="K6" s="65">
        <v>71.9298245614035</v>
      </c>
      <c r="L6" s="65"/>
      <c r="M6" t="s">
        <v>167</v>
      </c>
      <c r="N6">
        <v>46</v>
      </c>
      <c r="O6" s="65">
        <v>68.65671641791045</v>
      </c>
    </row>
    <row r="7" spans="1:15" ht="12.75">
      <c r="A7" t="s">
        <v>125</v>
      </c>
      <c r="B7">
        <v>9</v>
      </c>
      <c r="C7" s="65">
        <v>47.368421052631575</v>
      </c>
      <c r="D7" s="65"/>
      <c r="E7" t="s">
        <v>126</v>
      </c>
      <c r="F7">
        <v>83</v>
      </c>
      <c r="G7" s="65">
        <v>65.87301587301587</v>
      </c>
      <c r="H7" s="65"/>
      <c r="I7" t="s">
        <v>125</v>
      </c>
      <c r="J7">
        <v>42</v>
      </c>
      <c r="K7" s="65">
        <v>73.68421052631578</v>
      </c>
      <c r="L7" s="65"/>
      <c r="M7" t="s">
        <v>168</v>
      </c>
      <c r="N7">
        <v>59</v>
      </c>
      <c r="O7" s="65">
        <v>88.05970149253731</v>
      </c>
    </row>
    <row r="8" spans="1:15" ht="12.75">
      <c r="A8" t="s">
        <v>106</v>
      </c>
      <c r="B8">
        <v>10</v>
      </c>
      <c r="C8" s="65">
        <v>52.63157894736842</v>
      </c>
      <c r="D8" s="65"/>
      <c r="E8" t="s">
        <v>151</v>
      </c>
      <c r="F8">
        <v>88</v>
      </c>
      <c r="G8" s="65">
        <v>69.84126984126983</v>
      </c>
      <c r="H8" s="65"/>
      <c r="I8" t="s">
        <v>92</v>
      </c>
      <c r="J8">
        <v>46</v>
      </c>
      <c r="K8" s="65">
        <v>80.7017543859649</v>
      </c>
      <c r="L8" s="65"/>
      <c r="M8" t="s">
        <v>169</v>
      </c>
      <c r="N8">
        <v>60</v>
      </c>
      <c r="O8" s="65">
        <v>89.55223880597015</v>
      </c>
    </row>
    <row r="9" spans="1:15" ht="12.75">
      <c r="A9" t="s">
        <v>138</v>
      </c>
      <c r="B9">
        <v>10</v>
      </c>
      <c r="C9" s="65">
        <v>52.63157894736842</v>
      </c>
      <c r="D9" s="65"/>
      <c r="E9" t="s">
        <v>152</v>
      </c>
      <c r="F9">
        <v>91</v>
      </c>
      <c r="G9" s="65">
        <v>72.22222222222221</v>
      </c>
      <c r="H9" s="65"/>
      <c r="I9" t="s">
        <v>138</v>
      </c>
      <c r="J9">
        <v>46</v>
      </c>
      <c r="K9" s="65">
        <v>80.7017543859649</v>
      </c>
      <c r="L9" s="65"/>
      <c r="M9" t="s">
        <v>96</v>
      </c>
      <c r="N9">
        <v>60</v>
      </c>
      <c r="O9" s="65">
        <v>89.55223880597015</v>
      </c>
    </row>
    <row r="10" spans="1:15" ht="12.75">
      <c r="A10" t="s">
        <v>151</v>
      </c>
      <c r="B10">
        <v>10</v>
      </c>
      <c r="C10" s="65">
        <v>52.63157894736842</v>
      </c>
      <c r="D10" s="65"/>
      <c r="E10" t="s">
        <v>138</v>
      </c>
      <c r="F10">
        <v>92</v>
      </c>
      <c r="G10" s="65">
        <v>73.01587301587301</v>
      </c>
      <c r="H10" s="65"/>
      <c r="I10" t="s">
        <v>151</v>
      </c>
      <c r="J10">
        <v>49</v>
      </c>
      <c r="K10" s="65">
        <v>85.96491228070175</v>
      </c>
      <c r="L10" s="65"/>
      <c r="M10" t="s">
        <v>151</v>
      </c>
      <c r="N10">
        <v>61</v>
      </c>
      <c r="O10" s="65">
        <v>91.04477611940298</v>
      </c>
    </row>
    <row r="11" spans="1:15" ht="12.75">
      <c r="A11" t="s">
        <v>94</v>
      </c>
      <c r="B11">
        <v>12</v>
      </c>
      <c r="C11" s="65">
        <v>63.1578947368421</v>
      </c>
      <c r="D11" s="65"/>
      <c r="E11" t="s">
        <v>115</v>
      </c>
      <c r="F11">
        <v>98</v>
      </c>
      <c r="G11" s="65">
        <v>77.77777777777779</v>
      </c>
      <c r="H11" s="65"/>
      <c r="I11" t="s">
        <v>169</v>
      </c>
      <c r="J11">
        <v>50</v>
      </c>
      <c r="K11" s="65">
        <v>87.71929824561403</v>
      </c>
      <c r="L11" s="65"/>
      <c r="M11" t="s">
        <v>72</v>
      </c>
      <c r="N11">
        <v>67</v>
      </c>
      <c r="O11" s="65">
        <v>100</v>
      </c>
    </row>
    <row r="12" spans="1:15" ht="12.75">
      <c r="A12" t="s">
        <v>95</v>
      </c>
      <c r="B12">
        <v>12</v>
      </c>
      <c r="C12" s="65">
        <v>63.1578947368421</v>
      </c>
      <c r="D12" s="65"/>
      <c r="E12" t="s">
        <v>169</v>
      </c>
      <c r="F12">
        <v>110</v>
      </c>
      <c r="G12" s="65">
        <v>87.3015873015873</v>
      </c>
      <c r="H12" s="65"/>
      <c r="I12" t="s">
        <v>96</v>
      </c>
      <c r="J12">
        <v>51</v>
      </c>
      <c r="K12" s="65">
        <v>89.47368421052632</v>
      </c>
      <c r="L12" s="65"/>
      <c r="M12" t="s">
        <v>95</v>
      </c>
      <c r="N12">
        <v>73</v>
      </c>
      <c r="O12" s="65">
        <v>108.95522388059702</v>
      </c>
    </row>
    <row r="13" spans="1:15" ht="12.75">
      <c r="A13" t="s">
        <v>169</v>
      </c>
      <c r="B13">
        <v>13</v>
      </c>
      <c r="C13" s="65">
        <v>68.42105263157895</v>
      </c>
      <c r="D13" s="65"/>
      <c r="E13" t="s">
        <v>96</v>
      </c>
      <c r="F13">
        <v>112</v>
      </c>
      <c r="G13" s="65">
        <v>88.88888888888889</v>
      </c>
      <c r="H13" s="65"/>
      <c r="I13" t="s">
        <v>168</v>
      </c>
      <c r="J13" s="65">
        <v>51.6</v>
      </c>
      <c r="K13" s="65">
        <v>90.52631578947368</v>
      </c>
      <c r="L13" s="65"/>
      <c r="M13" t="s">
        <v>79</v>
      </c>
      <c r="N13">
        <v>83</v>
      </c>
      <c r="O13" s="65">
        <v>123.88059701492537</v>
      </c>
    </row>
    <row r="14" spans="1:15" ht="12.75">
      <c r="A14" t="s">
        <v>167</v>
      </c>
      <c r="B14">
        <v>13</v>
      </c>
      <c r="C14" s="65">
        <v>68.42105263157895</v>
      </c>
      <c r="D14" s="65"/>
      <c r="E14" t="s">
        <v>167</v>
      </c>
      <c r="F14">
        <v>113</v>
      </c>
      <c r="G14" s="65">
        <v>89.68253968253968</v>
      </c>
      <c r="H14" s="65"/>
      <c r="I14" t="s">
        <v>115</v>
      </c>
      <c r="J14">
        <v>54</v>
      </c>
      <c r="K14" s="65">
        <v>94.73684210526315</v>
      </c>
      <c r="L14" s="65"/>
      <c r="M14" t="s">
        <v>93</v>
      </c>
      <c r="N14">
        <v>84</v>
      </c>
      <c r="O14" s="65">
        <v>125.37313432835822</v>
      </c>
    </row>
    <row r="15" spans="1:15" ht="12.75">
      <c r="A15" t="s">
        <v>92</v>
      </c>
      <c r="B15">
        <v>13</v>
      </c>
      <c r="C15" s="65">
        <v>68.42105263157895</v>
      </c>
      <c r="D15" s="65"/>
      <c r="E15" t="s">
        <v>168</v>
      </c>
      <c r="F15" s="65">
        <v>113.8</v>
      </c>
      <c r="G15" s="65">
        <v>90.31746031746032</v>
      </c>
      <c r="H15" s="65"/>
      <c r="I15" t="s">
        <v>167</v>
      </c>
      <c r="J15">
        <v>57</v>
      </c>
      <c r="K15" s="65">
        <v>100</v>
      </c>
      <c r="L15" s="65"/>
      <c r="M15" t="s">
        <v>152</v>
      </c>
      <c r="N15">
        <v>85</v>
      </c>
      <c r="O15" s="65">
        <v>126.86567164179105</v>
      </c>
    </row>
    <row r="16" spans="1:15" ht="12.75">
      <c r="A16" t="s">
        <v>96</v>
      </c>
      <c r="B16">
        <v>13</v>
      </c>
      <c r="C16" s="65">
        <v>68.42105263157895</v>
      </c>
      <c r="D16" s="65"/>
      <c r="E16" t="s">
        <v>98</v>
      </c>
      <c r="F16">
        <v>117</v>
      </c>
      <c r="G16" s="65">
        <v>92.85714285714286</v>
      </c>
      <c r="H16" s="65"/>
      <c r="I16" t="s">
        <v>72</v>
      </c>
      <c r="J16">
        <v>57</v>
      </c>
      <c r="K16" s="65">
        <v>100</v>
      </c>
      <c r="L16" s="65"/>
      <c r="M16" t="s">
        <v>92</v>
      </c>
      <c r="N16">
        <v>88</v>
      </c>
      <c r="O16" s="65">
        <v>131.34328358208955</v>
      </c>
    </row>
    <row r="17" spans="1:15" ht="12.75">
      <c r="A17" t="s">
        <v>136</v>
      </c>
      <c r="B17">
        <v>13</v>
      </c>
      <c r="C17" s="65">
        <v>68.42105263157895</v>
      </c>
      <c r="D17" s="65"/>
      <c r="E17" t="s">
        <v>95</v>
      </c>
      <c r="F17">
        <v>122</v>
      </c>
      <c r="G17" s="65">
        <v>96.82539682539682</v>
      </c>
      <c r="H17" s="65"/>
      <c r="I17" t="s">
        <v>95</v>
      </c>
      <c r="J17">
        <v>58</v>
      </c>
      <c r="K17" s="65">
        <v>101.75438596491229</v>
      </c>
      <c r="L17" s="65"/>
      <c r="M17" t="s">
        <v>94</v>
      </c>
      <c r="N17">
        <v>89</v>
      </c>
      <c r="O17" s="65">
        <v>132.8358208955224</v>
      </c>
    </row>
    <row r="18" spans="1:15" ht="12.75">
      <c r="A18" t="s">
        <v>152</v>
      </c>
      <c r="B18">
        <v>13</v>
      </c>
      <c r="C18" s="65">
        <v>68.42105263157895</v>
      </c>
      <c r="D18" s="65"/>
      <c r="E18" t="s">
        <v>72</v>
      </c>
      <c r="F18">
        <v>126</v>
      </c>
      <c r="G18" s="65">
        <v>100</v>
      </c>
      <c r="H18" s="65"/>
      <c r="I18" t="s">
        <v>93</v>
      </c>
      <c r="J18">
        <v>60</v>
      </c>
      <c r="K18" s="65">
        <v>105.26315789473684</v>
      </c>
      <c r="L18" s="65"/>
      <c r="M18" t="s">
        <v>136</v>
      </c>
      <c r="N18">
        <v>89</v>
      </c>
      <c r="O18" s="65">
        <v>132.8358208955224</v>
      </c>
    </row>
    <row r="19" spans="1:15" ht="12.75">
      <c r="A19" t="s">
        <v>168</v>
      </c>
      <c r="B19" s="65">
        <v>13.7</v>
      </c>
      <c r="C19" s="65">
        <v>72.10526315789473</v>
      </c>
      <c r="D19" s="65"/>
      <c r="E19" t="s">
        <v>93</v>
      </c>
      <c r="F19">
        <v>134</v>
      </c>
      <c r="G19" s="65">
        <v>106.34920634920636</v>
      </c>
      <c r="H19" s="65"/>
      <c r="I19" t="s">
        <v>166</v>
      </c>
      <c r="J19" s="65">
        <v>69.6</v>
      </c>
      <c r="K19" s="65">
        <v>122.10526315789471</v>
      </c>
      <c r="L19" s="65"/>
      <c r="M19" t="s">
        <v>150</v>
      </c>
      <c r="N19">
        <v>90</v>
      </c>
      <c r="O19" s="65">
        <v>134.32835820895522</v>
      </c>
    </row>
    <row r="20" spans="1:15" ht="12.75">
      <c r="A20" t="s">
        <v>116</v>
      </c>
      <c r="B20">
        <v>14</v>
      </c>
      <c r="C20" s="65">
        <v>73.68421052631578</v>
      </c>
      <c r="D20" s="65"/>
      <c r="E20" t="s">
        <v>92</v>
      </c>
      <c r="F20">
        <v>139</v>
      </c>
      <c r="G20" s="65">
        <v>110.31746031746033</v>
      </c>
      <c r="H20" s="65"/>
      <c r="I20" t="s">
        <v>94</v>
      </c>
      <c r="J20">
        <v>73</v>
      </c>
      <c r="K20" s="65">
        <v>128.0701754385965</v>
      </c>
      <c r="L20" s="65"/>
      <c r="M20" t="s">
        <v>138</v>
      </c>
      <c r="N20">
        <v>94</v>
      </c>
      <c r="O20" s="65">
        <v>140.2985074626866</v>
      </c>
    </row>
    <row r="21" spans="1:15" ht="12.75">
      <c r="A21" t="s">
        <v>105</v>
      </c>
      <c r="B21">
        <v>15</v>
      </c>
      <c r="C21" s="65">
        <v>78.94736842105263</v>
      </c>
      <c r="D21" s="65"/>
      <c r="E21" t="s">
        <v>150</v>
      </c>
      <c r="F21">
        <v>148</v>
      </c>
      <c r="G21" s="65">
        <v>117.46031746031747</v>
      </c>
      <c r="H21" s="65"/>
      <c r="I21" t="s">
        <v>79</v>
      </c>
      <c r="J21">
        <v>76</v>
      </c>
      <c r="K21" s="65">
        <v>133.33333333333331</v>
      </c>
      <c r="L21" s="65"/>
      <c r="M21" t="s">
        <v>149</v>
      </c>
      <c r="N21">
        <v>103</v>
      </c>
      <c r="O21" s="65">
        <v>153.73134328358208</v>
      </c>
    </row>
    <row r="22" spans="1:15" ht="12.75">
      <c r="A22" t="s">
        <v>80</v>
      </c>
      <c r="B22">
        <v>18</v>
      </c>
      <c r="C22" s="65">
        <v>94.73684210526315</v>
      </c>
      <c r="D22" s="65"/>
      <c r="E22" t="s">
        <v>91</v>
      </c>
      <c r="F22">
        <v>149</v>
      </c>
      <c r="G22" s="65">
        <v>118.25396825396825</v>
      </c>
      <c r="H22" s="65"/>
      <c r="I22" t="s">
        <v>106</v>
      </c>
      <c r="J22">
        <v>82</v>
      </c>
      <c r="K22" s="65">
        <v>143.859649122807</v>
      </c>
      <c r="L22" s="65"/>
      <c r="M22" t="s">
        <v>116</v>
      </c>
      <c r="N22">
        <v>105</v>
      </c>
      <c r="O22" s="65">
        <v>156.71641791044777</v>
      </c>
    </row>
    <row r="23" spans="1:15" ht="12.75">
      <c r="A23" t="s">
        <v>81</v>
      </c>
      <c r="B23">
        <v>18</v>
      </c>
      <c r="C23" s="65">
        <v>94.73684210526315</v>
      </c>
      <c r="D23" s="65"/>
      <c r="E23" t="s">
        <v>79</v>
      </c>
      <c r="F23">
        <v>158</v>
      </c>
      <c r="G23" s="65">
        <v>125.39682539682539</v>
      </c>
      <c r="H23" s="65"/>
      <c r="I23" t="s">
        <v>80</v>
      </c>
      <c r="J23">
        <v>85</v>
      </c>
      <c r="K23" s="65">
        <v>149.12280701754386</v>
      </c>
      <c r="L23" s="65"/>
      <c r="M23" t="s">
        <v>81</v>
      </c>
      <c r="N23">
        <v>107</v>
      </c>
      <c r="O23" s="65">
        <v>159.7014925373134</v>
      </c>
    </row>
    <row r="24" spans="1:15" ht="12.75">
      <c r="A24" t="s">
        <v>82</v>
      </c>
      <c r="B24">
        <v>18</v>
      </c>
      <c r="C24" s="65">
        <v>94.73684210526315</v>
      </c>
      <c r="D24" s="65"/>
      <c r="E24" t="s">
        <v>80</v>
      </c>
      <c r="F24">
        <v>161</v>
      </c>
      <c r="G24" s="65">
        <v>127.77777777777777</v>
      </c>
      <c r="H24" s="65"/>
      <c r="I24" t="s">
        <v>137</v>
      </c>
      <c r="J24">
        <v>87</v>
      </c>
      <c r="K24" s="65">
        <v>152.63157894736844</v>
      </c>
      <c r="L24" s="65"/>
      <c r="M24" t="s">
        <v>80</v>
      </c>
      <c r="N24">
        <v>113</v>
      </c>
      <c r="O24" s="65">
        <v>168.65671641791045</v>
      </c>
    </row>
    <row r="25" spans="1:15" ht="12.75">
      <c r="A25" t="s">
        <v>150</v>
      </c>
      <c r="B25">
        <v>18</v>
      </c>
      <c r="C25" s="65">
        <v>94.73684210526315</v>
      </c>
      <c r="D25" s="65"/>
      <c r="E25" t="s">
        <v>94</v>
      </c>
      <c r="F25">
        <v>162</v>
      </c>
      <c r="G25" s="65">
        <v>128.57142857142858</v>
      </c>
      <c r="H25" s="65"/>
      <c r="I25" t="s">
        <v>82</v>
      </c>
      <c r="J25">
        <v>88</v>
      </c>
      <c r="K25" s="65">
        <v>154.38596491228068</v>
      </c>
      <c r="L25" s="65"/>
      <c r="M25" t="s">
        <v>105</v>
      </c>
      <c r="N25">
        <v>114</v>
      </c>
      <c r="O25" s="65">
        <v>170.1492537313433</v>
      </c>
    </row>
    <row r="26" spans="1:15" ht="12.75">
      <c r="A26" t="s">
        <v>72</v>
      </c>
      <c r="B26">
        <v>19</v>
      </c>
      <c r="C26">
        <v>100</v>
      </c>
      <c r="D26" s="65"/>
      <c r="E26" t="s">
        <v>82</v>
      </c>
      <c r="F26">
        <v>164</v>
      </c>
      <c r="G26" s="65">
        <v>130.15873015873015</v>
      </c>
      <c r="H26" s="65"/>
      <c r="I26" t="s">
        <v>116</v>
      </c>
      <c r="J26">
        <v>93</v>
      </c>
      <c r="K26" s="65">
        <v>163.1578947368421</v>
      </c>
      <c r="L26" s="65"/>
      <c r="M26" t="s">
        <v>82</v>
      </c>
      <c r="N26">
        <v>115</v>
      </c>
      <c r="O26" s="65">
        <v>171.6417910447761</v>
      </c>
    </row>
    <row r="27" spans="1:15" ht="12.75">
      <c r="A27" t="s">
        <v>140</v>
      </c>
      <c r="B27">
        <v>19</v>
      </c>
      <c r="C27">
        <v>100</v>
      </c>
      <c r="D27" s="65"/>
      <c r="E27" t="s">
        <v>137</v>
      </c>
      <c r="F27">
        <v>169</v>
      </c>
      <c r="G27" s="65">
        <v>134.12698412698413</v>
      </c>
      <c r="H27" s="65"/>
      <c r="I27" t="s">
        <v>150</v>
      </c>
      <c r="J27">
        <v>101</v>
      </c>
      <c r="K27" s="65">
        <v>177.19298245614036</v>
      </c>
      <c r="L27" s="65"/>
      <c r="M27" t="s">
        <v>91</v>
      </c>
      <c r="N27">
        <v>119</v>
      </c>
      <c r="O27" s="65">
        <v>177.61194029850748</v>
      </c>
    </row>
    <row r="28" spans="1:15" ht="12.75">
      <c r="A28" t="s">
        <v>166</v>
      </c>
      <c r="B28" s="65">
        <v>19.8</v>
      </c>
      <c r="C28" s="65">
        <v>104.21052631578948</v>
      </c>
      <c r="D28" s="65"/>
      <c r="E28" t="s">
        <v>81</v>
      </c>
      <c r="F28">
        <v>170</v>
      </c>
      <c r="G28" s="65">
        <v>134.92063492063494</v>
      </c>
      <c r="H28" s="65"/>
      <c r="I28" t="s">
        <v>105</v>
      </c>
      <c r="J28">
        <v>103</v>
      </c>
      <c r="K28" s="65">
        <v>180.70175438596493</v>
      </c>
      <c r="L28" s="65"/>
      <c r="M28" t="s">
        <v>115</v>
      </c>
      <c r="N28">
        <v>119</v>
      </c>
      <c r="O28" s="65">
        <v>177.61194029850748</v>
      </c>
    </row>
    <row r="29" spans="1:15" ht="12.75">
      <c r="A29" t="s">
        <v>79</v>
      </c>
      <c r="B29">
        <v>20</v>
      </c>
      <c r="C29" s="65">
        <v>105.26315789473684</v>
      </c>
      <c r="E29" t="s">
        <v>139</v>
      </c>
      <c r="F29">
        <v>171</v>
      </c>
      <c r="G29" s="65">
        <v>135.71428571428572</v>
      </c>
      <c r="H29" s="65"/>
      <c r="I29" t="s">
        <v>127</v>
      </c>
      <c r="J29">
        <v>104</v>
      </c>
      <c r="K29" s="65">
        <v>182.45614035087718</v>
      </c>
      <c r="L29" s="65"/>
      <c r="M29" t="s">
        <v>106</v>
      </c>
      <c r="N29">
        <v>120</v>
      </c>
      <c r="O29" s="65">
        <v>179.1044776119403</v>
      </c>
    </row>
    <row r="30" spans="1:15" ht="12.75">
      <c r="A30" t="s">
        <v>91</v>
      </c>
      <c r="B30">
        <v>21</v>
      </c>
      <c r="C30" s="65">
        <v>110.5263157894737</v>
      </c>
      <c r="E30" t="s">
        <v>116</v>
      </c>
      <c r="F30">
        <v>176</v>
      </c>
      <c r="G30" s="65">
        <v>139.68253968253967</v>
      </c>
      <c r="H30" s="65"/>
      <c r="I30" t="s">
        <v>91</v>
      </c>
      <c r="J30">
        <v>109</v>
      </c>
      <c r="K30" s="65">
        <v>191.2280701754386</v>
      </c>
      <c r="L30" s="65"/>
      <c r="M30" t="s">
        <v>125</v>
      </c>
      <c r="N30">
        <v>123</v>
      </c>
      <c r="O30" s="65">
        <v>183.5820895522388</v>
      </c>
    </row>
    <row r="31" spans="1:15" ht="12.75">
      <c r="A31" t="s">
        <v>97</v>
      </c>
      <c r="B31">
        <v>23</v>
      </c>
      <c r="C31" s="65">
        <v>121.05263157894737</v>
      </c>
      <c r="D31" s="65"/>
      <c r="E31" t="s">
        <v>166</v>
      </c>
      <c r="F31" s="65">
        <v>182.3</v>
      </c>
      <c r="G31" s="65">
        <v>144.6825396825397</v>
      </c>
      <c r="H31" s="65"/>
      <c r="I31" t="s">
        <v>81</v>
      </c>
      <c r="J31">
        <v>111</v>
      </c>
      <c r="K31" s="65">
        <v>194.73684210526315</v>
      </c>
      <c r="L31" s="65"/>
      <c r="M31" t="s">
        <v>140</v>
      </c>
      <c r="N31">
        <v>123</v>
      </c>
      <c r="O31" s="65">
        <v>183.5820895522388</v>
      </c>
    </row>
    <row r="32" spans="1:15" ht="12.75">
      <c r="A32" t="s">
        <v>115</v>
      </c>
      <c r="B32">
        <v>23</v>
      </c>
      <c r="C32" s="65">
        <v>121.05263157894737</v>
      </c>
      <c r="D32" s="65"/>
      <c r="E32" t="s">
        <v>127</v>
      </c>
      <c r="F32">
        <v>192</v>
      </c>
      <c r="G32" s="65">
        <v>152.38095238095238</v>
      </c>
      <c r="H32" s="65"/>
      <c r="I32" t="s">
        <v>140</v>
      </c>
      <c r="J32">
        <v>125</v>
      </c>
      <c r="K32" s="65">
        <v>219.2982456140351</v>
      </c>
      <c r="L32" s="65"/>
      <c r="M32" t="s">
        <v>98</v>
      </c>
      <c r="N32">
        <v>136</v>
      </c>
      <c r="O32" s="65">
        <v>202.98507462686567</v>
      </c>
    </row>
    <row r="33" spans="1:15" ht="12.75">
      <c r="A33" t="s">
        <v>98</v>
      </c>
      <c r="B33">
        <v>24</v>
      </c>
      <c r="C33" s="65">
        <v>126.3157894736842</v>
      </c>
      <c r="D33" s="65"/>
      <c r="E33" t="s">
        <v>140</v>
      </c>
      <c r="F33">
        <v>198</v>
      </c>
      <c r="G33" s="65">
        <v>157.14285714285714</v>
      </c>
      <c r="H33" s="65"/>
      <c r="I33" t="s">
        <v>126</v>
      </c>
      <c r="J33">
        <v>134</v>
      </c>
      <c r="K33" s="65">
        <v>235.08771929824564</v>
      </c>
      <c r="L33" s="65"/>
      <c r="M33" t="s">
        <v>137</v>
      </c>
      <c r="N33">
        <v>138</v>
      </c>
      <c r="O33" s="65">
        <v>205.97014925373136</v>
      </c>
    </row>
    <row r="34" spans="1:15" ht="12.75">
      <c r="A34" t="s">
        <v>139</v>
      </c>
      <c r="B34">
        <v>25</v>
      </c>
      <c r="C34" s="65">
        <v>131.57894736842107</v>
      </c>
      <c r="D34" s="65"/>
      <c r="E34" t="s">
        <v>106</v>
      </c>
      <c r="F34">
        <v>215</v>
      </c>
      <c r="G34" s="65">
        <v>170.63492063492063</v>
      </c>
      <c r="H34" s="65"/>
      <c r="I34" t="s">
        <v>149</v>
      </c>
      <c r="J34">
        <v>136</v>
      </c>
      <c r="K34" s="65">
        <v>238.59649122807016</v>
      </c>
      <c r="L34" s="65"/>
      <c r="M34" t="s">
        <v>97</v>
      </c>
      <c r="N34">
        <v>159</v>
      </c>
      <c r="O34" s="65">
        <v>237.3134328358209</v>
      </c>
    </row>
    <row r="35" spans="1:15" ht="12.75">
      <c r="A35" t="s">
        <v>137</v>
      </c>
      <c r="B35">
        <v>29</v>
      </c>
      <c r="C35" s="65">
        <v>152.63157894736844</v>
      </c>
      <c r="D35" s="65"/>
      <c r="E35" t="s">
        <v>105</v>
      </c>
      <c r="F35">
        <v>233</v>
      </c>
      <c r="G35" s="65">
        <v>184.92063492063494</v>
      </c>
      <c r="H35" s="65"/>
      <c r="I35" t="s">
        <v>139</v>
      </c>
      <c r="J35">
        <v>144</v>
      </c>
      <c r="K35" s="65">
        <v>252.6315789473684</v>
      </c>
      <c r="L35" s="65"/>
      <c r="M35" t="s">
        <v>139</v>
      </c>
      <c r="N35">
        <v>174</v>
      </c>
      <c r="O35" s="65">
        <v>259.7014925373134</v>
      </c>
    </row>
    <row r="36" spans="1:15" ht="12.75">
      <c r="A36" t="s">
        <v>126</v>
      </c>
      <c r="B36">
        <v>31</v>
      </c>
      <c r="C36" s="65">
        <v>163.1578947368421</v>
      </c>
      <c r="D36" s="65"/>
      <c r="E36" t="s">
        <v>149</v>
      </c>
      <c r="F36">
        <v>251</v>
      </c>
      <c r="G36" s="65">
        <v>199.20634920634922</v>
      </c>
      <c r="H36" s="65"/>
      <c r="I36" t="s">
        <v>97</v>
      </c>
      <c r="J36">
        <v>150</v>
      </c>
      <c r="K36" s="65">
        <v>263.15789473684214</v>
      </c>
      <c r="L36" s="65"/>
      <c r="M36" t="s">
        <v>153</v>
      </c>
      <c r="N36">
        <v>177</v>
      </c>
      <c r="O36" s="65">
        <v>264.17910447761193</v>
      </c>
    </row>
    <row r="37" spans="1:15" ht="12.75">
      <c r="A37" t="s">
        <v>149</v>
      </c>
      <c r="B37">
        <v>32</v>
      </c>
      <c r="C37" s="65">
        <v>168.42105263157893</v>
      </c>
      <c r="D37" s="65"/>
      <c r="E37" t="s">
        <v>153</v>
      </c>
      <c r="F37">
        <v>255</v>
      </c>
      <c r="G37" s="65">
        <v>202.38095238095238</v>
      </c>
      <c r="H37" s="65"/>
      <c r="I37" t="s">
        <v>153</v>
      </c>
      <c r="J37">
        <v>153</v>
      </c>
      <c r="K37" s="65">
        <v>268.42105263157896</v>
      </c>
      <c r="L37" s="65"/>
      <c r="M37" t="s">
        <v>127</v>
      </c>
      <c r="N37">
        <v>219</v>
      </c>
      <c r="O37" s="65">
        <v>326.86567164179104</v>
      </c>
    </row>
    <row r="38" spans="1:15" ht="12.75">
      <c r="A38" t="s">
        <v>153</v>
      </c>
      <c r="B38">
        <v>32</v>
      </c>
      <c r="C38" s="65">
        <v>168.42105263157893</v>
      </c>
      <c r="D38" s="65"/>
      <c r="E38" t="s">
        <v>97</v>
      </c>
      <c r="F38">
        <v>260</v>
      </c>
      <c r="G38" s="65">
        <v>206.34920634920638</v>
      </c>
      <c r="H38" s="65"/>
      <c r="I38" t="s">
        <v>98</v>
      </c>
      <c r="J38">
        <v>155</v>
      </c>
      <c r="K38" s="65">
        <v>271.9298245614035</v>
      </c>
      <c r="L38" s="65"/>
      <c r="M38" t="s">
        <v>126</v>
      </c>
      <c r="N38">
        <v>377</v>
      </c>
      <c r="O38" s="65">
        <v>562.6865671641791</v>
      </c>
    </row>
    <row r="39" spans="3:15" ht="12.75">
      <c r="C39" s="65"/>
      <c r="D39" s="65"/>
      <c r="G39" s="65"/>
      <c r="H39" s="65"/>
      <c r="K39" s="65"/>
      <c r="L39" s="65"/>
      <c r="O39" s="65"/>
    </row>
    <row r="40" spans="3:15" ht="12.75">
      <c r="C40" s="65"/>
      <c r="D40" s="65"/>
      <c r="G40" s="65"/>
      <c r="H40" s="65"/>
      <c r="K40" s="65"/>
      <c r="L40" s="65"/>
      <c r="O40" s="65"/>
    </row>
    <row r="41" spans="3:15" ht="12.75">
      <c r="C41" s="65"/>
      <c r="D41" s="65"/>
      <c r="G41" s="65"/>
      <c r="H41" s="65"/>
      <c r="J41" s="65"/>
      <c r="K41" s="65"/>
      <c r="L41" s="65"/>
      <c r="O41" s="65"/>
    </row>
    <row r="43" ht="12.75">
      <c r="A43" s="66" t="s">
        <v>170</v>
      </c>
    </row>
    <row r="44" ht="12.75">
      <c r="A44" t="s">
        <v>171</v>
      </c>
    </row>
    <row r="45" ht="12.75">
      <c r="A45" s="67" t="s">
        <v>172</v>
      </c>
    </row>
    <row r="46" ht="12.75">
      <c r="A46" t="s">
        <v>173</v>
      </c>
    </row>
    <row r="47" ht="12.75">
      <c r="A47" t="s">
        <v>174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175</v>
      </c>
      <c r="B1" t="s">
        <v>96</v>
      </c>
      <c r="C1" t="s">
        <v>169</v>
      </c>
      <c r="D1" t="s">
        <v>167</v>
      </c>
      <c r="E1" t="s">
        <v>72</v>
      </c>
      <c r="F1" t="s">
        <v>176</v>
      </c>
      <c r="G1" t="s">
        <v>166</v>
      </c>
    </row>
    <row r="2" spans="1:8" ht="12.75">
      <c r="A2" t="s">
        <v>177</v>
      </c>
      <c r="B2">
        <v>10383.6</v>
      </c>
      <c r="C2">
        <v>9006.8</v>
      </c>
      <c r="D2">
        <v>520.8</v>
      </c>
      <c r="E2" s="68">
        <v>856.083</v>
      </c>
      <c r="F2">
        <v>10737.4</v>
      </c>
      <c r="G2">
        <v>353.7999999999993</v>
      </c>
      <c r="H2" s="68"/>
    </row>
    <row r="3" spans="1:8" ht="12.75">
      <c r="A3" t="s">
        <v>178</v>
      </c>
      <c r="B3">
        <v>7762.3</v>
      </c>
      <c r="C3">
        <v>6696</v>
      </c>
      <c r="D3">
        <v>398.6</v>
      </c>
      <c r="E3" s="68">
        <v>667.771</v>
      </c>
      <c r="F3">
        <v>8020.1</v>
      </c>
      <c r="G3">
        <v>257.8</v>
      </c>
      <c r="H3" s="68"/>
    </row>
    <row r="4" spans="1:8" ht="12.75">
      <c r="A4" t="s">
        <v>179</v>
      </c>
      <c r="B4">
        <v>31251.3</v>
      </c>
      <c r="C4">
        <v>26974.5</v>
      </c>
      <c r="D4">
        <v>1521.7</v>
      </c>
      <c r="E4" s="68">
        <v>2755.078</v>
      </c>
      <c r="F4">
        <v>32141.8</v>
      </c>
      <c r="G4">
        <v>890.5</v>
      </c>
      <c r="H4" s="68"/>
    </row>
    <row r="5" spans="1:8" ht="12.75">
      <c r="A5" t="s">
        <v>180</v>
      </c>
      <c r="B5">
        <v>9448.6</v>
      </c>
      <c r="C5">
        <v>8085.7</v>
      </c>
      <c r="D5">
        <v>524.9</v>
      </c>
      <c r="E5" s="68">
        <v>837.968</v>
      </c>
      <c r="F5">
        <v>9687.8</v>
      </c>
      <c r="G5">
        <v>239.1999999999989</v>
      </c>
      <c r="H5" s="68"/>
    </row>
    <row r="6" spans="2:8" ht="12.75">
      <c r="B6">
        <v>58845.8</v>
      </c>
      <c r="C6">
        <v>50763</v>
      </c>
      <c r="D6">
        <v>2966</v>
      </c>
      <c r="E6" s="68">
        <v>5116.9</v>
      </c>
      <c r="F6">
        <v>60587.1</v>
      </c>
      <c r="G6">
        <v>1741.3000000000102</v>
      </c>
      <c r="H6" s="68"/>
    </row>
    <row r="10" spans="1:7" ht="12.75">
      <c r="A10" t="s">
        <v>181</v>
      </c>
      <c r="B10" t="s">
        <v>182</v>
      </c>
      <c r="C10" t="s">
        <v>169</v>
      </c>
      <c r="D10" t="s">
        <v>167</v>
      </c>
      <c r="E10" t="s">
        <v>72</v>
      </c>
      <c r="F10" t="s">
        <v>176</v>
      </c>
      <c r="G10" t="s">
        <v>166</v>
      </c>
    </row>
    <row r="11" spans="1:7" ht="12.75">
      <c r="A11" t="s">
        <v>177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178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179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180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183</v>
      </c>
      <c r="B16" t="s">
        <v>182</v>
      </c>
      <c r="C16" t="s">
        <v>169</v>
      </c>
      <c r="D16" t="s">
        <v>167</v>
      </c>
      <c r="E16" t="s">
        <v>72</v>
      </c>
      <c r="F16" t="s">
        <v>176</v>
      </c>
      <c r="G16" t="s">
        <v>166</v>
      </c>
    </row>
    <row r="17" spans="1:7" ht="12.75">
      <c r="A17" t="s">
        <v>177</v>
      </c>
      <c r="B17" s="69">
        <v>13.482799799684116</v>
      </c>
      <c r="C17" s="69">
        <v>12.990185193409426</v>
      </c>
      <c r="D17" s="69">
        <v>13.440860215053766</v>
      </c>
      <c r="E17" s="69">
        <v>18.689776575402153</v>
      </c>
      <c r="F17" s="69">
        <v>13.690465103283849</v>
      </c>
      <c r="G17" s="69">
        <v>19.785189372526894</v>
      </c>
    </row>
    <row r="18" spans="1:7" ht="12.75">
      <c r="A18" t="s">
        <v>178</v>
      </c>
      <c r="B18" s="69">
        <v>111.56487123661802</v>
      </c>
      <c r="C18" s="69">
        <v>110.06571087216248</v>
      </c>
      <c r="D18" s="69">
        <v>112.89513296537882</v>
      </c>
      <c r="E18" s="69">
        <v>125.79162617124734</v>
      </c>
      <c r="F18" s="69">
        <v>113.83897956384584</v>
      </c>
      <c r="G18" s="69">
        <v>182.31186966640806</v>
      </c>
    </row>
    <row r="19" spans="1:7" ht="12.75">
      <c r="A19" t="s">
        <v>179</v>
      </c>
      <c r="B19" s="69">
        <v>51.03787682432411</v>
      </c>
      <c r="C19" s="69">
        <v>50.04726686314853</v>
      </c>
      <c r="D19" s="69">
        <v>57.17289873168167</v>
      </c>
      <c r="E19" s="69">
        <v>57.3486485682075</v>
      </c>
      <c r="F19" s="69">
        <v>51.55280662564014</v>
      </c>
      <c r="G19" s="69">
        <v>69.62380685008422</v>
      </c>
    </row>
    <row r="20" spans="1:7" ht="12.75">
      <c r="A20" t="s">
        <v>180</v>
      </c>
      <c r="B20" s="69">
        <v>59.479711279977984</v>
      </c>
      <c r="C20" s="69">
        <v>59.61141274101191</v>
      </c>
      <c r="D20" s="69">
        <v>45.72299485616308</v>
      </c>
      <c r="E20" s="69">
        <v>66.82832757336796</v>
      </c>
      <c r="F20" s="69">
        <v>59.04333285162783</v>
      </c>
      <c r="G20" s="69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2011-10-13T14:44:22Z</dcterms:created>
  <dcterms:modified xsi:type="dcterms:W3CDTF">2011-10-13T14:44:47Z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