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90" yWindow="255" windowWidth="10650" windowHeight="11220" tabRatio="895" activeTab="0"/>
  </bookViews>
  <sheets>
    <sheet name="Contents" sheetId="1" r:id="rId1"/>
    <sheet name="Table 2.1 a and b" sheetId="2" r:id="rId2"/>
    <sheet name="Table 2.2" sheetId="3" r:id="rId3"/>
    <sheet name="Table 2.3" sheetId="4" r:id="rId4"/>
    <sheet name="Table 2.4 - 2.7" sheetId="5" r:id="rId5"/>
    <sheet name="Table 2.8-2.9" sheetId="6" r:id="rId6"/>
    <sheet name="Table 2.10" sheetId="7" r:id="rId7"/>
    <sheet name="Table 2.11-2.12" sheetId="8" r:id="rId8"/>
    <sheet name="Table 2.13-2.14" sheetId="9" r:id="rId9"/>
    <sheet name="Figs 2.1-2.3" sheetId="10" r:id="rId10"/>
    <sheet name="numbers for Fig 2.2" sheetId="11" r:id="rId11"/>
  </sheets>
  <externalReferences>
    <externalReference r:id="rId14"/>
    <externalReference r:id="rId15"/>
    <externalReference r:id="rId16"/>
    <externalReference r:id="rId17"/>
  </externalReferences>
  <definedNames>
    <definedName name="_xlfn.IFERROR" hidden="1">#NAME?</definedName>
    <definedName name="compnum">#REF!</definedName>
    <definedName name="exchange_rate" localSheetId="6">#REF!</definedName>
    <definedName name="exchange_rate" localSheetId="4">#REF!</definedName>
    <definedName name="exchange_rate">#REF!</definedName>
    <definedName name="IDX1" localSheetId="6">'Table 2.10'!#REF!</definedName>
    <definedName name="IDX2" localSheetId="6">'Table 2.10'!#REF!</definedName>
    <definedName name="IDX3" localSheetId="6">'Table 2.10'!#REF!</definedName>
    <definedName name="KEYA">#REF!</definedName>
    <definedName name="_xlnm.Print_Area" localSheetId="9">'Figs 2.1-2.3'!$A$1:$S$120</definedName>
    <definedName name="_xlnm.Print_Area" localSheetId="1">'Table 2.1 a and b'!$A$1:$P$47</definedName>
    <definedName name="_xlnm.Print_Area" localSheetId="6">'Table 2.10'!$A$1:$S$74</definedName>
    <definedName name="_xlnm.Print_Area" localSheetId="7">'Table 2.11-2.12'!$A$1:$N$47</definedName>
    <definedName name="_xlnm.Print_Area" localSheetId="8">'Table 2.13-2.14'!$A$1:$L$63</definedName>
    <definedName name="_xlnm.Print_Area" localSheetId="2">'Table 2.2'!$A$1:$AE$46</definedName>
    <definedName name="_xlnm.Print_Area" localSheetId="3">'Table 2.3'!$A$1:$AE$54</definedName>
    <definedName name="_xlnm.Print_Area" localSheetId="4">'Table 2.4 - 2.7'!$A$1:$AF$71</definedName>
    <definedName name="_xlnm.Print_Area" localSheetId="5">'Table 2.8-2.9'!$A$1:$AH$106</definedName>
    <definedName name="Sub">IF(COUNTIF('[4]L'!$E$2:$E$11,"")=0,'[4]L'!$E$2:$E$11,IF(COUNTIF('[4]L'!$E$2:$E$11,"")=1,'[4]L'!$E$2:$E$10,IF(COUNTIF('[4]L'!$E$2:$E$11,"")=2,'[4]L'!$E$2:$E$9,IF(COUNTIF('[4]L'!$E$2:$E$11,"")=3,'[4]L'!$E$2:$E$8,IF(COUNTIF('[4]L'!$E$2:$E$11,"")=4,'[4]L'!$E$2:$E$7,'[4]L'!$E$2:$E$6)))))</definedName>
    <definedName name="Subset">IF(COUNT(#REF!)&gt;15,#REF!,IF(COUNT(#REF!)&gt;10,#REF!,IF(COUNT(#REF!)&gt;5,#REF!,IF(COUNT(#REF!)&gt;2,#REF!,#REF!))))</definedName>
    <definedName name="Variable">IF(COUNT(#REF!)&gt;15,#REF!,IF(COUNT(#REF!)&gt;10,#REF!,IF(COUNT(#REF!)&gt;5,#REF!,IF(COUNT(#REF!)&gt;2,#REF!,#REF!))))</definedName>
  </definedNames>
  <calcPr fullCalcOnLoad="1"/>
</workbook>
</file>

<file path=xl/sharedStrings.xml><?xml version="1.0" encoding="utf-8"?>
<sst xmlns="http://schemas.openxmlformats.org/spreadsheetml/2006/main" count="911" uniqueCount="436">
  <si>
    <t>by annual net household income:</t>
  </si>
  <si>
    <t>up to £10,000 p.a.</t>
  </si>
  <si>
    <t>over £40,000 p.a.</t>
  </si>
  <si>
    <t>by urban/rural classification:</t>
  </si>
  <si>
    <t>Large urban areas</t>
  </si>
  <si>
    <t>Other urban</t>
  </si>
  <si>
    <t>Small accessible towns</t>
  </si>
  <si>
    <t>Small remote towns</t>
  </si>
  <si>
    <t>Accessible rural</t>
  </si>
  <si>
    <t>Remote rural</t>
  </si>
  <si>
    <t>column percentages</t>
  </si>
  <si>
    <t>by gender:</t>
  </si>
  <si>
    <t>Male</t>
  </si>
  <si>
    <t>Female</t>
  </si>
  <si>
    <t>by age:</t>
  </si>
  <si>
    <t>16-19</t>
  </si>
  <si>
    <t>20-29</t>
  </si>
  <si>
    <t>30-39</t>
  </si>
  <si>
    <t>40-49</t>
  </si>
  <si>
    <t>50-59</t>
  </si>
  <si>
    <t>60-69</t>
  </si>
  <si>
    <t>70-79</t>
  </si>
  <si>
    <t>80 and over</t>
  </si>
  <si>
    <t>by current status:</t>
  </si>
  <si>
    <t>Self employed</t>
  </si>
  <si>
    <t>Employed full time</t>
  </si>
  <si>
    <t>Employed part time</t>
  </si>
  <si>
    <t>Looking after the home or family</t>
  </si>
  <si>
    <t>Permanently retired from work</t>
  </si>
  <si>
    <t>Unemployed and seeking work</t>
  </si>
  <si>
    <t>At school</t>
  </si>
  <si>
    <t>In further/higher education</t>
  </si>
  <si>
    <t>Gov't work or training scheme</t>
  </si>
  <si>
    <t>Permanently sick or disabled</t>
  </si>
  <si>
    <t>Unable to work because of short-term illness or injury</t>
  </si>
  <si>
    <t>Commuting</t>
  </si>
  <si>
    <t>Education</t>
  </si>
  <si>
    <t>Shopping</t>
  </si>
  <si>
    <t>Visit hospital or other health</t>
  </si>
  <si>
    <t>On other personal business</t>
  </si>
  <si>
    <t>Visiting friends or relatives</t>
  </si>
  <si>
    <t>Sport/Entertainment</t>
  </si>
  <si>
    <t>Go home</t>
  </si>
  <si>
    <t>…</t>
  </si>
  <si>
    <t>Other purpose</t>
  </si>
  <si>
    <t>£10,000 - £15,000</t>
  </si>
  <si>
    <t>£15,000 - £20,000</t>
  </si>
  <si>
    <t>£20,000 - £25,000</t>
  </si>
  <si>
    <t>£25,000 - £30,000</t>
  </si>
  <si>
    <t>£30,000 - £40,000</t>
  </si>
  <si>
    <t>by frequency of driving:</t>
  </si>
  <si>
    <t>Every day</t>
  </si>
  <si>
    <t>At least three times a week</t>
  </si>
  <si>
    <t>Once or twice a week</t>
  </si>
  <si>
    <t>Less often</t>
  </si>
  <si>
    <t>Never, but holds full driving licence</t>
  </si>
  <si>
    <t>Does not hold a full driving licence</t>
  </si>
  <si>
    <t>Yes</t>
  </si>
  <si>
    <t>No</t>
  </si>
  <si>
    <t>Sample size (=100%)</t>
  </si>
  <si>
    <t>16 - 39</t>
  </si>
  <si>
    <t>40 - 49</t>
  </si>
  <si>
    <t>50 - 59</t>
  </si>
  <si>
    <t>60 - 64</t>
  </si>
  <si>
    <t>65 - 69</t>
  </si>
  <si>
    <t>70 - 74</t>
  </si>
  <si>
    <t>75 - 79</t>
  </si>
  <si>
    <t>80 +</t>
  </si>
  <si>
    <t>2000-01</t>
  </si>
  <si>
    <t>2001-02</t>
  </si>
  <si>
    <t>2002-03</t>
  </si>
  <si>
    <t>2003-04</t>
  </si>
  <si>
    <t>2004-05</t>
  </si>
  <si>
    <t>2005-06</t>
  </si>
  <si>
    <t>2006-07</t>
  </si>
  <si>
    <t>2007-08</t>
  </si>
  <si>
    <t>2008-09</t>
  </si>
  <si>
    <t>2009-10</t>
  </si>
  <si>
    <t>2010-11</t>
  </si>
  <si>
    <t>2011-12</t>
  </si>
  <si>
    <t>% change over</t>
  </si>
  <si>
    <t>1 year</t>
  </si>
  <si>
    <t>5 years</t>
  </si>
  <si>
    <t>million</t>
  </si>
  <si>
    <t>Scotland</t>
  </si>
  <si>
    <t>Great Britain</t>
  </si>
  <si>
    <t>Annual growth rates</t>
  </si>
  <si>
    <t xml:space="preserve"> </t>
  </si>
  <si>
    <r>
      <t>1</t>
    </r>
    <r>
      <rPr>
        <sz val="9"/>
        <rFont val="Arial"/>
        <family val="2"/>
      </rPr>
      <t xml:space="preserve"> There is a break in the series in 2004/05 due to changes in the estimation methodology.</t>
    </r>
  </si>
  <si>
    <t xml:space="preserve">Population  </t>
  </si>
  <si>
    <t>thousands</t>
  </si>
  <si>
    <t>Ratio Scotland/GB</t>
  </si>
  <si>
    <t>million vehicle kilometres</t>
  </si>
  <si>
    <r>
      <t>Scotland</t>
    </r>
    <r>
      <rPr>
        <b/>
        <vertAlign val="superscript"/>
        <sz val="12"/>
        <rFont val="Arial"/>
        <family val="2"/>
      </rPr>
      <t>3</t>
    </r>
  </si>
  <si>
    <t>Commercial</t>
  </si>
  <si>
    <t>Subsidised</t>
  </si>
  <si>
    <t>Subsidised % of total</t>
  </si>
  <si>
    <t xml:space="preserve">Annual growth rate </t>
  </si>
  <si>
    <t>GB outwith London</t>
  </si>
  <si>
    <r>
      <t>3</t>
    </r>
    <r>
      <rPr>
        <sz val="9"/>
        <rFont val="Arial"/>
        <family val="2"/>
      </rPr>
      <t xml:space="preserve"> Commercial and subsidised totals may not match Scotland totals due to rounding.</t>
    </r>
  </si>
  <si>
    <t>Vehicle kilometres per head of population</t>
  </si>
  <si>
    <t>Current prices</t>
  </si>
  <si>
    <t xml:space="preserve"> Scotland</t>
  </si>
  <si>
    <t xml:space="preserve"> Great Britain</t>
  </si>
  <si>
    <t>£ Million</t>
  </si>
  <si>
    <t>Current Prices</t>
  </si>
  <si>
    <t>Concessionary fares</t>
  </si>
  <si>
    <t>Scotland (bus)</t>
  </si>
  <si>
    <t>Scotland (all modes)</t>
  </si>
  <si>
    <t xml:space="preserve">Scotland </t>
  </si>
  <si>
    <t>Pence per Vehicle Kilometre</t>
  </si>
  <si>
    <t>Pence per passenger journey</t>
  </si>
  <si>
    <t>Number of buses used as Public Service Vehicles</t>
  </si>
  <si>
    <t>Average age of the bus fleet</t>
  </si>
  <si>
    <t>Percentage of buses with CCTV</t>
  </si>
  <si>
    <t>%</t>
  </si>
  <si>
    <t>Percentage of bus fleet with automatic vehicle location (AVL) device</t>
  </si>
  <si>
    <t>Percentage of buses with live ITSO Smart-card readers</t>
  </si>
  <si>
    <r>
      <t>Great Britain (outwith London)</t>
    </r>
    <r>
      <rPr>
        <vertAlign val="superscript"/>
        <sz val="12"/>
        <rFont val="Arial"/>
        <family val="2"/>
      </rPr>
      <t>2</t>
    </r>
  </si>
  <si>
    <t>Number (thousands)</t>
  </si>
  <si>
    <t>Percentage of all buses</t>
  </si>
  <si>
    <t>Total accessible or low-floor buses</t>
  </si>
  <si>
    <t>million passenger journeys</t>
  </si>
  <si>
    <t>Disabled</t>
  </si>
  <si>
    <t>Disabled + companion</t>
  </si>
  <si>
    <t>Visually impaired</t>
  </si>
  <si>
    <t>Visually impaired + companion</t>
  </si>
  <si>
    <t>60+</t>
  </si>
  <si>
    <t>All card holders</t>
  </si>
  <si>
    <t>All Scotland</t>
  </si>
  <si>
    <t>Aberdeen City</t>
  </si>
  <si>
    <t>Aberdeenshire</t>
  </si>
  <si>
    <t>Angus</t>
  </si>
  <si>
    <t>Argyll and Bute</t>
  </si>
  <si>
    <t>Clackmannanshire</t>
  </si>
  <si>
    <t>Dumfries and Galloway</t>
  </si>
  <si>
    <t>Dundee City</t>
  </si>
  <si>
    <t>East Ayrshire</t>
  </si>
  <si>
    <t>East Dunbartonshire</t>
  </si>
  <si>
    <t>East Lothian</t>
  </si>
  <si>
    <t>East Renfrewshire</t>
  </si>
  <si>
    <t>Edinburgh</t>
  </si>
  <si>
    <t>Eilean Siar</t>
  </si>
  <si>
    <t>Falkirk</t>
  </si>
  <si>
    <t>Fife</t>
  </si>
  <si>
    <t>Glasgow</t>
  </si>
  <si>
    <t>Highland</t>
  </si>
  <si>
    <t>Inverclyde</t>
  </si>
  <si>
    <t>Midlothian</t>
  </si>
  <si>
    <t>Moray</t>
  </si>
  <si>
    <t>North Ayrshire</t>
  </si>
  <si>
    <t>North Lanarkshire</t>
  </si>
  <si>
    <t>Orkney Islands</t>
  </si>
  <si>
    <t>Perth and Kinross</t>
  </si>
  <si>
    <t>Renfrewshire</t>
  </si>
  <si>
    <t>Scottish Borders</t>
  </si>
  <si>
    <t>Shetland Islands</t>
  </si>
  <si>
    <t>South Ayrshire</t>
  </si>
  <si>
    <t>South Lanarkshire</t>
  </si>
  <si>
    <t>Stirling</t>
  </si>
  <si>
    <t>West Dunbartonshire</t>
  </si>
  <si>
    <t>West Lothian</t>
  </si>
  <si>
    <t>Card type</t>
  </si>
  <si>
    <t>All cards</t>
  </si>
  <si>
    <r>
      <t>Buses with accessibility certificate</t>
    </r>
    <r>
      <rPr>
        <b/>
        <vertAlign val="superscript"/>
        <sz val="12"/>
        <rFont val="Arial"/>
        <family val="2"/>
      </rPr>
      <t>2</t>
    </r>
  </si>
  <si>
    <r>
      <t>Buses with low floor access</t>
    </r>
    <r>
      <rPr>
        <b/>
        <vertAlign val="superscript"/>
        <sz val="12"/>
        <rFont val="Arial"/>
        <family val="2"/>
      </rPr>
      <t>3</t>
    </r>
  </si>
  <si>
    <r>
      <rPr>
        <vertAlign val="superscript"/>
        <sz val="9"/>
        <rFont val="Arial"/>
        <family val="2"/>
      </rPr>
      <t>2</t>
    </r>
    <r>
      <rPr>
        <sz val="9"/>
        <rFont val="Arial"/>
        <family val="2"/>
      </rPr>
      <t xml:space="preserve"> Buses which have an Accessibility certificate issued under the Disability Discrimination Act PSV Accessibility Regulations 2000 (DDA PSVAR 2000 Certificate)</t>
    </r>
  </si>
  <si>
    <r>
      <rPr>
        <vertAlign val="superscript"/>
        <sz val="9"/>
        <rFont val="Arial"/>
        <family val="2"/>
      </rPr>
      <t>3</t>
    </r>
    <r>
      <rPr>
        <sz val="9"/>
        <rFont val="Arial"/>
        <family val="2"/>
      </rPr>
      <t xml:space="preserve"> Buses which do not have a DDA PSVAR 2000 Certificate but which have low floor designs, suitable for wheelchair access</t>
    </r>
  </si>
  <si>
    <r>
      <t>1</t>
    </r>
    <r>
      <rPr>
        <sz val="9"/>
        <rFont val="Arial"/>
        <family val="2"/>
      </rPr>
      <t xml:space="preserve"> Regional groupings have been dictated by commercial sensitivities around the disclosure of bus operators' financial information. </t>
    </r>
  </si>
  <si>
    <r>
      <rPr>
        <vertAlign val="superscript"/>
        <sz val="10"/>
        <rFont val="Arial"/>
        <family val="2"/>
      </rPr>
      <t>1</t>
    </r>
    <r>
      <rPr>
        <sz val="10"/>
        <rFont val="Arial"/>
        <family val="2"/>
      </rPr>
      <t>This table covers all operators who run local bus services, including those who also do non-local work (e.g. private hire, school contracts).
In previous years this table has also included operators who do solely non-local work. However, the Department for Transport no longer collects figures for these ‘non-local’                           operators.
In previous years non-local operators have accounted for around 8% of the Public Service Vehicles in use. Figures presented here will be lower than those previously published by a corresponding margin.</t>
    </r>
  </si>
  <si>
    <r>
      <t>2</t>
    </r>
    <r>
      <rPr>
        <sz val="9"/>
        <rFont val="Arial"/>
        <family val="2"/>
      </rPr>
      <t xml:space="preserve"> This table uses figures gathered through the Department for Transport’s survey of PSV operators. Figures obtained from this source are revised as a matter of course and this table is likely to differ from previously published figures. Links to further information can be found on the </t>
    </r>
    <r>
      <rPr>
        <i/>
        <sz val="9"/>
        <rFont val="Arial"/>
        <family val="2"/>
      </rPr>
      <t>Sources</t>
    </r>
    <r>
      <rPr>
        <sz val="9"/>
        <rFont val="Arial"/>
        <family val="2"/>
      </rPr>
      <t xml:space="preserve"> sheet.</t>
    </r>
  </si>
  <si>
    <r>
      <t>2</t>
    </r>
    <r>
      <rPr>
        <sz val="9"/>
        <rFont val="Arial"/>
        <family val="2"/>
      </rPr>
      <t xml:space="preserve"> This table uses figures gathered through the Department for Transport’s survey of PSV operators. Figures obtained from this source are revised as a matter of course and this table is likely to differ from previously published figures. Links to further information can be found on the Sources sheet.</t>
    </r>
  </si>
  <si>
    <r>
      <t>2</t>
    </r>
    <r>
      <rPr>
        <sz val="9"/>
        <rFont val="Arial"/>
        <family val="2"/>
      </rPr>
      <t>This table uses figures gathered through the Department for Transport’s survey of PSV operators. Figures obtained from this source are revised as a matter of course and this table is likely to differ from previously published figures. Links to further information can be found on the Sources sheet.</t>
    </r>
  </si>
  <si>
    <r>
      <t>Local Authority bus support</t>
    </r>
    <r>
      <rPr>
        <b/>
        <vertAlign val="superscript"/>
        <sz val="12"/>
        <rFont val="Arial"/>
        <family val="2"/>
      </rPr>
      <t>2</t>
    </r>
  </si>
  <si>
    <r>
      <t>Scotland (bus)</t>
    </r>
    <r>
      <rPr>
        <vertAlign val="superscript"/>
        <sz val="12"/>
        <rFont val="Arial"/>
        <family val="2"/>
      </rPr>
      <t>3</t>
    </r>
  </si>
  <si>
    <r>
      <t>Scotland (all modes)</t>
    </r>
    <r>
      <rPr>
        <vertAlign val="superscript"/>
        <sz val="12"/>
        <rFont val="Arial"/>
        <family val="2"/>
      </rPr>
      <t>4</t>
    </r>
  </si>
  <si>
    <r>
      <t>Bus Service Operators Grant</t>
    </r>
    <r>
      <rPr>
        <b/>
        <vertAlign val="superscript"/>
        <sz val="12"/>
        <rFont val="Arial"/>
        <family val="2"/>
      </rPr>
      <t>7</t>
    </r>
  </si>
  <si>
    <r>
      <t>GB outwith London</t>
    </r>
    <r>
      <rPr>
        <vertAlign val="superscript"/>
        <sz val="12"/>
        <rFont val="Arial"/>
        <family val="2"/>
      </rPr>
      <t>3</t>
    </r>
  </si>
  <si>
    <r>
      <rPr>
        <vertAlign val="superscript"/>
        <sz val="9"/>
        <rFont val="Arial"/>
        <family val="2"/>
      </rPr>
      <t>2</t>
    </r>
    <r>
      <rPr>
        <sz val="9"/>
        <rFont val="Arial"/>
        <family val="2"/>
      </rPr>
      <t xml:space="preserve"> This table uses figures gathered through the Department for Transport’s survey of PSV operators. Figures obtained from this source are revised as a matter of course and this table is likely to differ from previously published figures. Links to further information can be found on the Sources sheet.</t>
    </r>
  </si>
  <si>
    <r>
      <rPr>
        <vertAlign val="superscript"/>
        <sz val="9"/>
        <rFont val="Arial"/>
        <family val="2"/>
      </rPr>
      <t>1</t>
    </r>
    <r>
      <rPr>
        <sz val="9"/>
        <rFont val="Arial"/>
        <family val="2"/>
      </rPr>
      <t xml:space="preserve"> Adjusted for general inflation using the GDP market price deflator.</t>
    </r>
  </si>
  <si>
    <r>
      <rPr>
        <vertAlign val="superscript"/>
        <sz val="9"/>
        <rFont val="Arial"/>
        <family val="2"/>
      </rPr>
      <t>3</t>
    </r>
    <r>
      <rPr>
        <sz val="9"/>
        <rFont val="Arial"/>
        <family val="2"/>
      </rPr>
      <t>Buses in London operate under a different regulatory model to the rest of the country, and comparisons on an operating costs basis between London and the rest of the country would have little meaning. London figures are therefore excluded from this table.</t>
    </r>
  </si>
  <si>
    <t xml:space="preserve">Great Britain </t>
  </si>
  <si>
    <t>2012-13</t>
  </si>
  <si>
    <t>vehicle km per head</t>
  </si>
  <si>
    <t>ADD - NEW TABLE</t>
  </si>
  <si>
    <t>Of which concessionary passengers</t>
  </si>
  <si>
    <t>Concessionary passengers</t>
  </si>
  <si>
    <t>Percentage Concessionary passengers</t>
  </si>
  <si>
    <r>
      <t xml:space="preserve">3 </t>
    </r>
    <r>
      <rPr>
        <sz val="9"/>
        <rFont val="Arial"/>
        <family val="2"/>
      </rPr>
      <t>Figures include a degree of estimation (e.g. allowances for claims not yet been processed) and may incur some small revisions to previously published data.</t>
    </r>
  </si>
  <si>
    <r>
      <rPr>
        <vertAlign val="superscript"/>
        <sz val="9"/>
        <rFont val="Arial"/>
        <family val="2"/>
      </rPr>
      <t xml:space="preserve">4 </t>
    </r>
    <r>
      <rPr>
        <sz val="9"/>
        <rFont val="Arial"/>
        <family val="2"/>
      </rPr>
      <t>Administrative data collected by Transport Scotland in relation to the older and disabled persons scheme and the young persons scheme bus journeys.  This is around</t>
    </r>
    <r>
      <rPr>
        <b/>
        <sz val="9"/>
        <rFont val="Arial"/>
        <family val="2"/>
      </rPr>
      <t xml:space="preserve"> </t>
    </r>
    <r>
      <rPr>
        <sz val="9"/>
        <rFont val="Arial"/>
        <family val="2"/>
      </rPr>
      <t>2-5</t>
    </r>
    <r>
      <rPr>
        <b/>
        <sz val="9"/>
        <rFont val="Arial"/>
        <family val="2"/>
      </rPr>
      <t xml:space="preserve">% </t>
    </r>
    <r>
      <rPr>
        <sz val="9"/>
        <rFont val="Arial"/>
        <family val="2"/>
      </rPr>
      <t>different from Scotland level estimates calculated from DfT survey data.</t>
    </r>
  </si>
  <si>
    <r>
      <rPr>
        <vertAlign val="superscript"/>
        <sz val="9"/>
        <rFont val="Arial"/>
        <family val="2"/>
      </rPr>
      <t>5</t>
    </r>
    <r>
      <rPr>
        <sz val="9"/>
        <rFont val="Arial"/>
        <family val="2"/>
      </rPr>
      <t xml:space="preserve"> Estimated from DfT survey data; this will not be directly comparable with administrative data for Scotland.</t>
    </r>
  </si>
  <si>
    <t>thousand</t>
  </si>
  <si>
    <t>1989-90</t>
  </si>
  <si>
    <t>1990-91</t>
  </si>
  <si>
    <t>1991-92</t>
  </si>
  <si>
    <t>1992-93</t>
  </si>
  <si>
    <t>1993-94</t>
  </si>
  <si>
    <t>1994-95</t>
  </si>
  <si>
    <t>1995-96</t>
  </si>
  <si>
    <t>1996-97</t>
  </si>
  <si>
    <t>1997-98</t>
  </si>
  <si>
    <t>1998-99</t>
  </si>
  <si>
    <t>1999-00</t>
  </si>
  <si>
    <r>
      <t xml:space="preserve">Platform staff </t>
    </r>
    <r>
      <rPr>
        <vertAlign val="superscript"/>
        <sz val="12"/>
        <rFont val="Arial"/>
        <family val="2"/>
      </rPr>
      <t>3</t>
    </r>
  </si>
  <si>
    <r>
      <t xml:space="preserve">Maintenance and other staff </t>
    </r>
    <r>
      <rPr>
        <vertAlign val="superscript"/>
        <sz val="12"/>
        <rFont val="Arial"/>
        <family val="2"/>
      </rPr>
      <t>3</t>
    </r>
  </si>
  <si>
    <t>Maintenance</t>
  </si>
  <si>
    <t xml:space="preserve">Other </t>
  </si>
  <si>
    <t>Total</t>
  </si>
  <si>
    <t xml:space="preserve"> All staff</t>
  </si>
  <si>
    <t>1.  Figures relate to the financial year end.</t>
  </si>
  <si>
    <t>2. Figures for local operators only (including those doing some non-local work)</t>
  </si>
  <si>
    <t>3.  Staff are classified according to their main occupation as some may have more than one function.</t>
  </si>
  <si>
    <t>4. Break in the series due to changes in the estimation methodology from 2004/05</t>
  </si>
  <si>
    <t>2002 = 100</t>
  </si>
  <si>
    <t>At current prices</t>
  </si>
  <si>
    <r>
      <t xml:space="preserve">At constant prices </t>
    </r>
    <r>
      <rPr>
        <b/>
        <vertAlign val="superscript"/>
        <sz val="12"/>
        <rFont val="Arial"/>
        <family val="2"/>
      </rPr>
      <t>2</t>
    </r>
  </si>
  <si>
    <t>1. Fares at March of each year</t>
  </si>
  <si>
    <t>2. Adjusted for general inflation, using the Retail Prices Index.</t>
  </si>
  <si>
    <t>2005 = 100</t>
  </si>
  <si>
    <r>
      <t>Scotland</t>
    </r>
    <r>
      <rPr>
        <vertAlign val="superscript"/>
        <sz val="12"/>
        <rFont val="Arial"/>
        <family val="2"/>
      </rPr>
      <t>3</t>
    </r>
  </si>
  <si>
    <r>
      <t>Table 2.5  Local bus fare indices</t>
    </r>
    <r>
      <rPr>
        <b/>
        <vertAlign val="superscript"/>
        <sz val="12"/>
        <rFont val="Arial"/>
        <family val="2"/>
      </rPr>
      <t>1</t>
    </r>
  </si>
  <si>
    <r>
      <t>Table 2.6: Operating costs per vehicle kilometre for local bus services</t>
    </r>
    <r>
      <rPr>
        <b/>
        <vertAlign val="superscript"/>
        <sz val="12"/>
        <rFont val="Arial"/>
        <family val="2"/>
      </rPr>
      <t>1,2</t>
    </r>
  </si>
  <si>
    <r>
      <t>Table 2.7: Operating costs per passenger journey for local bus services</t>
    </r>
    <r>
      <rPr>
        <b/>
        <vertAlign val="superscript"/>
        <sz val="12"/>
        <rFont val="Arial"/>
        <family val="2"/>
      </rPr>
      <t>1,2</t>
    </r>
  </si>
  <si>
    <t>Service runs when I need it</t>
  </si>
  <si>
    <t>Journey times are reasonable</t>
  </si>
  <si>
    <t>Bus service is stable and not regulary changing</t>
  </si>
  <si>
    <t>Buses are clean</t>
  </si>
  <si>
    <t>Buses are environmentally friendly</t>
  </si>
  <si>
    <t>Simple deciding what ticket I need</t>
  </si>
  <si>
    <t>Finding out about routes and times is easy</t>
  </si>
  <si>
    <t>Easy to change from buses to other forms of transport</t>
  </si>
  <si>
    <t>Bus fares are good value</t>
  </si>
  <si>
    <r>
      <t xml:space="preserve">Buses run to timetable </t>
    </r>
    <r>
      <rPr>
        <vertAlign val="superscript"/>
        <sz val="10"/>
        <rFont val="Arial"/>
        <family val="2"/>
      </rPr>
      <t>2</t>
    </r>
  </si>
  <si>
    <r>
      <rPr>
        <vertAlign val="superscript"/>
        <sz val="10"/>
        <rFont val="Arial"/>
        <family val="2"/>
      </rPr>
      <t>2</t>
    </r>
    <r>
      <rPr>
        <sz val="10"/>
        <rFont val="Arial"/>
        <family val="2"/>
      </rPr>
      <t xml:space="preserve"> prior to 2012, question asked 'buses are on time'</t>
    </r>
  </si>
  <si>
    <r>
      <rPr>
        <vertAlign val="superscript"/>
        <sz val="10"/>
        <rFont val="Arial"/>
        <family val="2"/>
      </rPr>
      <t>1</t>
    </r>
    <r>
      <rPr>
        <sz val="10"/>
        <rFont val="Arial"/>
        <family val="2"/>
      </rPr>
      <t xml:space="preserve"> SHS data. Question asked of adults (16+), who have used the bus in the previous month</t>
    </r>
  </si>
  <si>
    <r>
      <t>Table 2.1b: Number of disability accessible or low-floor buses used as Public Service Vehicles in Scotland (Local Operators)</t>
    </r>
    <r>
      <rPr>
        <b/>
        <vertAlign val="superscript"/>
        <sz val="12"/>
        <rFont val="Arial"/>
        <family val="2"/>
      </rPr>
      <t>1</t>
    </r>
  </si>
  <si>
    <r>
      <t>Table 2.1a: Public Service Vehicle characteristics (Local Operators)</t>
    </r>
    <r>
      <rPr>
        <b/>
        <vertAlign val="superscript"/>
        <sz val="12"/>
        <rFont val="Arial"/>
        <family val="2"/>
      </rPr>
      <t>1</t>
    </r>
  </si>
  <si>
    <r>
      <t>Table 2.2a: Passenger journeys on local bus services</t>
    </r>
    <r>
      <rPr>
        <b/>
        <vertAlign val="superscript"/>
        <sz val="12"/>
        <rFont val="Arial"/>
        <family val="2"/>
      </rPr>
      <t>1,2</t>
    </r>
  </si>
  <si>
    <r>
      <t>Table 2.3c: Vehicle kilometres by region for local bus services</t>
    </r>
    <r>
      <rPr>
        <b/>
        <vertAlign val="superscript"/>
        <sz val="12"/>
        <rFont val="Arial"/>
        <family val="2"/>
      </rPr>
      <t>1,2</t>
    </r>
  </si>
  <si>
    <r>
      <t>Table 2.8: Passenger revenue</t>
    </r>
    <r>
      <rPr>
        <b/>
        <vertAlign val="superscript"/>
        <sz val="12"/>
        <rFont val="Arial"/>
        <family val="2"/>
      </rPr>
      <t>1</t>
    </r>
    <r>
      <rPr>
        <b/>
        <sz val="12"/>
        <rFont val="Arial"/>
        <family val="2"/>
      </rPr>
      <t xml:space="preserve"> on local bus services</t>
    </r>
    <r>
      <rPr>
        <b/>
        <vertAlign val="superscript"/>
        <sz val="12"/>
        <rFont val="Arial"/>
        <family val="2"/>
      </rPr>
      <t>2</t>
    </r>
  </si>
  <si>
    <r>
      <t>Table 2.9: Government support on local bus services by type of support</t>
    </r>
    <r>
      <rPr>
        <b/>
        <vertAlign val="superscript"/>
        <sz val="12"/>
        <rFont val="Arial"/>
        <family val="2"/>
      </rPr>
      <t>1</t>
    </r>
  </si>
  <si>
    <r>
      <rPr>
        <b/>
        <sz val="10"/>
        <color indexed="8"/>
        <rFont val="Arial"/>
        <family val="2"/>
      </rPr>
      <t>2007</t>
    </r>
    <r>
      <rPr>
        <b/>
        <vertAlign val="superscript"/>
        <sz val="10"/>
        <color indexed="8"/>
        <rFont val="Arial"/>
        <family val="2"/>
      </rPr>
      <t xml:space="preserve"> 2</t>
    </r>
  </si>
  <si>
    <r>
      <t xml:space="preserve">2008 </t>
    </r>
    <r>
      <rPr>
        <b/>
        <vertAlign val="superscript"/>
        <sz val="10"/>
        <color indexed="8"/>
        <rFont val="Arial"/>
        <family val="2"/>
      </rPr>
      <t>2</t>
    </r>
  </si>
  <si>
    <r>
      <t xml:space="preserve">2009 </t>
    </r>
    <r>
      <rPr>
        <b/>
        <vertAlign val="superscript"/>
        <sz val="10"/>
        <color indexed="8"/>
        <rFont val="Arial"/>
        <family val="2"/>
      </rPr>
      <t>1</t>
    </r>
  </si>
  <si>
    <r>
      <rPr>
        <vertAlign val="superscript"/>
        <sz val="10"/>
        <color indexed="8"/>
        <rFont val="Arial"/>
        <family val="2"/>
      </rPr>
      <t>1</t>
    </r>
    <r>
      <rPr>
        <sz val="10"/>
        <color indexed="8"/>
        <rFont val="Arial"/>
        <family val="2"/>
      </rPr>
      <t>As at October in each year, with the exception of 2009 where the figure is as at February</t>
    </r>
  </si>
  <si>
    <r>
      <rPr>
        <vertAlign val="superscript"/>
        <sz val="10"/>
        <color indexed="8"/>
        <rFont val="Arial"/>
        <family val="2"/>
      </rPr>
      <t>2</t>
    </r>
    <r>
      <rPr>
        <sz val="10"/>
        <color indexed="8"/>
        <rFont val="Arial"/>
        <family val="2"/>
      </rPr>
      <t>Figures for 2007 and 2008 should be interpreted with caution, due to possible double-counting in one Local Authority</t>
    </r>
  </si>
  <si>
    <r>
      <rPr>
        <vertAlign val="superscript"/>
        <sz val="10"/>
        <rFont val="Arial"/>
        <family val="2"/>
      </rPr>
      <t>3</t>
    </r>
    <r>
      <rPr>
        <sz val="10"/>
        <rFont val="Arial"/>
        <family val="2"/>
      </rPr>
      <t>This table displays changes over time at a national level. For the most up to date figures at national and Local Authority level consult table 23</t>
    </r>
  </si>
  <si>
    <t>Buses are comfortable</t>
  </si>
  <si>
    <t>Sample Size</t>
  </si>
  <si>
    <t>Percentage agreeing with each statement</t>
  </si>
  <si>
    <r>
      <rPr>
        <vertAlign val="superscript"/>
        <sz val="10"/>
        <rFont val="Arial"/>
        <family val="2"/>
      </rPr>
      <t>3</t>
    </r>
    <r>
      <rPr>
        <sz val="10"/>
        <rFont val="Arial"/>
        <family val="2"/>
      </rPr>
      <t xml:space="preserve"> Changes to the questionnaire have been made between years so some response options are removed and new ones added</t>
    </r>
  </si>
  <si>
    <r>
      <t>I feel personally safe and secure</t>
    </r>
    <r>
      <rPr>
        <vertAlign val="superscript"/>
        <sz val="10"/>
        <rFont val="Arial"/>
        <family val="2"/>
      </rPr>
      <t>4</t>
    </r>
  </si>
  <si>
    <r>
      <t>Feel safe/secure on bus during day</t>
    </r>
    <r>
      <rPr>
        <vertAlign val="superscript"/>
        <sz val="10"/>
        <rFont val="Arial"/>
        <family val="2"/>
      </rPr>
      <t>4</t>
    </r>
  </si>
  <si>
    <r>
      <t>Feel safe/secure on bus during the evening</t>
    </r>
    <r>
      <rPr>
        <vertAlign val="superscript"/>
        <sz val="10"/>
        <rFont val="Arial"/>
        <family val="2"/>
      </rPr>
      <t>4</t>
    </r>
  </si>
  <si>
    <r>
      <rPr>
        <vertAlign val="superscript"/>
        <sz val="10"/>
        <rFont val="Arial"/>
        <family val="2"/>
      </rPr>
      <t>4</t>
    </r>
    <r>
      <rPr>
        <sz val="10"/>
        <rFont val="Arial"/>
        <family val="2"/>
      </rPr>
      <t xml:space="preserve"> The question about feeling safe and secure on the bus was split in 2009 to ask about during the day and in the evening.</t>
    </r>
  </si>
  <si>
    <r>
      <t>Table 2.2b: Passenger journeys by region for local bus services</t>
    </r>
    <r>
      <rPr>
        <b/>
        <vertAlign val="superscript"/>
        <sz val="12"/>
        <rFont val="Arial"/>
        <family val="2"/>
      </rPr>
      <t>1,2</t>
    </r>
  </si>
  <si>
    <t>All adults aged 16+</t>
  </si>
  <si>
    <t>All adults aged 60+</t>
  </si>
  <si>
    <t>2006**</t>
  </si>
  <si>
    <t xml:space="preserve">** Figures for 2006 relate to the period from April to December, as new concessionary fare arrangements were introduced in April 2006 </t>
  </si>
  <si>
    <t>2003*</t>
  </si>
  <si>
    <r>
      <rPr>
        <vertAlign val="superscript"/>
        <sz val="10"/>
        <rFont val="Arial"/>
        <family val="2"/>
      </rPr>
      <t>1</t>
    </r>
    <r>
      <rPr>
        <sz val="10"/>
        <rFont val="Arial"/>
        <family val="2"/>
      </rPr>
      <t xml:space="preserve"> The question started thus: "do you have a concessionary travel pass which allows you to travel free of charge …" The remainer of the question depended upon the national minimum concessionary fare arrangements that applied at the time</t>
    </r>
  </si>
  <si>
    <t>Age band</t>
  </si>
  <si>
    <t xml:space="preserve">          - From April 2003 to March 2006, the question concluded: "….  on off-peak local bus services"</t>
  </si>
  <si>
    <t xml:space="preserve">          - From April 2006, the question concluded: "… on scheduled bus services"</t>
  </si>
  <si>
    <t>Passenger revenue</t>
  </si>
  <si>
    <t>1. Passenger fare receipts only include fare receipts retained by bus operators.  On some tendered or supported services, fare receipts are passed to the local authority.</t>
  </si>
  <si>
    <t>2. This table uses figures gathered through the Department for Transport’s survey of PSV operators. Figures obtained from this source are revised as a matter of course and this table is likely to differ from previously published figures. Links to further information can be found on the Sources sheet.</t>
  </si>
  <si>
    <t>3.  Until 2003-04, receipts for local bus services include concessionary fare reimbursement from local authorities.  From 2004-05 this only includes fare reciepts retained by bus operators.  On some tendered or supported services, fare receipts are passed to the Local Authority.</t>
  </si>
  <si>
    <r>
      <t>Government support</t>
    </r>
    <r>
      <rPr>
        <b/>
        <vertAlign val="superscript"/>
        <sz val="12"/>
        <rFont val="Arial"/>
        <family val="2"/>
      </rPr>
      <t>4</t>
    </r>
  </si>
  <si>
    <r>
      <t>Total passenger revenue</t>
    </r>
    <r>
      <rPr>
        <b/>
        <vertAlign val="superscript"/>
        <sz val="12"/>
        <rFont val="Arial"/>
        <family val="2"/>
      </rPr>
      <t xml:space="preserve">4 </t>
    </r>
  </si>
  <si>
    <r>
      <rPr>
        <vertAlign val="superscript"/>
        <sz val="9"/>
        <rFont val="Arial"/>
        <family val="2"/>
      </rPr>
      <t xml:space="preserve">1 </t>
    </r>
    <r>
      <rPr>
        <sz val="9"/>
        <rFont val="Arial"/>
        <family val="2"/>
      </rPr>
      <t>This table covers all operators who run local bus services, including those who also do non-local work (e.g. private hire, school contracts).
In previous years this table has also included operators who do solely non-local work. However, the Department for Transport no longer collects figures for these ‘non-local’ operators.
In previous years non-local operators have accounted for around 8% of the Public Service Vehicles in use. Figures presented here will be lower than those previously published by a corresponding margin.</t>
    </r>
  </si>
  <si>
    <r>
      <rPr>
        <vertAlign val="superscript"/>
        <sz val="9"/>
        <rFont val="Arial"/>
        <family val="2"/>
      </rPr>
      <t>2</t>
    </r>
    <r>
      <rPr>
        <sz val="9"/>
        <rFont val="Arial"/>
        <family val="2"/>
      </rPr>
      <t xml:space="preserve"> London buses (on local services) are equipped with non-ITSO (Oyster) smartcard readers.</t>
    </r>
  </si>
  <si>
    <r>
      <t xml:space="preserve">2013 </t>
    </r>
    <r>
      <rPr>
        <b/>
        <vertAlign val="superscript"/>
        <sz val="10"/>
        <color indexed="8"/>
        <rFont val="Arial"/>
        <family val="2"/>
      </rPr>
      <t>4</t>
    </r>
  </si>
  <si>
    <t>4. Government support includes Bus Service Operators Grant, Concessionary Bus Travel and Local Authority gross costs incurred in support of bus services.  The National Concessionary Travel scheme was introduced in April 2006.  Figures for Government support prior to this include all modes of concessionary travel so are not comparable with later years.</t>
  </si>
  <si>
    <r>
      <rPr>
        <vertAlign val="superscript"/>
        <sz val="10"/>
        <rFont val="Arial"/>
        <family val="2"/>
      </rPr>
      <t>4</t>
    </r>
    <r>
      <rPr>
        <sz val="10"/>
        <rFont val="Arial"/>
        <family val="2"/>
      </rPr>
      <t xml:space="preserve"> The new supplier of the National Entitlement Card programme is able to provide a more detailed split of card holder eligibility than Transport Scotland received previously.  As well as being able to better identify eligibility, the new reports also identify duplicate cards ie where a customer has a card due to expire at the end of the month and a replacement has been issued, so these can now be excluded from the totals.  These changes mean that data for 2013 onwards is not directly comparable with earlier years.</t>
    </r>
  </si>
  <si>
    <r>
      <t xml:space="preserve">Great Britain </t>
    </r>
    <r>
      <rPr>
        <vertAlign val="superscript"/>
        <sz val="12"/>
        <rFont val="Arial"/>
        <family val="2"/>
      </rPr>
      <t>8</t>
    </r>
  </si>
  <si>
    <r>
      <t xml:space="preserve">GB outwith London </t>
    </r>
    <r>
      <rPr>
        <vertAlign val="superscript"/>
        <sz val="12"/>
        <rFont val="Arial"/>
        <family val="2"/>
      </rPr>
      <t>8</t>
    </r>
  </si>
  <si>
    <r>
      <t>Great Britain (bus)</t>
    </r>
    <r>
      <rPr>
        <vertAlign val="superscript"/>
        <sz val="12"/>
        <rFont val="Arial"/>
        <family val="2"/>
      </rPr>
      <t>5,6,8</t>
    </r>
  </si>
  <si>
    <r>
      <t>GB outwith London (bus)</t>
    </r>
    <r>
      <rPr>
        <vertAlign val="superscript"/>
        <sz val="12"/>
        <rFont val="Arial"/>
        <family val="2"/>
      </rPr>
      <t>5,6,8</t>
    </r>
  </si>
  <si>
    <r>
      <t>Great Britain (all modes)</t>
    </r>
    <r>
      <rPr>
        <vertAlign val="superscript"/>
        <sz val="12"/>
        <rFont val="Arial"/>
        <family val="2"/>
      </rPr>
      <t>5,6,8</t>
    </r>
  </si>
  <si>
    <r>
      <t>GB outwith London (all modes)</t>
    </r>
    <r>
      <rPr>
        <vertAlign val="superscript"/>
        <sz val="12"/>
        <rFont val="Arial"/>
        <family val="2"/>
      </rPr>
      <t>5,6,8</t>
    </r>
  </si>
  <si>
    <t>5. DfT have yet to publish this figure for 2012-13 due to delays in Department for Communities and Local Government publishing Government Support figures for 2012-13.  This will be updated in the online version of these tables.</t>
  </si>
  <si>
    <r>
      <t>Great Britain</t>
    </r>
    <r>
      <rPr>
        <vertAlign val="superscript"/>
        <sz val="12"/>
        <rFont val="Arial"/>
        <family val="2"/>
      </rPr>
      <t>5</t>
    </r>
  </si>
  <si>
    <r>
      <t xml:space="preserve">All government support </t>
    </r>
    <r>
      <rPr>
        <b/>
        <vertAlign val="superscript"/>
        <sz val="12"/>
        <rFont val="Arial"/>
        <family val="2"/>
      </rPr>
      <t>9</t>
    </r>
  </si>
  <si>
    <t>Note: Figures prior to 2004/05 are not strictly comparable with previous years due to changes in the methodology.</t>
  </si>
  <si>
    <t>Figure 2.2             Passenger journeys (boardings) and vehicle-kilometres</t>
  </si>
  <si>
    <t>Figure 2.1             Vehicle stock by type of vehicle</t>
  </si>
  <si>
    <t>Veh-kms: other services</t>
  </si>
  <si>
    <t>Veh-kms: local services</t>
  </si>
  <si>
    <t>Local bus passengers</t>
  </si>
  <si>
    <t>In each case, DfT's revised figures appear in the second column</t>
  </si>
  <si>
    <t>Numbers for Figure 2.2 - so that the graph can show the breaks in series</t>
  </si>
  <si>
    <t xml:space="preserve">Figure 2.3  Local bus fare indices </t>
  </si>
  <si>
    <r>
      <t>Table 2.12: Possession of concessionary fare pass</t>
    </r>
    <r>
      <rPr>
        <b/>
        <vertAlign val="superscript"/>
        <sz val="10"/>
        <rFont val="Arial"/>
        <family val="2"/>
      </rPr>
      <t>1</t>
    </r>
    <r>
      <rPr>
        <b/>
        <sz val="10"/>
        <rFont val="Arial"/>
        <family val="2"/>
      </rPr>
      <t xml:space="preserve"> for all adults aged 16+</t>
    </r>
  </si>
  <si>
    <t>Young persons scheme (16-18)</t>
  </si>
  <si>
    <t>Numbers for Figure 2.1</t>
  </si>
  <si>
    <t>Year</t>
  </si>
  <si>
    <t>Buses</t>
  </si>
  <si>
    <t>Coaches</t>
  </si>
  <si>
    <t>Minibuses</t>
  </si>
  <si>
    <t>2013-14</t>
  </si>
  <si>
    <r>
      <t xml:space="preserve">Scotland </t>
    </r>
    <r>
      <rPr>
        <vertAlign val="superscript"/>
        <sz val="12"/>
        <rFont val="Arial"/>
        <family val="2"/>
      </rPr>
      <t>3</t>
    </r>
  </si>
  <si>
    <r>
      <rPr>
        <vertAlign val="superscript"/>
        <sz val="9"/>
        <rFont val="Arial"/>
        <family val="2"/>
      </rPr>
      <t>3</t>
    </r>
    <r>
      <rPr>
        <sz val="9"/>
        <rFont val="Arial"/>
        <family val="2"/>
      </rPr>
      <t xml:space="preserve"> Previous figures have been revised.</t>
    </r>
  </si>
  <si>
    <t>cell percentages</t>
  </si>
  <si>
    <t>Update figures in December</t>
  </si>
  <si>
    <t>..</t>
  </si>
  <si>
    <r>
      <rPr>
        <vertAlign val="superscript"/>
        <sz val="10"/>
        <rFont val="Arial"/>
        <family val="2"/>
      </rPr>
      <t xml:space="preserve">1 </t>
    </r>
    <r>
      <rPr>
        <sz val="10"/>
        <rFont val="Arial"/>
        <family val="2"/>
      </rPr>
      <t>This table provides the most up to date figure for the number of concessionary passes on issue at Local Authority and national level. Table 2.13 displays changes over time at a national level.</t>
    </r>
  </si>
  <si>
    <t xml:space="preserve">   calculated by combining the England, Wales and Scotland figures. </t>
  </si>
  <si>
    <t>10</t>
  </si>
  <si>
    <t xml:space="preserve">   towards the costs of bus operators by way of grant made under section 38 of the Transport (Scotland) Act 2001. Concessionary fares for 2013/14 also included transitional assistance of £1.7 million. </t>
  </si>
  <si>
    <t>Source: DfT Bus Statistics</t>
  </si>
  <si>
    <t>Source: Scottish Household Survey</t>
  </si>
  <si>
    <t>Source: Transport Scotland</t>
  </si>
  <si>
    <r>
      <rPr>
        <vertAlign val="superscript"/>
        <sz val="9"/>
        <rFont val="Arial"/>
        <family val="2"/>
      </rPr>
      <t xml:space="preserve">3 </t>
    </r>
    <r>
      <rPr>
        <sz val="9"/>
        <rFont val="Arial"/>
        <family val="2"/>
      </rPr>
      <t>Perth and Kinross, Stirling, Aberdeen City, Aberdeenshire, Angus, Dundee City</t>
    </r>
  </si>
  <si>
    <r>
      <t>4</t>
    </r>
    <r>
      <rPr>
        <sz val="9"/>
        <rFont val="Arial"/>
        <family val="2"/>
      </rPr>
      <t xml:space="preserve"> Eilean Siar, Highland, Moray, Orkney Islands, Shetland Islands, Argyll &amp; Bute</t>
    </r>
  </si>
  <si>
    <r>
      <t>5</t>
    </r>
    <r>
      <rPr>
        <sz val="9"/>
        <rFont val="Arial"/>
        <family val="2"/>
      </rPr>
      <t xml:space="preserve"> Clackmannanshire, East Lothian, Falkirk, Fife, Midlothian, Scottish Borders, Edinburgh City, West Lothian</t>
    </r>
  </si>
  <si>
    <r>
      <t xml:space="preserve">6 </t>
    </r>
    <r>
      <rPr>
        <sz val="9"/>
        <rFont val="Arial"/>
        <family val="2"/>
      </rPr>
      <t>Dumfries &amp; Galloway, East Ayrshire, East Dunbartonshire, East Renfrewshire, Inverclyde, North Ayrshire, South Ayrshire, South Lanarkshire, Renfrewshire, West Dunbartonshire, Glasgow City, North Lanarkshire</t>
    </r>
  </si>
  <si>
    <t>Buses are frequent</t>
  </si>
  <si>
    <t xml:space="preserve">6. The figures for 2012/13 Include an additional transitional assistance of £10 million for concessionary fares and £3 million for bus service operators grant </t>
  </si>
  <si>
    <t>6</t>
  </si>
  <si>
    <r>
      <t>TABLE 2.11: Users views on local bus services</t>
    </r>
    <r>
      <rPr>
        <b/>
        <vertAlign val="superscript"/>
        <sz val="10"/>
        <rFont val="Arial"/>
        <family val="2"/>
      </rPr>
      <t>1,3,5</t>
    </r>
  </si>
  <si>
    <r>
      <t>1</t>
    </r>
    <r>
      <rPr>
        <sz val="9"/>
        <rFont val="Arial"/>
        <family val="2"/>
      </rPr>
      <t xml:space="preserve"> Prior to 2007 only journeys over 1/4 mile were recorded.  Since 2007 all journeys are recorded.  This creates a discontinuity in the time series between 2006 and 2007.</t>
    </r>
  </si>
  <si>
    <r>
      <t>2</t>
    </r>
    <r>
      <rPr>
        <sz val="9"/>
        <rFont val="Arial"/>
        <family val="2"/>
      </rPr>
      <t xml:space="preserve"> From 2007 onwards, two new categories, 'Go home' and 'Just go for a walk', were added.  'Go home' has been separated out in this table but 'Just go for a walk' has not as these are largely going to be walking (only) journeys.</t>
    </r>
  </si>
  <si>
    <r>
      <t>3</t>
    </r>
    <r>
      <rPr>
        <sz val="9"/>
        <rFont val="Arial"/>
        <family val="2"/>
      </rPr>
      <t xml:space="preserve"> Sample size in 2003 was </t>
    </r>
    <r>
      <rPr>
        <i/>
        <sz val="9"/>
        <rFont val="Arial"/>
        <family val="2"/>
      </rPr>
      <t>2,004</t>
    </r>
    <r>
      <rPr>
        <sz val="9"/>
        <rFont val="Arial"/>
        <family val="2"/>
      </rPr>
      <t xml:space="preserve"> as this data was not collected in quarter 1; sample size in 2006 was </t>
    </r>
    <r>
      <rPr>
        <i/>
        <sz val="9"/>
        <rFont val="Arial"/>
        <family val="2"/>
      </rPr>
      <t>2,181</t>
    </r>
    <r>
      <rPr>
        <sz val="9"/>
        <rFont val="Arial"/>
        <family val="2"/>
      </rPr>
      <t xml:space="preserve"> as a new concessionary scheme was introduced in April 2006.</t>
    </r>
  </si>
  <si>
    <r>
      <t xml:space="preserve">2007 </t>
    </r>
    <r>
      <rPr>
        <b/>
        <vertAlign val="superscript"/>
        <sz val="10"/>
        <rFont val="Arial"/>
        <family val="2"/>
      </rPr>
      <t>1,2</t>
    </r>
  </si>
  <si>
    <r>
      <t xml:space="preserve">by journey purpose </t>
    </r>
    <r>
      <rPr>
        <b/>
        <vertAlign val="superscript"/>
        <sz val="12"/>
        <rFont val="Arial"/>
        <family val="2"/>
      </rPr>
      <t>2</t>
    </r>
    <r>
      <rPr>
        <b/>
        <sz val="12"/>
        <rFont val="Arial"/>
        <family val="2"/>
      </rPr>
      <t>:</t>
    </r>
  </si>
  <si>
    <r>
      <t xml:space="preserve">by whether or not respondent has concessionary travel pass </t>
    </r>
    <r>
      <rPr>
        <b/>
        <vertAlign val="superscript"/>
        <sz val="12"/>
        <rFont val="Arial"/>
        <family val="2"/>
      </rPr>
      <t>3</t>
    </r>
    <r>
      <rPr>
        <b/>
        <sz val="12"/>
        <rFont val="Arial"/>
        <family val="2"/>
      </rPr>
      <t>:</t>
    </r>
  </si>
  <si>
    <r>
      <t xml:space="preserve">Scotland </t>
    </r>
    <r>
      <rPr>
        <vertAlign val="superscript"/>
        <sz val="12"/>
        <rFont val="Arial"/>
        <family val="2"/>
      </rPr>
      <t>11</t>
    </r>
  </si>
  <si>
    <r>
      <t xml:space="preserve">Local Authority bus support </t>
    </r>
    <r>
      <rPr>
        <b/>
        <vertAlign val="superscript"/>
        <sz val="12"/>
        <rFont val="Arial"/>
        <family val="2"/>
      </rPr>
      <t>2</t>
    </r>
  </si>
  <si>
    <r>
      <t>North East, Tayside and Central</t>
    </r>
    <r>
      <rPr>
        <vertAlign val="superscript"/>
        <sz val="12"/>
        <rFont val="Arial"/>
        <family val="2"/>
      </rPr>
      <t>3</t>
    </r>
  </si>
  <si>
    <r>
      <t>Highlands, Islands and Shetland</t>
    </r>
    <r>
      <rPr>
        <vertAlign val="superscript"/>
        <sz val="12"/>
        <rFont val="Arial"/>
        <family val="2"/>
      </rPr>
      <t>4</t>
    </r>
  </si>
  <si>
    <r>
      <t>South East</t>
    </r>
    <r>
      <rPr>
        <vertAlign val="superscript"/>
        <sz val="12"/>
        <rFont val="Arial"/>
        <family val="2"/>
      </rPr>
      <t>5</t>
    </r>
  </si>
  <si>
    <r>
      <t>South West and Strathclyde</t>
    </r>
    <r>
      <rPr>
        <vertAlign val="superscript"/>
        <sz val="12"/>
        <rFont val="Arial"/>
        <family val="2"/>
      </rPr>
      <t>6</t>
    </r>
  </si>
  <si>
    <r>
      <t>Scotland</t>
    </r>
    <r>
      <rPr>
        <vertAlign val="superscript"/>
        <sz val="12"/>
        <rFont val="Arial"/>
        <family val="2"/>
      </rPr>
      <t>3,4</t>
    </r>
  </si>
  <si>
    <r>
      <t>Table 2.3a: Vehicle kilometres on local bus services by type of service</t>
    </r>
    <r>
      <rPr>
        <b/>
        <vertAlign val="superscript"/>
        <sz val="12"/>
        <rFont val="Arial"/>
        <family val="2"/>
      </rPr>
      <t>1,2</t>
    </r>
  </si>
  <si>
    <r>
      <t>Table 2.3b: Vehicle kilometres on local bus services per head of population</t>
    </r>
    <r>
      <rPr>
        <b/>
        <vertAlign val="superscript"/>
        <sz val="12"/>
        <rFont val="Arial"/>
        <family val="2"/>
      </rPr>
      <t>1,2</t>
    </r>
  </si>
  <si>
    <r>
      <t>Table 2.4  Staff employed</t>
    </r>
    <r>
      <rPr>
        <b/>
        <vertAlign val="superscript"/>
        <sz val="12"/>
        <rFont val="Arial"/>
        <family val="2"/>
      </rPr>
      <t>1, 2</t>
    </r>
  </si>
  <si>
    <r>
      <t>At constant prices</t>
    </r>
    <r>
      <rPr>
        <b/>
        <vertAlign val="superscript"/>
        <sz val="12"/>
        <rFont val="Arial"/>
        <family val="2"/>
      </rPr>
      <t>2</t>
    </r>
  </si>
  <si>
    <r>
      <t>Table 2.10: Bus use the previous day (adults) by characteristic</t>
    </r>
    <r>
      <rPr>
        <b/>
        <vertAlign val="superscript"/>
        <sz val="12"/>
        <rFont val="Arial"/>
        <family val="2"/>
      </rPr>
      <t>1</t>
    </r>
  </si>
  <si>
    <t>Passenger journeys by region for local bus services</t>
  </si>
  <si>
    <t>Users views on local bus services</t>
  </si>
  <si>
    <t>2014-15</t>
  </si>
  <si>
    <t>Contents</t>
  </si>
  <si>
    <t>Public Service Vehicle characteristics (Local Operators)</t>
  </si>
  <si>
    <t>Table 2.4</t>
  </si>
  <si>
    <t>Table 2.5</t>
  </si>
  <si>
    <t>Table 2.6</t>
  </si>
  <si>
    <t>Table 2.7</t>
  </si>
  <si>
    <t>Table 2.8</t>
  </si>
  <si>
    <t>Table 2.9</t>
  </si>
  <si>
    <t>Table 2.10</t>
  </si>
  <si>
    <t>Table 2.11</t>
  </si>
  <si>
    <t>Table 2.12</t>
  </si>
  <si>
    <t>Table 2.13</t>
  </si>
  <si>
    <t>Table 2.14</t>
  </si>
  <si>
    <t>Table 2.1a</t>
  </si>
  <si>
    <t>Table 2.1b</t>
  </si>
  <si>
    <t>Number of disability accessible or low-floor buses used as Public Service Vehicles in Scotland (Local Operators)</t>
  </si>
  <si>
    <t>Passenger journeys on local bus services</t>
  </si>
  <si>
    <t>Table 2.2a</t>
  </si>
  <si>
    <t>Table 2.2b</t>
  </si>
  <si>
    <t>Table 2.3b</t>
  </si>
  <si>
    <t>Table 2.3a</t>
  </si>
  <si>
    <t>Table 2.3c</t>
  </si>
  <si>
    <t>Vehicle kilometres on local bus services by type of service</t>
  </si>
  <si>
    <t>Vehicle kilometres on local bus services per head of population</t>
  </si>
  <si>
    <t>Vehicle kilometres by region for local bus services</t>
  </si>
  <si>
    <t>Staff employed</t>
  </si>
  <si>
    <t>Local bus fare indices</t>
  </si>
  <si>
    <t>Operating costs per vehicle kilometre for local bus services</t>
  </si>
  <si>
    <t>Operating costs per passenger journey for local bus services</t>
  </si>
  <si>
    <t>Passenger revenue on local bus services</t>
  </si>
  <si>
    <t>Government support on local bus services by type of support</t>
  </si>
  <si>
    <t>Bus use the previous day (adults) by characteristic</t>
  </si>
  <si>
    <t>Possession of concessionary fare pass1 for all adults aged 16+</t>
  </si>
  <si>
    <t>Concessionary fare passes issued to older and disabled people, 2008-2015</t>
  </si>
  <si>
    <t>Figure 2.1</t>
  </si>
  <si>
    <t>Figure 2.2</t>
  </si>
  <si>
    <t>Figure 2.3</t>
  </si>
  <si>
    <t>Vehicle stock by type of vehicle</t>
  </si>
  <si>
    <t>Concessionary fare passes issued to older and disabled people. As at November 2015</t>
  </si>
  <si>
    <t>Passenger journeys (boardings) and vehicle-kilometres</t>
  </si>
  <si>
    <t>Expand row for market deflator</t>
  </si>
  <si>
    <t>2004/05</t>
  </si>
  <si>
    <t>2005/06</t>
  </si>
  <si>
    <t>2006/07</t>
  </si>
  <si>
    <t>2007/08</t>
  </si>
  <si>
    <t>2008/09</t>
  </si>
  <si>
    <t>2009/10</t>
  </si>
  <si>
    <t>2010/11</t>
  </si>
  <si>
    <t>2011/12</t>
  </si>
  <si>
    <t>2012/13</t>
  </si>
  <si>
    <t>2013/14</t>
  </si>
  <si>
    <t>2014/15</t>
  </si>
  <si>
    <t>£ million</t>
  </si>
  <si>
    <t>Updated</t>
  </si>
  <si>
    <t>EW PTS</t>
  </si>
  <si>
    <t>EW CFR</t>
  </si>
  <si>
    <t>EW BSOG</t>
  </si>
  <si>
    <t>London PTS</t>
  </si>
  <si>
    <t>London CFR</t>
  </si>
  <si>
    <t>London BSOG</t>
  </si>
  <si>
    <r>
      <t xml:space="preserve">GB outwith London </t>
    </r>
    <r>
      <rPr>
        <vertAlign val="superscript"/>
        <sz val="12"/>
        <rFont val="Arial"/>
        <family val="2"/>
      </rPr>
      <t>12</t>
    </r>
  </si>
  <si>
    <r>
      <rPr>
        <vertAlign val="superscript"/>
        <sz val="10"/>
        <rFont val="Arial"/>
        <family val="2"/>
      </rPr>
      <t xml:space="preserve">1 </t>
    </r>
    <r>
      <rPr>
        <sz val="10"/>
        <rFont val="Arial"/>
        <family val="2"/>
      </rPr>
      <t>This table includes some figures gathered through the Department for Transport’s survey of PSV operators. Figures obtained from this source are revised as a matter of course and this table is likely to differ from previously published figures. Links to further information can be found on the Sources sheet.</t>
    </r>
  </si>
  <si>
    <r>
      <t>2</t>
    </r>
    <r>
      <rPr>
        <sz val="10"/>
        <rFont val="Arial"/>
        <family val="2"/>
      </rPr>
      <t xml:space="preserve"> Total of all local authorities' gross costs incurred in support of bus services, either directly or by subsidies to operators or individuals.</t>
    </r>
  </si>
  <si>
    <r>
      <t>4</t>
    </r>
    <r>
      <rPr>
        <sz val="10"/>
        <rFont val="Arial"/>
        <family val="2"/>
      </rPr>
      <t xml:space="preserve"> Includes Local Authority spending.</t>
    </r>
  </si>
  <si>
    <r>
      <t>5</t>
    </r>
    <r>
      <rPr>
        <sz val="10"/>
        <rFont val="Arial"/>
        <family val="2"/>
      </rPr>
      <t xml:space="preserve"> GB figures cover the total of all local authorities' net costs of concessionary bus travel and include funding for taxi tokens as well as administation costs.</t>
    </r>
  </si>
  <si>
    <r>
      <t>6</t>
    </r>
    <r>
      <rPr>
        <sz val="10"/>
        <rFont val="Arial"/>
        <family val="2"/>
      </rPr>
      <t xml:space="preserve"> There is no information on concessionary spending for 'other' modes in England and Wales.  Therefore, the only difference between the GB (bus) and GB (all modes) figures will be a result of the differences in the Scotland concessionary</t>
    </r>
  </si>
  <si>
    <r>
      <t xml:space="preserve">fares figures </t>
    </r>
    <r>
      <rPr>
        <u val="single"/>
        <sz val="10"/>
        <rFont val="Arial"/>
        <family val="2"/>
      </rPr>
      <t>only.</t>
    </r>
  </si>
  <si>
    <r>
      <t>7</t>
    </r>
    <r>
      <rPr>
        <sz val="10"/>
        <rFont val="Arial"/>
        <family val="2"/>
      </rPr>
      <t xml:space="preserve"> Bus Service Operators Grant (BSOG) is a subsidy provided by Central Government to operatros of local bus services.</t>
    </r>
  </si>
  <si>
    <r>
      <rPr>
        <vertAlign val="superscript"/>
        <sz val="10"/>
        <rFont val="Arial"/>
        <family val="2"/>
      </rPr>
      <t>8</t>
    </r>
    <r>
      <rPr>
        <sz val="10"/>
        <rFont val="Arial"/>
        <family val="2"/>
      </rPr>
      <t xml:space="preserve"> Statistics for Concessionary Fare spend and Local Authority support for bus for England are published by Department for Communities and Local Government. Figures for Great Britain are </t>
    </r>
  </si>
  <si>
    <r>
      <t xml:space="preserve">9 </t>
    </r>
    <r>
      <rPr>
        <sz val="10"/>
        <rFont val="Arial"/>
        <family val="2"/>
      </rPr>
      <t>Totals exclude 'non-revenue' funding, specifically the Scottish Green Bus Fund and the Bus Investment Fund.</t>
    </r>
  </si>
  <si>
    <r>
      <rPr>
        <vertAlign val="superscript"/>
        <sz val="10"/>
        <rFont val="Arial"/>
        <family val="2"/>
      </rPr>
      <t>11</t>
    </r>
    <r>
      <rPr>
        <sz val="10"/>
        <rFont val="Arial"/>
        <family val="2"/>
      </rPr>
      <t xml:space="preserve"> Local Authority Transport Undertakings - Buses was added to the LFR 03 return in 2008/09.  Data is not available for previous years and the total expenditure for 2007/08 is not comparable with later years.</t>
    </r>
  </si>
  <si>
    <r>
      <rPr>
        <vertAlign val="superscript"/>
        <sz val="10"/>
        <rFont val="Arial"/>
        <family val="2"/>
      </rPr>
      <t>12</t>
    </r>
    <r>
      <rPr>
        <sz val="10"/>
        <rFont val="Arial"/>
        <family val="2"/>
      </rPr>
      <t xml:space="preserve"> BSOG in London now forms part of their public support grant (from October 2013).</t>
    </r>
  </si>
  <si>
    <r>
      <t>10</t>
    </r>
    <r>
      <rPr>
        <b/>
        <vertAlign val="superscript"/>
        <sz val="10"/>
        <rFont val="Arial"/>
        <family val="2"/>
      </rPr>
      <t xml:space="preserve"> </t>
    </r>
    <r>
      <rPr>
        <sz val="10"/>
        <rFont val="Arial"/>
        <family val="2"/>
      </rPr>
      <t xml:space="preserve">The figures for 2012/13 Include an additional transitional assistance of £10 million for concessionary fares and £3 million for bus service operators grant </t>
    </r>
  </si>
  <si>
    <r>
      <t>Great Britain (bus)</t>
    </r>
    <r>
      <rPr>
        <vertAlign val="superscript"/>
        <sz val="12"/>
        <rFont val="Arial"/>
        <family val="2"/>
      </rPr>
      <t>6,8,12</t>
    </r>
  </si>
  <si>
    <r>
      <t>GB outwith London (bus)</t>
    </r>
    <r>
      <rPr>
        <vertAlign val="superscript"/>
        <sz val="12"/>
        <rFont val="Arial"/>
        <family val="2"/>
      </rPr>
      <t>6,8,12</t>
    </r>
  </si>
  <si>
    <r>
      <t>Great Britain (all modes)</t>
    </r>
    <r>
      <rPr>
        <vertAlign val="superscript"/>
        <sz val="12"/>
        <rFont val="Arial"/>
        <family val="2"/>
      </rPr>
      <t>6,8,12</t>
    </r>
  </si>
  <si>
    <r>
      <t>GB outwith London (all modes)</t>
    </r>
    <r>
      <rPr>
        <vertAlign val="superscript"/>
        <sz val="12"/>
        <rFont val="Arial"/>
        <family val="2"/>
      </rPr>
      <t>6,8,12</t>
    </r>
  </si>
  <si>
    <r>
      <t xml:space="preserve">Great Britain </t>
    </r>
    <r>
      <rPr>
        <vertAlign val="superscript"/>
        <sz val="12"/>
        <rFont val="Arial"/>
        <family val="2"/>
      </rPr>
      <t>12</t>
    </r>
  </si>
  <si>
    <r>
      <t>North East, Tayside &amp; Central</t>
    </r>
    <r>
      <rPr>
        <vertAlign val="superscript"/>
        <sz val="12"/>
        <rFont val="Arial"/>
        <family val="2"/>
      </rPr>
      <t>3</t>
    </r>
  </si>
  <si>
    <r>
      <t>Highlands, Islands &amp; Shetland</t>
    </r>
    <r>
      <rPr>
        <vertAlign val="superscript"/>
        <sz val="12"/>
        <rFont val="Arial"/>
        <family val="2"/>
      </rPr>
      <t>4</t>
    </r>
  </si>
  <si>
    <r>
      <t>South West &amp; Strathclyde</t>
    </r>
    <r>
      <rPr>
        <vertAlign val="superscript"/>
        <sz val="12"/>
        <rFont val="Arial"/>
        <family val="2"/>
      </rPr>
      <t>6</t>
    </r>
  </si>
  <si>
    <t>At 2013-14 Prices (including depreciation)</t>
  </si>
  <si>
    <t>At 2014-15 Prices (including depreciation)</t>
  </si>
  <si>
    <t>2015-16</t>
  </si>
  <si>
    <t>2015/16</t>
  </si>
  <si>
    <r>
      <rPr>
        <vertAlign val="superscript"/>
        <sz val="10"/>
        <rFont val="Arial"/>
        <family val="2"/>
      </rPr>
      <t>5</t>
    </r>
    <r>
      <rPr>
        <sz val="10"/>
        <rFont val="Arial"/>
        <family val="2"/>
      </rPr>
      <t xml:space="preserve"> This question is now asked every 2 years and will be updated next year in edition 36</t>
    </r>
  </si>
  <si>
    <r>
      <t xml:space="preserve">Table 2.14: Concessionary fare passes issued to older and disabled people. As at November 2016 </t>
    </r>
    <r>
      <rPr>
        <b/>
        <vertAlign val="superscript"/>
        <sz val="10"/>
        <rFont val="Arial"/>
        <family val="2"/>
      </rPr>
      <t>1</t>
    </r>
  </si>
  <si>
    <r>
      <t xml:space="preserve">Table 2.13: Concessionary fare passes issued to older and disabled people, 2009-2016 </t>
    </r>
    <r>
      <rPr>
        <b/>
        <vertAlign val="superscript"/>
        <sz val="10"/>
        <color indexed="8"/>
        <rFont val="Arial"/>
        <family val="2"/>
      </rPr>
      <t>1,2,3</t>
    </r>
  </si>
  <si>
    <t>5. Previously published figures have been revised.</t>
  </si>
  <si>
    <r>
      <t>2015-16 Prices</t>
    </r>
    <r>
      <rPr>
        <sz val="12"/>
        <rFont val="Arial"/>
        <family val="2"/>
      </rPr>
      <t xml:space="preserve"> (Adjusted for general inflation using the GDP market price deflator)</t>
    </r>
  </si>
  <si>
    <r>
      <t>3</t>
    </r>
    <r>
      <rPr>
        <sz val="10"/>
        <rFont val="Arial"/>
        <family val="2"/>
      </rPr>
      <t xml:space="preserve"> Figures refer to Transport Scotland spending on elderly, disabled and youth schemes. Prior to the centralisation of funding in 2006/07 it is not possible split out spending on bus schemes alone. Small revisions have been made to the years 2012/13, 2013/14 and 2014/15</t>
    </r>
  </si>
  <si>
    <t>HMT GDP deflator (Taken from HMT website on 14/12/2016)</t>
  </si>
  <si>
    <r>
      <t xml:space="preserve">2015-16 Prices </t>
    </r>
    <r>
      <rPr>
        <sz val="12"/>
        <rFont val="Arial"/>
        <family val="2"/>
      </rPr>
      <t>(Adjusted for general inflation using the GDP market price deflator.)</t>
    </r>
  </si>
</sst>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0.0"/>
    <numFmt numFmtId="167" formatCode="#,##0.0"/>
    <numFmt numFmtId="168" formatCode="#,##0_ ;\-#,##0\ "/>
    <numFmt numFmtId="169" formatCode="#,##0.0_ ;\-#,##0.0\ "/>
    <numFmt numFmtId="170" formatCode="0.0%"/>
    <numFmt numFmtId="171" formatCode="[$-809]dd\ mmmm\ yyyy"/>
    <numFmt numFmtId="172" formatCode="&quot;Yes&quot;;&quot;Yes&quot;;&quot;No&quot;"/>
    <numFmt numFmtId="173" formatCode="&quot;True&quot;;&quot;True&quot;;&quot;False&quot;"/>
    <numFmt numFmtId="174" formatCode="&quot;On&quot;;&quot;On&quot;;&quot;Off&quot;"/>
    <numFmt numFmtId="175" formatCode="[$€-2]\ #,##0.00_);[Red]\([$€-2]\ #,##0.00\)"/>
    <numFmt numFmtId="176" formatCode="#,##0.00_ ;\-#,##0.00\ "/>
    <numFmt numFmtId="177" formatCode="0.000"/>
    <numFmt numFmtId="178" formatCode="0.0000"/>
    <numFmt numFmtId="179" formatCode="0.00000"/>
    <numFmt numFmtId="180" formatCode="#,##0.000"/>
    <numFmt numFmtId="181" formatCode="0.00_ ;\-0.00\ "/>
    <numFmt numFmtId="182" formatCode="#,##0.000_ ;\-#,##0.000\ "/>
    <numFmt numFmtId="183" formatCode="#,##0.0000_ ;\-#,##0.0000\ "/>
    <numFmt numFmtId="184" formatCode="#,##0.00000_ ;\-#,##0.00000\ "/>
    <numFmt numFmtId="185" formatCode="#,##0.000000_ ;\-#,##0.000000\ "/>
    <numFmt numFmtId="186" formatCode="_-* #,##0.000_-;\-* #,##0.000_-;_-* &quot;-&quot;??_-;_-@_-"/>
    <numFmt numFmtId="187" formatCode="_-* #,##0.0000_-;\-* #,##0.0000_-;_-* &quot;-&quot;??_-;_-@_-"/>
    <numFmt numFmtId="188" formatCode="_-* #,##0.00000_-;\-* #,##0.00000_-;_-* &quot;-&quot;??_-;_-@_-"/>
    <numFmt numFmtId="189" formatCode="0.0000000"/>
    <numFmt numFmtId="190" formatCode="General_)"/>
    <numFmt numFmtId="191" formatCode="0.000%"/>
    <numFmt numFmtId="192" formatCode="0.000000"/>
    <numFmt numFmtId="193" formatCode="0.000000000"/>
    <numFmt numFmtId="194" formatCode="0.00000000"/>
    <numFmt numFmtId="195" formatCode="\1\9\8\8\-\8\9"/>
    <numFmt numFmtId="196" formatCode="\1\9\8\8\-\8\9;\1\9\8\9\-\90"/>
    <numFmt numFmtId="197" formatCode="\1\9\8\8\-\8\9\1\9\8\9\-\9#,##0"/>
    <numFmt numFmtId="198" formatCode="0.0000_)"/>
    <numFmt numFmtId="199" formatCode="#,##0_);\(#,##0\)"/>
    <numFmt numFmtId="200" formatCode="0.000_)"/>
    <numFmt numFmtId="201" formatCode="0.00_)"/>
    <numFmt numFmtId="202" formatCode="0.0_)"/>
    <numFmt numFmtId="203" formatCode="0_)"/>
    <numFmt numFmtId="204" formatCode="#,##0.0000"/>
    <numFmt numFmtId="205" formatCode="#,##0.0_);\(#,##0.0\)"/>
    <numFmt numFmtId="206" formatCode="_-* #,##0.0_-;\-* #,##0.0_-;_-* &quot;-&quot;_-;_-@_-"/>
    <numFmt numFmtId="207" formatCode="_-* #,##0.000_-;\-* #,##0.000_-;_-* &quot;-&quot;???_-;_-@_-"/>
    <numFmt numFmtId="208" formatCode="0_ ;\-0\ "/>
    <numFmt numFmtId="209" formatCode="[&gt;0.5]#,##0;[&lt;-0.5]\-#,##0;\-"/>
    <numFmt numFmtId="210" formatCode="_(&quot;$&quot;* #,##0_);_(&quot;$&quot;* \(#,##0\);_(&quot;$&quot;* &quot;-&quot;_);_(@_)"/>
    <numFmt numFmtId="211" formatCode="_(* #,##0_);_(* \(#,##0\);_(* &quot;-&quot;_);_(@_)"/>
    <numFmt numFmtId="212" formatCode="_(&quot;$&quot;* #,##0.00_);_(&quot;$&quot;* \(#,##0.00\);_(&quot;$&quot;* &quot;-&quot;??_);_(@_)"/>
    <numFmt numFmtId="213" formatCode="_(* #,##0.00_);_(* \(#,##0.00\);_(* &quot;-&quot;??_);_(@_)"/>
    <numFmt numFmtId="214" formatCode="0.0000000000"/>
    <numFmt numFmtId="215" formatCode="#,##0.00000"/>
  </numFmts>
  <fonts count="103">
    <font>
      <sz val="10"/>
      <name val="Arial"/>
      <family val="0"/>
    </font>
    <font>
      <u val="single"/>
      <sz val="10"/>
      <color indexed="36"/>
      <name val="Arial"/>
      <family val="2"/>
    </font>
    <font>
      <u val="single"/>
      <sz val="10"/>
      <color indexed="12"/>
      <name val="Arial"/>
      <family val="2"/>
    </font>
    <font>
      <sz val="8"/>
      <name val="Arial"/>
      <family val="2"/>
    </font>
    <font>
      <sz val="12"/>
      <name val="Arial"/>
      <family val="2"/>
    </font>
    <font>
      <b/>
      <sz val="12"/>
      <name val="Arial"/>
      <family val="2"/>
    </font>
    <font>
      <i/>
      <sz val="12"/>
      <name val="Arial"/>
      <family val="2"/>
    </font>
    <font>
      <b/>
      <i/>
      <sz val="12"/>
      <name val="Arial"/>
      <family val="2"/>
    </font>
    <font>
      <sz val="10"/>
      <color indexed="8"/>
      <name val="Arial"/>
      <family val="2"/>
    </font>
    <font>
      <vertAlign val="superscript"/>
      <sz val="12"/>
      <name val="Arial"/>
      <family val="2"/>
    </font>
    <font>
      <b/>
      <sz val="10"/>
      <name val="Arial"/>
      <family val="2"/>
    </font>
    <font>
      <b/>
      <vertAlign val="superscript"/>
      <sz val="12"/>
      <name val="Arial"/>
      <family val="2"/>
    </font>
    <font>
      <sz val="9"/>
      <name val="Arial"/>
      <family val="2"/>
    </font>
    <font>
      <vertAlign val="superscript"/>
      <sz val="9"/>
      <name val="Arial"/>
      <family val="2"/>
    </font>
    <font>
      <i/>
      <sz val="9"/>
      <name val="Arial"/>
      <family val="2"/>
    </font>
    <font>
      <vertAlign val="superscript"/>
      <sz val="10"/>
      <name val="Arial"/>
      <family val="2"/>
    </font>
    <font>
      <i/>
      <sz val="10"/>
      <name val="Arial"/>
      <family val="2"/>
    </font>
    <font>
      <vertAlign val="superscript"/>
      <sz val="9"/>
      <color indexed="10"/>
      <name val="Arial"/>
      <family val="2"/>
    </font>
    <font>
      <sz val="12"/>
      <name val="Arial MT"/>
      <family val="0"/>
    </font>
    <font>
      <sz val="10"/>
      <color indexed="10"/>
      <name val="Arial"/>
      <family val="2"/>
    </font>
    <font>
      <b/>
      <sz val="9"/>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2"/>
      <name val="Times New Roman"/>
      <family val="1"/>
    </font>
    <font>
      <i/>
      <sz val="11"/>
      <color indexed="23"/>
      <name val="Calibri"/>
      <family val="2"/>
    </font>
    <font>
      <vertAlign val="superscript"/>
      <sz val="12"/>
      <name val="Times New Roman"/>
      <family val="1"/>
    </font>
    <font>
      <sz val="11"/>
      <color indexed="17"/>
      <name val="Calibri"/>
      <family val="2"/>
    </font>
    <font>
      <sz val="14"/>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Times New Roman"/>
      <family val="1"/>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12"/>
      <color indexed="12"/>
      <name val="Arial"/>
      <family val="2"/>
    </font>
    <font>
      <sz val="12"/>
      <color indexed="9"/>
      <name val="Arial"/>
      <family val="2"/>
    </font>
    <font>
      <sz val="12"/>
      <color indexed="10"/>
      <name val="Arial"/>
      <family val="2"/>
    </font>
    <font>
      <b/>
      <sz val="13"/>
      <name val="Arial"/>
      <family val="2"/>
    </font>
    <font>
      <b/>
      <vertAlign val="superscript"/>
      <sz val="10"/>
      <name val="Arial"/>
      <family val="2"/>
    </font>
    <font>
      <b/>
      <vertAlign val="superscript"/>
      <sz val="10"/>
      <color indexed="8"/>
      <name val="Arial"/>
      <family val="2"/>
    </font>
    <font>
      <vertAlign val="superscript"/>
      <sz val="10"/>
      <color indexed="8"/>
      <name val="Arial"/>
      <family val="2"/>
    </font>
    <font>
      <b/>
      <i/>
      <sz val="10"/>
      <name val="Arial"/>
      <family val="2"/>
    </font>
    <font>
      <sz val="9"/>
      <color indexed="10"/>
      <name val="Arial"/>
      <family val="2"/>
    </font>
    <font>
      <sz val="18"/>
      <name val="Arial"/>
      <family val="2"/>
    </font>
    <font>
      <sz val="10"/>
      <color indexed="12"/>
      <name val="Arial"/>
      <family val="2"/>
    </font>
    <font>
      <b/>
      <sz val="16"/>
      <name val="Arial"/>
      <family val="2"/>
    </font>
    <font>
      <u val="single"/>
      <sz val="12"/>
      <color indexed="12"/>
      <name val="Arial"/>
      <family val="2"/>
    </font>
    <font>
      <u val="single"/>
      <sz val="10"/>
      <name val="Arial"/>
      <family val="2"/>
    </font>
    <font>
      <sz val="12"/>
      <color indexed="8"/>
      <name val="Arial"/>
      <family val="2"/>
    </font>
    <font>
      <sz val="9"/>
      <color indexed="8"/>
      <name val="Arial"/>
      <family val="2"/>
    </font>
    <font>
      <b/>
      <sz val="11.75"/>
      <color indexed="8"/>
      <name val="Arial"/>
      <family val="2"/>
    </font>
    <font>
      <b/>
      <sz val="14"/>
      <color indexed="8"/>
      <name val="Arial"/>
      <family val="2"/>
    </font>
    <font>
      <b/>
      <sz val="12"/>
      <color indexed="8"/>
      <name val="Arial"/>
      <family val="2"/>
    </font>
    <font>
      <b/>
      <sz val="9.95"/>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i/>
      <sz val="12"/>
      <color indexed="12"/>
      <name val="Arial"/>
      <family val="2"/>
    </font>
    <font>
      <b/>
      <sz val="8"/>
      <color indexed="8"/>
      <name val="Arial"/>
      <family val="2"/>
    </font>
    <font>
      <sz val="8"/>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2"/>
      <color rgb="FF0000FF"/>
      <name val="Arial"/>
      <family val="2"/>
    </font>
    <font>
      <sz val="12"/>
      <color rgb="FF0000FF"/>
      <name val="Arial"/>
      <family val="2"/>
    </font>
    <font>
      <b/>
      <vertAlign val="superscript"/>
      <sz val="10"/>
      <color theme="1"/>
      <name val="Arial"/>
      <family val="2"/>
    </font>
    <font>
      <sz val="12"/>
      <color rgb="FFFF0000"/>
      <name val="Arial"/>
      <family val="2"/>
    </font>
    <font>
      <sz val="10"/>
      <color rgb="FF0000FF"/>
      <name val="Arial"/>
      <family val="2"/>
    </font>
    <font>
      <u val="single"/>
      <sz val="12"/>
      <color rgb="FF0000FF"/>
      <name val="Arial"/>
      <family val="2"/>
    </font>
  </fonts>
  <fills count="5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style="double"/>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double"/>
    </border>
    <border>
      <left>
        <color indexed="63"/>
      </left>
      <right>
        <color indexed="63"/>
      </right>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style="double"/>
      <bottom>
        <color indexed="63"/>
      </bottom>
    </border>
    <border>
      <left>
        <color indexed="63"/>
      </left>
      <right style="dotted"/>
      <top>
        <color indexed="63"/>
      </top>
      <bottom>
        <color indexed="63"/>
      </bottom>
    </border>
    <border>
      <left>
        <color indexed="63"/>
      </left>
      <right>
        <color indexed="63"/>
      </right>
      <top style="double"/>
      <bottom>
        <color indexed="63"/>
      </bottom>
    </border>
    <border>
      <left style="thin"/>
      <right>
        <color indexed="63"/>
      </right>
      <top>
        <color indexed="63"/>
      </top>
      <bottom style="medium"/>
    </border>
    <border>
      <left>
        <color indexed="63"/>
      </left>
      <right style="hair"/>
      <top>
        <color indexed="63"/>
      </top>
      <bottom>
        <color indexed="63"/>
      </bottom>
    </border>
    <border>
      <left>
        <color indexed="63"/>
      </left>
      <right style="hair"/>
      <top>
        <color indexed="63"/>
      </top>
      <bottom style="medium"/>
    </border>
    <border>
      <left>
        <color indexed="63"/>
      </left>
      <right style="dotted"/>
      <top>
        <color indexed="63"/>
      </top>
      <bottom style="medium"/>
    </border>
    <border>
      <left style="dotted"/>
      <right>
        <color indexed="63"/>
      </right>
      <top style="thin"/>
      <bottom style="double"/>
    </border>
    <border>
      <left style="dotted"/>
      <right>
        <color indexed="63"/>
      </right>
      <top>
        <color indexed="63"/>
      </top>
      <bottom>
        <color indexed="63"/>
      </bottom>
    </border>
    <border>
      <left style="dotted"/>
      <right>
        <color indexed="63"/>
      </right>
      <top>
        <color indexed="63"/>
      </top>
      <bottom style="medium"/>
    </border>
    <border>
      <left>
        <color indexed="63"/>
      </left>
      <right>
        <color indexed="63"/>
      </right>
      <top style="thin"/>
      <bottom style="thin"/>
    </border>
    <border>
      <left>
        <color indexed="63"/>
      </left>
      <right>
        <color indexed="63"/>
      </right>
      <top style="medium"/>
      <bottom>
        <color indexed="63"/>
      </bottom>
    </border>
    <border>
      <left>
        <color indexed="63"/>
      </left>
      <right style="thin"/>
      <top>
        <color indexed="63"/>
      </top>
      <bottom style="medium"/>
    </border>
    <border>
      <left>
        <color indexed="63"/>
      </left>
      <right style="thin"/>
      <top>
        <color indexed="63"/>
      </top>
      <bottom style="double"/>
    </border>
    <border>
      <left>
        <color indexed="63"/>
      </left>
      <right style="dotted"/>
      <top style="thin"/>
      <bottom>
        <color indexed="63"/>
      </bottom>
    </border>
    <border>
      <left>
        <color indexed="63"/>
      </left>
      <right style="dotted"/>
      <top>
        <color indexed="63"/>
      </top>
      <bottom style="double"/>
    </border>
    <border>
      <left>
        <color indexed="63"/>
      </left>
      <right style="hair"/>
      <top style="thin"/>
      <bottom>
        <color indexed="63"/>
      </bottom>
    </border>
    <border>
      <left>
        <color indexed="63"/>
      </left>
      <right style="hair"/>
      <top>
        <color indexed="63"/>
      </top>
      <bottom style="double"/>
    </border>
    <border>
      <left style="thin"/>
      <right>
        <color indexed="63"/>
      </right>
      <top style="medium"/>
      <bottom>
        <color indexed="63"/>
      </bottom>
    </border>
    <border>
      <left>
        <color indexed="63"/>
      </left>
      <right style="dotted"/>
      <top style="medium"/>
      <bottom>
        <color indexed="63"/>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22" fillId="3" borderId="0" applyNumberFormat="0" applyBorder="0" applyAlignment="0" applyProtection="0"/>
    <xf numFmtId="0" fontId="80" fillId="4" borderId="0" applyNumberFormat="0" applyBorder="0" applyAlignment="0" applyProtection="0"/>
    <xf numFmtId="0" fontId="22" fillId="5" borderId="0" applyNumberFormat="0" applyBorder="0" applyAlignment="0" applyProtection="0"/>
    <xf numFmtId="0" fontId="80" fillId="6" borderId="0" applyNumberFormat="0" applyBorder="0" applyAlignment="0" applyProtection="0"/>
    <xf numFmtId="0" fontId="22" fillId="7" borderId="0" applyNumberFormat="0" applyBorder="0" applyAlignment="0" applyProtection="0"/>
    <xf numFmtId="0" fontId="80" fillId="8" borderId="0" applyNumberFormat="0" applyBorder="0" applyAlignment="0" applyProtection="0"/>
    <xf numFmtId="0" fontId="22" fillId="9" borderId="0" applyNumberFormat="0" applyBorder="0" applyAlignment="0" applyProtection="0"/>
    <xf numFmtId="0" fontId="80" fillId="10" borderId="0" applyNumberFormat="0" applyBorder="0" applyAlignment="0" applyProtection="0"/>
    <xf numFmtId="0" fontId="22" fillId="11" borderId="0" applyNumberFormat="0" applyBorder="0" applyAlignment="0" applyProtection="0"/>
    <xf numFmtId="0" fontId="80" fillId="12" borderId="0" applyNumberFormat="0" applyBorder="0" applyAlignment="0" applyProtection="0"/>
    <xf numFmtId="0" fontId="22" fillId="13" borderId="0" applyNumberFormat="0" applyBorder="0" applyAlignment="0" applyProtection="0"/>
    <xf numFmtId="0" fontId="80" fillId="14" borderId="0" applyNumberFormat="0" applyBorder="0" applyAlignment="0" applyProtection="0"/>
    <xf numFmtId="0" fontId="22" fillId="15" borderId="0" applyNumberFormat="0" applyBorder="0" applyAlignment="0" applyProtection="0"/>
    <xf numFmtId="0" fontId="80" fillId="16" borderId="0" applyNumberFormat="0" applyBorder="0" applyAlignment="0" applyProtection="0"/>
    <xf numFmtId="0" fontId="22" fillId="17" borderId="0" applyNumberFormat="0" applyBorder="0" applyAlignment="0" applyProtection="0"/>
    <xf numFmtId="0" fontId="80" fillId="18" borderId="0" applyNumberFormat="0" applyBorder="0" applyAlignment="0" applyProtection="0"/>
    <xf numFmtId="0" fontId="22" fillId="19" borderId="0" applyNumberFormat="0" applyBorder="0" applyAlignment="0" applyProtection="0"/>
    <xf numFmtId="0" fontId="80" fillId="20" borderId="0" applyNumberFormat="0" applyBorder="0" applyAlignment="0" applyProtection="0"/>
    <xf numFmtId="0" fontId="22" fillId="9" borderId="0" applyNumberFormat="0" applyBorder="0" applyAlignment="0" applyProtection="0"/>
    <xf numFmtId="0" fontId="80" fillId="21" borderId="0" applyNumberFormat="0" applyBorder="0" applyAlignment="0" applyProtection="0"/>
    <xf numFmtId="0" fontId="22" fillId="15" borderId="0" applyNumberFormat="0" applyBorder="0" applyAlignment="0" applyProtection="0"/>
    <xf numFmtId="0" fontId="80" fillId="22" borderId="0" applyNumberFormat="0" applyBorder="0" applyAlignment="0" applyProtection="0"/>
    <xf numFmtId="0" fontId="22" fillId="23" borderId="0" applyNumberFormat="0" applyBorder="0" applyAlignment="0" applyProtection="0"/>
    <xf numFmtId="0" fontId="81" fillId="24" borderId="0" applyNumberFormat="0" applyBorder="0" applyAlignment="0" applyProtection="0"/>
    <xf numFmtId="0" fontId="23" fillId="25" borderId="0" applyNumberFormat="0" applyBorder="0" applyAlignment="0" applyProtection="0"/>
    <xf numFmtId="0" fontId="81" fillId="26" borderId="0" applyNumberFormat="0" applyBorder="0" applyAlignment="0" applyProtection="0"/>
    <xf numFmtId="0" fontId="23" fillId="17" borderId="0" applyNumberFormat="0" applyBorder="0" applyAlignment="0" applyProtection="0"/>
    <xf numFmtId="0" fontId="81" fillId="27" borderId="0" applyNumberFormat="0" applyBorder="0" applyAlignment="0" applyProtection="0"/>
    <xf numFmtId="0" fontId="23" fillId="19" borderId="0" applyNumberFormat="0" applyBorder="0" applyAlignment="0" applyProtection="0"/>
    <xf numFmtId="0" fontId="81" fillId="28" borderId="0" applyNumberFormat="0" applyBorder="0" applyAlignment="0" applyProtection="0"/>
    <xf numFmtId="0" fontId="23" fillId="29" borderId="0" applyNumberFormat="0" applyBorder="0" applyAlignment="0" applyProtection="0"/>
    <xf numFmtId="0" fontId="81" fillId="30" borderId="0" applyNumberFormat="0" applyBorder="0" applyAlignment="0" applyProtection="0"/>
    <xf numFmtId="0" fontId="23" fillId="31" borderId="0" applyNumberFormat="0" applyBorder="0" applyAlignment="0" applyProtection="0"/>
    <xf numFmtId="0" fontId="81" fillId="32" borderId="0" applyNumberFormat="0" applyBorder="0" applyAlignment="0" applyProtection="0"/>
    <xf numFmtId="0" fontId="23" fillId="33" borderId="0" applyNumberFormat="0" applyBorder="0" applyAlignment="0" applyProtection="0"/>
    <xf numFmtId="0" fontId="81" fillId="34" borderId="0" applyNumberFormat="0" applyBorder="0" applyAlignment="0" applyProtection="0"/>
    <xf numFmtId="0" fontId="23" fillId="35" borderId="0" applyNumberFormat="0" applyBorder="0" applyAlignment="0" applyProtection="0"/>
    <xf numFmtId="0" fontId="81" fillId="36" borderId="0" applyNumberFormat="0" applyBorder="0" applyAlignment="0" applyProtection="0"/>
    <xf numFmtId="0" fontId="23" fillId="37" borderId="0" applyNumberFormat="0" applyBorder="0" applyAlignment="0" applyProtection="0"/>
    <xf numFmtId="0" fontId="81" fillId="38" borderId="0" applyNumberFormat="0" applyBorder="0" applyAlignment="0" applyProtection="0"/>
    <xf numFmtId="0" fontId="23" fillId="39" borderId="0" applyNumberFormat="0" applyBorder="0" applyAlignment="0" applyProtection="0"/>
    <xf numFmtId="0" fontId="81" fillId="40" borderId="0" applyNumberFormat="0" applyBorder="0" applyAlignment="0" applyProtection="0"/>
    <xf numFmtId="0" fontId="23" fillId="29" borderId="0" applyNumberFormat="0" applyBorder="0" applyAlignment="0" applyProtection="0"/>
    <xf numFmtId="0" fontId="81" fillId="41" borderId="0" applyNumberFormat="0" applyBorder="0" applyAlignment="0" applyProtection="0"/>
    <xf numFmtId="0" fontId="23" fillId="31" borderId="0" applyNumberFormat="0" applyBorder="0" applyAlignment="0" applyProtection="0"/>
    <xf numFmtId="0" fontId="81" fillId="42" borderId="0" applyNumberFormat="0" applyBorder="0" applyAlignment="0" applyProtection="0"/>
    <xf numFmtId="0" fontId="23" fillId="43" borderId="0" applyNumberFormat="0" applyBorder="0" applyAlignment="0" applyProtection="0"/>
    <xf numFmtId="0" fontId="82" fillId="44" borderId="0" applyNumberFormat="0" applyBorder="0" applyAlignment="0" applyProtection="0"/>
    <xf numFmtId="0" fontId="24" fillId="5" borderId="0" applyNumberFormat="0" applyBorder="0" applyAlignment="0" applyProtection="0"/>
    <xf numFmtId="0" fontId="83" fillId="45" borderId="1" applyNumberFormat="0" applyAlignment="0" applyProtection="0"/>
    <xf numFmtId="0" fontId="25" fillId="46" borderId="2" applyNumberFormat="0" applyAlignment="0" applyProtection="0"/>
    <xf numFmtId="0" fontId="84" fillId="47" borderId="3" applyNumberFormat="0" applyAlignment="0" applyProtection="0"/>
    <xf numFmtId="0" fontId="26"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9" fontId="27" fillId="0" borderId="0">
      <alignment/>
      <protection/>
    </xf>
    <xf numFmtId="0" fontId="85" fillId="0" borderId="0" applyNumberFormat="0" applyFill="0" applyBorder="0" applyAlignment="0" applyProtection="0"/>
    <xf numFmtId="0" fontId="28" fillId="0" borderId="0" applyNumberFormat="0" applyFill="0" applyBorder="0" applyAlignment="0" applyProtection="0"/>
    <xf numFmtId="0" fontId="1" fillId="0" borderId="0" applyNumberFormat="0" applyFill="0" applyBorder="0" applyAlignment="0" applyProtection="0"/>
    <xf numFmtId="3" fontId="29" fillId="0" borderId="0">
      <alignment/>
      <protection/>
    </xf>
    <xf numFmtId="0" fontId="86" fillId="49" borderId="0" applyNumberFormat="0" applyBorder="0" applyAlignment="0" applyProtection="0"/>
    <xf numFmtId="0" fontId="30" fillId="7" borderId="0" applyNumberFormat="0" applyBorder="0" applyAlignment="0" applyProtection="0"/>
    <xf numFmtId="209" fontId="31" fillId="0" borderId="0">
      <alignment horizontal="left" vertical="center"/>
      <protection/>
    </xf>
    <xf numFmtId="0" fontId="87" fillId="0" borderId="5" applyNumberFormat="0" applyFill="0" applyAlignment="0" applyProtection="0"/>
    <xf numFmtId="0" fontId="32" fillId="0" borderId="6" applyNumberFormat="0" applyFill="0" applyAlignment="0" applyProtection="0"/>
    <xf numFmtId="0" fontId="88" fillId="0" borderId="7" applyNumberFormat="0" applyFill="0" applyAlignment="0" applyProtection="0"/>
    <xf numFmtId="0" fontId="33" fillId="0" borderId="8" applyNumberFormat="0" applyFill="0" applyAlignment="0" applyProtection="0"/>
    <xf numFmtId="0" fontId="89" fillId="0" borderId="9" applyNumberFormat="0" applyFill="0" applyAlignment="0" applyProtection="0"/>
    <xf numFmtId="0" fontId="34" fillId="0" borderId="10" applyNumberFormat="0" applyFill="0" applyAlignment="0" applyProtection="0"/>
    <xf numFmtId="0" fontId="89" fillId="0" borderId="0" applyNumberForma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90" fillId="50" borderId="1" applyNumberFormat="0" applyAlignment="0" applyProtection="0"/>
    <xf numFmtId="0" fontId="35" fillId="13" borderId="2" applyNumberFormat="0" applyAlignment="0" applyProtection="0"/>
    <xf numFmtId="0" fontId="91" fillId="0" borderId="11" applyNumberFormat="0" applyFill="0" applyAlignment="0" applyProtection="0"/>
    <xf numFmtId="0" fontId="36" fillId="0" borderId="12" applyNumberFormat="0" applyFill="0" applyAlignment="0" applyProtection="0"/>
    <xf numFmtId="0" fontId="92" fillId="51" borderId="0" applyNumberFormat="0" applyBorder="0" applyAlignment="0" applyProtection="0"/>
    <xf numFmtId="0" fontId="37" fillId="52" borderId="0" applyNumberFormat="0" applyBorder="0" applyAlignment="0" applyProtection="0"/>
    <xf numFmtId="0" fontId="0" fillId="0" borderId="0">
      <alignment/>
      <protection/>
    </xf>
    <xf numFmtId="0" fontId="80" fillId="0" borderId="0">
      <alignment/>
      <protection/>
    </xf>
    <xf numFmtId="0" fontId="0" fillId="53" borderId="13" applyNumberFormat="0" applyFont="0" applyAlignment="0" applyProtection="0"/>
    <xf numFmtId="0" fontId="0" fillId="54" borderId="14" applyNumberFormat="0" applyFont="0" applyAlignment="0" applyProtection="0"/>
    <xf numFmtId="0" fontId="93" fillId="45" borderId="15" applyNumberFormat="0" applyAlignment="0" applyProtection="0"/>
    <xf numFmtId="0" fontId="39" fillId="46" borderId="16" applyNumberFormat="0" applyAlignment="0" applyProtection="0"/>
    <xf numFmtId="9" fontId="0" fillId="0" borderId="0" applyFont="0" applyFill="0" applyBorder="0" applyAlignment="0" applyProtection="0"/>
    <xf numFmtId="9" fontId="0" fillId="0" borderId="0" applyFont="0" applyFill="0" applyBorder="0" applyAlignment="0" applyProtection="0"/>
    <xf numFmtId="209" fontId="38" fillId="0" borderId="0" applyFill="0" applyBorder="0" applyAlignment="0" applyProtection="0"/>
    <xf numFmtId="0" fontId="94" fillId="0" borderId="0" applyNumberFormat="0" applyFill="0" applyBorder="0" applyAlignment="0" applyProtection="0"/>
    <xf numFmtId="0" fontId="40" fillId="0" borderId="0" applyNumberFormat="0" applyFill="0" applyBorder="0" applyAlignment="0" applyProtection="0"/>
    <xf numFmtId="0" fontId="95" fillId="0" borderId="17" applyNumberFormat="0" applyFill="0" applyAlignment="0" applyProtection="0"/>
    <xf numFmtId="0" fontId="41" fillId="0" borderId="18" applyNumberFormat="0" applyFill="0" applyAlignment="0" applyProtection="0"/>
    <xf numFmtId="0" fontId="96" fillId="0" borderId="0" applyNumberFormat="0" applyFill="0" applyBorder="0" applyAlignment="0" applyProtection="0"/>
    <xf numFmtId="0" fontId="42" fillId="0" borderId="0" applyNumberFormat="0" applyFill="0" applyBorder="0" applyAlignment="0" applyProtection="0"/>
  </cellStyleXfs>
  <cellXfs count="584">
    <xf numFmtId="0" fontId="0" fillId="0" borderId="0" xfId="0" applyAlignment="1">
      <alignment/>
    </xf>
    <xf numFmtId="0" fontId="5" fillId="55" borderId="0" xfId="0" applyFont="1" applyFill="1" applyAlignment="1">
      <alignment horizontal="left"/>
    </xf>
    <xf numFmtId="0" fontId="4" fillId="55" borderId="0" xfId="0" applyFont="1" applyFill="1" applyAlignment="1">
      <alignment/>
    </xf>
    <xf numFmtId="0" fontId="0" fillId="55" borderId="0" xfId="0" applyFill="1" applyAlignment="1">
      <alignment/>
    </xf>
    <xf numFmtId="0" fontId="4" fillId="55" borderId="0" xfId="0" applyFont="1" applyFill="1" applyAlignment="1">
      <alignment horizontal="left"/>
    </xf>
    <xf numFmtId="0" fontId="5" fillId="55" borderId="0" xfId="0" applyFont="1" applyFill="1" applyAlignment="1">
      <alignment horizontal="left" vertical="top"/>
    </xf>
    <xf numFmtId="0" fontId="0" fillId="55" borderId="0" xfId="0" applyFont="1" applyFill="1" applyAlignment="1">
      <alignment/>
    </xf>
    <xf numFmtId="0" fontId="0" fillId="55" borderId="0" xfId="0" applyFill="1" applyAlignment="1">
      <alignment horizontal="left"/>
    </xf>
    <xf numFmtId="0" fontId="4" fillId="55" borderId="0" xfId="0" applyFont="1" applyFill="1" applyAlignment="1">
      <alignment/>
    </xf>
    <xf numFmtId="0" fontId="13" fillId="55" borderId="0" xfId="0" applyFont="1" applyFill="1" applyAlignment="1">
      <alignment horizontal="left"/>
    </xf>
    <xf numFmtId="0" fontId="4" fillId="55" borderId="19" xfId="0" applyFont="1" applyFill="1" applyBorder="1" applyAlignment="1">
      <alignment horizontal="left" vertical="top" wrapText="1"/>
    </xf>
    <xf numFmtId="0" fontId="5" fillId="55" borderId="20" xfId="0" applyFont="1" applyFill="1" applyBorder="1" applyAlignment="1">
      <alignment horizontal="left"/>
    </xf>
    <xf numFmtId="0" fontId="12" fillId="55" borderId="0" xfId="0" applyFont="1" applyFill="1" applyAlignment="1">
      <alignment/>
    </xf>
    <xf numFmtId="0" fontId="16" fillId="55" borderId="0" xfId="0" applyFont="1" applyFill="1" applyAlignment="1">
      <alignment/>
    </xf>
    <xf numFmtId="3" fontId="4" fillId="0" borderId="0" xfId="97" applyNumberFormat="1" applyFont="1" applyFill="1" applyBorder="1" applyAlignment="1">
      <alignment horizontal="right"/>
      <protection/>
    </xf>
    <xf numFmtId="0" fontId="5" fillId="0" borderId="0" xfId="97" applyFont="1" applyFill="1" applyBorder="1">
      <alignment/>
      <protection/>
    </xf>
    <xf numFmtId="0" fontId="4" fillId="0" borderId="0" xfId="97" applyFont="1" applyFill="1" applyBorder="1">
      <alignment/>
      <protection/>
    </xf>
    <xf numFmtId="1" fontId="7" fillId="0" borderId="21" xfId="97" applyNumberFormat="1" applyFont="1" applyFill="1" applyBorder="1" applyAlignment="1">
      <alignment horizontal="centerContinuous" vertical="top" wrapText="1"/>
      <protection/>
    </xf>
    <xf numFmtId="0" fontId="7" fillId="0" borderId="22" xfId="97" applyFont="1" applyFill="1" applyBorder="1" applyAlignment="1">
      <alignment horizontal="centerContinuous" vertical="top" wrapText="1"/>
      <protection/>
    </xf>
    <xf numFmtId="1" fontId="7" fillId="0" borderId="23" xfId="97" applyNumberFormat="1" applyFont="1" applyFill="1" applyBorder="1" applyAlignment="1" quotePrefix="1">
      <alignment horizontal="center" vertical="top" wrapText="1"/>
      <protection/>
    </xf>
    <xf numFmtId="1" fontId="4" fillId="0" borderId="0" xfId="97" applyNumberFormat="1" applyFont="1" applyFill="1" applyBorder="1">
      <alignment/>
      <protection/>
    </xf>
    <xf numFmtId="0" fontId="6" fillId="0" borderId="0" xfId="97" applyFont="1" applyFill="1" applyBorder="1">
      <alignment/>
      <protection/>
    </xf>
    <xf numFmtId="0" fontId="4" fillId="0" borderId="20" xfId="97" applyFont="1" applyFill="1" applyBorder="1">
      <alignment/>
      <protection/>
    </xf>
    <xf numFmtId="0" fontId="5" fillId="0" borderId="22" xfId="97" applyFont="1" applyFill="1" applyBorder="1">
      <alignment/>
      <protection/>
    </xf>
    <xf numFmtId="0" fontId="5" fillId="0" borderId="24" xfId="97" applyFont="1" applyFill="1" applyBorder="1">
      <alignment/>
      <protection/>
    </xf>
    <xf numFmtId="0" fontId="7" fillId="0" borderId="24" xfId="97" applyFont="1" applyFill="1" applyBorder="1" applyAlignment="1" quotePrefix="1">
      <alignment horizontal="center" vertical="top" wrapText="1"/>
      <protection/>
    </xf>
    <xf numFmtId="0" fontId="6" fillId="0" borderId="0" xfId="97" applyFont="1" applyFill="1" applyBorder="1" applyAlignment="1">
      <alignment horizontal="right"/>
      <protection/>
    </xf>
    <xf numFmtId="0" fontId="7" fillId="0" borderId="25" xfId="97" applyFont="1" applyFill="1" applyBorder="1" applyAlignment="1">
      <alignment horizontal="center" vertical="top" wrapText="1"/>
      <protection/>
    </xf>
    <xf numFmtId="0" fontId="7" fillId="0" borderId="0" xfId="97" applyFont="1" applyFill="1" applyBorder="1" applyAlignment="1">
      <alignment horizontal="center" vertical="top" wrapText="1"/>
      <protection/>
    </xf>
    <xf numFmtId="0" fontId="5" fillId="0" borderId="0" xfId="97" applyFont="1" applyFill="1" applyBorder="1" applyAlignment="1">
      <alignment horizontal="left"/>
      <protection/>
    </xf>
    <xf numFmtId="0" fontId="4" fillId="0" borderId="0" xfId="97" applyFont="1" applyFill="1" applyBorder="1" applyAlignment="1">
      <alignment horizontal="left"/>
      <protection/>
    </xf>
    <xf numFmtId="3" fontId="4" fillId="0" borderId="0" xfId="71" applyNumberFormat="1" applyFont="1" applyFill="1" applyBorder="1" applyAlignment="1">
      <alignment/>
    </xf>
    <xf numFmtId="3" fontId="4" fillId="0" borderId="0" xfId="97" applyNumberFormat="1" applyFont="1" applyFill="1" applyBorder="1">
      <alignment/>
      <protection/>
    </xf>
    <xf numFmtId="3" fontId="4" fillId="0" borderId="0" xfId="71" applyNumberFormat="1" applyFont="1" applyFill="1" applyBorder="1" applyAlignment="1">
      <alignment horizontal="right"/>
    </xf>
    <xf numFmtId="0" fontId="5" fillId="0" borderId="0" xfId="97" applyFont="1" applyFill="1" applyBorder="1" applyAlignment="1" quotePrefix="1">
      <alignment horizontal="left"/>
      <protection/>
    </xf>
    <xf numFmtId="0" fontId="0" fillId="0" borderId="0" xfId="97" applyFont="1" applyFill="1" applyBorder="1">
      <alignment/>
      <protection/>
    </xf>
    <xf numFmtId="0" fontId="12" fillId="0" borderId="0" xfId="97" applyFont="1" applyFill="1" applyBorder="1" applyAlignment="1">
      <alignment horizontal="left"/>
      <protection/>
    </xf>
    <xf numFmtId="3" fontId="4" fillId="0" borderId="0" xfId="97" applyNumberFormat="1" applyFont="1" applyFill="1" applyBorder="1" applyAlignment="1">
      <alignment horizontal="right" vertical="top" wrapText="1"/>
      <protection/>
    </xf>
    <xf numFmtId="1" fontId="97" fillId="0" borderId="25" xfId="97" applyNumberFormat="1" applyFont="1" applyFill="1" applyBorder="1" applyAlignment="1">
      <alignment horizontal="center" vertical="top" wrapText="1"/>
      <protection/>
    </xf>
    <xf numFmtId="1" fontId="97" fillId="0" borderId="0" xfId="97" applyNumberFormat="1" applyFont="1" applyFill="1" applyBorder="1" applyAlignment="1">
      <alignment horizontal="center" vertical="top" wrapText="1"/>
      <protection/>
    </xf>
    <xf numFmtId="0" fontId="4" fillId="0" borderId="0" xfId="0" applyFont="1" applyFill="1" applyAlignment="1">
      <alignment/>
    </xf>
    <xf numFmtId="0" fontId="4" fillId="56" borderId="0" xfId="97" applyFont="1" applyFill="1" applyBorder="1">
      <alignment/>
      <protection/>
    </xf>
    <xf numFmtId="1" fontId="4" fillId="56" borderId="0" xfId="97" applyNumberFormat="1" applyFont="1" applyFill="1" applyBorder="1">
      <alignment/>
      <protection/>
    </xf>
    <xf numFmtId="0" fontId="4" fillId="56" borderId="0" xfId="97" applyFont="1" applyFill="1" applyAlignment="1">
      <alignment horizontal="center"/>
      <protection/>
    </xf>
    <xf numFmtId="3" fontId="4" fillId="56" borderId="0" xfId="97" applyNumberFormat="1" applyFont="1" applyFill="1">
      <alignment/>
      <protection/>
    </xf>
    <xf numFmtId="3" fontId="4" fillId="56" borderId="0" xfId="97" applyNumberFormat="1" applyFont="1" applyFill="1" applyBorder="1">
      <alignment/>
      <protection/>
    </xf>
    <xf numFmtId="0" fontId="6" fillId="56" borderId="0" xfId="97" applyFont="1" applyFill="1" applyBorder="1">
      <alignment/>
      <protection/>
    </xf>
    <xf numFmtId="3" fontId="7" fillId="56" borderId="0" xfId="97" applyNumberFormat="1" applyFont="1" applyFill="1" applyBorder="1" applyAlignment="1">
      <alignment horizontal="right"/>
      <protection/>
    </xf>
    <xf numFmtId="3" fontId="6" fillId="56" borderId="0" xfId="97" applyNumberFormat="1" applyFont="1" applyFill="1" applyBorder="1" applyAlignment="1">
      <alignment horizontal="right"/>
      <protection/>
    </xf>
    <xf numFmtId="9" fontId="97" fillId="56" borderId="0" xfId="104" applyNumberFormat="1" applyFont="1" applyFill="1" applyBorder="1" applyAlignment="1">
      <alignment/>
    </xf>
    <xf numFmtId="9" fontId="97" fillId="56" borderId="0" xfId="97" applyNumberFormat="1" applyFont="1" applyFill="1" applyBorder="1" applyAlignment="1">
      <alignment horizontal="right"/>
      <protection/>
    </xf>
    <xf numFmtId="9" fontId="97" fillId="56" borderId="20" xfId="104" applyNumberFormat="1" applyFont="1" applyFill="1" applyBorder="1" applyAlignment="1">
      <alignment/>
    </xf>
    <xf numFmtId="0" fontId="4" fillId="56" borderId="20" xfId="97" applyFont="1" applyFill="1" applyBorder="1" applyAlignment="1">
      <alignment horizontal="center"/>
      <protection/>
    </xf>
    <xf numFmtId="0" fontId="4" fillId="56" borderId="20" xfId="97" applyFont="1" applyFill="1" applyBorder="1" applyAlignment="1">
      <alignment horizontal="right"/>
      <protection/>
    </xf>
    <xf numFmtId="9" fontId="97" fillId="56" borderId="20" xfId="97" applyNumberFormat="1" applyFont="1" applyFill="1" applyBorder="1">
      <alignment/>
      <protection/>
    </xf>
    <xf numFmtId="9" fontId="97" fillId="56" borderId="20" xfId="97" applyNumberFormat="1" applyFont="1" applyFill="1" applyBorder="1" applyAlignment="1">
      <alignment horizontal="right"/>
      <protection/>
    </xf>
    <xf numFmtId="0" fontId="4" fillId="56" borderId="0" xfId="97" applyFont="1" applyFill="1" applyAlignment="1">
      <alignment horizontal="right"/>
      <protection/>
    </xf>
    <xf numFmtId="1" fontId="4" fillId="56" borderId="0" xfId="97" applyNumberFormat="1" applyFont="1" applyFill="1" applyBorder="1" applyAlignment="1">
      <alignment horizontal="right"/>
      <protection/>
    </xf>
    <xf numFmtId="1" fontId="4" fillId="56" borderId="0" xfId="97" applyNumberFormat="1" applyFont="1" applyFill="1" applyAlignment="1">
      <alignment horizontal="right"/>
      <protection/>
    </xf>
    <xf numFmtId="3" fontId="4" fillId="56" borderId="0" xfId="97" applyNumberFormat="1" applyFont="1" applyFill="1" applyAlignment="1">
      <alignment horizontal="right"/>
      <protection/>
    </xf>
    <xf numFmtId="3" fontId="4" fillId="56" borderId="0" xfId="97" applyNumberFormat="1" applyFont="1" applyFill="1" applyBorder="1" applyAlignment="1">
      <alignment horizontal="right"/>
      <protection/>
    </xf>
    <xf numFmtId="9" fontId="98" fillId="56" borderId="0" xfId="103" applyFont="1" applyFill="1" applyAlignment="1">
      <alignment horizontal="right"/>
    </xf>
    <xf numFmtId="0" fontId="98" fillId="56" borderId="0" xfId="97" applyFont="1" applyFill="1" applyAlignment="1">
      <alignment horizontal="right"/>
      <protection/>
    </xf>
    <xf numFmtId="0" fontId="5" fillId="56" borderId="0" xfId="97" applyFont="1" applyFill="1" applyBorder="1">
      <alignment/>
      <protection/>
    </xf>
    <xf numFmtId="0" fontId="4" fillId="56" borderId="0" xfId="97" applyFont="1" applyFill="1">
      <alignment/>
      <protection/>
    </xf>
    <xf numFmtId="0" fontId="5" fillId="56" borderId="22" xfId="97" applyFont="1" applyFill="1" applyBorder="1">
      <alignment/>
      <protection/>
    </xf>
    <xf numFmtId="0" fontId="5" fillId="56" borderId="24" xfId="97" applyFont="1" applyFill="1" applyBorder="1">
      <alignment/>
      <protection/>
    </xf>
    <xf numFmtId="1" fontId="7" fillId="56" borderId="23" xfId="97" applyNumberFormat="1" applyFont="1" applyFill="1" applyBorder="1" applyAlignment="1" quotePrefix="1">
      <alignment horizontal="center" vertical="top" wrapText="1"/>
      <protection/>
    </xf>
    <xf numFmtId="0" fontId="7" fillId="56" borderId="24" xfId="97" applyFont="1" applyFill="1" applyBorder="1" applyAlignment="1" quotePrefix="1">
      <alignment horizontal="center" vertical="top" wrapText="1"/>
      <protection/>
    </xf>
    <xf numFmtId="0" fontId="6" fillId="56" borderId="0" xfId="97" applyFont="1" applyFill="1" applyBorder="1" applyAlignment="1">
      <alignment horizontal="right"/>
      <protection/>
    </xf>
    <xf numFmtId="3" fontId="4" fillId="57" borderId="0" xfId="97" applyNumberFormat="1" applyFont="1" applyFill="1" applyBorder="1" applyAlignment="1" applyProtection="1">
      <alignment horizontal="right"/>
      <protection/>
    </xf>
    <xf numFmtId="1" fontId="6" fillId="56" borderId="0" xfId="97" applyNumberFormat="1" applyFont="1" applyFill="1" applyBorder="1" applyAlignment="1">
      <alignment horizontal="center"/>
      <protection/>
    </xf>
    <xf numFmtId="0" fontId="5" fillId="56" borderId="20" xfId="97" applyFont="1" applyFill="1" applyBorder="1">
      <alignment/>
      <protection/>
    </xf>
    <xf numFmtId="0" fontId="4" fillId="56" borderId="0" xfId="97" applyFont="1" applyFill="1" applyBorder="1" applyAlignment="1">
      <alignment horizontal="left"/>
      <protection/>
    </xf>
    <xf numFmtId="0" fontId="5" fillId="56" borderId="0" xfId="97" applyFont="1" applyFill="1" applyBorder="1" applyAlignment="1">
      <alignment horizontal="right"/>
      <protection/>
    </xf>
    <xf numFmtId="166" fontId="4" fillId="56" borderId="0" xfId="97" applyNumberFormat="1" applyFont="1" applyFill="1" applyBorder="1">
      <alignment/>
      <protection/>
    </xf>
    <xf numFmtId="0" fontId="4" fillId="56" borderId="20" xfId="97" applyFont="1" applyFill="1" applyBorder="1">
      <alignment/>
      <protection/>
    </xf>
    <xf numFmtId="166" fontId="4" fillId="56" borderId="0" xfId="97" applyNumberFormat="1" applyFont="1" applyFill="1">
      <alignment/>
      <protection/>
    </xf>
    <xf numFmtId="0" fontId="7" fillId="56" borderId="25" xfId="97" applyFont="1" applyFill="1" applyBorder="1" applyAlignment="1">
      <alignment horizontal="center" vertical="top" wrapText="1"/>
      <protection/>
    </xf>
    <xf numFmtId="0" fontId="7" fillId="56" borderId="0" xfId="97" applyFont="1" applyFill="1" applyBorder="1" applyAlignment="1">
      <alignment horizontal="center" vertical="top" wrapText="1"/>
      <protection/>
    </xf>
    <xf numFmtId="0" fontId="5" fillId="56" borderId="0" xfId="97" applyFont="1" applyFill="1" applyBorder="1" applyAlignment="1" quotePrefix="1">
      <alignment horizontal="left"/>
      <protection/>
    </xf>
    <xf numFmtId="0" fontId="0" fillId="56" borderId="0" xfId="97" applyFont="1" applyFill="1" applyBorder="1">
      <alignment/>
      <protection/>
    </xf>
    <xf numFmtId="0" fontId="12" fillId="56" borderId="0" xfId="97" applyFont="1" applyFill="1" applyBorder="1" applyAlignment="1">
      <alignment horizontal="left"/>
      <protection/>
    </xf>
    <xf numFmtId="1" fontId="97" fillId="56" borderId="0" xfId="97" applyNumberFormat="1" applyFont="1" applyFill="1" applyBorder="1" applyAlignment="1">
      <alignment horizontal="center"/>
      <protection/>
    </xf>
    <xf numFmtId="0" fontId="0" fillId="56" borderId="0" xfId="97" applyFont="1" applyFill="1" applyBorder="1" applyAlignment="1">
      <alignment horizontal="left"/>
      <protection/>
    </xf>
    <xf numFmtId="166" fontId="0" fillId="56" borderId="0" xfId="97" applyNumberFormat="1" applyFont="1" applyFill="1" applyBorder="1">
      <alignment/>
      <protection/>
    </xf>
    <xf numFmtId="0" fontId="4" fillId="56" borderId="0" xfId="97" applyFont="1" applyFill="1" applyBorder="1" applyAlignment="1">
      <alignment horizontal="right"/>
      <protection/>
    </xf>
    <xf numFmtId="3" fontId="4" fillId="56" borderId="0" xfId="0" applyNumberFormat="1" applyFont="1" applyFill="1" applyBorder="1" applyAlignment="1">
      <alignment/>
    </xf>
    <xf numFmtId="0" fontId="4" fillId="56" borderId="0" xfId="0" applyFont="1" applyFill="1" applyBorder="1" applyAlignment="1">
      <alignment/>
    </xf>
    <xf numFmtId="0" fontId="38" fillId="0" borderId="0" xfId="97" applyFont="1" applyBorder="1">
      <alignment/>
      <protection/>
    </xf>
    <xf numFmtId="177" fontId="0" fillId="0" borderId="0" xfId="97" applyNumberFormat="1">
      <alignment/>
      <protection/>
    </xf>
    <xf numFmtId="0" fontId="4" fillId="0" borderId="26" xfId="0" applyFont="1" applyFill="1" applyBorder="1" applyAlignment="1">
      <alignment/>
    </xf>
    <xf numFmtId="0" fontId="21" fillId="56" borderId="0" xfId="97" applyFont="1" applyFill="1">
      <alignment/>
      <protection/>
    </xf>
    <xf numFmtId="0" fontId="10" fillId="56" borderId="0" xfId="97" applyFont="1" applyFill="1" applyBorder="1">
      <alignment/>
      <protection/>
    </xf>
    <xf numFmtId="0" fontId="16" fillId="56" borderId="0" xfId="97" applyFont="1" applyFill="1" applyBorder="1" applyAlignment="1">
      <alignment horizontal="right"/>
      <protection/>
    </xf>
    <xf numFmtId="0" fontId="0" fillId="56" borderId="0" xfId="97" applyFont="1" applyFill="1">
      <alignment/>
      <protection/>
    </xf>
    <xf numFmtId="166" fontId="4" fillId="56" borderId="0" xfId="97" applyNumberFormat="1" applyFont="1" applyFill="1" applyAlignment="1">
      <alignment horizontal="right"/>
      <protection/>
    </xf>
    <xf numFmtId="0" fontId="4" fillId="56" borderId="0" xfId="97" applyFont="1" applyFill="1" applyBorder="1" applyAlignment="1">
      <alignment horizontal="left" indent="1"/>
      <protection/>
    </xf>
    <xf numFmtId="166" fontId="5" fillId="56" borderId="20" xfId="97" applyNumberFormat="1" applyFont="1" applyFill="1" applyBorder="1">
      <alignment/>
      <protection/>
    </xf>
    <xf numFmtId="166" fontId="5" fillId="56" borderId="20" xfId="97" applyNumberFormat="1" applyFont="1" applyFill="1" applyBorder="1" applyAlignment="1">
      <alignment horizontal="right"/>
      <protection/>
    </xf>
    <xf numFmtId="0" fontId="45" fillId="56" borderId="0" xfId="97" applyFont="1" applyFill="1">
      <alignment/>
      <protection/>
    </xf>
    <xf numFmtId="166" fontId="44" fillId="56" borderId="0" xfId="97" applyNumberFormat="1" applyFont="1" applyFill="1" applyBorder="1">
      <alignment/>
      <protection/>
    </xf>
    <xf numFmtId="9" fontId="0" fillId="56" borderId="0" xfId="104" applyFont="1" applyFill="1" applyAlignment="1">
      <alignment/>
    </xf>
    <xf numFmtId="166" fontId="6" fillId="56" borderId="25" xfId="97" applyNumberFormat="1" applyFont="1" applyFill="1" applyBorder="1" applyAlignment="1">
      <alignment horizontal="center"/>
      <protection/>
    </xf>
    <xf numFmtId="166" fontId="46" fillId="56" borderId="0" xfId="97" applyNumberFormat="1" applyFont="1" applyFill="1" applyBorder="1">
      <alignment/>
      <protection/>
    </xf>
    <xf numFmtId="0" fontId="4" fillId="56" borderId="25" xfId="97" applyFont="1" applyFill="1" applyBorder="1">
      <alignment/>
      <protection/>
    </xf>
    <xf numFmtId="166" fontId="44" fillId="56" borderId="20" xfId="97" applyNumberFormat="1" applyFont="1" applyFill="1" applyBorder="1">
      <alignment/>
      <protection/>
    </xf>
    <xf numFmtId="0" fontId="4" fillId="56" borderId="27" xfId="97" applyFont="1" applyFill="1" applyBorder="1">
      <alignment/>
      <protection/>
    </xf>
    <xf numFmtId="0" fontId="5" fillId="56" borderId="0" xfId="97" applyFont="1" applyFill="1">
      <alignment/>
      <protection/>
    </xf>
    <xf numFmtId="0" fontId="10" fillId="56" borderId="0" xfId="97" applyFont="1" applyFill="1">
      <alignment/>
      <protection/>
    </xf>
    <xf numFmtId="0" fontId="16" fillId="56" borderId="0" xfId="97" applyFont="1" applyFill="1">
      <alignment/>
      <protection/>
    </xf>
    <xf numFmtId="0" fontId="5" fillId="56" borderId="22" xfId="97" applyFont="1" applyFill="1" applyBorder="1" applyAlignment="1" quotePrefix="1">
      <alignment horizontal="center" vertical="center"/>
      <protection/>
    </xf>
    <xf numFmtId="0" fontId="21" fillId="56" borderId="0" xfId="97" applyFont="1" applyFill="1" applyBorder="1">
      <alignment/>
      <protection/>
    </xf>
    <xf numFmtId="0" fontId="5" fillId="56" borderId="24" xfId="97" applyFont="1" applyFill="1" applyBorder="1" applyAlignment="1" quotePrefix="1">
      <alignment horizontal="center" vertical="center"/>
      <protection/>
    </xf>
    <xf numFmtId="3" fontId="0" fillId="57" borderId="0" xfId="97" applyNumberFormat="1" applyFont="1" applyFill="1" applyBorder="1" applyAlignment="1" applyProtection="1">
      <alignment horizontal="right"/>
      <protection/>
    </xf>
    <xf numFmtId="0" fontId="4" fillId="56" borderId="27" xfId="97" applyFont="1" applyFill="1" applyBorder="1" applyAlignment="1">
      <alignment horizontal="left"/>
      <protection/>
    </xf>
    <xf numFmtId="166" fontId="6" fillId="56" borderId="28" xfId="97" applyNumberFormat="1" applyFont="1" applyFill="1" applyBorder="1" applyAlignment="1">
      <alignment horizontal="center"/>
      <protection/>
    </xf>
    <xf numFmtId="1" fontId="6" fillId="56" borderId="27" xfId="97" applyNumberFormat="1" applyFont="1" applyFill="1" applyBorder="1" applyAlignment="1">
      <alignment horizontal="center"/>
      <protection/>
    </xf>
    <xf numFmtId="166" fontId="16" fillId="56" borderId="0" xfId="97" applyNumberFormat="1" applyFont="1" applyFill="1" applyBorder="1">
      <alignment/>
      <protection/>
    </xf>
    <xf numFmtId="0" fontId="15" fillId="56" borderId="0" xfId="97" applyFont="1" applyFill="1" applyAlignment="1">
      <alignment horizontal="left"/>
      <protection/>
    </xf>
    <xf numFmtId="166" fontId="19" fillId="56" borderId="0" xfId="97" applyNumberFormat="1" applyFont="1" applyFill="1" applyBorder="1">
      <alignment/>
      <protection/>
    </xf>
    <xf numFmtId="166" fontId="19" fillId="56" borderId="0" xfId="97" applyNumberFormat="1" applyFont="1" applyFill="1">
      <alignment/>
      <protection/>
    </xf>
    <xf numFmtId="0" fontId="19" fillId="56" borderId="0" xfId="97" applyFont="1" applyFill="1">
      <alignment/>
      <protection/>
    </xf>
    <xf numFmtId="166" fontId="0" fillId="56" borderId="0" xfId="97" applyNumberFormat="1" applyFill="1" applyBorder="1">
      <alignment/>
      <protection/>
    </xf>
    <xf numFmtId="166" fontId="0" fillId="56" borderId="0" xfId="97" applyNumberFormat="1" applyFill="1">
      <alignment/>
      <protection/>
    </xf>
    <xf numFmtId="0" fontId="47" fillId="56" borderId="0" xfId="97" applyFont="1" applyFill="1" applyBorder="1">
      <alignment/>
      <protection/>
    </xf>
    <xf numFmtId="0" fontId="5" fillId="56" borderId="0" xfId="97" applyFont="1" applyFill="1" applyBorder="1" applyAlignment="1">
      <alignment/>
      <protection/>
    </xf>
    <xf numFmtId="0" fontId="4" fillId="56" borderId="0" xfId="97" applyFont="1" applyFill="1" applyAlignment="1">
      <alignment horizontal="left"/>
      <protection/>
    </xf>
    <xf numFmtId="0" fontId="6" fillId="56" borderId="0" xfId="97" applyFont="1" applyFill="1" applyAlignment="1">
      <alignment horizontal="left"/>
      <protection/>
    </xf>
    <xf numFmtId="0" fontId="4" fillId="56" borderId="0" xfId="97" applyFont="1" applyFill="1" applyAlignment="1">
      <alignment horizontal="left" indent="1"/>
      <protection/>
    </xf>
    <xf numFmtId="167" fontId="4" fillId="56" borderId="0" xfId="97" applyNumberFormat="1" applyFont="1" applyFill="1">
      <alignment/>
      <protection/>
    </xf>
    <xf numFmtId="167" fontId="4" fillId="56" borderId="0" xfId="97" applyNumberFormat="1" applyFont="1" applyFill="1" applyBorder="1">
      <alignment/>
      <protection/>
    </xf>
    <xf numFmtId="9" fontId="0" fillId="56" borderId="0" xfId="104" applyFont="1" applyFill="1" applyBorder="1" applyAlignment="1">
      <alignment/>
    </xf>
    <xf numFmtId="0" fontId="0" fillId="56" borderId="29" xfId="97" applyFont="1" applyFill="1" applyBorder="1">
      <alignment/>
      <protection/>
    </xf>
    <xf numFmtId="0" fontId="0" fillId="56" borderId="25" xfId="97" applyFont="1" applyFill="1" applyBorder="1">
      <alignment/>
      <protection/>
    </xf>
    <xf numFmtId="0" fontId="4" fillId="56" borderId="24" xfId="97" applyFont="1" applyFill="1" applyBorder="1" applyAlignment="1">
      <alignment horizontal="right"/>
      <protection/>
    </xf>
    <xf numFmtId="0" fontId="5" fillId="56" borderId="24" xfId="97" applyFont="1" applyFill="1" applyBorder="1" applyAlignment="1">
      <alignment horizontal="right"/>
      <protection/>
    </xf>
    <xf numFmtId="0" fontId="5" fillId="56" borderId="24" xfId="97" applyFont="1" applyFill="1" applyBorder="1" applyAlignment="1">
      <alignment horizontal="center"/>
      <protection/>
    </xf>
    <xf numFmtId="0" fontId="0" fillId="0" borderId="0" xfId="0" applyFont="1" applyAlignment="1">
      <alignment wrapText="1"/>
    </xf>
    <xf numFmtId="0" fontId="6" fillId="56" borderId="0" xfId="97" applyFont="1" applyFill="1" applyAlignment="1">
      <alignment horizontal="right"/>
      <protection/>
    </xf>
    <xf numFmtId="1" fontId="4" fillId="56" borderId="0" xfId="97" applyNumberFormat="1" applyFont="1" applyFill="1">
      <alignment/>
      <protection/>
    </xf>
    <xf numFmtId="1" fontId="4" fillId="56" borderId="20" xfId="97" applyNumberFormat="1" applyFont="1" applyFill="1" applyBorder="1">
      <alignment/>
      <protection/>
    </xf>
    <xf numFmtId="1" fontId="4" fillId="56" borderId="20" xfId="0" applyNumberFormat="1" applyFont="1" applyFill="1" applyBorder="1" applyAlignment="1">
      <alignment/>
    </xf>
    <xf numFmtId="1" fontId="6" fillId="56" borderId="0" xfId="97" applyNumberFormat="1" applyFont="1" applyFill="1" applyBorder="1">
      <alignment/>
      <protection/>
    </xf>
    <xf numFmtId="1" fontId="7" fillId="56" borderId="21" xfId="97" applyNumberFormat="1" applyFont="1" applyFill="1" applyBorder="1" applyAlignment="1">
      <alignment horizontal="centerContinuous" vertical="top" wrapText="1"/>
      <protection/>
    </xf>
    <xf numFmtId="0" fontId="7" fillId="56" borderId="22" xfId="97" applyFont="1" applyFill="1" applyBorder="1" applyAlignment="1">
      <alignment horizontal="centerContinuous" vertical="top" wrapText="1"/>
      <protection/>
    </xf>
    <xf numFmtId="0" fontId="5" fillId="56" borderId="30" xfId="97" applyFont="1" applyFill="1" applyBorder="1" applyAlignment="1">
      <alignment horizontal="right"/>
      <protection/>
    </xf>
    <xf numFmtId="0" fontId="4" fillId="56" borderId="31" xfId="97" applyFont="1" applyFill="1" applyBorder="1">
      <alignment/>
      <protection/>
    </xf>
    <xf numFmtId="0" fontId="6" fillId="56" borderId="0" xfId="97" applyFont="1" applyFill="1" applyBorder="1" applyAlignment="1">
      <alignment horizontal="center" vertical="top" wrapText="1"/>
      <protection/>
    </xf>
    <xf numFmtId="3" fontId="4" fillId="56" borderId="30" xfId="97" applyNumberFormat="1" applyFont="1" applyFill="1" applyBorder="1" applyAlignment="1">
      <alignment horizontal="right"/>
      <protection/>
    </xf>
    <xf numFmtId="1" fontId="97" fillId="56" borderId="25" xfId="97" applyNumberFormat="1" applyFont="1" applyFill="1" applyBorder="1">
      <alignment/>
      <protection/>
    </xf>
    <xf numFmtId="1" fontId="97" fillId="56" borderId="0" xfId="97" applyNumberFormat="1" applyFont="1" applyFill="1" applyBorder="1">
      <alignment/>
      <protection/>
    </xf>
    <xf numFmtId="3" fontId="4" fillId="56" borderId="0" xfId="71" applyNumberFormat="1" applyFont="1" applyFill="1" applyBorder="1" applyAlignment="1">
      <alignment/>
    </xf>
    <xf numFmtId="3" fontId="4" fillId="56" borderId="30" xfId="71" applyNumberFormat="1" applyFont="1" applyFill="1" applyBorder="1" applyAlignment="1">
      <alignment/>
    </xf>
    <xf numFmtId="166" fontId="6" fillId="56" borderId="0" xfId="97" applyNumberFormat="1" applyFont="1" applyFill="1" applyBorder="1">
      <alignment/>
      <protection/>
    </xf>
    <xf numFmtId="1" fontId="6" fillId="56" borderId="25" xfId="97" applyNumberFormat="1" applyFont="1" applyFill="1" applyBorder="1">
      <alignment/>
      <protection/>
    </xf>
    <xf numFmtId="0" fontId="7" fillId="56" borderId="0" xfId="97" applyFont="1" applyFill="1" applyBorder="1" applyAlignment="1">
      <alignment horizontal="left"/>
      <protection/>
    </xf>
    <xf numFmtId="3" fontId="7" fillId="56" borderId="30" xfId="97" applyNumberFormat="1" applyFont="1" applyFill="1" applyBorder="1" applyAlignment="1">
      <alignment horizontal="right"/>
      <protection/>
    </xf>
    <xf numFmtId="0" fontId="6" fillId="56" borderId="0" xfId="97" applyFont="1" applyFill="1">
      <alignment/>
      <protection/>
    </xf>
    <xf numFmtId="0" fontId="6" fillId="56" borderId="0" xfId="97" applyFont="1" applyFill="1" applyBorder="1" applyAlignment="1">
      <alignment horizontal="left"/>
      <protection/>
    </xf>
    <xf numFmtId="9" fontId="6" fillId="56" borderId="0" xfId="104" applyNumberFormat="1" applyFont="1" applyFill="1" applyBorder="1" applyAlignment="1">
      <alignment/>
    </xf>
    <xf numFmtId="9" fontId="6" fillId="56" borderId="30" xfId="104" applyNumberFormat="1" applyFont="1" applyFill="1" applyBorder="1" applyAlignment="1">
      <alignment/>
    </xf>
    <xf numFmtId="0" fontId="4" fillId="56" borderId="20" xfId="97" applyFont="1" applyFill="1" applyBorder="1" applyAlignment="1">
      <alignment horizontal="left"/>
      <protection/>
    </xf>
    <xf numFmtId="9" fontId="6" fillId="56" borderId="20" xfId="104" applyNumberFormat="1" applyFont="1" applyFill="1" applyBorder="1" applyAlignment="1">
      <alignment/>
    </xf>
    <xf numFmtId="1" fontId="6" fillId="56" borderId="32" xfId="97" applyNumberFormat="1" applyFont="1" applyFill="1" applyBorder="1">
      <alignment/>
      <protection/>
    </xf>
    <xf numFmtId="166" fontId="6" fillId="56" borderId="20" xfId="97" applyNumberFormat="1" applyFont="1" applyFill="1" applyBorder="1">
      <alignment/>
      <protection/>
    </xf>
    <xf numFmtId="0" fontId="13" fillId="56" borderId="0" xfId="97" applyFont="1" applyFill="1" applyBorder="1">
      <alignment/>
      <protection/>
    </xf>
    <xf numFmtId="0" fontId="17" fillId="56" borderId="0" xfId="97" applyFont="1" applyFill="1" applyBorder="1">
      <alignment/>
      <protection/>
    </xf>
    <xf numFmtId="4" fontId="5" fillId="56" borderId="0" xfId="97" applyNumberFormat="1" applyFont="1" applyFill="1" applyBorder="1" applyAlignment="1">
      <alignment horizontal="right"/>
      <protection/>
    </xf>
    <xf numFmtId="0" fontId="4" fillId="56" borderId="0" xfId="97" applyNumberFormat="1" applyFont="1" applyFill="1" applyBorder="1">
      <alignment/>
      <protection/>
    </xf>
    <xf numFmtId="170" fontId="6" fillId="56" borderId="0" xfId="104" applyNumberFormat="1" applyFont="1" applyFill="1" applyBorder="1" applyAlignment="1">
      <alignment/>
    </xf>
    <xf numFmtId="0" fontId="5" fillId="56" borderId="0" xfId="97" applyFont="1" applyFill="1" applyBorder="1" applyAlignment="1">
      <alignment horizontal="left"/>
      <protection/>
    </xf>
    <xf numFmtId="0" fontId="0" fillId="56" borderId="0" xfId="97" applyFill="1">
      <alignment/>
      <protection/>
    </xf>
    <xf numFmtId="0" fontId="5" fillId="56" borderId="22" xfId="97" applyFont="1" applyFill="1" applyBorder="1" applyAlignment="1">
      <alignment horizontal="center"/>
      <protection/>
    </xf>
    <xf numFmtId="1" fontId="0" fillId="56" borderId="0" xfId="97" applyNumberFormat="1" applyFill="1">
      <alignment/>
      <protection/>
    </xf>
    <xf numFmtId="0" fontId="5" fillId="56" borderId="0" xfId="97" applyFont="1" applyFill="1" applyBorder="1" applyAlignment="1">
      <alignment vertical="center"/>
      <protection/>
    </xf>
    <xf numFmtId="0" fontId="4" fillId="56" borderId="33" xfId="97" applyFont="1" applyFill="1" applyBorder="1">
      <alignment/>
      <protection/>
    </xf>
    <xf numFmtId="0" fontId="6" fillId="56" borderId="0" xfId="97" applyFont="1" applyFill="1" applyBorder="1" applyAlignment="1">
      <alignment wrapText="1"/>
      <protection/>
    </xf>
    <xf numFmtId="1" fontId="4" fillId="56" borderId="33" xfId="97" applyNumberFormat="1" applyFont="1" applyFill="1" applyBorder="1">
      <alignment/>
      <protection/>
    </xf>
    <xf numFmtId="170" fontId="6" fillId="56" borderId="0" xfId="97" applyNumberFormat="1" applyFont="1" applyFill="1" applyBorder="1">
      <alignment/>
      <protection/>
    </xf>
    <xf numFmtId="170" fontId="6" fillId="56" borderId="33" xfId="97" applyNumberFormat="1" applyFont="1" applyFill="1" applyBorder="1">
      <alignment/>
      <protection/>
    </xf>
    <xf numFmtId="170" fontId="97" fillId="56" borderId="0" xfId="97" applyNumberFormat="1" applyFont="1" applyFill="1" applyBorder="1">
      <alignment/>
      <protection/>
    </xf>
    <xf numFmtId="1" fontId="6" fillId="56" borderId="0" xfId="97" applyNumberFormat="1" applyFont="1" applyFill="1" applyBorder="1" applyAlignment="1">
      <alignment horizontal="right"/>
      <protection/>
    </xf>
    <xf numFmtId="0" fontId="7" fillId="56" borderId="0" xfId="97" applyFont="1" applyFill="1" applyBorder="1">
      <alignment/>
      <protection/>
    </xf>
    <xf numFmtId="9" fontId="6" fillId="56" borderId="0" xfId="103" applyFont="1" applyFill="1" applyBorder="1" applyAlignment="1">
      <alignment horizontal="right"/>
    </xf>
    <xf numFmtId="3" fontId="4" fillId="56" borderId="33" xfId="97" applyNumberFormat="1" applyFont="1" applyFill="1" applyBorder="1">
      <alignment/>
      <protection/>
    </xf>
    <xf numFmtId="3" fontId="4" fillId="56" borderId="33" xfId="71" applyNumberFormat="1" applyFont="1" applyFill="1" applyBorder="1" applyAlignment="1">
      <alignment/>
    </xf>
    <xf numFmtId="3" fontId="4" fillId="56" borderId="0" xfId="71" applyNumberFormat="1" applyFont="1" applyFill="1" applyBorder="1" applyAlignment="1">
      <alignment horizontal="right"/>
    </xf>
    <xf numFmtId="1" fontId="6" fillId="56" borderId="25" xfId="97" applyNumberFormat="1" applyFont="1" applyFill="1" applyBorder="1" applyAlignment="1">
      <alignment horizontal="center"/>
      <protection/>
    </xf>
    <xf numFmtId="166" fontId="6" fillId="56" borderId="0" xfId="97" applyNumberFormat="1" applyFont="1" applyFill="1" applyBorder="1" applyAlignment="1">
      <alignment horizontal="center"/>
      <protection/>
    </xf>
    <xf numFmtId="0" fontId="6" fillId="56" borderId="20" xfId="97" applyFont="1" applyFill="1" applyBorder="1">
      <alignment/>
      <protection/>
    </xf>
    <xf numFmtId="3" fontId="4" fillId="56" borderId="20" xfId="97" applyNumberFormat="1" applyFont="1" applyFill="1" applyBorder="1" applyAlignment="1">
      <alignment horizontal="right"/>
      <protection/>
    </xf>
    <xf numFmtId="3" fontId="4" fillId="57" borderId="20" xfId="97" applyNumberFormat="1" applyFont="1" applyFill="1" applyBorder="1" applyAlignment="1" applyProtection="1">
      <alignment horizontal="right"/>
      <protection/>
    </xf>
    <xf numFmtId="3" fontId="4" fillId="56" borderId="34" xfId="97" applyNumberFormat="1" applyFont="1" applyFill="1" applyBorder="1" applyAlignment="1">
      <alignment horizontal="right"/>
      <protection/>
    </xf>
    <xf numFmtId="3" fontId="10" fillId="57" borderId="0" xfId="97" applyNumberFormat="1" applyFont="1" applyFill="1" applyBorder="1" applyAlignment="1" applyProtection="1">
      <alignment horizontal="right"/>
      <protection/>
    </xf>
    <xf numFmtId="0" fontId="13" fillId="56" borderId="0" xfId="97" applyNumberFormat="1" applyFont="1" applyFill="1" applyBorder="1">
      <alignment/>
      <protection/>
    </xf>
    <xf numFmtId="0" fontId="17" fillId="56" borderId="0" xfId="97" applyNumberFormat="1" applyFont="1" applyFill="1" applyBorder="1">
      <alignment/>
      <protection/>
    </xf>
    <xf numFmtId="1" fontId="5" fillId="56" borderId="33" xfId="97" applyNumberFormat="1" applyFont="1" applyFill="1" applyBorder="1" applyAlignment="1">
      <alignment horizontal="right"/>
      <protection/>
    </xf>
    <xf numFmtId="3" fontId="4" fillId="56" borderId="0" xfId="71" applyNumberFormat="1" applyFont="1" applyFill="1" applyBorder="1" applyAlignment="1" applyProtection="1">
      <alignment horizontal="right"/>
      <protection locked="0"/>
    </xf>
    <xf numFmtId="3" fontId="4" fillId="56" borderId="33" xfId="71" applyNumberFormat="1" applyFont="1" applyFill="1" applyBorder="1" applyAlignment="1" applyProtection="1">
      <alignment horizontal="right"/>
      <protection locked="0"/>
    </xf>
    <xf numFmtId="3" fontId="4" fillId="56" borderId="33" xfId="71" applyNumberFormat="1" applyFont="1" applyFill="1" applyBorder="1" applyAlignment="1">
      <alignment horizontal="right"/>
    </xf>
    <xf numFmtId="3" fontId="18" fillId="56" borderId="0" xfId="97" applyNumberFormat="1" applyFont="1" applyFill="1" applyBorder="1" applyAlignment="1" applyProtection="1">
      <alignment horizontal="right"/>
      <protection locked="0"/>
    </xf>
    <xf numFmtId="3" fontId="18" fillId="56" borderId="0" xfId="97" applyNumberFormat="1" applyFont="1" applyFill="1" applyBorder="1" applyProtection="1">
      <alignment/>
      <protection/>
    </xf>
    <xf numFmtId="3" fontId="4" fillId="56" borderId="0" xfId="0" applyNumberFormat="1" applyFont="1" applyFill="1" applyAlignment="1">
      <alignment/>
    </xf>
    <xf numFmtId="165" fontId="4" fillId="56" borderId="0" xfId="71" applyNumberFormat="1" applyFont="1" applyFill="1" applyBorder="1" applyAlignment="1">
      <alignment horizontal="right"/>
    </xf>
    <xf numFmtId="165" fontId="4" fillId="56" borderId="33" xfId="71" applyNumberFormat="1" applyFont="1" applyFill="1" applyBorder="1" applyAlignment="1">
      <alignment horizontal="right"/>
    </xf>
    <xf numFmtId="199" fontId="18" fillId="56" borderId="0" xfId="97" applyNumberFormat="1" applyFont="1" applyFill="1" applyBorder="1" applyAlignment="1" applyProtection="1">
      <alignment horizontal="right"/>
      <protection/>
    </xf>
    <xf numFmtId="1" fontId="6" fillId="56" borderId="25" xfId="97" applyNumberFormat="1" applyFont="1" applyFill="1" applyBorder="1" applyAlignment="1">
      <alignment horizontal="right"/>
      <protection/>
    </xf>
    <xf numFmtId="0" fontId="5" fillId="56" borderId="33" xfId="97" applyFont="1" applyFill="1" applyBorder="1" applyAlignment="1">
      <alignment horizontal="right"/>
      <protection/>
    </xf>
    <xf numFmtId="166" fontId="98" fillId="56" borderId="0" xfId="97" applyNumberFormat="1" applyFont="1" applyFill="1" applyBorder="1">
      <alignment/>
      <protection/>
    </xf>
    <xf numFmtId="166" fontId="98" fillId="56" borderId="33" xfId="97" applyNumberFormat="1" applyFont="1" applyFill="1" applyBorder="1">
      <alignment/>
      <protection/>
    </xf>
    <xf numFmtId="166" fontId="4" fillId="56" borderId="33" xfId="97" applyNumberFormat="1" applyFont="1" applyFill="1" applyBorder="1">
      <alignment/>
      <protection/>
    </xf>
    <xf numFmtId="2" fontId="98" fillId="56" borderId="20" xfId="97" applyNumberFormat="1" applyFont="1" applyFill="1" applyBorder="1">
      <alignment/>
      <protection/>
    </xf>
    <xf numFmtId="2" fontId="98" fillId="56" borderId="34" xfId="97" applyNumberFormat="1" applyFont="1" applyFill="1" applyBorder="1">
      <alignment/>
      <protection/>
    </xf>
    <xf numFmtId="1" fontId="97" fillId="56" borderId="32" xfId="97" applyNumberFormat="1" applyFont="1" applyFill="1" applyBorder="1">
      <alignment/>
      <protection/>
    </xf>
    <xf numFmtId="1" fontId="97" fillId="56" borderId="20" xfId="97" applyNumberFormat="1" applyFont="1" applyFill="1" applyBorder="1">
      <alignment/>
      <protection/>
    </xf>
    <xf numFmtId="0" fontId="0" fillId="56" borderId="0" xfId="97" applyFill="1" applyBorder="1">
      <alignment/>
      <protection/>
    </xf>
    <xf numFmtId="0" fontId="7" fillId="56" borderId="23" xfId="97" applyFont="1" applyFill="1" applyBorder="1" applyAlignment="1" quotePrefix="1">
      <alignment horizontal="center" vertical="center" wrapText="1"/>
      <protection/>
    </xf>
    <xf numFmtId="0" fontId="7" fillId="56" borderId="24" xfId="97" applyFont="1" applyFill="1" applyBorder="1" applyAlignment="1" quotePrefix="1">
      <alignment horizontal="center" vertical="center" wrapText="1"/>
      <protection/>
    </xf>
    <xf numFmtId="0" fontId="6" fillId="56" borderId="0" xfId="97" applyFont="1" applyFill="1" applyBorder="1" applyAlignment="1">
      <alignment horizontal="center"/>
      <protection/>
    </xf>
    <xf numFmtId="0" fontId="4" fillId="56" borderId="0" xfId="97" applyFont="1" applyFill="1" applyBorder="1" applyAlignment="1">
      <alignment horizontal="center"/>
      <protection/>
    </xf>
    <xf numFmtId="1" fontId="4" fillId="56" borderId="20" xfId="97" applyNumberFormat="1" applyFont="1" applyFill="1" applyBorder="1" applyAlignment="1">
      <alignment horizontal="right"/>
      <protection/>
    </xf>
    <xf numFmtId="0" fontId="5" fillId="56" borderId="0" xfId="97" applyFont="1" applyFill="1" applyBorder="1" applyAlignment="1">
      <alignment horizontal="left" wrapText="1"/>
      <protection/>
    </xf>
    <xf numFmtId="0" fontId="6" fillId="56" borderId="29" xfId="97" applyFont="1" applyFill="1" applyBorder="1">
      <alignment/>
      <protection/>
    </xf>
    <xf numFmtId="0" fontId="4" fillId="56" borderId="0" xfId="97" applyFont="1" applyFill="1" applyBorder="1" applyAlignment="1">
      <alignment/>
      <protection/>
    </xf>
    <xf numFmtId="166" fontId="98" fillId="56" borderId="0" xfId="97" applyNumberFormat="1" applyFont="1" applyFill="1" applyBorder="1" applyAlignment="1">
      <alignment/>
      <protection/>
    </xf>
    <xf numFmtId="1" fontId="6" fillId="56" borderId="0" xfId="97" applyNumberFormat="1" applyFont="1" applyFill="1" applyBorder="1" applyAlignment="1" applyProtection="1">
      <alignment horizontal="right"/>
      <protection/>
    </xf>
    <xf numFmtId="0" fontId="4" fillId="56" borderId="0" xfId="97" applyFont="1" applyFill="1" applyBorder="1" applyAlignment="1" quotePrefix="1">
      <alignment/>
      <protection/>
    </xf>
    <xf numFmtId="0" fontId="4" fillId="56" borderId="0" xfId="97" applyFont="1" applyFill="1" applyBorder="1" applyAlignment="1" quotePrefix="1">
      <alignment horizontal="left"/>
      <protection/>
    </xf>
    <xf numFmtId="0" fontId="5" fillId="56" borderId="0" xfId="97" applyFont="1" applyFill="1" applyBorder="1" applyAlignment="1" applyProtection="1">
      <alignment/>
      <protection/>
    </xf>
    <xf numFmtId="0" fontId="4" fillId="56" borderId="0" xfId="97" applyFont="1" applyFill="1" applyBorder="1" applyAlignment="1" quotePrefix="1">
      <alignment horizontal="left" indent="1"/>
      <protection/>
    </xf>
    <xf numFmtId="166" fontId="4" fillId="56" borderId="0" xfId="97" applyNumberFormat="1" applyFont="1" applyFill="1" applyBorder="1" applyAlignment="1" quotePrefix="1">
      <alignment horizontal="right"/>
      <protection/>
    </xf>
    <xf numFmtId="166" fontId="4" fillId="56" borderId="0" xfId="97" applyNumberFormat="1" applyFont="1" applyFill="1" applyBorder="1" applyAlignment="1">
      <alignment horizontal="right"/>
      <protection/>
    </xf>
    <xf numFmtId="166" fontId="98" fillId="56" borderId="0" xfId="97" applyNumberFormat="1" applyFont="1" applyFill="1" applyBorder="1" applyAlignment="1" quotePrefix="1">
      <alignment/>
      <protection/>
    </xf>
    <xf numFmtId="0" fontId="4" fillId="56" borderId="20" xfId="97" applyFont="1" applyFill="1" applyBorder="1" applyAlignment="1">
      <alignment horizontal="left" indent="1"/>
      <protection/>
    </xf>
    <xf numFmtId="0" fontId="6" fillId="56" borderId="20" xfId="97" applyFont="1" applyFill="1" applyBorder="1" applyAlignment="1">
      <alignment horizontal="left"/>
      <protection/>
    </xf>
    <xf numFmtId="1" fontId="6" fillId="56" borderId="20" xfId="97" applyNumberFormat="1" applyFont="1" applyFill="1" applyBorder="1" applyAlignment="1" applyProtection="1">
      <alignment horizontal="right"/>
      <protection/>
    </xf>
    <xf numFmtId="203" fontId="12" fillId="56" borderId="0" xfId="97" applyNumberFormat="1" applyFont="1" applyFill="1" applyAlignment="1" applyProtection="1">
      <alignment horizontal="left"/>
      <protection/>
    </xf>
    <xf numFmtId="0" fontId="12" fillId="56" borderId="0" xfId="97" applyFont="1" applyFill="1" applyBorder="1">
      <alignment/>
      <protection/>
    </xf>
    <xf numFmtId="0" fontId="14" fillId="56" borderId="0" xfId="97" applyFont="1" applyFill="1" applyBorder="1">
      <alignment/>
      <protection/>
    </xf>
    <xf numFmtId="0" fontId="5" fillId="56" borderId="0" xfId="97" applyFont="1" applyFill="1" applyBorder="1" applyAlignment="1">
      <alignment horizontal="right" wrapText="1"/>
      <protection/>
    </xf>
    <xf numFmtId="1" fontId="12" fillId="56" borderId="0" xfId="97" applyNumberFormat="1" applyFont="1" applyFill="1" applyAlignment="1">
      <alignment horizontal="left"/>
      <protection/>
    </xf>
    <xf numFmtId="0" fontId="12" fillId="56" borderId="0" xfId="97" applyFont="1" applyFill="1" applyAlignment="1">
      <alignment horizontal="left"/>
      <protection/>
    </xf>
    <xf numFmtId="0" fontId="0" fillId="56" borderId="0" xfId="0" applyFont="1" applyFill="1" applyAlignment="1">
      <alignment/>
    </xf>
    <xf numFmtId="0" fontId="0" fillId="56" borderId="0" xfId="0" applyFill="1" applyAlignment="1">
      <alignment/>
    </xf>
    <xf numFmtId="0" fontId="0" fillId="56" borderId="27" xfId="0" applyFont="1" applyFill="1" applyBorder="1" applyAlignment="1">
      <alignment/>
    </xf>
    <xf numFmtId="0" fontId="5" fillId="56" borderId="22" xfId="97" applyFont="1" applyFill="1" applyBorder="1" applyAlignment="1">
      <alignment horizontal="center"/>
      <protection/>
    </xf>
    <xf numFmtId="0" fontId="5" fillId="56" borderId="24" xfId="97" applyFont="1" applyFill="1" applyBorder="1" applyAlignment="1">
      <alignment horizontal="center"/>
      <protection/>
    </xf>
    <xf numFmtId="0" fontId="7" fillId="56" borderId="0" xfId="97" applyFont="1" applyFill="1">
      <alignment/>
      <protection/>
    </xf>
    <xf numFmtId="1" fontId="7" fillId="56" borderId="0" xfId="97" applyNumberFormat="1" applyFont="1" applyFill="1" applyBorder="1">
      <alignment/>
      <protection/>
    </xf>
    <xf numFmtId="0" fontId="7" fillId="0" borderId="0" xfId="97" applyFont="1" applyFill="1" applyBorder="1">
      <alignment/>
      <protection/>
    </xf>
    <xf numFmtId="0" fontId="0" fillId="0" borderId="0" xfId="0" applyFont="1" applyAlignment="1">
      <alignment/>
    </xf>
    <xf numFmtId="0" fontId="0" fillId="56" borderId="24" xfId="0" applyFont="1" applyFill="1" applyBorder="1" applyAlignment="1">
      <alignment/>
    </xf>
    <xf numFmtId="0" fontId="0" fillId="56" borderId="25" xfId="0" applyFont="1" applyFill="1" applyBorder="1" applyAlignment="1">
      <alignment/>
    </xf>
    <xf numFmtId="0" fontId="43" fillId="0" borderId="27" xfId="0" applyFont="1" applyBorder="1" applyAlignment="1">
      <alignment/>
    </xf>
    <xf numFmtId="0" fontId="80" fillId="0" borderId="27" xfId="0" applyFont="1" applyBorder="1" applyAlignment="1">
      <alignment/>
    </xf>
    <xf numFmtId="0" fontId="80" fillId="0" borderId="0" xfId="0" applyFont="1" applyAlignment="1">
      <alignment/>
    </xf>
    <xf numFmtId="0" fontId="95" fillId="0" borderId="0" xfId="0" applyFont="1" applyAlignment="1">
      <alignment/>
    </xf>
    <xf numFmtId="0" fontId="10" fillId="55" borderId="0" xfId="0" applyFont="1" applyFill="1" applyAlignment="1">
      <alignment/>
    </xf>
    <xf numFmtId="0" fontId="0" fillId="56" borderId="0" xfId="0" applyFont="1" applyFill="1" applyBorder="1" applyAlignment="1">
      <alignment/>
    </xf>
    <xf numFmtId="0" fontId="0" fillId="56" borderId="20" xfId="0" applyFont="1" applyFill="1" applyBorder="1" applyAlignment="1">
      <alignment/>
    </xf>
    <xf numFmtId="0" fontId="0" fillId="56" borderId="0" xfId="0" applyFont="1" applyFill="1" applyAlignment="1">
      <alignment horizontal="right"/>
    </xf>
    <xf numFmtId="0" fontId="0" fillId="56" borderId="0" xfId="0" applyFont="1" applyFill="1" applyBorder="1" applyAlignment="1">
      <alignment horizontal="right"/>
    </xf>
    <xf numFmtId="0" fontId="10" fillId="56" borderId="0" xfId="0" applyFont="1" applyFill="1" applyBorder="1" applyAlignment="1">
      <alignment horizontal="left"/>
    </xf>
    <xf numFmtId="0" fontId="0" fillId="56" borderId="0" xfId="0" applyFont="1" applyFill="1" applyAlignment="1">
      <alignment horizontal="left" indent="2"/>
    </xf>
    <xf numFmtId="0" fontId="0" fillId="56" borderId="0" xfId="0" applyFont="1" applyFill="1" applyBorder="1" applyAlignment="1">
      <alignment horizontal="left" indent="2"/>
    </xf>
    <xf numFmtId="0" fontId="16" fillId="56" borderId="27" xfId="0" applyFont="1" applyFill="1" applyBorder="1" applyAlignment="1">
      <alignment/>
    </xf>
    <xf numFmtId="3" fontId="16" fillId="56" borderId="27" xfId="0" applyNumberFormat="1" applyFont="1" applyFill="1" applyBorder="1" applyAlignment="1">
      <alignment/>
    </xf>
    <xf numFmtId="0" fontId="13" fillId="0" borderId="0" xfId="97" applyFont="1" applyFill="1" applyBorder="1" applyAlignment="1">
      <alignment wrapText="1"/>
      <protection/>
    </xf>
    <xf numFmtId="0" fontId="95" fillId="56" borderId="24" xfId="0" applyFont="1" applyFill="1" applyBorder="1" applyAlignment="1">
      <alignment horizontal="center" vertical="center" wrapText="1"/>
    </xf>
    <xf numFmtId="0" fontId="95" fillId="56" borderId="0" xfId="0" applyFont="1" applyFill="1" applyBorder="1" applyAlignment="1">
      <alignment horizontal="left" vertical="top"/>
    </xf>
    <xf numFmtId="0" fontId="0" fillId="56" borderId="0" xfId="0" applyFont="1" applyFill="1" applyBorder="1" applyAlignment="1">
      <alignment horizontal="left" vertical="top" wrapText="1"/>
    </xf>
    <xf numFmtId="0" fontId="0" fillId="56" borderId="20" xfId="0" applyFont="1" applyFill="1" applyBorder="1" applyAlignment="1">
      <alignment horizontal="left" vertical="top" wrapText="1"/>
    </xf>
    <xf numFmtId="0" fontId="0" fillId="56" borderId="0" xfId="0" applyFont="1" applyFill="1" applyBorder="1" applyAlignment="1">
      <alignment/>
    </xf>
    <xf numFmtId="0" fontId="0" fillId="56" borderId="20" xfId="0" applyFont="1" applyFill="1" applyBorder="1" applyAlignment="1">
      <alignment/>
    </xf>
    <xf numFmtId="0" fontId="95" fillId="56" borderId="0" xfId="0" applyFont="1" applyFill="1" applyBorder="1" applyAlignment="1">
      <alignment horizontal="left" vertical="center" wrapText="1"/>
    </xf>
    <xf numFmtId="0" fontId="80" fillId="56" borderId="0" xfId="0" applyFont="1" applyFill="1" applyBorder="1" applyAlignment="1">
      <alignment horizontal="right" vertical="center" wrapText="1"/>
    </xf>
    <xf numFmtId="0" fontId="80" fillId="56" borderId="0" xfId="0" applyFont="1" applyFill="1" applyBorder="1" applyAlignment="1">
      <alignment horizontal="right" vertical="top"/>
    </xf>
    <xf numFmtId="0" fontId="80" fillId="0" borderId="0" xfId="0" applyFont="1" applyAlignment="1">
      <alignment horizontal="left"/>
    </xf>
    <xf numFmtId="0" fontId="0" fillId="0" borderId="0" xfId="0" applyFont="1" applyAlignment="1">
      <alignment horizontal="left" wrapText="1"/>
    </xf>
    <xf numFmtId="0" fontId="10" fillId="56" borderId="24" xfId="0" applyFont="1" applyFill="1" applyBorder="1" applyAlignment="1">
      <alignment/>
    </xf>
    <xf numFmtId="0" fontId="0" fillId="56" borderId="0" xfId="0" applyFont="1" applyFill="1" applyBorder="1" applyAlignment="1">
      <alignment horizontal="left" vertical="top" wrapText="1" indent="2"/>
    </xf>
    <xf numFmtId="0" fontId="0" fillId="56" borderId="20" xfId="0" applyFont="1" applyFill="1" applyBorder="1" applyAlignment="1">
      <alignment horizontal="left" vertical="top" wrapText="1" indent="2"/>
    </xf>
    <xf numFmtId="0" fontId="0" fillId="0" borderId="0" xfId="0" applyFont="1" applyAlignment="1">
      <alignment horizontal="left"/>
    </xf>
    <xf numFmtId="0" fontId="10" fillId="56" borderId="27" xfId="0" applyFont="1" applyFill="1" applyBorder="1" applyAlignment="1">
      <alignment/>
    </xf>
    <xf numFmtId="0" fontId="10" fillId="56" borderId="20" xfId="0" applyFont="1" applyFill="1" applyBorder="1" applyAlignment="1">
      <alignment/>
    </xf>
    <xf numFmtId="0" fontId="10" fillId="56" borderId="20" xfId="0" applyFont="1" applyFill="1" applyBorder="1" applyAlignment="1">
      <alignment/>
    </xf>
    <xf numFmtId="0" fontId="10" fillId="56" borderId="0" xfId="0" applyFont="1" applyFill="1" applyBorder="1" applyAlignment="1">
      <alignment/>
    </xf>
    <xf numFmtId="0" fontId="0" fillId="56" borderId="0" xfId="97" applyFont="1" applyFill="1" quotePrefix="1">
      <alignment/>
      <protection/>
    </xf>
    <xf numFmtId="0" fontId="0" fillId="56" borderId="0" xfId="0" applyFont="1" applyFill="1" applyAlignment="1">
      <alignment wrapText="1"/>
    </xf>
    <xf numFmtId="3" fontId="0" fillId="0" borderId="0" xfId="0" applyNumberFormat="1" applyFont="1" applyAlignment="1">
      <alignment/>
    </xf>
    <xf numFmtId="166" fontId="4" fillId="56" borderId="30" xfId="97" applyNumberFormat="1" applyFont="1" applyFill="1" applyBorder="1">
      <alignment/>
      <protection/>
    </xf>
    <xf numFmtId="166" fontId="5" fillId="56" borderId="35" xfId="97" applyNumberFormat="1" applyFont="1" applyFill="1" applyBorder="1">
      <alignment/>
      <protection/>
    </xf>
    <xf numFmtId="3" fontId="98" fillId="0" borderId="0" xfId="97" applyNumberFormat="1" applyFont="1" applyFill="1" applyBorder="1">
      <alignment/>
      <protection/>
    </xf>
    <xf numFmtId="0" fontId="0" fillId="56" borderId="0" xfId="0" applyFont="1" applyFill="1" applyBorder="1" applyAlignment="1">
      <alignment horizontal="center"/>
    </xf>
    <xf numFmtId="0" fontId="10" fillId="55" borderId="0" xfId="0" applyFont="1" applyFill="1" applyAlignment="1">
      <alignment horizontal="left"/>
    </xf>
    <xf numFmtId="0" fontId="0" fillId="55" borderId="19" xfId="0" applyFont="1" applyFill="1" applyBorder="1" applyAlignment="1">
      <alignment horizontal="left" vertical="top" wrapText="1"/>
    </xf>
    <xf numFmtId="0" fontId="10" fillId="55" borderId="19" xfId="0" applyFont="1" applyFill="1" applyBorder="1" applyAlignment="1">
      <alignment horizontal="center" vertical="center" wrapText="1"/>
    </xf>
    <xf numFmtId="0" fontId="10" fillId="55" borderId="0" xfId="0" applyFont="1" applyFill="1" applyAlignment="1">
      <alignment horizontal="left" vertical="top"/>
    </xf>
    <xf numFmtId="0" fontId="16" fillId="55" borderId="0" xfId="0" applyFont="1" applyFill="1" applyAlignment="1">
      <alignment horizontal="right"/>
    </xf>
    <xf numFmtId="0" fontId="0" fillId="55" borderId="0" xfId="0" applyFont="1" applyFill="1" applyAlignment="1">
      <alignment horizontal="left" vertical="top" wrapText="1"/>
    </xf>
    <xf numFmtId="166" fontId="0" fillId="55" borderId="0" xfId="0" applyNumberFormat="1" applyFont="1" applyFill="1" applyAlignment="1">
      <alignment horizontal="right" vertical="top" wrapText="1"/>
    </xf>
    <xf numFmtId="166" fontId="0" fillId="55" borderId="0" xfId="0" applyNumberFormat="1" applyFont="1" applyFill="1" applyBorder="1" applyAlignment="1">
      <alignment horizontal="right"/>
    </xf>
    <xf numFmtId="0" fontId="10" fillId="55" borderId="0" xfId="0" applyFont="1" applyFill="1" applyAlignment="1">
      <alignment horizontal="left" vertical="top" wrapText="1"/>
    </xf>
    <xf numFmtId="166" fontId="0" fillId="55" borderId="0" xfId="0" applyNumberFormat="1" applyFont="1" applyFill="1" applyAlignment="1">
      <alignment horizontal="right"/>
    </xf>
    <xf numFmtId="17" fontId="0" fillId="55" borderId="0" xfId="0" applyNumberFormat="1" applyFont="1" applyFill="1" applyAlignment="1">
      <alignment horizontal="left" vertical="top" wrapText="1"/>
    </xf>
    <xf numFmtId="0" fontId="10" fillId="55" borderId="0" xfId="0" applyFont="1" applyFill="1" applyBorder="1" applyAlignment="1">
      <alignment horizontal="left" vertical="top" wrapText="1"/>
    </xf>
    <xf numFmtId="0" fontId="0" fillId="55" borderId="0" xfId="0" applyFont="1" applyFill="1" applyBorder="1" applyAlignment="1">
      <alignment horizontal="left" vertical="top" wrapText="1"/>
    </xf>
    <xf numFmtId="166" fontId="0" fillId="55" borderId="0" xfId="0" applyNumberFormat="1" applyFont="1" applyFill="1" applyBorder="1" applyAlignment="1">
      <alignment horizontal="right" vertical="top" wrapText="1"/>
    </xf>
    <xf numFmtId="0" fontId="0" fillId="55" borderId="0" xfId="0" applyFont="1" applyFill="1" applyBorder="1" applyAlignment="1">
      <alignment horizontal="left"/>
    </xf>
    <xf numFmtId="166" fontId="0" fillId="55" borderId="0" xfId="0" applyNumberFormat="1" applyFont="1" applyFill="1" applyAlignment="1">
      <alignment horizontal="center" vertical="top" wrapText="1"/>
    </xf>
    <xf numFmtId="0" fontId="10" fillId="55" borderId="20" xfId="0" applyFont="1" applyFill="1" applyBorder="1" applyAlignment="1">
      <alignment horizontal="left"/>
    </xf>
    <xf numFmtId="3" fontId="51" fillId="55" borderId="20" xfId="0" applyNumberFormat="1" applyFont="1" applyFill="1" applyBorder="1" applyAlignment="1">
      <alignment horizontal="right" vertical="top" wrapText="1"/>
    </xf>
    <xf numFmtId="0" fontId="10" fillId="56" borderId="0" xfId="0" applyFont="1" applyFill="1" applyAlignment="1">
      <alignment/>
    </xf>
    <xf numFmtId="1" fontId="0" fillId="55" borderId="0" xfId="0" applyNumberFormat="1" applyFont="1" applyFill="1" applyAlignment="1">
      <alignment horizontal="right" vertical="top" wrapText="1"/>
    </xf>
    <xf numFmtId="1" fontId="8" fillId="55" borderId="0" xfId="0" applyNumberFormat="1" applyFont="1" applyFill="1" applyBorder="1" applyAlignment="1">
      <alignment horizontal="right"/>
    </xf>
    <xf numFmtId="1" fontId="0" fillId="55" borderId="0" xfId="0" applyNumberFormat="1" applyFont="1" applyFill="1" applyBorder="1" applyAlignment="1">
      <alignment horizontal="right"/>
    </xf>
    <xf numFmtId="1" fontId="0" fillId="55" borderId="0" xfId="0" applyNumberFormat="1" applyFont="1" applyFill="1" applyAlignment="1">
      <alignment horizontal="right"/>
    </xf>
    <xf numFmtId="1" fontId="0" fillId="55" borderId="0" xfId="0" applyNumberFormat="1" applyFont="1" applyFill="1" applyBorder="1" applyAlignment="1">
      <alignment horizontal="right" vertical="top" wrapText="1"/>
    </xf>
    <xf numFmtId="1" fontId="8" fillId="55" borderId="0" xfId="0" applyNumberFormat="1" applyFont="1" applyFill="1" applyBorder="1" applyAlignment="1">
      <alignment horizontal="right" vertical="top"/>
    </xf>
    <xf numFmtId="1" fontId="0" fillId="55" borderId="0" xfId="0" applyNumberFormat="1" applyFont="1" applyFill="1" applyAlignment="1">
      <alignment horizontal="center" vertical="top" wrapText="1"/>
    </xf>
    <xf numFmtId="1" fontId="0" fillId="55" borderId="0" xfId="0" applyNumberFormat="1" applyFont="1" applyFill="1" applyBorder="1" applyAlignment="1">
      <alignment horizontal="center"/>
    </xf>
    <xf numFmtId="1" fontId="0" fillId="55" borderId="0" xfId="0" applyNumberFormat="1" applyFont="1" applyFill="1" applyAlignment="1">
      <alignment/>
    </xf>
    <xf numFmtId="203" fontId="12" fillId="57" borderId="0" xfId="97" applyNumberFormat="1" applyFont="1" applyFill="1" applyAlignment="1" applyProtection="1">
      <alignment horizontal="left"/>
      <protection/>
    </xf>
    <xf numFmtId="0" fontId="52" fillId="56" borderId="0" xfId="97" applyFont="1" applyFill="1" applyBorder="1" applyAlignment="1">
      <alignment horizontal="left"/>
      <protection/>
    </xf>
    <xf numFmtId="0" fontId="80" fillId="0" borderId="0" xfId="98">
      <alignment/>
      <protection/>
    </xf>
    <xf numFmtId="1" fontId="8" fillId="55" borderId="0" xfId="98" applyNumberFormat="1" applyFont="1" applyFill="1" applyBorder="1" applyAlignment="1">
      <alignment horizontal="right"/>
      <protection/>
    </xf>
    <xf numFmtId="1" fontId="0" fillId="55" borderId="0" xfId="98" applyNumberFormat="1" applyFont="1" applyFill="1" applyBorder="1" applyAlignment="1">
      <alignment horizontal="right"/>
      <protection/>
    </xf>
    <xf numFmtId="1" fontId="8" fillId="55" borderId="0" xfId="98" applyNumberFormat="1" applyFont="1" applyFill="1" applyBorder="1" applyAlignment="1">
      <alignment horizontal="right" vertical="top"/>
      <protection/>
    </xf>
    <xf numFmtId="1" fontId="0" fillId="0" borderId="0" xfId="0" applyNumberFormat="1" applyFont="1" applyFill="1" applyAlignment="1">
      <alignment/>
    </xf>
    <xf numFmtId="1" fontId="0" fillId="55" borderId="0" xfId="98" applyNumberFormat="1" applyFont="1" applyFill="1" applyBorder="1" applyAlignment="1">
      <alignment horizontal="center"/>
      <protection/>
    </xf>
    <xf numFmtId="0" fontId="10" fillId="55" borderId="19" xfId="0" applyFont="1" applyFill="1" applyBorder="1" applyAlignment="1">
      <alignment horizontal="right" vertical="center" wrapText="1"/>
    </xf>
    <xf numFmtId="0" fontId="10" fillId="55" borderId="19" xfId="0" applyFont="1" applyFill="1" applyBorder="1" applyAlignment="1">
      <alignment horizontal="right" vertical="center"/>
    </xf>
    <xf numFmtId="1" fontId="0" fillId="55" borderId="0" xfId="0" applyNumberFormat="1" applyFont="1" applyFill="1" applyBorder="1" applyAlignment="1">
      <alignment horizontal="center" vertical="top" wrapText="1"/>
    </xf>
    <xf numFmtId="1" fontId="0" fillId="55" borderId="0" xfId="0" applyNumberFormat="1" applyFont="1" applyFill="1" applyBorder="1" applyAlignment="1">
      <alignment/>
    </xf>
    <xf numFmtId="166" fontId="0" fillId="55" borderId="0" xfId="0" applyNumberFormat="1" applyFont="1" applyFill="1" applyBorder="1" applyAlignment="1">
      <alignment horizontal="center" vertical="top" wrapText="1"/>
    </xf>
    <xf numFmtId="0" fontId="10" fillId="55" borderId="36" xfId="0" applyFont="1" applyFill="1" applyBorder="1" applyAlignment="1">
      <alignment horizontal="right" vertical="center" wrapText="1"/>
    </xf>
    <xf numFmtId="0" fontId="0" fillId="55" borderId="37" xfId="0" applyFont="1" applyFill="1" applyBorder="1" applyAlignment="1">
      <alignment/>
    </xf>
    <xf numFmtId="1" fontId="0" fillId="55" borderId="37" xfId="0" applyNumberFormat="1" applyFont="1" applyFill="1" applyBorder="1" applyAlignment="1">
      <alignment horizontal="right" vertical="top" wrapText="1"/>
    </xf>
    <xf numFmtId="1" fontId="0" fillId="55" borderId="37" xfId="0" applyNumberFormat="1" applyFont="1" applyFill="1" applyBorder="1" applyAlignment="1">
      <alignment horizontal="right"/>
    </xf>
    <xf numFmtId="1" fontId="0" fillId="55" borderId="37" xfId="0" applyNumberFormat="1" applyFont="1" applyFill="1" applyBorder="1" applyAlignment="1">
      <alignment horizontal="center" vertical="top" wrapText="1"/>
    </xf>
    <xf numFmtId="1" fontId="0" fillId="55" borderId="37" xfId="0" applyNumberFormat="1" applyFont="1" applyFill="1" applyBorder="1" applyAlignment="1">
      <alignment/>
    </xf>
    <xf numFmtId="166" fontId="0" fillId="55" borderId="37" xfId="0" applyNumberFormat="1" applyFont="1" applyFill="1" applyBorder="1" applyAlignment="1">
      <alignment horizontal="center" vertical="top" wrapText="1"/>
    </xf>
    <xf numFmtId="3" fontId="51" fillId="55" borderId="38" xfId="0" applyNumberFormat="1" applyFont="1" applyFill="1" applyBorder="1" applyAlignment="1">
      <alignment horizontal="right" vertical="top" wrapText="1"/>
    </xf>
    <xf numFmtId="0" fontId="95" fillId="0" borderId="39" xfId="0" applyFont="1" applyFill="1" applyBorder="1" applyAlignment="1">
      <alignment/>
    </xf>
    <xf numFmtId="0" fontId="95" fillId="0" borderId="39" xfId="0" applyFont="1" applyFill="1" applyBorder="1" applyAlignment="1">
      <alignment horizontal="right"/>
    </xf>
    <xf numFmtId="0" fontId="99" fillId="0" borderId="39" xfId="0" applyFont="1" applyFill="1" applyBorder="1" applyAlignment="1">
      <alignment horizontal="right"/>
    </xf>
    <xf numFmtId="0" fontId="95" fillId="0" borderId="0" xfId="0" applyFont="1" applyFill="1" applyBorder="1" applyAlignment="1">
      <alignment/>
    </xf>
    <xf numFmtId="0" fontId="0" fillId="0" borderId="0" xfId="0" applyFont="1" applyFill="1" applyAlignment="1">
      <alignment/>
    </xf>
    <xf numFmtId="0" fontId="80" fillId="0" borderId="0" xfId="0" applyFont="1" applyFill="1" applyAlignment="1">
      <alignment horizontal="left" indent="2"/>
    </xf>
    <xf numFmtId="3" fontId="80" fillId="0" borderId="0" xfId="0" applyNumberFormat="1" applyFont="1" applyFill="1" applyAlignment="1">
      <alignment/>
    </xf>
    <xf numFmtId="0" fontId="80" fillId="0" borderId="0" xfId="0" applyFont="1" applyFill="1" applyBorder="1" applyAlignment="1">
      <alignment horizontal="left" indent="2"/>
    </xf>
    <xf numFmtId="3" fontId="80" fillId="0" borderId="0" xfId="0" applyNumberFormat="1" applyFont="1" applyFill="1" applyBorder="1" applyAlignment="1">
      <alignment/>
    </xf>
    <xf numFmtId="0" fontId="95" fillId="0" borderId="0" xfId="0" applyFont="1" applyFill="1" applyBorder="1" applyAlignment="1">
      <alignment horizontal="left" indent="2"/>
    </xf>
    <xf numFmtId="3" fontId="95" fillId="0" borderId="0" xfId="0" applyNumberFormat="1" applyFont="1" applyFill="1" applyBorder="1" applyAlignment="1">
      <alignment/>
    </xf>
    <xf numFmtId="0" fontId="0" fillId="0" borderId="0" xfId="0" applyFont="1" applyFill="1" applyBorder="1" applyAlignment="1">
      <alignment/>
    </xf>
    <xf numFmtId="0" fontId="95" fillId="0" borderId="0" xfId="0" applyFont="1" applyFill="1" applyBorder="1" applyAlignment="1">
      <alignment horizontal="left"/>
    </xf>
    <xf numFmtId="165" fontId="80" fillId="0" borderId="0" xfId="69" applyNumberFormat="1" applyFont="1" applyFill="1" applyAlignment="1">
      <alignment/>
    </xf>
    <xf numFmtId="3" fontId="16" fillId="0" borderId="0" xfId="0" applyNumberFormat="1" applyFont="1" applyFill="1" applyBorder="1" applyAlignment="1">
      <alignment/>
    </xf>
    <xf numFmtId="0" fontId="0" fillId="55" borderId="39" xfId="0" applyFont="1" applyFill="1" applyBorder="1" applyAlignment="1">
      <alignment wrapText="1"/>
    </xf>
    <xf numFmtId="0" fontId="10" fillId="0" borderId="39" xfId="0" applyFont="1" applyFill="1" applyBorder="1" applyAlignment="1">
      <alignment horizontal="right" wrapText="1"/>
    </xf>
    <xf numFmtId="0" fontId="51" fillId="0" borderId="39" xfId="0" applyFont="1" applyFill="1" applyBorder="1" applyAlignment="1">
      <alignment horizontal="right" wrapText="1"/>
    </xf>
    <xf numFmtId="165" fontId="0" fillId="0" borderId="25" xfId="69" applyNumberFormat="1" applyFont="1" applyFill="1" applyBorder="1" applyAlignment="1">
      <alignment/>
    </xf>
    <xf numFmtId="165" fontId="10" fillId="0" borderId="25" xfId="69" applyNumberFormat="1" applyFont="1" applyFill="1" applyBorder="1" applyAlignment="1">
      <alignment/>
    </xf>
    <xf numFmtId="0" fontId="4" fillId="0" borderId="0" xfId="97" applyFont="1" applyFill="1" applyBorder="1" applyAlignment="1">
      <alignment/>
      <protection/>
    </xf>
    <xf numFmtId="165" fontId="4" fillId="0" borderId="0" xfId="71" applyNumberFormat="1" applyFont="1" applyFill="1" applyBorder="1" applyAlignment="1">
      <alignment horizontal="right"/>
    </xf>
    <xf numFmtId="165" fontId="98" fillId="0" borderId="0" xfId="71" applyNumberFormat="1" applyFont="1" applyFill="1" applyBorder="1" applyAlignment="1">
      <alignment horizontal="right"/>
    </xf>
    <xf numFmtId="3" fontId="98" fillId="0" borderId="0" xfId="71" applyNumberFormat="1" applyFont="1" applyFill="1" applyBorder="1" applyAlignment="1">
      <alignment horizontal="right"/>
    </xf>
    <xf numFmtId="3" fontId="98" fillId="0" borderId="20" xfId="71" applyNumberFormat="1" applyFont="1" applyFill="1" applyBorder="1" applyAlignment="1">
      <alignment horizontal="right"/>
    </xf>
    <xf numFmtId="3" fontId="98" fillId="0" borderId="20" xfId="97" applyNumberFormat="1" applyFont="1" applyFill="1" applyBorder="1">
      <alignment/>
      <protection/>
    </xf>
    <xf numFmtId="0" fontId="4" fillId="0" borderId="0" xfId="97" applyFont="1" applyFill="1" applyBorder="1" applyAlignment="1">
      <alignment horizontal="right"/>
      <protection/>
    </xf>
    <xf numFmtId="1" fontId="4" fillId="0" borderId="0" xfId="97" applyNumberFormat="1" applyFont="1" applyFill="1" applyBorder="1" applyAlignment="1">
      <alignment horizontal="right"/>
      <protection/>
    </xf>
    <xf numFmtId="3" fontId="98" fillId="0" borderId="0" xfId="97" applyNumberFormat="1" applyFont="1" applyFill="1" applyBorder="1" applyAlignment="1">
      <alignment horizontal="right"/>
      <protection/>
    </xf>
    <xf numFmtId="3" fontId="98" fillId="0" borderId="20" xfId="97" applyNumberFormat="1" applyFont="1" applyFill="1" applyBorder="1" applyAlignment="1">
      <alignment horizontal="right"/>
      <protection/>
    </xf>
    <xf numFmtId="0" fontId="5" fillId="0" borderId="0" xfId="97" applyFont="1" applyFill="1" applyBorder="1" applyAlignment="1">
      <alignment horizontal="right"/>
      <protection/>
    </xf>
    <xf numFmtId="0" fontId="5" fillId="0" borderId="0" xfId="97" applyFont="1" applyFill="1" applyBorder="1" applyAlignment="1">
      <alignment horizontal="left" indent="2"/>
      <protection/>
    </xf>
    <xf numFmtId="1" fontId="98" fillId="0" borderId="0" xfId="97" applyNumberFormat="1" applyFont="1" applyFill="1" applyBorder="1">
      <alignment/>
      <protection/>
    </xf>
    <xf numFmtId="0" fontId="4" fillId="0" borderId="20" xfId="97" applyFont="1" applyFill="1" applyBorder="1" applyAlignment="1">
      <alignment horizontal="left"/>
      <protection/>
    </xf>
    <xf numFmtId="0" fontId="19" fillId="0" borderId="0" xfId="97" applyFont="1" applyFill="1" applyBorder="1" applyAlignment="1">
      <alignment horizontal="left"/>
      <protection/>
    </xf>
    <xf numFmtId="0" fontId="0" fillId="0" borderId="0" xfId="97" applyFont="1" applyFill="1" applyBorder="1" applyAlignment="1">
      <alignment horizontal="right"/>
      <protection/>
    </xf>
    <xf numFmtId="0" fontId="16" fillId="0" borderId="0" xfId="97" applyFont="1" applyFill="1" applyBorder="1" applyAlignment="1">
      <alignment horizontal="center"/>
      <protection/>
    </xf>
    <xf numFmtId="0" fontId="4" fillId="0" borderId="0" xfId="0" applyFont="1" applyAlignment="1">
      <alignment/>
    </xf>
    <xf numFmtId="0" fontId="53" fillId="0" borderId="0" xfId="0" applyFont="1" applyAlignment="1">
      <alignment/>
    </xf>
    <xf numFmtId="1" fontId="54" fillId="0" borderId="0" xfId="0" applyNumberFormat="1" applyFont="1" applyAlignment="1">
      <alignment/>
    </xf>
    <xf numFmtId="3" fontId="54" fillId="0" borderId="0" xfId="0" applyNumberFormat="1" applyFont="1" applyAlignment="1">
      <alignment/>
    </xf>
    <xf numFmtId="0" fontId="0" fillId="0" borderId="0" xfId="0" applyFill="1" applyAlignment="1">
      <alignment/>
    </xf>
    <xf numFmtId="1" fontId="0" fillId="0" borderId="0" xfId="0" applyNumberFormat="1" applyAlignment="1">
      <alignment/>
    </xf>
    <xf numFmtId="3" fontId="0" fillId="0" borderId="0" xfId="0" applyNumberFormat="1" applyAlignment="1">
      <alignment/>
    </xf>
    <xf numFmtId="3" fontId="0" fillId="0" borderId="0" xfId="0" applyNumberFormat="1" applyFont="1" applyBorder="1" applyAlignment="1">
      <alignment/>
    </xf>
    <xf numFmtId="0" fontId="0" fillId="0" borderId="0" xfId="0" applyFont="1" applyBorder="1" applyAlignment="1">
      <alignment/>
    </xf>
    <xf numFmtId="1" fontId="0" fillId="0" borderId="0" xfId="0" applyNumberFormat="1" applyFont="1" applyAlignment="1">
      <alignment/>
    </xf>
    <xf numFmtId="0" fontId="10" fillId="0" borderId="0" xfId="0" applyFont="1" applyFill="1" applyAlignment="1">
      <alignment/>
    </xf>
    <xf numFmtId="165" fontId="0" fillId="0" borderId="0" xfId="69" applyNumberFormat="1" applyFont="1" applyFill="1" applyAlignment="1">
      <alignment/>
    </xf>
    <xf numFmtId="9" fontId="97" fillId="56" borderId="0" xfId="103" applyFont="1" applyFill="1" applyBorder="1" applyAlignment="1">
      <alignment horizontal="right"/>
    </xf>
    <xf numFmtId="9" fontId="97" fillId="56" borderId="33" xfId="103" applyFont="1" applyFill="1" applyBorder="1" applyAlignment="1">
      <alignment horizontal="right"/>
    </xf>
    <xf numFmtId="3" fontId="98" fillId="56" borderId="0" xfId="97" applyNumberFormat="1" applyFont="1" applyFill="1" applyBorder="1">
      <alignment/>
      <protection/>
    </xf>
    <xf numFmtId="0" fontId="4" fillId="0" borderId="0" xfId="97" applyFont="1" applyFill="1">
      <alignment/>
      <protection/>
    </xf>
    <xf numFmtId="0" fontId="4" fillId="0" borderId="20" xfId="97" applyFont="1" applyFill="1" applyBorder="1" applyAlignment="1">
      <alignment horizontal="right"/>
      <protection/>
    </xf>
    <xf numFmtId="0" fontId="95" fillId="56" borderId="0" xfId="0" applyFont="1" applyFill="1" applyBorder="1" applyAlignment="1">
      <alignment horizontal="center" vertical="center" wrapText="1"/>
    </xf>
    <xf numFmtId="0" fontId="10" fillId="56" borderId="0" xfId="0" applyFont="1" applyFill="1" applyBorder="1" applyAlignment="1">
      <alignment horizontal="right"/>
    </xf>
    <xf numFmtId="0" fontId="16" fillId="56" borderId="0" xfId="0" applyFont="1" applyFill="1" applyBorder="1" applyAlignment="1">
      <alignment horizontal="right"/>
    </xf>
    <xf numFmtId="0" fontId="100" fillId="0" borderId="0" xfId="97" applyFont="1" applyFill="1" applyBorder="1">
      <alignment/>
      <protection/>
    </xf>
    <xf numFmtId="9" fontId="4" fillId="0" borderId="0" xfId="104" applyFont="1" applyFill="1" applyBorder="1" applyAlignment="1">
      <alignment/>
    </xf>
    <xf numFmtId="165" fontId="98" fillId="0" borderId="0" xfId="71" applyNumberFormat="1" applyFont="1" applyFill="1" applyBorder="1" applyAlignment="1">
      <alignment/>
    </xf>
    <xf numFmtId="1" fontId="98" fillId="0" borderId="20" xfId="97" applyNumberFormat="1" applyFont="1" applyFill="1" applyBorder="1">
      <alignment/>
      <protection/>
    </xf>
    <xf numFmtId="1" fontId="98" fillId="0" borderId="25" xfId="97" applyNumberFormat="1" applyFont="1" applyFill="1" applyBorder="1">
      <alignment/>
      <protection/>
    </xf>
    <xf numFmtId="1" fontId="98" fillId="0" borderId="32" xfId="97" applyNumberFormat="1" applyFont="1" applyFill="1" applyBorder="1">
      <alignment/>
      <protection/>
    </xf>
    <xf numFmtId="3" fontId="95" fillId="0" borderId="27" xfId="0" applyNumberFormat="1" applyFont="1" applyFill="1" applyBorder="1" applyAlignment="1">
      <alignment/>
    </xf>
    <xf numFmtId="165" fontId="0" fillId="0" borderId="0" xfId="69" applyNumberFormat="1" applyFont="1" applyAlignment="1">
      <alignment/>
    </xf>
    <xf numFmtId="165" fontId="10" fillId="0" borderId="0" xfId="69" applyNumberFormat="1" applyFont="1" applyAlignment="1">
      <alignment/>
    </xf>
    <xf numFmtId="0" fontId="5" fillId="0" borderId="22" xfId="97" applyFont="1" applyFill="1" applyBorder="1" applyAlignment="1">
      <alignment horizontal="center" vertical="center"/>
      <protection/>
    </xf>
    <xf numFmtId="0" fontId="5" fillId="0" borderId="22" xfId="97" applyFont="1" applyFill="1" applyBorder="1" applyAlignment="1">
      <alignment vertical="center"/>
      <protection/>
    </xf>
    <xf numFmtId="0" fontId="10" fillId="0" borderId="24" xfId="97" applyFont="1" applyFill="1" applyBorder="1" applyAlignment="1">
      <alignment vertical="center"/>
      <protection/>
    </xf>
    <xf numFmtId="0" fontId="0" fillId="0" borderId="24" xfId="97" applyFill="1" applyBorder="1" applyAlignment="1">
      <alignment horizontal="center" vertical="center"/>
      <protection/>
    </xf>
    <xf numFmtId="2" fontId="9" fillId="0" borderId="0" xfId="71" applyNumberFormat="1" applyFont="1" applyFill="1" applyBorder="1" applyAlignment="1" quotePrefix="1">
      <alignment horizontal="left"/>
    </xf>
    <xf numFmtId="2" fontId="9" fillId="0" borderId="0" xfId="97" applyNumberFormat="1" applyFont="1" applyFill="1" applyBorder="1" applyAlignment="1" quotePrefix="1">
      <alignment horizontal="left"/>
      <protection/>
    </xf>
    <xf numFmtId="1" fontId="98" fillId="0" borderId="26" xfId="97" applyNumberFormat="1" applyFont="1" applyFill="1" applyBorder="1">
      <alignment/>
      <protection/>
    </xf>
    <xf numFmtId="165" fontId="80" fillId="0" borderId="0" xfId="69" applyNumberFormat="1" applyFont="1" applyAlignment="1">
      <alignment/>
    </xf>
    <xf numFmtId="9" fontId="97" fillId="56" borderId="0" xfId="97" applyNumberFormat="1" applyFont="1" applyFill="1" applyBorder="1">
      <alignment/>
      <protection/>
    </xf>
    <xf numFmtId="2" fontId="98" fillId="56" borderId="0" xfId="97" applyNumberFormat="1" applyFont="1" applyFill="1" applyBorder="1">
      <alignment/>
      <protection/>
    </xf>
    <xf numFmtId="1" fontId="4" fillId="56" borderId="0" xfId="0" applyNumberFormat="1" applyFont="1" applyFill="1" applyBorder="1" applyAlignment="1">
      <alignment/>
    </xf>
    <xf numFmtId="166" fontId="5" fillId="56" borderId="0" xfId="97" applyNumberFormat="1" applyFont="1" applyFill="1" applyBorder="1">
      <alignment/>
      <protection/>
    </xf>
    <xf numFmtId="166" fontId="5" fillId="56" borderId="0" xfId="97" applyNumberFormat="1" applyFont="1" applyFill="1" applyBorder="1" applyAlignment="1">
      <alignment horizontal="right"/>
      <protection/>
    </xf>
    <xf numFmtId="3" fontId="51" fillId="55" borderId="0" xfId="0" applyNumberFormat="1" applyFont="1" applyFill="1" applyBorder="1" applyAlignment="1">
      <alignment horizontal="right" vertical="top" wrapText="1"/>
    </xf>
    <xf numFmtId="3" fontId="51" fillId="55" borderId="0" xfId="0" applyNumberFormat="1" applyFont="1" applyFill="1" applyBorder="1" applyAlignment="1">
      <alignment horizontal="right"/>
    </xf>
    <xf numFmtId="3" fontId="7" fillId="55" borderId="0" xfId="98" applyNumberFormat="1" applyFont="1" applyFill="1" applyBorder="1" applyAlignment="1">
      <alignment horizontal="right"/>
      <protection/>
    </xf>
    <xf numFmtId="0" fontId="0" fillId="55" borderId="0" xfId="0" applyFill="1" applyBorder="1" applyAlignment="1">
      <alignment/>
    </xf>
    <xf numFmtId="0" fontId="4" fillId="55" borderId="0" xfId="0" applyFont="1" applyFill="1" applyBorder="1" applyAlignment="1">
      <alignment horizontal="left"/>
    </xf>
    <xf numFmtId="3" fontId="16" fillId="56" borderId="0" xfId="0" applyNumberFormat="1" applyFont="1" applyFill="1" applyBorder="1" applyAlignment="1">
      <alignment/>
    </xf>
    <xf numFmtId="0" fontId="80" fillId="0" borderId="0" xfId="0" applyFont="1" applyBorder="1" applyAlignment="1">
      <alignment horizontal="left"/>
    </xf>
    <xf numFmtId="0" fontId="95" fillId="0" borderId="27" xfId="0" applyFont="1" applyFill="1" applyBorder="1" applyAlignment="1">
      <alignment horizontal="left" indent="2"/>
    </xf>
    <xf numFmtId="0" fontId="80" fillId="0" borderId="0" xfId="0" applyFont="1" applyFill="1" applyBorder="1" applyAlignment="1">
      <alignment/>
    </xf>
    <xf numFmtId="165" fontId="0" fillId="0" borderId="0" xfId="69" applyNumberFormat="1" applyFont="1" applyBorder="1" applyAlignment="1">
      <alignment/>
    </xf>
    <xf numFmtId="165" fontId="0" fillId="0" borderId="0" xfId="69" applyNumberFormat="1" applyFont="1" applyFill="1" applyBorder="1" applyAlignment="1">
      <alignment/>
    </xf>
    <xf numFmtId="0" fontId="0" fillId="0" borderId="20" xfId="0" applyFont="1" applyFill="1" applyBorder="1" applyAlignment="1">
      <alignment/>
    </xf>
    <xf numFmtId="165" fontId="0" fillId="0" borderId="20" xfId="69" applyNumberFormat="1" applyFont="1" applyFill="1" applyBorder="1" applyAlignment="1">
      <alignment/>
    </xf>
    <xf numFmtId="0" fontId="10" fillId="56" borderId="40" xfId="0" applyFont="1" applyFill="1" applyBorder="1" applyAlignment="1">
      <alignment horizontal="right"/>
    </xf>
    <xf numFmtId="0" fontId="10" fillId="56" borderId="24" xfId="0" applyFont="1" applyFill="1" applyBorder="1" applyAlignment="1">
      <alignment horizontal="right"/>
    </xf>
    <xf numFmtId="0" fontId="10" fillId="56" borderId="0" xfId="0" applyFont="1" applyFill="1" applyBorder="1" applyAlignment="1">
      <alignment horizontal="center"/>
    </xf>
    <xf numFmtId="0" fontId="10" fillId="56" borderId="24" xfId="0" applyFont="1" applyFill="1" applyBorder="1" applyAlignment="1">
      <alignment horizontal="center"/>
    </xf>
    <xf numFmtId="0" fontId="0" fillId="56" borderId="0" xfId="97" applyFont="1" applyFill="1" applyBorder="1" applyAlignment="1" quotePrefix="1">
      <alignment horizontal="left" wrapText="1"/>
      <protection/>
    </xf>
    <xf numFmtId="0" fontId="0" fillId="55" borderId="0" xfId="0" applyFill="1" applyAlignment="1">
      <alignment vertical="top"/>
    </xf>
    <xf numFmtId="3" fontId="80" fillId="0" borderId="0" xfId="0" applyNumberFormat="1" applyFont="1" applyAlignment="1">
      <alignment/>
    </xf>
    <xf numFmtId="0" fontId="55" fillId="0" borderId="0" xfId="0" applyFont="1" applyAlignment="1">
      <alignment/>
    </xf>
    <xf numFmtId="0" fontId="31" fillId="0" borderId="0" xfId="0" applyFont="1" applyAlignment="1">
      <alignment/>
    </xf>
    <xf numFmtId="165" fontId="9" fillId="0" borderId="0" xfId="71" applyNumberFormat="1" applyFont="1" applyFill="1" applyBorder="1" applyAlignment="1" quotePrefix="1">
      <alignment horizontal="right"/>
    </xf>
    <xf numFmtId="165" fontId="9" fillId="0" borderId="20" xfId="71" applyNumberFormat="1" applyFont="1" applyFill="1" applyBorder="1" applyAlignment="1" quotePrefix="1">
      <alignment horizontal="right"/>
    </xf>
    <xf numFmtId="3" fontId="4" fillId="0" borderId="26" xfId="71" applyNumberFormat="1" applyFont="1" applyFill="1" applyBorder="1" applyAlignment="1">
      <alignment/>
    </xf>
    <xf numFmtId="0" fontId="0" fillId="0" borderId="0" xfId="0" applyFont="1" applyAlignment="1" quotePrefix="1">
      <alignment horizontal="left"/>
    </xf>
    <xf numFmtId="0" fontId="0" fillId="0" borderId="0" xfId="0" applyAlignment="1">
      <alignment/>
    </xf>
    <xf numFmtId="0" fontId="5" fillId="56" borderId="22" xfId="97" applyFont="1" applyFill="1" applyBorder="1" applyAlignment="1" quotePrefix="1">
      <alignment horizontal="center" vertical="center"/>
      <protection/>
    </xf>
    <xf numFmtId="0" fontId="5" fillId="56" borderId="24" xfId="97" applyFont="1" applyFill="1" applyBorder="1" applyAlignment="1" quotePrefix="1">
      <alignment horizontal="center" vertical="center"/>
      <protection/>
    </xf>
    <xf numFmtId="0" fontId="6" fillId="56" borderId="31" xfId="97" applyFont="1" applyFill="1" applyBorder="1" applyAlignment="1">
      <alignment horizontal="right"/>
      <protection/>
    </xf>
    <xf numFmtId="1" fontId="7" fillId="56" borderId="29" xfId="97" applyNumberFormat="1" applyFont="1" applyFill="1" applyBorder="1" applyAlignment="1">
      <alignment horizontal="center" vertical="top" wrapText="1"/>
      <protection/>
    </xf>
    <xf numFmtId="1" fontId="97" fillId="56" borderId="25" xfId="97" applyNumberFormat="1" applyFont="1" applyFill="1" applyBorder="1" applyAlignment="1">
      <alignment horizontal="right"/>
      <protection/>
    </xf>
    <xf numFmtId="1" fontId="97" fillId="56" borderId="0" xfId="97" applyNumberFormat="1" applyFont="1" applyFill="1" applyBorder="1" applyAlignment="1">
      <alignment horizontal="right"/>
      <protection/>
    </xf>
    <xf numFmtId="1" fontId="97" fillId="56" borderId="32" xfId="97" applyNumberFormat="1" applyFont="1" applyFill="1" applyBorder="1" applyAlignment="1">
      <alignment horizontal="right"/>
      <protection/>
    </xf>
    <xf numFmtId="1" fontId="97" fillId="56" borderId="20" xfId="97" applyNumberFormat="1" applyFont="1" applyFill="1" applyBorder="1" applyAlignment="1">
      <alignment horizontal="right"/>
      <protection/>
    </xf>
    <xf numFmtId="166" fontId="6" fillId="56" borderId="0" xfId="97" applyNumberFormat="1" applyFont="1" applyFill="1" applyBorder="1" applyAlignment="1">
      <alignment horizontal="right"/>
      <protection/>
    </xf>
    <xf numFmtId="1" fontId="6" fillId="56" borderId="20" xfId="97" applyNumberFormat="1" applyFont="1" applyFill="1" applyBorder="1" applyAlignment="1">
      <alignment horizontal="right"/>
      <protection/>
    </xf>
    <xf numFmtId="1" fontId="6" fillId="56" borderId="32" xfId="97" applyNumberFormat="1" applyFont="1" applyFill="1" applyBorder="1" applyAlignment="1">
      <alignment horizontal="right"/>
      <protection/>
    </xf>
    <xf numFmtId="0" fontId="0" fillId="56" borderId="30" xfId="97" applyFont="1" applyFill="1" applyBorder="1">
      <alignment/>
      <protection/>
    </xf>
    <xf numFmtId="3" fontId="4" fillId="0" borderId="26" xfId="97" applyNumberFormat="1" applyFont="1" applyFill="1" applyBorder="1">
      <alignment/>
      <protection/>
    </xf>
    <xf numFmtId="165" fontId="98" fillId="0" borderId="26" xfId="71" applyNumberFormat="1" applyFont="1" applyFill="1" applyBorder="1" applyAlignment="1">
      <alignment horizontal="right"/>
    </xf>
    <xf numFmtId="3" fontId="98" fillId="0" borderId="41" xfId="71" applyNumberFormat="1" applyFont="1" applyFill="1" applyBorder="1" applyAlignment="1">
      <alignment horizontal="right"/>
    </xf>
    <xf numFmtId="3" fontId="4" fillId="0" borderId="26" xfId="71" applyNumberFormat="1" applyFont="1" applyFill="1" applyBorder="1" applyAlignment="1">
      <alignment horizontal="right"/>
    </xf>
    <xf numFmtId="0" fontId="4" fillId="0" borderId="26" xfId="97" applyFont="1" applyFill="1" applyBorder="1">
      <alignment/>
      <protection/>
    </xf>
    <xf numFmtId="3" fontId="4" fillId="0" borderId="26" xfId="97" applyNumberFormat="1" applyFont="1" applyFill="1" applyBorder="1" applyAlignment="1">
      <alignment horizontal="right"/>
      <protection/>
    </xf>
    <xf numFmtId="3" fontId="98" fillId="0" borderId="26" xfId="97" applyNumberFormat="1" applyFont="1" applyFill="1" applyBorder="1">
      <alignment/>
      <protection/>
    </xf>
    <xf numFmtId="3" fontId="98" fillId="0" borderId="41" xfId="97" applyNumberFormat="1" applyFont="1" applyFill="1" applyBorder="1">
      <alignment/>
      <protection/>
    </xf>
    <xf numFmtId="0" fontId="55" fillId="0" borderId="0" xfId="0" applyFont="1" applyAlignment="1">
      <alignment/>
    </xf>
    <xf numFmtId="0" fontId="56" fillId="0" borderId="0" xfId="90" applyFont="1" applyAlignment="1" applyProtection="1">
      <alignment vertical="center"/>
      <protection/>
    </xf>
    <xf numFmtId="1" fontId="0" fillId="56" borderId="0" xfId="0" applyNumberFormat="1" applyFont="1" applyFill="1" applyBorder="1" applyAlignment="1">
      <alignment/>
    </xf>
    <xf numFmtId="1" fontId="0" fillId="56" borderId="0" xfId="0" applyNumberFormat="1" applyFont="1" applyFill="1" applyBorder="1" applyAlignment="1">
      <alignment/>
    </xf>
    <xf numFmtId="1" fontId="0" fillId="56" borderId="20" xfId="0" applyNumberFormat="1" applyFont="1" applyFill="1" applyBorder="1" applyAlignment="1">
      <alignment/>
    </xf>
    <xf numFmtId="1" fontId="0" fillId="56" borderId="0" xfId="0" applyNumberFormat="1" applyFont="1" applyFill="1" applyBorder="1" applyAlignment="1">
      <alignment/>
    </xf>
    <xf numFmtId="1" fontId="0" fillId="55" borderId="0" xfId="0" applyNumberFormat="1" applyFill="1" applyAlignment="1">
      <alignment/>
    </xf>
    <xf numFmtId="166" fontId="4" fillId="56" borderId="20" xfId="97" applyNumberFormat="1" applyFont="1" applyFill="1" applyBorder="1">
      <alignment/>
      <protection/>
    </xf>
    <xf numFmtId="0" fontId="5" fillId="56" borderId="40" xfId="97" applyFont="1" applyFill="1" applyBorder="1">
      <alignment/>
      <protection/>
    </xf>
    <xf numFmtId="0" fontId="4" fillId="56" borderId="40" xfId="97" applyFont="1" applyFill="1" applyBorder="1">
      <alignment/>
      <protection/>
    </xf>
    <xf numFmtId="166" fontId="4" fillId="56" borderId="40" xfId="97" applyNumberFormat="1" applyFont="1" applyFill="1" applyBorder="1">
      <alignment/>
      <protection/>
    </xf>
    <xf numFmtId="0" fontId="4" fillId="56" borderId="40" xfId="97" applyFont="1" applyFill="1" applyBorder="1" applyAlignment="1">
      <alignment horizontal="right"/>
      <protection/>
    </xf>
    <xf numFmtId="0" fontId="0" fillId="56" borderId="24" xfId="97" applyFont="1" applyFill="1" applyBorder="1">
      <alignment/>
      <protection/>
    </xf>
    <xf numFmtId="0" fontId="4" fillId="56" borderId="24" xfId="97" applyFont="1" applyFill="1" applyBorder="1">
      <alignment/>
      <protection/>
    </xf>
    <xf numFmtId="0" fontId="5" fillId="56" borderId="42" xfId="97" applyFont="1" applyFill="1" applyBorder="1" applyAlignment="1">
      <alignment horizontal="right"/>
      <protection/>
    </xf>
    <xf numFmtId="0" fontId="0" fillId="0" borderId="0" xfId="97" applyFont="1" applyFill="1" applyBorder="1" applyAlignment="1">
      <alignment horizontal="left"/>
      <protection/>
    </xf>
    <xf numFmtId="1" fontId="98" fillId="0" borderId="0" xfId="97" applyNumberFormat="1" applyFont="1" applyFill="1" applyBorder="1" applyAlignment="1">
      <alignment horizontal="right"/>
      <protection/>
    </xf>
    <xf numFmtId="1" fontId="98" fillId="0" borderId="25" xfId="97" applyNumberFormat="1" applyFont="1" applyFill="1" applyBorder="1" applyAlignment="1">
      <alignment horizontal="right"/>
      <protection/>
    </xf>
    <xf numFmtId="0" fontId="15" fillId="0" borderId="0" xfId="97" applyFont="1" applyFill="1" applyBorder="1" applyAlignment="1">
      <alignment horizontal="left" wrapText="1"/>
      <protection/>
    </xf>
    <xf numFmtId="0" fontId="15" fillId="0" borderId="0" xfId="97" applyFont="1" applyAlignment="1">
      <alignment horizontal="left" wrapText="1"/>
      <protection/>
    </xf>
    <xf numFmtId="0" fontId="15" fillId="0" borderId="0" xfId="97" applyFont="1" applyFill="1" applyBorder="1" applyAlignment="1">
      <alignment horizontal="left"/>
      <protection/>
    </xf>
    <xf numFmtId="0" fontId="16" fillId="0" borderId="0" xfId="97" applyFont="1" applyFill="1" applyBorder="1">
      <alignment/>
      <protection/>
    </xf>
    <xf numFmtId="0" fontId="0" fillId="0" borderId="0" xfId="97" applyFont="1" applyFill="1" applyBorder="1" applyAlignment="1">
      <alignment horizontal="left" wrapText="1"/>
      <protection/>
    </xf>
    <xf numFmtId="3" fontId="0" fillId="0" borderId="0" xfId="97" applyNumberFormat="1" applyFont="1" applyFill="1" applyBorder="1">
      <alignment/>
      <protection/>
    </xf>
    <xf numFmtId="1" fontId="98" fillId="0" borderId="32" xfId="97" applyNumberFormat="1" applyFont="1" applyFill="1" applyBorder="1" applyAlignment="1">
      <alignment horizontal="right"/>
      <protection/>
    </xf>
    <xf numFmtId="1" fontId="98" fillId="0" borderId="20" xfId="97" applyNumberFormat="1" applyFont="1" applyFill="1" applyBorder="1" applyAlignment="1">
      <alignment horizontal="right"/>
      <protection/>
    </xf>
    <xf numFmtId="165" fontId="80" fillId="0" borderId="0" xfId="0" applyNumberFormat="1" applyFont="1" applyAlignment="1">
      <alignment/>
    </xf>
    <xf numFmtId="0" fontId="5" fillId="56" borderId="24" xfId="97" applyFont="1" applyFill="1" applyBorder="1" applyAlignment="1">
      <alignment horizontal="center"/>
      <protection/>
    </xf>
    <xf numFmtId="0" fontId="5" fillId="56" borderId="22" xfId="97" applyFont="1" applyFill="1" applyBorder="1" applyAlignment="1" quotePrefix="1">
      <alignment horizontal="center" vertical="center"/>
      <protection/>
    </xf>
    <xf numFmtId="0" fontId="5" fillId="56" borderId="24" xfId="97" applyFont="1" applyFill="1" applyBorder="1" applyAlignment="1" quotePrefix="1">
      <alignment horizontal="center" vertical="center"/>
      <protection/>
    </xf>
    <xf numFmtId="0" fontId="5" fillId="56" borderId="40" xfId="97" applyFont="1" applyFill="1" applyBorder="1" applyAlignment="1">
      <alignment horizontal="center"/>
      <protection/>
    </xf>
    <xf numFmtId="0" fontId="0" fillId="56" borderId="27" xfId="97" applyFont="1" applyFill="1" applyBorder="1">
      <alignment/>
      <protection/>
    </xf>
    <xf numFmtId="0" fontId="5" fillId="56" borderId="31" xfId="97" applyFont="1" applyFill="1" applyBorder="1" applyAlignment="1">
      <alignment horizontal="right"/>
      <protection/>
    </xf>
    <xf numFmtId="3" fontId="98" fillId="0" borderId="25" xfId="97" applyNumberFormat="1" applyFont="1" applyFill="1" applyBorder="1" applyAlignment="1">
      <alignment horizontal="right"/>
      <protection/>
    </xf>
    <xf numFmtId="0" fontId="4" fillId="58" borderId="0" xfId="97" applyFont="1" applyFill="1" applyBorder="1">
      <alignment/>
      <protection/>
    </xf>
    <xf numFmtId="0" fontId="0" fillId="58" borderId="0" xfId="97" applyFont="1" applyFill="1" applyBorder="1" applyAlignment="1">
      <alignment horizontal="right"/>
      <protection/>
    </xf>
    <xf numFmtId="0" fontId="0" fillId="58" borderId="0" xfId="97" applyFont="1" applyFill="1" applyBorder="1" applyAlignment="1">
      <alignment horizontal="left"/>
      <protection/>
    </xf>
    <xf numFmtId="165" fontId="98" fillId="0" borderId="41" xfId="71" applyNumberFormat="1" applyFont="1" applyFill="1" applyBorder="1" applyAlignment="1">
      <alignment horizontal="right"/>
    </xf>
    <xf numFmtId="0" fontId="101" fillId="0" borderId="0" xfId="0" applyFont="1" applyAlignment="1">
      <alignment/>
    </xf>
    <xf numFmtId="0" fontId="102" fillId="0" borderId="0" xfId="90" applyFont="1" applyAlignment="1" applyProtection="1">
      <alignment vertical="center"/>
      <protection/>
    </xf>
    <xf numFmtId="0" fontId="0" fillId="0" borderId="0" xfId="0" applyAlignment="1">
      <alignment vertical="center" wrapText="1"/>
    </xf>
    <xf numFmtId="0" fontId="0" fillId="0" borderId="0" xfId="0" applyFont="1" applyAlignment="1">
      <alignment vertical="center" wrapText="1"/>
    </xf>
    <xf numFmtId="3" fontId="0" fillId="0" borderId="0" xfId="0" applyNumberFormat="1" applyFont="1" applyAlignment="1">
      <alignment vertical="center" wrapText="1"/>
    </xf>
    <xf numFmtId="3" fontId="98" fillId="0" borderId="41" xfId="97" applyNumberFormat="1" applyFont="1" applyFill="1" applyBorder="1" applyAlignment="1">
      <alignment horizontal="right"/>
      <protection/>
    </xf>
    <xf numFmtId="3" fontId="16" fillId="0" borderId="20" xfId="0" applyNumberFormat="1" applyFont="1" applyFill="1" applyBorder="1" applyAlignment="1">
      <alignment/>
    </xf>
    <xf numFmtId="0" fontId="5" fillId="56" borderId="22" xfId="97" applyFont="1" applyFill="1" applyBorder="1" applyAlignment="1" quotePrefix="1">
      <alignment horizontal="center" vertical="center"/>
      <protection/>
    </xf>
    <xf numFmtId="0" fontId="5" fillId="56" borderId="24" xfId="97" applyFont="1" applyFill="1" applyBorder="1" applyAlignment="1" quotePrefix="1">
      <alignment horizontal="center" vertical="center"/>
      <protection/>
    </xf>
    <xf numFmtId="0" fontId="5" fillId="56" borderId="22" xfId="97" applyFont="1" applyFill="1" applyBorder="1" applyAlignment="1">
      <alignment horizontal="center" vertical="center"/>
      <protection/>
    </xf>
    <xf numFmtId="0" fontId="5" fillId="56" borderId="24" xfId="97" applyFont="1" applyFill="1" applyBorder="1" applyAlignment="1">
      <alignment horizontal="center" vertical="center"/>
      <protection/>
    </xf>
    <xf numFmtId="0" fontId="7" fillId="56" borderId="21" xfId="97" applyFont="1" applyFill="1" applyBorder="1" applyAlignment="1">
      <alignment horizontal="center" vertical="top" wrapText="1"/>
      <protection/>
    </xf>
    <xf numFmtId="0" fontId="7" fillId="56" borderId="22" xfId="97" applyFont="1" applyFill="1" applyBorder="1" applyAlignment="1">
      <alignment horizontal="center" vertical="top" wrapText="1"/>
      <protection/>
    </xf>
    <xf numFmtId="0" fontId="0" fillId="56" borderId="24" xfId="0" applyFill="1" applyBorder="1" applyAlignment="1">
      <alignment horizontal="center" vertical="center"/>
    </xf>
    <xf numFmtId="0" fontId="13" fillId="56" borderId="0" xfId="97" applyFont="1" applyFill="1" applyBorder="1" applyAlignment="1">
      <alignment wrapText="1"/>
      <protection/>
    </xf>
    <xf numFmtId="0" fontId="0" fillId="56" borderId="0" xfId="97" applyFont="1" applyFill="1" applyBorder="1" applyAlignment="1">
      <alignment horizontal="left" wrapText="1"/>
      <protection/>
    </xf>
    <xf numFmtId="0" fontId="13" fillId="56" borderId="0" xfId="97" applyFont="1" applyFill="1" applyBorder="1" applyAlignment="1">
      <alignment horizontal="left" wrapText="1"/>
      <protection/>
    </xf>
    <xf numFmtId="203" fontId="12" fillId="56" borderId="0" xfId="97" applyNumberFormat="1" applyFont="1" applyFill="1" applyBorder="1" applyAlignment="1" applyProtection="1">
      <alignment horizontal="left" wrapText="1"/>
      <protection/>
    </xf>
    <xf numFmtId="203" fontId="13" fillId="56" borderId="0" xfId="97" applyNumberFormat="1" applyFont="1" applyFill="1" applyBorder="1" applyAlignment="1" applyProtection="1">
      <alignment horizontal="left" wrapText="1"/>
      <protection/>
    </xf>
    <xf numFmtId="0" fontId="12" fillId="56" borderId="0" xfId="97" applyFont="1" applyFill="1" applyBorder="1" applyAlignment="1">
      <alignment wrapText="1"/>
      <protection/>
    </xf>
    <xf numFmtId="0" fontId="12" fillId="56" borderId="0" xfId="0" applyFont="1" applyFill="1" applyBorder="1" applyAlignment="1">
      <alignment/>
    </xf>
    <xf numFmtId="0" fontId="5" fillId="56" borderId="22" xfId="97" applyFont="1" applyFill="1" applyBorder="1" applyAlignment="1">
      <alignment horizontal="center"/>
      <protection/>
    </xf>
    <xf numFmtId="0" fontId="5" fillId="56" borderId="24" xfId="97" applyFont="1" applyFill="1" applyBorder="1" applyAlignment="1">
      <alignment horizontal="center"/>
      <protection/>
    </xf>
    <xf numFmtId="0" fontId="5" fillId="56" borderId="22" xfId="97" applyFont="1" applyFill="1" applyBorder="1" applyAlignment="1">
      <alignment horizontal="right" vertical="center"/>
      <protection/>
    </xf>
    <xf numFmtId="0" fontId="4" fillId="56" borderId="24" xfId="97" applyFont="1" applyFill="1" applyBorder="1" applyAlignment="1">
      <alignment horizontal="right" vertical="center"/>
      <protection/>
    </xf>
    <xf numFmtId="0" fontId="12" fillId="56" borderId="0" xfId="97" applyFont="1" applyFill="1" applyBorder="1" applyAlignment="1">
      <alignment horizontal="left" wrapText="1"/>
      <protection/>
    </xf>
    <xf numFmtId="0" fontId="5" fillId="56" borderId="22" xfId="0" applyFont="1" applyFill="1" applyBorder="1" applyAlignment="1">
      <alignment horizontal="right" vertical="center"/>
    </xf>
    <xf numFmtId="0" fontId="5" fillId="56" borderId="24" xfId="0" applyFont="1" applyFill="1" applyBorder="1" applyAlignment="1">
      <alignment horizontal="right" vertical="center"/>
    </xf>
    <xf numFmtId="0" fontId="5" fillId="56" borderId="24" xfId="97" applyFont="1" applyFill="1" applyBorder="1" applyAlignment="1">
      <alignment horizontal="right" vertical="center"/>
      <protection/>
    </xf>
    <xf numFmtId="0" fontId="5" fillId="56" borderId="43" xfId="97" applyFont="1" applyFill="1" applyBorder="1" applyAlignment="1" quotePrefix="1">
      <alignment horizontal="right" vertical="center"/>
      <protection/>
    </xf>
    <xf numFmtId="0" fontId="5" fillId="56" borderId="44" xfId="97" applyFont="1" applyFill="1" applyBorder="1" applyAlignment="1" quotePrefix="1">
      <alignment horizontal="right" vertical="center"/>
      <protection/>
    </xf>
    <xf numFmtId="0" fontId="13" fillId="56" borderId="0" xfId="97" applyNumberFormat="1" applyFont="1" applyFill="1" applyBorder="1" applyAlignment="1">
      <alignment wrapText="1"/>
      <protection/>
    </xf>
    <xf numFmtId="0" fontId="0" fillId="56" borderId="0" xfId="0" applyFill="1" applyAlignment="1">
      <alignment wrapText="1"/>
    </xf>
    <xf numFmtId="0" fontId="5" fillId="56" borderId="22" xfId="97" applyFont="1" applyFill="1" applyBorder="1" applyAlignment="1" quotePrefix="1">
      <alignment horizontal="right" vertical="center"/>
      <protection/>
    </xf>
    <xf numFmtId="0" fontId="5" fillId="56" borderId="24" xfId="97" applyFont="1" applyFill="1" applyBorder="1" applyAlignment="1" quotePrefix="1">
      <alignment horizontal="right" vertical="center"/>
      <protection/>
    </xf>
    <xf numFmtId="2" fontId="12" fillId="56" borderId="0" xfId="97" applyNumberFormat="1" applyFont="1" applyFill="1" applyBorder="1" applyAlignment="1">
      <alignment horizontal="left" wrapText="1"/>
      <protection/>
    </xf>
    <xf numFmtId="0" fontId="5" fillId="56" borderId="24" xfId="0" applyFont="1" applyFill="1" applyBorder="1" applyAlignment="1">
      <alignment horizontal="center" vertical="center"/>
    </xf>
    <xf numFmtId="0" fontId="12" fillId="56" borderId="0" xfId="97" applyFont="1" applyFill="1" applyAlignment="1">
      <alignment horizontal="left" wrapText="1"/>
      <protection/>
    </xf>
    <xf numFmtId="0" fontId="0" fillId="56" borderId="24" xfId="97" applyFill="1" applyBorder="1" applyAlignment="1">
      <alignment horizontal="right" vertical="center"/>
      <protection/>
    </xf>
    <xf numFmtId="0" fontId="0" fillId="56" borderId="24" xfId="97" applyFill="1" applyBorder="1" applyAlignment="1">
      <alignment horizontal="center" vertical="center"/>
      <protection/>
    </xf>
    <xf numFmtId="0" fontId="5" fillId="56" borderId="45" xfId="97" applyFont="1" applyFill="1" applyBorder="1" applyAlignment="1" quotePrefix="1">
      <alignment horizontal="right" vertical="center"/>
      <protection/>
    </xf>
    <xf numFmtId="0" fontId="5" fillId="56" borderId="46" xfId="97" applyFont="1" applyFill="1" applyBorder="1" applyAlignment="1" quotePrefix="1">
      <alignment horizontal="right" vertical="center"/>
      <protection/>
    </xf>
    <xf numFmtId="0" fontId="5" fillId="56" borderId="45" xfId="97" applyFont="1" applyFill="1" applyBorder="1" applyAlignment="1" quotePrefix="1">
      <alignment horizontal="center" vertical="center"/>
      <protection/>
    </xf>
    <xf numFmtId="0" fontId="5" fillId="56" borderId="46" xfId="97" applyFont="1" applyFill="1" applyBorder="1" applyAlignment="1" quotePrefix="1">
      <alignment horizontal="center" vertical="center"/>
      <protection/>
    </xf>
    <xf numFmtId="1" fontId="7" fillId="56" borderId="47" xfId="97" applyNumberFormat="1" applyFont="1" applyFill="1" applyBorder="1" applyAlignment="1">
      <alignment horizontal="center" vertical="top" wrapText="1"/>
      <protection/>
    </xf>
    <xf numFmtId="1" fontId="7" fillId="56" borderId="40" xfId="97" applyNumberFormat="1" applyFont="1" applyFill="1" applyBorder="1" applyAlignment="1">
      <alignment horizontal="center" vertical="top" wrapText="1"/>
      <protection/>
    </xf>
    <xf numFmtId="0" fontId="5" fillId="56" borderId="40" xfId="97" applyFont="1" applyFill="1" applyBorder="1" applyAlignment="1">
      <alignment horizontal="center"/>
      <protection/>
    </xf>
    <xf numFmtId="1" fontId="7" fillId="56" borderId="21" xfId="97" applyNumberFormat="1" applyFont="1" applyFill="1" applyBorder="1" applyAlignment="1">
      <alignment horizontal="center" vertical="top" wrapText="1"/>
      <protection/>
    </xf>
    <xf numFmtId="1" fontId="7" fillId="56" borderId="22" xfId="97" applyNumberFormat="1" applyFont="1" applyFill="1" applyBorder="1" applyAlignment="1">
      <alignment horizontal="center" vertical="top" wrapText="1"/>
      <protection/>
    </xf>
    <xf numFmtId="0" fontId="12" fillId="56" borderId="0" xfId="0" applyFont="1" applyFill="1" applyBorder="1" applyAlignment="1">
      <alignment horizontal="left" wrapText="1"/>
    </xf>
    <xf numFmtId="1" fontId="7" fillId="56" borderId="32" xfId="97" applyNumberFormat="1" applyFont="1" applyFill="1" applyBorder="1" applyAlignment="1">
      <alignment horizontal="center" vertical="top" wrapText="1"/>
      <protection/>
    </xf>
    <xf numFmtId="1" fontId="7" fillId="56" borderId="20" xfId="97" applyNumberFormat="1" applyFont="1" applyFill="1" applyBorder="1" applyAlignment="1">
      <alignment horizontal="center" vertical="top" wrapText="1"/>
      <protection/>
    </xf>
    <xf numFmtId="0" fontId="5" fillId="56" borderId="40" xfId="97" applyFont="1" applyFill="1" applyBorder="1" applyAlignment="1">
      <alignment horizontal="right" vertical="center"/>
      <protection/>
    </xf>
    <xf numFmtId="0" fontId="5" fillId="56" borderId="48" xfId="97" applyFont="1" applyFill="1" applyBorder="1" applyAlignment="1" quotePrefix="1">
      <alignment horizontal="right" vertical="center"/>
      <protection/>
    </xf>
    <xf numFmtId="0" fontId="5" fillId="56" borderId="40" xfId="97" applyFont="1" applyFill="1" applyBorder="1" applyAlignment="1" quotePrefix="1">
      <alignment horizontal="right" vertical="center"/>
      <protection/>
    </xf>
    <xf numFmtId="0" fontId="15" fillId="0" borderId="0" xfId="97" applyFont="1" applyFill="1" applyBorder="1" applyAlignment="1">
      <alignment horizontal="left" wrapText="1"/>
      <protection/>
    </xf>
    <xf numFmtId="0" fontId="15" fillId="0" borderId="0" xfId="97" applyFont="1" applyAlignment="1">
      <alignment horizontal="left" wrapText="1"/>
      <protection/>
    </xf>
    <xf numFmtId="0" fontId="0" fillId="0" borderId="0" xfId="97" applyFont="1" applyFill="1" applyBorder="1" applyAlignment="1">
      <alignment horizontal="left" wrapText="1"/>
      <protection/>
    </xf>
    <xf numFmtId="0" fontId="5" fillId="0" borderId="22" xfId="97" applyFont="1" applyFill="1" applyBorder="1" applyAlignment="1">
      <alignment horizontal="center" vertical="center"/>
      <protection/>
    </xf>
    <xf numFmtId="0" fontId="0" fillId="0" borderId="24" xfId="97" applyFill="1" applyBorder="1" applyAlignment="1">
      <alignment horizontal="center" vertical="center"/>
      <protection/>
    </xf>
    <xf numFmtId="0" fontId="0" fillId="0" borderId="0" xfId="97" applyFont="1" applyFill="1" applyBorder="1" applyAlignment="1">
      <alignment wrapText="1"/>
      <protection/>
    </xf>
    <xf numFmtId="0" fontId="0" fillId="0" borderId="0" xfId="97" applyFont="1" applyAlignment="1">
      <alignment wrapText="1"/>
      <protection/>
    </xf>
    <xf numFmtId="0" fontId="15" fillId="0" borderId="0" xfId="97" applyFont="1" applyFill="1" applyBorder="1" applyAlignment="1">
      <alignment horizontal="left" vertical="top" wrapText="1"/>
      <protection/>
    </xf>
    <xf numFmtId="0" fontId="12" fillId="0" borderId="0" xfId="97" applyFont="1" applyFill="1" applyBorder="1" applyAlignment="1">
      <alignment horizontal="left" wrapText="1"/>
      <protection/>
    </xf>
    <xf numFmtId="0" fontId="5" fillId="0" borderId="22" xfId="97" applyFont="1" applyFill="1" applyBorder="1" applyAlignment="1" quotePrefix="1">
      <alignment horizontal="center" vertical="center"/>
      <protection/>
    </xf>
    <xf numFmtId="0" fontId="5" fillId="0" borderId="24" xfId="97" applyFont="1" applyFill="1" applyBorder="1" applyAlignment="1" quotePrefix="1">
      <alignment horizontal="center" vertical="center"/>
      <protection/>
    </xf>
    <xf numFmtId="0" fontId="5" fillId="0" borderId="24" xfId="97" applyFont="1" applyFill="1" applyBorder="1" applyAlignment="1">
      <alignment horizontal="center" vertical="center"/>
      <protection/>
    </xf>
    <xf numFmtId="0" fontId="12" fillId="0" borderId="0" xfId="97" applyFont="1" applyFill="1" applyAlignment="1">
      <alignment wrapText="1"/>
      <protection/>
    </xf>
    <xf numFmtId="0" fontId="5" fillId="0" borderId="22" xfId="97" applyFont="1" applyFill="1" applyBorder="1" applyAlignment="1">
      <alignment vertical="center"/>
      <protection/>
    </xf>
    <xf numFmtId="0" fontId="10" fillId="0" borderId="24" xfId="97" applyFont="1" applyFill="1" applyBorder="1" applyAlignment="1">
      <alignment vertical="center"/>
      <protection/>
    </xf>
    <xf numFmtId="0" fontId="5" fillId="0" borderId="22" xfId="0" applyFont="1" applyFill="1" applyBorder="1" applyAlignment="1">
      <alignment horizontal="right" vertical="center"/>
    </xf>
    <xf numFmtId="0" fontId="5" fillId="0" borderId="24" xfId="0" applyFont="1" applyFill="1" applyBorder="1" applyAlignment="1">
      <alignment horizontal="right" vertical="center"/>
    </xf>
    <xf numFmtId="0" fontId="13" fillId="55" borderId="0" xfId="0" applyFont="1" applyFill="1" applyAlignment="1">
      <alignment horizontal="left" wrapText="1"/>
    </xf>
    <xf numFmtId="0" fontId="12" fillId="55" borderId="0" xfId="0" applyFont="1" applyFill="1" applyAlignment="1">
      <alignment horizontal="left" wrapText="1"/>
    </xf>
    <xf numFmtId="0" fontId="0" fillId="0" borderId="0" xfId="0" applyFont="1" applyBorder="1" applyAlignment="1">
      <alignment horizontal="left" wrapText="1"/>
    </xf>
    <xf numFmtId="0" fontId="0" fillId="0" borderId="0" xfId="0" applyFont="1" applyAlignment="1">
      <alignment horizontal="left" wrapText="1"/>
    </xf>
  </cellXfs>
  <cellStyles count="98">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Decimal" xfId="74"/>
    <cellStyle name="Explanatory Text" xfId="75"/>
    <cellStyle name="Explanatory Text 2" xfId="76"/>
    <cellStyle name="Followed Hyperlink" xfId="77"/>
    <cellStyle name="Footnote" xfId="78"/>
    <cellStyle name="Good" xfId="79"/>
    <cellStyle name="Good 2" xfId="80"/>
    <cellStyle name="Heading" xfId="81"/>
    <cellStyle name="Heading 1" xfId="82"/>
    <cellStyle name="Heading 1 2" xfId="83"/>
    <cellStyle name="Heading 2" xfId="84"/>
    <cellStyle name="Heading 2 2" xfId="85"/>
    <cellStyle name="Heading 3" xfId="86"/>
    <cellStyle name="Heading 3 2" xfId="87"/>
    <cellStyle name="Heading 4" xfId="88"/>
    <cellStyle name="Heading 4 2" xfId="89"/>
    <cellStyle name="Hyperlink" xfId="90"/>
    <cellStyle name="Input" xfId="91"/>
    <cellStyle name="Input 2" xfId="92"/>
    <cellStyle name="Linked Cell" xfId="93"/>
    <cellStyle name="Linked Cell 2" xfId="94"/>
    <cellStyle name="Neutral" xfId="95"/>
    <cellStyle name="Neutral 2" xfId="96"/>
    <cellStyle name="Normal 2" xfId="97"/>
    <cellStyle name="Normal 3" xfId="98"/>
    <cellStyle name="Note" xfId="99"/>
    <cellStyle name="Note 2" xfId="100"/>
    <cellStyle name="Output" xfId="101"/>
    <cellStyle name="Output 2" xfId="102"/>
    <cellStyle name="Percent" xfId="103"/>
    <cellStyle name="Percent 2" xfId="104"/>
    <cellStyle name="Publication_style" xfId="105"/>
    <cellStyle name="Title" xfId="106"/>
    <cellStyle name="Title 2" xfId="107"/>
    <cellStyle name="Total" xfId="108"/>
    <cellStyle name="Total 2" xfId="109"/>
    <cellStyle name="Warning Text" xfId="110"/>
    <cellStyle name="Warning Text 2"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#REF!</c:v>
          </c:tx>
          <c:spPr>
            <a:ln w="127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ser>
          <c:idx val="1"/>
          <c:order val="1"/>
          <c:tx>
            <c:v>#REF!</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ser>
          <c:idx val="2"/>
          <c:order val="2"/>
          <c:tx>
            <c:v>#REF!</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ser>
          <c:idx val="3"/>
          <c:order val="3"/>
          <c:tx>
            <c:v>#REF!</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marker val="1"/>
        <c:axId val="57384233"/>
        <c:axId val="89102"/>
      </c:lineChart>
      <c:catAx>
        <c:axId val="57384233"/>
        <c:scaling>
          <c:orientation val="minMax"/>
        </c:scaling>
        <c:axPos val="b"/>
        <c:majorGridlines>
          <c:spPr>
            <a:ln w="3175">
              <a:pattFill prst="pct25">
                <a:fgClr>
                  <a:srgbClr val="000000"/>
                </a:fgClr>
                <a:bgClr>
                  <a:srgbClr val="FFFFFF"/>
                </a:bgClr>
              </a:pattFill>
            </a:ln>
          </c:spPr>
        </c:majorGridlines>
        <c:delete val="0"/>
        <c:numFmt formatCode="General" sourceLinked="1"/>
        <c:majorTickMark val="cross"/>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89102"/>
        <c:crosses val="autoZero"/>
        <c:auto val="0"/>
        <c:lblOffset val="100"/>
        <c:tickLblSkip val="4"/>
        <c:noMultiLvlLbl val="0"/>
      </c:catAx>
      <c:valAx>
        <c:axId val="89102"/>
        <c:scaling>
          <c:orientation val="minMax"/>
        </c:scaling>
        <c:axPos val="l"/>
        <c:title>
          <c:tx>
            <c:rich>
              <a:bodyPr vert="horz" rot="0" anchor="ctr"/>
              <a:lstStyle/>
              <a:p>
                <a:pPr algn="ctr">
                  <a:defRPr/>
                </a:pPr>
                <a:r>
                  <a:rPr lang="en-US" cap="none" sz="800" b="1" i="0" u="none" baseline="0">
                    <a:solidFill>
                      <a:srgbClr val="000000"/>
                    </a:solidFill>
                    <a:latin typeface="Arial"/>
                    <a:ea typeface="Arial"/>
                    <a:cs typeface="Arial"/>
                  </a:rPr>
                  <a:t>Thousand</a:t>
                </a:r>
              </a:p>
            </c:rich>
          </c:tx>
          <c:layout/>
          <c:overlay val="0"/>
          <c:spPr>
            <a:noFill/>
            <a:ln w="3175">
              <a:noFill/>
            </a:ln>
          </c:spPr>
        </c:title>
        <c:majorGridlines>
          <c:spPr>
            <a:ln w="3175">
              <a:pattFill prst="pct25">
                <a:fgClr>
                  <a:srgbClr val="000000"/>
                </a:fgClr>
                <a:bgClr>
                  <a:srgbClr val="FFFFFF"/>
                </a:bgClr>
              </a:pattFill>
            </a:ln>
          </c:spPr>
        </c:majorGridlines>
        <c:delete val="0"/>
        <c:numFmt formatCode="General" sourceLinked="1"/>
        <c:majorTickMark val="cross"/>
        <c:minorTickMark val="none"/>
        <c:tickLblPos val="nextTo"/>
        <c:spPr>
          <a:ln w="3175">
            <a:solidFill>
              <a:srgbClr val="000000"/>
            </a:solidFill>
          </a:ln>
        </c:spPr>
        <c:crossAx val="57384233"/>
        <c:crossesAt val="1"/>
        <c:crossBetween val="midCat"/>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#REF!</c:v>
          </c:tx>
          <c:spPr>
            <a:ln w="127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ser>
          <c:idx val="1"/>
          <c:order val="1"/>
          <c:tx>
            <c:v>#REF!</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ser>
          <c:idx val="2"/>
          <c:order val="2"/>
          <c:tx>
            <c:v>#REF!</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ser>
          <c:idx val="3"/>
          <c:order val="3"/>
          <c:tx>
            <c:v>#REF!</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marker val="1"/>
        <c:axId val="6148039"/>
        <c:axId val="21561508"/>
      </c:lineChart>
      <c:catAx>
        <c:axId val="6148039"/>
        <c:scaling>
          <c:orientation val="minMax"/>
        </c:scaling>
        <c:axPos val="b"/>
        <c:majorGridlines>
          <c:spPr>
            <a:ln w="3175">
              <a:pattFill prst="pct25">
                <a:fgClr>
                  <a:srgbClr val="000000"/>
                </a:fgClr>
                <a:bgClr>
                  <a:srgbClr val="FFFFFF"/>
                </a:bgClr>
              </a:pattFill>
            </a:ln>
          </c:spPr>
        </c:majorGridlines>
        <c:delete val="0"/>
        <c:numFmt formatCode="General" sourceLinked="1"/>
        <c:majorTickMark val="cross"/>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21561508"/>
        <c:crosses val="autoZero"/>
        <c:auto val="0"/>
        <c:lblOffset val="100"/>
        <c:tickLblSkip val="1"/>
        <c:noMultiLvlLbl val="0"/>
      </c:catAx>
      <c:valAx>
        <c:axId val="21561508"/>
        <c:scaling>
          <c:orientation val="minMax"/>
        </c:scaling>
        <c:axPos val="l"/>
        <c:majorGridlines>
          <c:spPr>
            <a:ln w="3175">
              <a:pattFill prst="pct25">
                <a:fgClr>
                  <a:srgbClr val="000000"/>
                </a:fgClr>
                <a:bgClr>
                  <a:srgbClr val="FFFFFF"/>
                </a:bgClr>
              </a:pattFill>
            </a:ln>
          </c:spPr>
        </c:majorGridlines>
        <c:delete val="0"/>
        <c:numFmt formatCode="General" sourceLinked="1"/>
        <c:majorTickMark val="cross"/>
        <c:minorTickMark val="none"/>
        <c:tickLblPos val="nextTo"/>
        <c:spPr>
          <a:ln w="3175">
            <a:solidFill>
              <a:srgbClr val="000000"/>
            </a:solidFill>
          </a:ln>
        </c:spPr>
        <c:crossAx val="6148039"/>
        <c:crossesAt val="1"/>
        <c:crossBetween val="midCat"/>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
          <c:y val="0.037"/>
          <c:w val="0.932"/>
          <c:h val="0.882"/>
        </c:manualLayout>
      </c:layout>
      <c:lineChart>
        <c:grouping val="standard"/>
        <c:varyColors val="0"/>
        <c:ser>
          <c:idx val="8"/>
          <c:order val="0"/>
          <c:tx>
            <c:strRef>
              <c:f>'numbers for Fig 2.2'!$D$31</c:f>
              <c:strCache>
                <c:ptCount val="1"/>
                <c:pt idx="0">
                  <c:v>Buses</c:v>
                </c:pt>
              </c:strCache>
            </c:strRef>
          </c:tx>
          <c:spPr>
            <a:ln w="38100">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FFFF"/>
              </a:solidFill>
              <a:ln>
                <a:solidFill>
                  <a:srgbClr val="800000"/>
                </a:solidFill>
              </a:ln>
            </c:spPr>
          </c:marker>
          <c:cat>
            <c:strRef>
              <c:f>'numbers for Fig 2.2'!$C$33:$C$43</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'numbers for Fig 2.2'!$D$33:$D$43</c:f>
              <c:numCache>
                <c:ptCount val="11"/>
                <c:pt idx="0">
                  <c:v>5.1</c:v>
                </c:pt>
                <c:pt idx="1">
                  <c:v>5.3</c:v>
                </c:pt>
                <c:pt idx="2">
                  <c:v>5.4</c:v>
                </c:pt>
                <c:pt idx="3">
                  <c:v>5.4</c:v>
                </c:pt>
                <c:pt idx="4">
                  <c:v>5</c:v>
                </c:pt>
                <c:pt idx="5">
                  <c:v>4.8</c:v>
                </c:pt>
                <c:pt idx="6">
                  <c:v>4.9</c:v>
                </c:pt>
                <c:pt idx="7">
                  <c:v>4.7</c:v>
                </c:pt>
                <c:pt idx="8">
                  <c:v>4.6</c:v>
                </c:pt>
                <c:pt idx="9">
                  <c:v>4.3</c:v>
                </c:pt>
                <c:pt idx="10">
                  <c:v>4.25832395238095</c:v>
                </c:pt>
              </c:numCache>
            </c:numRef>
          </c:val>
          <c:smooth val="0"/>
        </c:ser>
        <c:ser>
          <c:idx val="11"/>
          <c:order val="1"/>
          <c:tx>
            <c:strRef>
              <c:f>'numbers for Fig 2.2'!$E$31</c:f>
              <c:strCache>
                <c:ptCount val="1"/>
                <c:pt idx="0">
                  <c:v>Coaches</c:v>
                </c:pt>
              </c:strCache>
            </c:strRef>
          </c:tx>
          <c:spPr>
            <a:ln w="381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Fig 2.2'!$C$33:$C$43</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'numbers for Fig 2.2'!$E$33:$E$42</c:f>
              <c:numCache>
                <c:ptCount val="10"/>
                <c:pt idx="0">
                  <c:v>2.5</c:v>
                </c:pt>
                <c:pt idx="1">
                  <c:v>2.6</c:v>
                </c:pt>
                <c:pt idx="2">
                  <c:v>2.9</c:v>
                </c:pt>
                <c:pt idx="3">
                  <c:v>2.8</c:v>
                </c:pt>
                <c:pt idx="4">
                  <c:v>3</c:v>
                </c:pt>
                <c:pt idx="5">
                  <c:v>2.9</c:v>
                </c:pt>
              </c:numCache>
            </c:numRef>
          </c:val>
          <c:smooth val="0"/>
        </c:ser>
        <c:ser>
          <c:idx val="12"/>
          <c:order val="2"/>
          <c:tx>
            <c:strRef>
              <c:f>'numbers for Fig 2.2'!$F$31</c:f>
              <c:strCache>
                <c:ptCount val="1"/>
                <c:pt idx="0">
                  <c:v>Minibuses</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000000"/>
              </a:solidFill>
              <a:ln>
                <a:solidFill>
                  <a:srgbClr val="000000"/>
                </a:solidFill>
              </a:ln>
            </c:spPr>
          </c:marker>
          <c:cat>
            <c:strRef>
              <c:f>'numbers for Fig 2.2'!$C$33:$C$43</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'numbers for Fig 2.2'!$F$33:$F$42</c:f>
              <c:numCache>
                <c:ptCount val="10"/>
                <c:pt idx="0">
                  <c:v>1.5</c:v>
                </c:pt>
                <c:pt idx="1">
                  <c:v>1.4</c:v>
                </c:pt>
                <c:pt idx="2">
                  <c:v>1.6</c:v>
                </c:pt>
                <c:pt idx="3">
                  <c:v>1.5</c:v>
                </c:pt>
                <c:pt idx="4">
                  <c:v>1.5</c:v>
                </c:pt>
                <c:pt idx="5">
                  <c:v>1.5</c:v>
                </c:pt>
              </c:numCache>
            </c:numRef>
          </c:val>
          <c:smooth val="0"/>
        </c:ser>
        <c:marker val="1"/>
        <c:axId val="11349045"/>
        <c:axId val="44886602"/>
      </c:lineChart>
      <c:catAx>
        <c:axId val="11349045"/>
        <c:scaling>
          <c:orientation val="minMax"/>
        </c:scaling>
        <c:axPos val="b"/>
        <c:majorGridlines>
          <c:spPr>
            <a:ln w="3175">
              <a:solidFill>
                <a:srgbClr val="808080"/>
              </a:solidFill>
              <a:prstDash val="sysDot"/>
            </a:ln>
          </c:spPr>
        </c:majorGridlines>
        <c:delete val="0"/>
        <c:numFmt formatCode="General" sourceLinked="1"/>
        <c:majorTickMark val="out"/>
        <c:minorTickMark val="none"/>
        <c:tickLblPos val="nextTo"/>
        <c:spPr>
          <a:ln w="12700">
            <a:solidFill>
              <a:srgbClr val="000000"/>
            </a:solidFill>
          </a:ln>
        </c:spPr>
        <c:txPr>
          <a:bodyPr vert="horz" rot="0"/>
          <a:lstStyle/>
          <a:p>
            <a:pPr>
              <a:defRPr lang="en-US" cap="none" sz="1400" b="1" i="0" u="none" baseline="0">
                <a:solidFill>
                  <a:srgbClr val="000000"/>
                </a:solidFill>
                <a:latin typeface="Arial"/>
                <a:ea typeface="Arial"/>
                <a:cs typeface="Arial"/>
              </a:defRPr>
            </a:pPr>
          </a:p>
        </c:txPr>
        <c:crossAx val="44886602"/>
        <c:crosses val="autoZero"/>
        <c:auto val="1"/>
        <c:lblOffset val="100"/>
        <c:tickLblSkip val="1"/>
        <c:noMultiLvlLbl val="0"/>
      </c:catAx>
      <c:valAx>
        <c:axId val="44886602"/>
        <c:scaling>
          <c:orientation val="minMax"/>
        </c:scaling>
        <c:axPos val="l"/>
        <c:majorGridlines>
          <c:spPr>
            <a:ln w="3175">
              <a:solidFill>
                <a:srgbClr val="808080"/>
              </a:solidFill>
              <a:prstDash val="sysDot"/>
            </a:ln>
          </c:spPr>
        </c:majorGridlines>
        <c:delete val="0"/>
        <c:numFmt formatCode="0" sourceLinked="0"/>
        <c:majorTickMark val="out"/>
        <c:minorTickMark val="none"/>
        <c:tickLblPos val="nextTo"/>
        <c:spPr>
          <a:ln w="12700">
            <a:solidFill>
              <a:srgbClr val="000000"/>
            </a:solidFill>
          </a:ln>
        </c:spPr>
        <c:txPr>
          <a:bodyPr vert="horz" rot="0"/>
          <a:lstStyle/>
          <a:p>
            <a:pPr>
              <a:defRPr lang="en-US" cap="none" sz="1400" b="1" i="0" u="none" baseline="0">
                <a:solidFill>
                  <a:srgbClr val="000000"/>
                </a:solidFill>
                <a:latin typeface="Arial"/>
                <a:ea typeface="Arial"/>
                <a:cs typeface="Arial"/>
              </a:defRPr>
            </a:pPr>
          </a:p>
        </c:txPr>
        <c:crossAx val="11349045"/>
        <c:crossesAt val="1"/>
        <c:crossBetween val="midCat"/>
        <c:dispUnits/>
      </c:valAx>
      <c:spPr>
        <a:noFill/>
        <a:ln>
          <a:noFill/>
        </a:ln>
      </c:spPr>
    </c:plotArea>
    <c:legend>
      <c:legendPos val="r"/>
      <c:layout>
        <c:manualLayout>
          <c:xMode val="edge"/>
          <c:yMode val="edge"/>
          <c:x val="0.0535"/>
          <c:y val="0.9105"/>
          <c:w val="0.778"/>
          <c:h val="0.0895"/>
        </c:manualLayout>
      </c:layout>
      <c:overlay val="0"/>
      <c:spPr>
        <a:solidFill>
          <a:srgbClr val="FFFFFF"/>
        </a:solidFill>
        <a:ln w="3175">
          <a:solidFill>
            <a:srgbClr val="C0C0C0"/>
          </a:solidFill>
        </a:ln>
      </c:spPr>
      <c:txPr>
        <a:bodyPr vert="horz" rot="0"/>
        <a:lstStyle/>
        <a:p>
          <a:pPr>
            <a:defRPr lang="en-US" cap="none" sz="995"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75" b="1"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75"/>
          <c:y val="0.05575"/>
          <c:w val="0.9455"/>
          <c:h val="0.78475"/>
        </c:manualLayout>
      </c:layout>
      <c:lineChart>
        <c:grouping val="standard"/>
        <c:varyColors val="0"/>
        <c:ser>
          <c:idx val="0"/>
          <c:order val="0"/>
          <c:tx>
            <c:strRef>
              <c:f>'numbers for Fig 2.2'!$D$5</c:f>
              <c:strCache>
                <c:ptCount val="1"/>
                <c:pt idx="0">
                  <c:v>Local bus passengers</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Fig 2.2'!$C$13:$C$26</c:f>
              <c:strCache>
                <c:ptCount val="14"/>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strCache>
            </c:strRef>
          </c:cat>
          <c:val>
            <c:numRef>
              <c:f>'numbers for Fig 2.2'!$D$13:$D$25</c:f>
              <c:numCache>
                <c:ptCount val="13"/>
                <c:pt idx="0">
                  <c:v>471</c:v>
                </c:pt>
                <c:pt idx="1">
                  <c:v>478</c:v>
                </c:pt>
                <c:pt idx="2">
                  <c:v>479</c:v>
                </c:pt>
              </c:numCache>
            </c:numRef>
          </c:val>
          <c:smooth val="0"/>
        </c:ser>
        <c:ser>
          <c:idx val="1"/>
          <c:order val="1"/>
          <c:tx>
            <c:strRef>
              <c:f>'numbers for Fig 2.2'!$D$5</c:f>
              <c:strCache>
                <c:ptCount val="1"/>
                <c:pt idx="0">
                  <c:v>Local bus passengers</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Fig 2.2'!$C$13:$C$26</c:f>
              <c:strCache>
                <c:ptCount val="14"/>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strCache>
            </c:strRef>
          </c:cat>
          <c:val>
            <c:numRef>
              <c:f>'numbers for Fig 2.2'!$E$13:$E$26</c:f>
              <c:numCache>
                <c:ptCount val="14"/>
                <c:pt idx="2">
                  <c:v>459.26817353667303</c:v>
                </c:pt>
                <c:pt idx="3">
                  <c:v>465.391119683515</c:v>
                </c:pt>
                <c:pt idx="4">
                  <c:v>475.886479740522</c:v>
                </c:pt>
                <c:pt idx="5">
                  <c:v>487.300443894458</c:v>
                </c:pt>
                <c:pt idx="6">
                  <c:v>483.65616132549</c:v>
                </c:pt>
                <c:pt idx="7">
                  <c:v>458.084097839514</c:v>
                </c:pt>
                <c:pt idx="8">
                  <c:v>430.30161450458996</c:v>
                </c:pt>
                <c:pt idx="9">
                  <c:v>435.77793608141</c:v>
                </c:pt>
                <c:pt idx="10">
                  <c:v>421.107265883442</c:v>
                </c:pt>
                <c:pt idx="11">
                  <c:v>421.958369190621</c:v>
                </c:pt>
                <c:pt idx="12">
                  <c:v>415.649542802098</c:v>
                </c:pt>
                <c:pt idx="13">
                  <c:v>409.103060309201</c:v>
                </c:pt>
              </c:numCache>
            </c:numRef>
          </c:val>
          <c:smooth val="0"/>
        </c:ser>
        <c:ser>
          <c:idx val="2"/>
          <c:order val="2"/>
          <c:tx>
            <c:strRef>
              <c:f>'numbers for Fig 2.2'!$F$5</c:f>
              <c:strCache>
                <c:ptCount val="1"/>
                <c:pt idx="0">
                  <c:v>Veh-kms: local services</c:v>
                </c:pt>
              </c:strCache>
            </c:strRef>
          </c:tx>
          <c:spPr>
            <a:ln w="381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Fig 2.2'!$C$13:$C$26</c:f>
              <c:strCache>
                <c:ptCount val="14"/>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strCache>
            </c:strRef>
          </c:cat>
          <c:val>
            <c:numRef>
              <c:f>'numbers for Fig 2.2'!$F$13:$F$25</c:f>
              <c:numCache>
                <c:ptCount val="13"/>
                <c:pt idx="0">
                  <c:v>374</c:v>
                </c:pt>
                <c:pt idx="1">
                  <c:v>369</c:v>
                </c:pt>
                <c:pt idx="2">
                  <c:v>357</c:v>
                </c:pt>
              </c:numCache>
            </c:numRef>
          </c:val>
          <c:smooth val="0"/>
        </c:ser>
        <c:ser>
          <c:idx val="3"/>
          <c:order val="3"/>
          <c:tx>
            <c:strRef>
              <c:f>'numbers for Fig 2.2'!$F$5</c:f>
              <c:strCache>
                <c:ptCount val="1"/>
                <c:pt idx="0">
                  <c:v>Veh-kms: local services</c:v>
                </c:pt>
              </c:strCache>
            </c:strRef>
          </c:tx>
          <c:spPr>
            <a:ln w="381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Fig 2.2'!$C$13:$C$26</c:f>
              <c:strCache>
                <c:ptCount val="14"/>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strCache>
            </c:strRef>
          </c:cat>
          <c:val>
            <c:numRef>
              <c:f>'numbers for Fig 2.2'!$G$13:$G$26</c:f>
              <c:numCache>
                <c:ptCount val="14"/>
                <c:pt idx="2">
                  <c:v>359.32941923504796</c:v>
                </c:pt>
                <c:pt idx="3">
                  <c:v>374.23640543753197</c:v>
                </c:pt>
                <c:pt idx="4">
                  <c:v>384.49875374544297</c:v>
                </c:pt>
                <c:pt idx="5">
                  <c:v>396.890380687679</c:v>
                </c:pt>
                <c:pt idx="6">
                  <c:v>385.80879392943905</c:v>
                </c:pt>
                <c:pt idx="7">
                  <c:v>376.74322197564504</c:v>
                </c:pt>
                <c:pt idx="8">
                  <c:v>346.151258826158</c:v>
                </c:pt>
                <c:pt idx="9">
                  <c:v>338.0739634912909</c:v>
                </c:pt>
                <c:pt idx="10">
                  <c:v>327.0461934080321</c:v>
                </c:pt>
                <c:pt idx="11">
                  <c:v>331.683644876518</c:v>
                </c:pt>
                <c:pt idx="12">
                  <c:v>330.107742395706</c:v>
                </c:pt>
                <c:pt idx="13">
                  <c:v>328.222020333274</c:v>
                </c:pt>
              </c:numCache>
            </c:numRef>
          </c:val>
          <c:smooth val="0"/>
        </c:ser>
        <c:ser>
          <c:idx val="4"/>
          <c:order val="4"/>
          <c:tx>
            <c:strRef>
              <c:f>'numbers for Fig 2.2'!$H$5</c:f>
              <c:strCache>
                <c:ptCount val="1"/>
                <c:pt idx="0">
                  <c:v>Veh-kms: other services</c:v>
                </c:pt>
              </c:strCache>
            </c:strRef>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FFFF"/>
              </a:solidFill>
              <a:ln>
                <a:solidFill>
                  <a:srgbClr val="000000"/>
                </a:solidFill>
              </a:ln>
            </c:spPr>
          </c:marker>
          <c:cat>
            <c:strRef>
              <c:f>'numbers for Fig 2.2'!$C$13:$C$26</c:f>
              <c:strCache>
                <c:ptCount val="14"/>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strCache>
            </c:strRef>
          </c:cat>
          <c:val>
            <c:numRef>
              <c:f>'numbers for Fig 2.2'!$H$13:$H$25</c:f>
              <c:numCache>
                <c:ptCount val="13"/>
                <c:pt idx="0">
                  <c:v>143</c:v>
                </c:pt>
                <c:pt idx="1">
                  <c:v>166</c:v>
                </c:pt>
              </c:numCache>
            </c:numRef>
          </c:val>
          <c:smooth val="0"/>
        </c:ser>
        <c:marker val="1"/>
        <c:axId val="10167795"/>
        <c:axId val="30489216"/>
      </c:lineChart>
      <c:catAx>
        <c:axId val="1016779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400" b="1" i="0" u="none" baseline="0">
                <a:solidFill>
                  <a:srgbClr val="000000"/>
                </a:solidFill>
                <a:latin typeface="Arial"/>
                <a:ea typeface="Arial"/>
                <a:cs typeface="Arial"/>
              </a:defRPr>
            </a:pPr>
          </a:p>
        </c:txPr>
        <c:crossAx val="30489216"/>
        <c:crosses val="autoZero"/>
        <c:auto val="1"/>
        <c:lblOffset val="100"/>
        <c:tickLblSkip val="1"/>
        <c:noMultiLvlLbl val="0"/>
      </c:catAx>
      <c:valAx>
        <c:axId val="30489216"/>
        <c:scaling>
          <c:orientation val="minMax"/>
          <c:max val="550"/>
        </c:scaling>
        <c:axPos val="l"/>
        <c:title>
          <c:tx>
            <c:rich>
              <a:bodyPr vert="horz" rot="0" anchor="ctr"/>
              <a:lstStyle/>
              <a:p>
                <a:pPr algn="ctr">
                  <a:defRPr/>
                </a:pPr>
                <a:r>
                  <a:rPr lang="en-US" cap="none" sz="1400" b="1" i="0" u="none" baseline="0">
                    <a:solidFill>
                      <a:srgbClr val="000000"/>
                    </a:solidFill>
                    <a:latin typeface="Arial"/>
                    <a:ea typeface="Arial"/>
                    <a:cs typeface="Arial"/>
                  </a:rPr>
                  <a:t>Millions</a:t>
                </a:r>
              </a:p>
            </c:rich>
          </c:tx>
          <c:layout>
            <c:manualLayout>
              <c:xMode val="factor"/>
              <c:yMode val="factor"/>
              <c:x val="0.021"/>
              <c:y val="0.1405"/>
            </c:manualLayout>
          </c:layout>
          <c:overlay val="0"/>
          <c:spPr>
            <a:noFill/>
            <a:ln w="3175">
              <a:noFill/>
            </a:ln>
          </c:spPr>
        </c:title>
        <c:majorGridlines>
          <c:spPr>
            <a:ln w="3175">
              <a:solidFill>
                <a:srgbClr val="80808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00" b="1" i="0" u="none" baseline="0">
                <a:solidFill>
                  <a:srgbClr val="000000"/>
                </a:solidFill>
                <a:latin typeface="Arial"/>
                <a:ea typeface="Arial"/>
                <a:cs typeface="Arial"/>
              </a:defRPr>
            </a:pPr>
          </a:p>
        </c:txPr>
        <c:crossAx val="10167795"/>
        <c:crossesAt val="1"/>
        <c:crossBetween val="midCat"/>
        <c:dispUnits/>
        <c:majorUnit val="50"/>
      </c:valAx>
      <c:spPr>
        <a:noFill/>
        <a:ln w="12700">
          <a:solidFill>
            <a:srgbClr val="000000"/>
          </a:solidFill>
        </a:ln>
      </c:spPr>
    </c:plotArea>
    <c:legend>
      <c:legendPos val="b"/>
      <c:legendEntry>
        <c:idx val="1"/>
        <c:delete val="1"/>
      </c:legendEntry>
      <c:legendEntry>
        <c:idx val="3"/>
        <c:delete val="1"/>
      </c:legendEntry>
      <c:layout>
        <c:manualLayout>
          <c:xMode val="edge"/>
          <c:yMode val="edge"/>
          <c:x val="0.006"/>
          <c:y val="0.877"/>
          <c:w val="0.946"/>
          <c:h val="0.114"/>
        </c:manualLayout>
      </c:layout>
      <c:overlay val="0"/>
      <c:spPr>
        <a:solidFill>
          <a:srgbClr val="FFFFFF"/>
        </a:solidFill>
        <a:ln w="3175">
          <a:solidFill>
            <a:srgbClr val="C0C0C0"/>
          </a:solidFill>
        </a:ln>
      </c:spPr>
      <c:txPr>
        <a:bodyPr vert="horz" rot="0"/>
        <a:lstStyle/>
        <a:p>
          <a:pPr>
            <a:defRPr lang="en-US" cap="none" sz="995"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75" b="1"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(constant prices, 2005=100)</a:t>
            </a:r>
          </a:p>
        </c:rich>
      </c:tx>
      <c:layout>
        <c:manualLayout>
          <c:xMode val="factor"/>
          <c:yMode val="factor"/>
          <c:x val="0.0145"/>
          <c:y val="-0.0185"/>
        </c:manualLayout>
      </c:layout>
      <c:spPr>
        <a:noFill/>
        <a:ln w="3175">
          <a:noFill/>
        </a:ln>
      </c:spPr>
    </c:title>
    <c:plotArea>
      <c:layout>
        <c:manualLayout>
          <c:xMode val="edge"/>
          <c:yMode val="edge"/>
          <c:x val="0.032"/>
          <c:y val="0.1115"/>
          <c:w val="0.9455"/>
          <c:h val="0.773"/>
        </c:manualLayout>
      </c:layout>
      <c:lineChart>
        <c:grouping val="standard"/>
        <c:varyColors val="0"/>
        <c:ser>
          <c:idx val="0"/>
          <c:order val="0"/>
          <c:tx>
            <c:v>Great Britain</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 2.4 - 2.7'!$S$35:$AD$35</c:f>
              <c:numCach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'Table 2.4 - 2.7'!$S$43:$AD$43</c:f>
              <c:numCache>
                <c:ptCount val="11"/>
                <c:pt idx="0">
                  <c:v>105.39819874573706</c:v>
                </c:pt>
                <c:pt idx="1">
                  <c:v>102.8900483717628</c:v>
                </c:pt>
                <c:pt idx="2">
                  <c:v>101.81255130801343</c:v>
                </c:pt>
                <c:pt idx="3">
                  <c:v>110.96283311986463</c:v>
                </c:pt>
                <c:pt idx="4">
                  <c:v>111.30709343439709</c:v>
                </c:pt>
                <c:pt idx="5">
                  <c:v>110.77029729807136</c:v>
                </c:pt>
                <c:pt idx="6">
                  <c:v>113.41032758603873</c:v>
                </c:pt>
                <c:pt idx="7">
                  <c:v>114.99500889116533</c:v>
                </c:pt>
                <c:pt idx="8">
                  <c:v>115.69122794355738</c:v>
                </c:pt>
                <c:pt idx="9">
                  <c:v>118.3520523754111</c:v>
                </c:pt>
                <c:pt idx="10">
                  <c:v>118.70099864792476</c:v>
                </c:pt>
              </c:numCache>
            </c:numRef>
          </c:val>
          <c:smooth val="0"/>
        </c:ser>
        <c:ser>
          <c:idx val="1"/>
          <c:order val="1"/>
          <c:tx>
            <c:v>Scotland</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 2.4 - 2.7'!$S$35:$AD$35</c:f>
              <c:numCach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'Table 2.4 - 2.7'!$S$42:$AD$42</c:f>
              <c:numCache>
                <c:ptCount val="11"/>
                <c:pt idx="0">
                  <c:v>102.6801959619762</c:v>
                </c:pt>
                <c:pt idx="1">
                  <c:v>103.81774043371679</c:v>
                </c:pt>
                <c:pt idx="2">
                  <c:v>104.77052053441064</c:v>
                </c:pt>
                <c:pt idx="3">
                  <c:v>114.03973237942864</c:v>
                </c:pt>
                <c:pt idx="4">
                  <c:v>111.81802178904987</c:v>
                </c:pt>
                <c:pt idx="5">
                  <c:v>108.29715995735125</c:v>
                </c:pt>
                <c:pt idx="6">
                  <c:v>110.05137760984567</c:v>
                </c:pt>
                <c:pt idx="7">
                  <c:v>111.15427402203257</c:v>
                </c:pt>
                <c:pt idx="8">
                  <c:v>111.99880844414699</c:v>
                </c:pt>
                <c:pt idx="9">
                  <c:v>113.52145326263762</c:v>
                </c:pt>
                <c:pt idx="10">
                  <c:v>114.93443421754768</c:v>
                </c:pt>
              </c:numCache>
            </c:numRef>
          </c:val>
          <c:smooth val="0"/>
        </c:ser>
        <c:marker val="1"/>
        <c:axId val="23381121"/>
        <c:axId val="2684614"/>
      </c:lineChart>
      <c:catAx>
        <c:axId val="23381121"/>
        <c:scaling>
          <c:orientation val="minMax"/>
        </c:scaling>
        <c:axPos val="b"/>
        <c:majorGridlines>
          <c:spPr>
            <a:ln w="3175">
              <a:solidFill>
                <a:srgbClr val="808080"/>
              </a:solidFill>
              <a:prstDash val="sysDot"/>
            </a:ln>
          </c:spPr>
        </c:majorGridlines>
        <c:delete val="0"/>
        <c:numFmt formatCode="General" sourceLinked="1"/>
        <c:majorTickMark val="out"/>
        <c:minorTickMark val="none"/>
        <c:tickLblPos val="nextTo"/>
        <c:spPr>
          <a:ln w="3175">
            <a:solidFill>
              <a:srgbClr val="000000"/>
            </a:solidFill>
          </a:ln>
        </c:spPr>
        <c:txPr>
          <a:bodyPr vert="horz" rot="-5400000"/>
          <a:lstStyle/>
          <a:p>
            <a:pPr>
              <a:defRPr lang="en-US" cap="none" sz="1400" b="1" i="0" u="none" baseline="0">
                <a:solidFill>
                  <a:srgbClr val="000000"/>
                </a:solidFill>
                <a:latin typeface="Arial"/>
                <a:ea typeface="Arial"/>
                <a:cs typeface="Arial"/>
              </a:defRPr>
            </a:pPr>
          </a:p>
        </c:txPr>
        <c:crossAx val="2684614"/>
        <c:crossesAt val="80"/>
        <c:auto val="1"/>
        <c:lblOffset val="100"/>
        <c:tickLblSkip val="1"/>
        <c:noMultiLvlLbl val="0"/>
      </c:catAx>
      <c:valAx>
        <c:axId val="2684614"/>
        <c:scaling>
          <c:orientation val="minMax"/>
          <c:max val="125"/>
          <c:min val="80"/>
        </c:scaling>
        <c:axPos val="l"/>
        <c:title>
          <c:tx>
            <c:rich>
              <a:bodyPr vert="horz" rot="0" anchor="ctr"/>
              <a:lstStyle/>
              <a:p>
                <a:pPr algn="ctr">
                  <a:defRPr/>
                </a:pPr>
                <a:r>
                  <a:rPr lang="en-US" cap="none" sz="1400" b="1" i="0" u="none" baseline="0">
                    <a:solidFill>
                      <a:srgbClr val="000000"/>
                    </a:solidFill>
                    <a:latin typeface="Arial"/>
                    <a:ea typeface="Arial"/>
                    <a:cs typeface="Arial"/>
                  </a:rPr>
                  <a:t>Index</a:t>
                </a:r>
              </a:p>
            </c:rich>
          </c:tx>
          <c:layout>
            <c:manualLayout>
              <c:xMode val="factor"/>
              <c:yMode val="factor"/>
              <c:x val="0.01"/>
              <c:y val="0.1435"/>
            </c:manualLayout>
          </c:layout>
          <c:overlay val="0"/>
          <c:spPr>
            <a:noFill/>
            <a:ln w="3175">
              <a:noFill/>
            </a:ln>
          </c:spPr>
        </c:title>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00" b="1" i="0" u="none" baseline="0">
                <a:solidFill>
                  <a:srgbClr val="000000"/>
                </a:solidFill>
                <a:latin typeface="Arial"/>
                <a:ea typeface="Arial"/>
                <a:cs typeface="Arial"/>
              </a:defRPr>
            </a:pPr>
          </a:p>
        </c:txPr>
        <c:crossAx val="23381121"/>
        <c:crossesAt val="1"/>
        <c:crossBetween val="midCat"/>
        <c:dispUnits/>
        <c:majorUnit val="10"/>
      </c:valAx>
      <c:spPr>
        <a:noFill/>
        <a:ln w="3175">
          <a:solidFill>
            <a:srgbClr val="C0C0C0"/>
          </a:solidFill>
        </a:ln>
      </c:spPr>
    </c:plotArea>
    <c:legend>
      <c:legendPos val="b"/>
      <c:layout>
        <c:manualLayout>
          <c:xMode val="edge"/>
          <c:yMode val="edge"/>
          <c:x val="0.19625"/>
          <c:y val="0.9375"/>
          <c:w val="0.238"/>
          <c:h val="0.04575"/>
        </c:manualLayout>
      </c:layout>
      <c:overlay val="0"/>
      <c:spPr>
        <a:solidFill>
          <a:srgbClr val="FFFFFF"/>
        </a:solidFill>
        <a:ln w="3175">
          <a:solidFill>
            <a:srgbClr val="C0C0C0"/>
          </a:solidFill>
        </a:ln>
      </c:spPr>
      <c:txPr>
        <a:bodyPr vert="horz" rot="0"/>
        <a:lstStyle/>
        <a:p>
          <a:pPr>
            <a:defRPr lang="en-US" cap="none" sz="995"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1"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0.79775</cdr:x>
      <cdr:y>0.2215</cdr:y>
    </cdr:from>
    <cdr:to>
      <cdr:x>0.8585</cdr:x>
      <cdr:y>0.2215</cdr:y>
    </cdr:to>
    <cdr:sp>
      <cdr:nvSpPr>
        <cdr:cNvPr id="1" name="Line 1"/>
        <cdr:cNvSpPr>
          <a:spLocks/>
        </cdr:cNvSpPr>
      </cdr:nvSpPr>
      <cdr:spPr>
        <a:xfrm flipH="1">
          <a:off x="0" y="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0.79625</cdr:x>
      <cdr:y>0.289</cdr:y>
    </cdr:from>
    <cdr:to>
      <cdr:x>0.857</cdr:x>
      <cdr:y>0.289</cdr:y>
    </cdr:to>
    <cdr:sp>
      <cdr:nvSpPr>
        <cdr:cNvPr id="2" name="Line 2"/>
        <cdr:cNvSpPr>
          <a:spLocks/>
        </cdr:cNvSpPr>
      </cdr:nvSpPr>
      <cdr:spPr>
        <a:xfrm flipH="1">
          <a:off x="0" y="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0.79625</cdr:x>
      <cdr:y>0.3495</cdr:y>
    </cdr:from>
    <cdr:to>
      <cdr:x>0.8555</cdr:x>
      <cdr:y>0.3495</cdr:y>
    </cdr:to>
    <cdr:sp>
      <cdr:nvSpPr>
        <cdr:cNvPr id="3" name="Line 3"/>
        <cdr:cNvSpPr>
          <a:spLocks/>
        </cdr:cNvSpPr>
      </cdr:nvSpPr>
      <cdr:spPr>
        <a:xfrm flipH="1">
          <a:off x="0" y="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0.795</cdr:x>
      <cdr:y>0.1595</cdr:y>
    </cdr:from>
    <cdr:to>
      <cdr:x>0.8555</cdr:x>
      <cdr:y>0.1605</cdr:y>
    </cdr:to>
    <cdr:sp>
      <cdr:nvSpPr>
        <cdr:cNvPr id="4" name="Line 4"/>
        <cdr:cNvSpPr>
          <a:spLocks/>
        </cdr:cNvSpPr>
      </cdr:nvSpPr>
      <cdr:spPr>
        <a:xfrm flipH="1">
          <a:off x="0" y="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0.8555</cdr:x>
      <cdr:y>0.15575</cdr:y>
    </cdr:from>
    <cdr:to>
      <cdr:x>0.8555</cdr:x>
      <cdr:y>0.15575</cdr:y>
    </cdr:to>
    <cdr:sp>
      <cdr:nvSpPr>
        <cdr:cNvPr id="5" name="Text 6"/>
        <cdr:cNvSpPr txBox="1">
          <a:spLocks noChangeArrowheads="1"/>
        </cdr:cNvSpPr>
      </cdr:nvSpPr>
      <cdr:spPr>
        <a:xfrm>
          <a:off x="0" y="0"/>
          <a:ext cx="0" cy="0"/>
        </a:xfrm>
        <a:prstGeom prst="rect">
          <a:avLst/>
        </a:prstGeom>
        <a:noFill/>
        <a:ln w="1"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Single: 36 plus seats</a:t>
          </a:r>
        </a:p>
      </cdr:txBody>
    </cdr:sp>
  </cdr:relSizeAnchor>
  <cdr:relSizeAnchor xmlns:cdr="http://schemas.openxmlformats.org/drawingml/2006/chartDrawing">
    <cdr:from>
      <cdr:x>0.86875</cdr:x>
      <cdr:y>0.2045</cdr:y>
    </cdr:from>
    <cdr:to>
      <cdr:x>0.86875</cdr:x>
      <cdr:y>0.2045</cdr:y>
    </cdr:to>
    <cdr:sp>
      <cdr:nvSpPr>
        <cdr:cNvPr id="6" name="Text 7"/>
        <cdr:cNvSpPr txBox="1">
          <a:spLocks noChangeArrowheads="1"/>
        </cdr:cNvSpPr>
      </cdr:nvSpPr>
      <cdr:spPr>
        <a:xfrm>
          <a:off x="0" y="0"/>
          <a:ext cx="0" cy="0"/>
        </a:xfrm>
        <a:prstGeom prst="rect">
          <a:avLst/>
        </a:prstGeom>
        <a:noFill/>
        <a:ln w="1"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Double Deckers</a:t>
          </a:r>
        </a:p>
      </cdr:txBody>
    </cdr:sp>
  </cdr:relSizeAnchor>
  <cdr:relSizeAnchor xmlns:cdr="http://schemas.openxmlformats.org/drawingml/2006/chartDrawing">
    <cdr:from>
      <cdr:x>0.8585</cdr:x>
      <cdr:y>0.2755</cdr:y>
    </cdr:from>
    <cdr:to>
      <cdr:x>0.8585</cdr:x>
      <cdr:y>0.2755</cdr:y>
    </cdr:to>
    <cdr:sp>
      <cdr:nvSpPr>
        <cdr:cNvPr id="7" name="Text 8"/>
        <cdr:cNvSpPr txBox="1">
          <a:spLocks noChangeArrowheads="1"/>
        </cdr:cNvSpPr>
      </cdr:nvSpPr>
      <cdr:spPr>
        <a:xfrm>
          <a:off x="0" y="0"/>
          <a:ext cx="0" cy="0"/>
        </a:xfrm>
        <a:prstGeom prst="rect">
          <a:avLst/>
        </a:prstGeom>
        <a:noFill/>
        <a:ln w="1"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Single: 17-35 seats</a:t>
          </a:r>
        </a:p>
      </cdr:txBody>
    </cdr:sp>
  </cdr:relSizeAnchor>
  <cdr:relSizeAnchor xmlns:cdr="http://schemas.openxmlformats.org/drawingml/2006/chartDrawing">
    <cdr:from>
      <cdr:x>0.8585</cdr:x>
      <cdr:y>0.33675</cdr:y>
    </cdr:from>
    <cdr:to>
      <cdr:x>0.8585</cdr:x>
      <cdr:y>0.33675</cdr:y>
    </cdr:to>
    <cdr:sp>
      <cdr:nvSpPr>
        <cdr:cNvPr id="8" name="Text 9"/>
        <cdr:cNvSpPr txBox="1">
          <a:spLocks noChangeArrowheads="1"/>
        </cdr:cNvSpPr>
      </cdr:nvSpPr>
      <cdr:spPr>
        <a:xfrm>
          <a:off x="0" y="0"/>
          <a:ext cx="0" cy="0"/>
        </a:xfrm>
        <a:prstGeom prst="rect">
          <a:avLst/>
        </a:prstGeom>
        <a:noFill/>
        <a:ln w="1"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Single: up to 16 seats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27</xdr:row>
      <xdr:rowOff>0</xdr:rowOff>
    </xdr:from>
    <xdr:to>
      <xdr:col>1</xdr:col>
      <xdr:colOff>0</xdr:colOff>
      <xdr:row>27</xdr:row>
      <xdr:rowOff>0</xdr:rowOff>
    </xdr:to>
    <xdr:graphicFrame>
      <xdr:nvGraphicFramePr>
        <xdr:cNvPr id="1" name="Chart 1"/>
        <xdr:cNvGraphicFramePr/>
      </xdr:nvGraphicFramePr>
      <xdr:xfrm>
        <a:off x="390525" y="5734050"/>
        <a:ext cx="0"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0.67675</cdr:x>
      <cdr:y>0.29875</cdr:y>
    </cdr:from>
    <cdr:to>
      <cdr:x>0.7735</cdr:x>
      <cdr:y>0.29875</cdr:y>
    </cdr:to>
    <cdr:sp>
      <cdr:nvSpPr>
        <cdr:cNvPr id="1" name="Line 1"/>
        <cdr:cNvSpPr>
          <a:spLocks/>
        </cdr:cNvSpPr>
      </cdr:nvSpPr>
      <cdr:spPr>
        <a:xfrm flipH="1">
          <a:off x="619125" y="0"/>
          <a:ext cx="8572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0.67625</cdr:x>
      <cdr:y>0.3665</cdr:y>
    </cdr:from>
    <cdr:to>
      <cdr:x>0.76825</cdr:x>
      <cdr:y>0.3665</cdr:y>
    </cdr:to>
    <cdr:sp>
      <cdr:nvSpPr>
        <cdr:cNvPr id="2" name="Line 2"/>
        <cdr:cNvSpPr>
          <a:spLocks/>
        </cdr:cNvSpPr>
      </cdr:nvSpPr>
      <cdr:spPr>
        <a:xfrm flipH="1">
          <a:off x="619125" y="0"/>
          <a:ext cx="8572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0.6745</cdr:x>
      <cdr:y>0.42775</cdr:y>
    </cdr:from>
    <cdr:to>
      <cdr:x>0.76775</cdr:x>
      <cdr:y>0.42775</cdr:y>
    </cdr:to>
    <cdr:sp>
      <cdr:nvSpPr>
        <cdr:cNvPr id="3" name="Line 3"/>
        <cdr:cNvSpPr>
          <a:spLocks/>
        </cdr:cNvSpPr>
      </cdr:nvSpPr>
      <cdr:spPr>
        <a:xfrm flipH="1">
          <a:off x="619125" y="0"/>
          <a:ext cx="8572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0.6735</cdr:x>
      <cdr:y>0.1925</cdr:y>
    </cdr:from>
    <cdr:to>
      <cdr:x>0.76775</cdr:x>
      <cdr:y>0.194</cdr:y>
    </cdr:to>
    <cdr:sp>
      <cdr:nvSpPr>
        <cdr:cNvPr id="4" name="Line 4"/>
        <cdr:cNvSpPr>
          <a:spLocks/>
        </cdr:cNvSpPr>
      </cdr:nvSpPr>
      <cdr:spPr>
        <a:xfrm flipH="1">
          <a:off x="619125" y="0"/>
          <a:ext cx="8572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0.008</cdr:x>
      <cdr:y>0.07725</cdr:y>
    </cdr:from>
    <cdr:to>
      <cdr:x>0.0095</cdr:x>
      <cdr:y>0.07725</cdr:y>
    </cdr:to>
    <cdr:sp>
      <cdr:nvSpPr>
        <cdr:cNvPr id="5" name="Text 6"/>
        <cdr:cNvSpPr txBox="1">
          <a:spLocks noChangeArrowheads="1"/>
        </cdr:cNvSpPr>
      </cdr:nvSpPr>
      <cdr:spPr>
        <a:xfrm>
          <a:off x="0" y="0"/>
          <a:ext cx="0" cy="0"/>
        </a:xfrm>
        <a:prstGeom prst="rect">
          <a:avLst/>
        </a:prstGeom>
        <a:noFill/>
        <a:ln w="1"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Single: 36 plus seats</a:t>
          </a:r>
        </a:p>
      </cdr:txBody>
    </cdr:sp>
  </cdr:relSizeAnchor>
  <cdr:relSizeAnchor xmlns:cdr="http://schemas.openxmlformats.org/drawingml/2006/chartDrawing">
    <cdr:from>
      <cdr:x>0.1465</cdr:x>
      <cdr:y>0.14</cdr:y>
    </cdr:from>
    <cdr:to>
      <cdr:x>0.14775</cdr:x>
      <cdr:y>0.14</cdr:y>
    </cdr:to>
    <cdr:sp>
      <cdr:nvSpPr>
        <cdr:cNvPr id="6" name="Text 7"/>
        <cdr:cNvSpPr txBox="1">
          <a:spLocks noChangeArrowheads="1"/>
        </cdr:cNvSpPr>
      </cdr:nvSpPr>
      <cdr:spPr>
        <a:xfrm>
          <a:off x="133350" y="0"/>
          <a:ext cx="0" cy="0"/>
        </a:xfrm>
        <a:prstGeom prst="rect">
          <a:avLst/>
        </a:prstGeom>
        <a:noFill/>
        <a:ln w="1"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Double Deckers</a:t>
          </a:r>
        </a:p>
      </cdr:txBody>
    </cdr:sp>
  </cdr:relSizeAnchor>
  <cdr:relSizeAnchor xmlns:cdr="http://schemas.openxmlformats.org/drawingml/2006/chartDrawing">
    <cdr:from>
      <cdr:x>0.1175</cdr:x>
      <cdr:y>0.1845</cdr:y>
    </cdr:from>
    <cdr:to>
      <cdr:x>0.1195</cdr:x>
      <cdr:y>0.1845</cdr:y>
    </cdr:to>
    <cdr:sp>
      <cdr:nvSpPr>
        <cdr:cNvPr id="7" name="Text 8"/>
        <cdr:cNvSpPr txBox="1">
          <a:spLocks noChangeArrowheads="1"/>
        </cdr:cNvSpPr>
      </cdr:nvSpPr>
      <cdr:spPr>
        <a:xfrm>
          <a:off x="104775" y="0"/>
          <a:ext cx="0" cy="0"/>
        </a:xfrm>
        <a:prstGeom prst="rect">
          <a:avLst/>
        </a:prstGeom>
        <a:noFill/>
        <a:ln w="1"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Single: 17-35 seats</a:t>
          </a:r>
        </a:p>
      </cdr:txBody>
    </cdr:sp>
  </cdr:relSizeAnchor>
  <cdr:relSizeAnchor xmlns:cdr="http://schemas.openxmlformats.org/drawingml/2006/chartDrawing">
    <cdr:from>
      <cdr:x>-0.06175</cdr:x>
      <cdr:y>0.124</cdr:y>
    </cdr:from>
    <cdr:to>
      <cdr:x>-0.06175</cdr:x>
      <cdr:y>0.124</cdr:y>
    </cdr:to>
    <cdr:sp>
      <cdr:nvSpPr>
        <cdr:cNvPr id="8" name="Text 9"/>
        <cdr:cNvSpPr txBox="1">
          <a:spLocks noChangeArrowheads="1"/>
        </cdr:cNvSpPr>
      </cdr:nvSpPr>
      <cdr:spPr>
        <a:xfrm>
          <a:off x="-47624" y="0"/>
          <a:ext cx="0" cy="0"/>
        </a:xfrm>
        <a:prstGeom prst="rect">
          <a:avLst/>
        </a:prstGeom>
        <a:noFill/>
        <a:ln w="1"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Single: up to 16 seats</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78</xdr:row>
      <xdr:rowOff>0</xdr:rowOff>
    </xdr:from>
    <xdr:to>
      <xdr:col>14</xdr:col>
      <xdr:colOff>28575</xdr:colOff>
      <xdr:row>78</xdr:row>
      <xdr:rowOff>0</xdr:rowOff>
    </xdr:to>
    <xdr:graphicFrame>
      <xdr:nvGraphicFramePr>
        <xdr:cNvPr id="1" name="Chart 1"/>
        <xdr:cNvGraphicFramePr/>
      </xdr:nvGraphicFramePr>
      <xdr:xfrm>
        <a:off x="704850" y="13325475"/>
        <a:ext cx="923925" cy="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-0.0005</cdr:y>
    </cdr:from>
    <cdr:to>
      <cdr:x>0.121</cdr:x>
      <cdr:y>0.0355</cdr:y>
    </cdr:to>
    <cdr:sp>
      <cdr:nvSpPr>
        <cdr:cNvPr id="1" name="Text Box 20"/>
        <cdr:cNvSpPr txBox="1">
          <a:spLocks noChangeArrowheads="1"/>
        </cdr:cNvSpPr>
      </cdr:nvSpPr>
      <cdr:spPr>
        <a:xfrm>
          <a:off x="0" y="0"/>
          <a:ext cx="1352550" cy="228600"/>
        </a:xfrm>
        <a:prstGeom prst="rect">
          <a:avLst/>
        </a:prstGeom>
        <a:noFill/>
        <a:ln w="9525" cmpd="sng">
          <a:noFill/>
        </a:ln>
      </cdr:spPr>
      <cdr:txBody>
        <a:bodyPr vertOverflow="clip" wrap="square" lIns="36576" tIns="27432" rIns="0" bIns="0"/>
        <a:p>
          <a:pPr algn="l">
            <a:defRPr/>
          </a:pPr>
          <a:r>
            <a:rPr lang="en-US" cap="none" sz="1400" b="1" i="0" u="none" baseline="0">
              <a:solidFill>
                <a:srgbClr val="000000"/>
              </a:solidFill>
              <a:latin typeface="Arial"/>
              <a:ea typeface="Arial"/>
              <a:cs typeface="Arial"/>
            </a:rPr>
            <a:t>Thousand</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0.95975</cdr:x>
      <cdr:y>0.25225</cdr:y>
    </cdr:from>
    <cdr:to>
      <cdr:x>0.9745</cdr:x>
      <cdr:y>0.31</cdr:y>
    </cdr:to>
    <cdr:sp fLocksText="0">
      <cdr:nvSpPr>
        <cdr:cNvPr id="1" name="Text Box 1"/>
        <cdr:cNvSpPr txBox="1">
          <a:spLocks noChangeArrowheads="1"/>
        </cdr:cNvSpPr>
      </cdr:nvSpPr>
      <cdr:spPr>
        <a:xfrm>
          <a:off x="10791825" y="1438275"/>
          <a:ext cx="161925" cy="3333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1</xdr:row>
      <xdr:rowOff>123825</xdr:rowOff>
    </xdr:from>
    <xdr:to>
      <xdr:col>18</xdr:col>
      <xdr:colOff>571500</xdr:colOff>
      <xdr:row>34</xdr:row>
      <xdr:rowOff>28575</xdr:rowOff>
    </xdr:to>
    <xdr:graphicFrame>
      <xdr:nvGraphicFramePr>
        <xdr:cNvPr id="1" name="Chart 1"/>
        <xdr:cNvGraphicFramePr/>
      </xdr:nvGraphicFramePr>
      <xdr:xfrm>
        <a:off x="257175" y="381000"/>
        <a:ext cx="11287125" cy="6467475"/>
      </xdr:xfrm>
      <a:graphic>
        <a:graphicData uri="http://schemas.openxmlformats.org/drawingml/2006/chart">
          <c:chart xmlns:c="http://schemas.openxmlformats.org/drawingml/2006/chart" r:id="rId1"/>
        </a:graphicData>
      </a:graphic>
    </xdr:graphicFrame>
    <xdr:clientData/>
  </xdr:twoCellAnchor>
  <xdr:twoCellAnchor>
    <xdr:from>
      <xdr:col>0</xdr:col>
      <xdr:colOff>180975</xdr:colOff>
      <xdr:row>39</xdr:row>
      <xdr:rowOff>9525</xdr:rowOff>
    </xdr:from>
    <xdr:to>
      <xdr:col>18</xdr:col>
      <xdr:colOff>581025</xdr:colOff>
      <xdr:row>77</xdr:row>
      <xdr:rowOff>104775</xdr:rowOff>
    </xdr:to>
    <xdr:graphicFrame>
      <xdr:nvGraphicFramePr>
        <xdr:cNvPr id="2" name="Chart 59"/>
        <xdr:cNvGraphicFramePr/>
      </xdr:nvGraphicFramePr>
      <xdr:xfrm>
        <a:off x="180975" y="7791450"/>
        <a:ext cx="11372850" cy="6429375"/>
      </xdr:xfrm>
      <a:graphic>
        <a:graphicData uri="http://schemas.openxmlformats.org/drawingml/2006/chart">
          <c:chart xmlns:c="http://schemas.openxmlformats.org/drawingml/2006/chart" r:id="rId2"/>
        </a:graphicData>
      </a:graphic>
    </xdr:graphicFrame>
    <xdr:clientData/>
  </xdr:twoCellAnchor>
  <xdr:twoCellAnchor>
    <xdr:from>
      <xdr:col>0</xdr:col>
      <xdr:colOff>323850</xdr:colOff>
      <xdr:row>84</xdr:row>
      <xdr:rowOff>19050</xdr:rowOff>
    </xdr:from>
    <xdr:to>
      <xdr:col>18</xdr:col>
      <xdr:colOff>600075</xdr:colOff>
      <xdr:row>119</xdr:row>
      <xdr:rowOff>66675</xdr:rowOff>
    </xdr:to>
    <xdr:graphicFrame>
      <xdr:nvGraphicFramePr>
        <xdr:cNvPr id="3" name="Chart 1025"/>
        <xdr:cNvGraphicFramePr/>
      </xdr:nvGraphicFramePr>
      <xdr:xfrm>
        <a:off x="323850" y="15344775"/>
        <a:ext cx="11249025" cy="571500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208542\Application%20Data\Objective\Objects\Government%20support%20on%20local%20bus%20services%20by%20are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Z604868\Local%20Settings\Temporary%20Internet%20Files\OLK38\Regional%20-%20Tables%2015%20and%2016%20-%20OL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0429a\datashare\ETLLD\Transport%20Stats\_Travel%20Diary%20publication\Travel%20Diary%202011%20publication\Travel%20Diary%2020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U419207\Objective\Objects\WinTalk\b3735ec4-09f1-46b1-af10-56bd32bfbb83\chapter01%20-%20road%20transport%20vehicles%20interactive%20cha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overnment Support - Local bu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s 15 - 16 - OLD"/>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ents"/>
      <sheetName val="Figure 1"/>
      <sheetName val="Figure 2"/>
      <sheetName val="Figure 3"/>
      <sheetName val="Figure 4"/>
      <sheetName val="Figure 5"/>
      <sheetName val="Chart data"/>
      <sheetName val="Tables 1-3"/>
      <sheetName val="Tables 4-6"/>
      <sheetName val="Tables 7-11"/>
      <sheetName val="Table 12"/>
      <sheetName val="Table 13"/>
      <sheetName val="Table 14"/>
      <sheetName val="Table 15"/>
      <sheetName val="Table 16"/>
      <sheetName val="Table 17"/>
      <sheetName val="Data - Figs 1,3-7,9-12"/>
      <sheetName val="Data - Figs 14-15"/>
      <sheetName val="Sheet1"/>
      <sheetName val="Chart3"/>
      <sheetName val="Chart1"/>
      <sheetName val="Chart1 (2)"/>
      <sheetName val="Figure 15 - OLD"/>
      <sheetName val="Figure 1 - OLD"/>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mments"/>
      <sheetName val="Fig1.1"/>
      <sheetName val="fig 1.2- 1.3"/>
      <sheetName val="Time Series"/>
      <sheetName val="Geographies"/>
      <sheetName val="L"/>
      <sheetName val="DB"/>
      <sheetName val="L_G"/>
      <sheetName val="DB_G"/>
      <sheetName val="T1.1-T1.2"/>
      <sheetName val="T1.3"/>
      <sheetName val="T1.4"/>
      <sheetName val="T1.5-T1.6"/>
      <sheetName val="T1.7-T1.9"/>
      <sheetName val="T1.10-T1.11"/>
      <sheetName val="T1.12-1.13"/>
      <sheetName val="T1.14"/>
      <sheetName val="T1.15-1.16"/>
      <sheetName val="T1.17-T1.18"/>
      <sheetName val="T1.19-T1.20"/>
      <sheetName val="T1.21"/>
      <sheetName val="sheet3"/>
      <sheetName val="T1.22"/>
      <sheetName val="Sheet2"/>
      <sheetName val="deleted tables"/>
      <sheetName val="T1.23-T1.25"/>
    </sheetNames>
    <sheetDataSet>
      <sheetData sheetId="5">
        <row r="2">
          <cell r="E2" t="str">
            <v>by taxation group</v>
          </cell>
        </row>
        <row r="3">
          <cell r="E3" t="str">
            <v>by body type</v>
          </cell>
        </row>
        <row r="4">
          <cell r="E4" t="str">
            <v>by method of propulsion</v>
          </cell>
        </row>
        <row r="5">
          <cell r="E5" t="str">
            <v/>
          </cell>
        </row>
        <row r="6">
          <cell r="E6" t="str">
            <v/>
          </cell>
        </row>
        <row r="7">
          <cell r="E7" t="str">
            <v/>
          </cell>
        </row>
        <row r="8">
          <cell r="E8" t="str">
            <v/>
          </cell>
        </row>
        <row r="9">
          <cell r="E9"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22"/>
  <sheetViews>
    <sheetView tabSelected="1" zoomScalePageLayoutView="0" workbookViewId="0" topLeftCell="A1">
      <selection activeCell="J15" sqref="J15"/>
    </sheetView>
  </sheetViews>
  <sheetFormatPr defaultColWidth="9.140625" defaultRowHeight="12.75"/>
  <cols>
    <col min="1" max="1" width="13.57421875" style="0" customWidth="1"/>
  </cols>
  <sheetData>
    <row r="1" spans="1:2" ht="20.25">
      <c r="A1" s="470" t="s">
        <v>343</v>
      </c>
      <c r="B1" s="449"/>
    </row>
    <row r="2" spans="1:2" ht="15">
      <c r="A2" s="471" t="s">
        <v>356</v>
      </c>
      <c r="B2" s="381" t="s">
        <v>344</v>
      </c>
    </row>
    <row r="3" spans="1:2" ht="15">
      <c r="A3" s="471" t="s">
        <v>357</v>
      </c>
      <c r="B3" s="381" t="s">
        <v>358</v>
      </c>
    </row>
    <row r="4" spans="1:2" ht="15">
      <c r="A4" s="471" t="s">
        <v>360</v>
      </c>
      <c r="B4" s="381" t="s">
        <v>359</v>
      </c>
    </row>
    <row r="5" spans="1:2" ht="15">
      <c r="A5" s="471" t="s">
        <v>361</v>
      </c>
      <c r="B5" s="381" t="s">
        <v>340</v>
      </c>
    </row>
    <row r="6" spans="1:2" ht="15">
      <c r="A6" s="471" t="s">
        <v>363</v>
      </c>
      <c r="B6" s="381" t="s">
        <v>365</v>
      </c>
    </row>
    <row r="7" spans="1:2" ht="15">
      <c r="A7" s="471" t="s">
        <v>362</v>
      </c>
      <c r="B7" s="381" t="s">
        <v>366</v>
      </c>
    </row>
    <row r="8" spans="1:2" ht="15">
      <c r="A8" s="471" t="s">
        <v>364</v>
      </c>
      <c r="B8" s="381" t="s">
        <v>367</v>
      </c>
    </row>
    <row r="9" spans="1:2" ht="15">
      <c r="A9" s="471" t="s">
        <v>345</v>
      </c>
      <c r="B9" s="381" t="s">
        <v>368</v>
      </c>
    </row>
    <row r="10" spans="1:2" ht="15">
      <c r="A10" s="471" t="s">
        <v>346</v>
      </c>
      <c r="B10" s="381" t="s">
        <v>369</v>
      </c>
    </row>
    <row r="11" spans="1:2" ht="15">
      <c r="A11" s="471" t="s">
        <v>347</v>
      </c>
      <c r="B11" s="381" t="s">
        <v>370</v>
      </c>
    </row>
    <row r="12" spans="1:2" ht="15">
      <c r="A12" s="471" t="s">
        <v>348</v>
      </c>
      <c r="B12" s="381" t="s">
        <v>371</v>
      </c>
    </row>
    <row r="13" spans="1:2" ht="15">
      <c r="A13" s="471" t="s">
        <v>349</v>
      </c>
      <c r="B13" s="381" t="s">
        <v>372</v>
      </c>
    </row>
    <row r="14" spans="1:2" ht="15">
      <c r="A14" s="471" t="s">
        <v>350</v>
      </c>
      <c r="B14" s="381" t="s">
        <v>373</v>
      </c>
    </row>
    <row r="15" spans="1:2" ht="15">
      <c r="A15" s="471" t="s">
        <v>351</v>
      </c>
      <c r="B15" s="381" t="s">
        <v>374</v>
      </c>
    </row>
    <row r="16" spans="1:2" ht="15">
      <c r="A16" s="509" t="s">
        <v>352</v>
      </c>
      <c r="B16" s="381" t="s">
        <v>341</v>
      </c>
    </row>
    <row r="17" spans="1:2" ht="15">
      <c r="A17" s="509" t="s">
        <v>353</v>
      </c>
      <c r="B17" s="381" t="s">
        <v>375</v>
      </c>
    </row>
    <row r="18" spans="1:2" ht="15">
      <c r="A18" s="509" t="s">
        <v>354</v>
      </c>
      <c r="B18" s="381" t="s">
        <v>376</v>
      </c>
    </row>
    <row r="19" spans="1:2" ht="15">
      <c r="A19" s="509" t="s">
        <v>355</v>
      </c>
      <c r="B19" s="381" t="s">
        <v>381</v>
      </c>
    </row>
    <row r="20" spans="1:2" ht="15">
      <c r="A20" s="509" t="s">
        <v>377</v>
      </c>
      <c r="B20" s="381" t="s">
        <v>380</v>
      </c>
    </row>
    <row r="21" spans="1:2" ht="15">
      <c r="A21" s="471" t="s">
        <v>378</v>
      </c>
      <c r="B21" s="381" t="s">
        <v>382</v>
      </c>
    </row>
    <row r="22" spans="1:2" ht="15">
      <c r="A22" s="471" t="s">
        <v>379</v>
      </c>
      <c r="B22" s="381" t="s">
        <v>369</v>
      </c>
    </row>
  </sheetData>
  <sheetProtection/>
  <hyperlinks>
    <hyperlink ref="A2" location="'Table 2.1 a and b'!A1" display="Table 2.1a"/>
    <hyperlink ref="A3" location="'Table 2.1 a and b'!A1" display="Table 2.1b"/>
    <hyperlink ref="A4" location="'Table 2.2'!A1" display="Table 2.2a"/>
    <hyperlink ref="A5" location="'Table 2.2'!A1" display="Table 2.2b"/>
    <hyperlink ref="A6" location="'Table 2.3'!A1" display="Table 2.3a"/>
    <hyperlink ref="A7" location="'Table 2.3'!A1" display="Table 2.3b"/>
    <hyperlink ref="A8" location="'Table 2.3'!A1" display="Table 2.3c"/>
    <hyperlink ref="A9" location="'Table 2.4 - 2.7'!A1" display="Table 2.4"/>
    <hyperlink ref="A10" location="'Table 2.4 - 2.7'!A1" display="Table 2.5"/>
    <hyperlink ref="A11" location="'Table 2.4 - 2.7'!A1" display="Table 2.6"/>
    <hyperlink ref="A12" location="'Table 2.4 - 2.7'!A1" display="Table 2.7"/>
    <hyperlink ref="A13" location="'Table 2.8 -2.9'!A1" display="Table 2.8"/>
    <hyperlink ref="A14" location="'Table 2.8-2.9'!A1" display="Table 2.9"/>
    <hyperlink ref="A15" location="'Table 2.10'!A1" display="Table 2.10"/>
    <hyperlink ref="A16" location="'Table 2.11-2.12'!A1" display="Table 2.11"/>
    <hyperlink ref="A17" location="'Table 2.11-2.12'!A1" display="Table 2.12"/>
    <hyperlink ref="A18" location="'Table 2.13-2.14'!A1" display="Table 2.13"/>
    <hyperlink ref="A19" location="'Table 2.13-2.14'!A1" display="Table 2.14"/>
    <hyperlink ref="A20" location="'Figs 2.1-2.3'!A1" display="Figure 2.1"/>
    <hyperlink ref="A21" location="'Figs 2.1-2.3'!A1" display="Figure 2.2"/>
    <hyperlink ref="A22" location="'Figs 2.1-2.3'!A1" display="Figure 2.3"/>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R84"/>
  <sheetViews>
    <sheetView zoomScale="75" zoomScaleNormal="75" zoomScalePageLayoutView="0" workbookViewId="0" topLeftCell="A1">
      <selection activeCell="A1" sqref="A1"/>
    </sheetView>
  </sheetViews>
  <sheetFormatPr defaultColWidth="9.140625" defaultRowHeight="12.75"/>
  <sheetData>
    <row r="1" s="381" customFormat="1" ht="20.25">
      <c r="A1" s="443" t="s">
        <v>287</v>
      </c>
    </row>
    <row r="2" ht="23.25">
      <c r="A2" s="382"/>
    </row>
    <row r="3" ht="23.25">
      <c r="A3" s="382"/>
    </row>
    <row r="6" ht="87.75" customHeight="1"/>
    <row r="36" ht="15">
      <c r="B36" s="381"/>
    </row>
    <row r="39" ht="22.5" customHeight="1">
      <c r="A39" s="443" t="s">
        <v>286</v>
      </c>
    </row>
    <row r="40" ht="15" customHeight="1"/>
    <row r="41" s="381" customFormat="1" ht="24.75" customHeight="1"/>
    <row r="49" ht="12.75">
      <c r="R49" t="s">
        <v>87</v>
      </c>
    </row>
    <row r="81" ht="18">
      <c r="B81" s="444" t="s">
        <v>285</v>
      </c>
    </row>
    <row r="82" ht="6" customHeight="1"/>
    <row r="84" spans="1:12" ht="20.25">
      <c r="A84" s="443" t="s">
        <v>293</v>
      </c>
      <c r="B84" s="381"/>
      <c r="C84" s="381"/>
      <c r="D84" s="381"/>
      <c r="E84" s="381"/>
      <c r="F84" s="381"/>
      <c r="G84" s="381"/>
      <c r="H84" s="381"/>
      <c r="I84" s="381"/>
      <c r="J84" s="381"/>
      <c r="K84" s="381"/>
      <c r="L84" s="381"/>
    </row>
  </sheetData>
  <sheetProtection/>
  <printOptions/>
  <pageMargins left="0.5511811023622047" right="0.5511811023622047" top="0.5905511811023623" bottom="0.3937007874015748" header="0.5118110236220472" footer="0.5118110236220472"/>
  <pageSetup fitToHeight="1" fitToWidth="1" horizontalDpi="600" verticalDpi="600" orientation="portrait" paperSize="9" scale="48" r:id="rId2"/>
  <headerFooter alignWithMargins="0">
    <oddHeader>&amp;R&amp;"Arial,Bold"&amp;20BUS AND COACH TRAVEL</oddHeader>
  </headerFooter>
  <drawing r:id="rId1"/>
</worksheet>
</file>

<file path=xl/worksheets/sheet11.xml><?xml version="1.0" encoding="utf-8"?>
<worksheet xmlns="http://schemas.openxmlformats.org/spreadsheetml/2006/main" xmlns:r="http://schemas.openxmlformats.org/officeDocument/2006/relationships">
  <dimension ref="B2:K43"/>
  <sheetViews>
    <sheetView zoomScalePageLayoutView="0" workbookViewId="0" topLeftCell="A1">
      <selection activeCell="A1" sqref="A1"/>
    </sheetView>
  </sheetViews>
  <sheetFormatPr defaultColWidth="9.140625" defaultRowHeight="12.75"/>
  <cols>
    <col min="1" max="1" width="1.7109375" style="0" customWidth="1"/>
  </cols>
  <sheetData>
    <row r="2" ht="12.75">
      <c r="B2" t="s">
        <v>292</v>
      </c>
    </row>
    <row r="3" ht="12.75">
      <c r="B3" t="s">
        <v>291</v>
      </c>
    </row>
    <row r="5" spans="4:8" ht="12.75">
      <c r="D5" t="s">
        <v>290</v>
      </c>
      <c r="F5" t="s">
        <v>289</v>
      </c>
      <c r="H5" t="s">
        <v>288</v>
      </c>
    </row>
    <row r="6" spans="3:8" ht="12.75">
      <c r="C6" t="s">
        <v>198</v>
      </c>
      <c r="D6" s="388">
        <v>494</v>
      </c>
      <c r="F6" s="389">
        <v>350</v>
      </c>
      <c r="H6">
        <v>155</v>
      </c>
    </row>
    <row r="7" spans="3:8" ht="12.75">
      <c r="C7" t="s">
        <v>199</v>
      </c>
      <c r="D7" s="388">
        <v>467</v>
      </c>
      <c r="F7" s="389">
        <v>368</v>
      </c>
      <c r="H7">
        <v>166</v>
      </c>
    </row>
    <row r="8" spans="3:8" ht="12.75">
      <c r="C8" t="s">
        <v>200</v>
      </c>
      <c r="D8" s="388">
        <v>438</v>
      </c>
      <c r="F8" s="389">
        <v>368</v>
      </c>
      <c r="H8">
        <v>178</v>
      </c>
    </row>
    <row r="9" spans="3:8" ht="12.75">
      <c r="C9" t="s">
        <v>201</v>
      </c>
      <c r="D9" s="388">
        <v>413</v>
      </c>
      <c r="F9" s="389">
        <v>358</v>
      </c>
      <c r="H9">
        <v>160</v>
      </c>
    </row>
    <row r="10" spans="3:8" ht="12.75">
      <c r="C10" t="s">
        <v>202</v>
      </c>
      <c r="D10" s="388">
        <v>431</v>
      </c>
      <c r="F10" s="389">
        <v>362</v>
      </c>
      <c r="H10">
        <v>131</v>
      </c>
    </row>
    <row r="11" spans="3:8" ht="12.75">
      <c r="C11" t="s">
        <v>68</v>
      </c>
      <c r="D11" s="388">
        <v>458</v>
      </c>
      <c r="F11" s="389">
        <v>369</v>
      </c>
      <c r="H11" s="390">
        <v>161</v>
      </c>
    </row>
    <row r="12" spans="3:8" ht="12.75">
      <c r="C12" t="s">
        <v>69</v>
      </c>
      <c r="D12" s="388">
        <v>466</v>
      </c>
      <c r="F12" s="389">
        <v>368</v>
      </c>
      <c r="H12" s="390">
        <v>145</v>
      </c>
    </row>
    <row r="13" spans="3:8" ht="12.75">
      <c r="C13" t="s">
        <v>70</v>
      </c>
      <c r="D13" s="388">
        <v>471</v>
      </c>
      <c r="F13" s="390">
        <v>374</v>
      </c>
      <c r="H13" s="390">
        <v>143</v>
      </c>
    </row>
    <row r="14" spans="3:8" ht="12.75">
      <c r="C14" t="s">
        <v>71</v>
      </c>
      <c r="D14" s="290">
        <v>478</v>
      </c>
      <c r="F14" s="390">
        <v>369</v>
      </c>
      <c r="H14" s="390">
        <v>166</v>
      </c>
    </row>
    <row r="15" spans="3:7" ht="12.75">
      <c r="C15" t="s">
        <v>72</v>
      </c>
      <c r="D15" s="387">
        <v>479</v>
      </c>
      <c r="E15" s="384">
        <f>'Table 2.2'!R$6</f>
        <v>459.26817353667303</v>
      </c>
      <c r="F15" s="386">
        <v>357</v>
      </c>
      <c r="G15" s="383">
        <f>'Table 2.3'!R$5</f>
        <v>359.32941923504796</v>
      </c>
    </row>
    <row r="16" spans="3:7" ht="12.75">
      <c r="C16" t="s">
        <v>73</v>
      </c>
      <c r="E16" s="384">
        <f>'Table 2.2'!S$6</f>
        <v>465.391119683515</v>
      </c>
      <c r="G16" s="383">
        <f>'Table 2.3'!S$5</f>
        <v>374.23640543753197</v>
      </c>
    </row>
    <row r="17" spans="3:11" ht="12.75">
      <c r="C17" t="s">
        <v>74</v>
      </c>
      <c r="E17" s="384">
        <f>'Table 2.2'!T$6</f>
        <v>475.886479740522</v>
      </c>
      <c r="G17" s="383">
        <f>'Table 2.3'!T$5</f>
        <v>384.49875374544297</v>
      </c>
      <c r="K17" s="385"/>
    </row>
    <row r="18" spans="3:7" ht="12.75">
      <c r="C18" t="s">
        <v>75</v>
      </c>
      <c r="E18" s="384">
        <f>'Table 2.2'!U$6</f>
        <v>487.300443894458</v>
      </c>
      <c r="G18" s="383">
        <f>'Table 2.3'!U$5</f>
        <v>396.890380687679</v>
      </c>
    </row>
    <row r="19" spans="3:9" ht="12.75">
      <c r="C19" t="s">
        <v>76</v>
      </c>
      <c r="E19" s="384">
        <f>'Table 2.2'!V$6</f>
        <v>483.65616132549</v>
      </c>
      <c r="G19" s="383">
        <f>'Table 2.3'!V$5</f>
        <v>385.80879392943905</v>
      </c>
      <c r="H19" s="385"/>
      <c r="I19" s="385"/>
    </row>
    <row r="20" spans="3:7" ht="12.75">
      <c r="C20" t="s">
        <v>77</v>
      </c>
      <c r="E20" s="384">
        <f>'Table 2.2'!W$6</f>
        <v>458.084097839514</v>
      </c>
      <c r="G20" s="383">
        <f>'Table 2.3'!W$5</f>
        <v>376.74322197564504</v>
      </c>
    </row>
    <row r="21" spans="3:7" ht="12.75">
      <c r="C21" t="s">
        <v>78</v>
      </c>
      <c r="E21" s="384">
        <f>'Table 2.2'!X$6</f>
        <v>430.30161450458996</v>
      </c>
      <c r="G21" s="383">
        <f>'Table 2.3'!X$5</f>
        <v>346.151258826158</v>
      </c>
    </row>
    <row r="22" spans="3:7" ht="12.75">
      <c r="C22" t="s">
        <v>79</v>
      </c>
      <c r="E22" s="384">
        <f>'Table 2.2'!Y$6</f>
        <v>435.77793608141</v>
      </c>
      <c r="G22" s="383">
        <f>'Table 2.3'!Y$5</f>
        <v>338.0739634912909</v>
      </c>
    </row>
    <row r="23" spans="3:7" ht="12.75">
      <c r="C23" s="251" t="s">
        <v>182</v>
      </c>
      <c r="E23" s="384">
        <f>'Table 2.2'!Z$6</f>
        <v>421.107265883442</v>
      </c>
      <c r="G23" s="383">
        <f>'Table 2.3'!Z$5</f>
        <v>327.0461934080321</v>
      </c>
    </row>
    <row r="24" spans="3:7" ht="12.75">
      <c r="C24" s="251" t="s">
        <v>301</v>
      </c>
      <c r="E24" s="384">
        <f>'Table 2.2'!AA$6</f>
        <v>421.958369190621</v>
      </c>
      <c r="G24" s="383">
        <f>'Table 2.3'!AA$5</f>
        <v>331.683644876518</v>
      </c>
    </row>
    <row r="25" spans="3:7" ht="12.75">
      <c r="C25" s="251" t="s">
        <v>342</v>
      </c>
      <c r="E25" s="384">
        <f>'Table 2.2'!AB$6</f>
        <v>415.649542802098</v>
      </c>
      <c r="G25" s="383">
        <f>'Table 2.3'!AB$5</f>
        <v>330.107742395706</v>
      </c>
    </row>
    <row r="26" spans="3:7" ht="12.75">
      <c r="C26" s="251" t="s">
        <v>426</v>
      </c>
      <c r="E26" s="384">
        <f>'Table 2.2'!AC$6</f>
        <v>409.103060309201</v>
      </c>
      <c r="G26" s="383">
        <f>'Table 2.3'!AC$5</f>
        <v>328.222020333274</v>
      </c>
    </row>
    <row r="29" ht="12.75">
      <c r="B29" t="s">
        <v>296</v>
      </c>
    </row>
    <row r="31" spans="3:6" ht="12.75">
      <c r="C31" t="s">
        <v>297</v>
      </c>
      <c r="D31" t="s">
        <v>298</v>
      </c>
      <c r="E31" t="s">
        <v>299</v>
      </c>
      <c r="F31" t="s">
        <v>300</v>
      </c>
    </row>
    <row r="32" spans="3:6" ht="12.75">
      <c r="C32" t="s">
        <v>72</v>
      </c>
      <c r="D32">
        <v>5.1</v>
      </c>
      <c r="E32">
        <v>2.4</v>
      </c>
      <c r="F32">
        <v>1.5</v>
      </c>
    </row>
    <row r="33" spans="3:6" ht="12.75">
      <c r="C33" t="s">
        <v>73</v>
      </c>
      <c r="D33">
        <v>5.1</v>
      </c>
      <c r="E33">
        <v>2.5</v>
      </c>
      <c r="F33">
        <v>1.5</v>
      </c>
    </row>
    <row r="34" spans="3:6" ht="12.75">
      <c r="C34" t="s">
        <v>74</v>
      </c>
      <c r="D34">
        <v>5.3</v>
      </c>
      <c r="E34">
        <v>2.6</v>
      </c>
      <c r="F34">
        <v>1.4</v>
      </c>
    </row>
    <row r="35" spans="3:6" ht="12.75">
      <c r="C35" t="s">
        <v>75</v>
      </c>
      <c r="D35">
        <v>5.4</v>
      </c>
      <c r="E35">
        <v>2.9</v>
      </c>
      <c r="F35">
        <v>1.6</v>
      </c>
    </row>
    <row r="36" spans="3:6" ht="12.75">
      <c r="C36" t="s">
        <v>76</v>
      </c>
      <c r="D36">
        <v>5.4</v>
      </c>
      <c r="E36">
        <v>2.8</v>
      </c>
      <c r="F36">
        <v>1.5</v>
      </c>
    </row>
    <row r="37" spans="3:6" ht="12.75">
      <c r="C37" t="s">
        <v>77</v>
      </c>
      <c r="D37">
        <v>5</v>
      </c>
      <c r="E37">
        <v>3</v>
      </c>
      <c r="F37">
        <v>1.5</v>
      </c>
    </row>
    <row r="38" spans="3:6" ht="12.75">
      <c r="C38" t="s">
        <v>78</v>
      </c>
      <c r="D38">
        <v>4.8</v>
      </c>
      <c r="E38">
        <v>2.9</v>
      </c>
      <c r="F38">
        <v>1.5</v>
      </c>
    </row>
    <row r="39" spans="3:4" ht="12.75">
      <c r="C39" t="s">
        <v>79</v>
      </c>
      <c r="D39">
        <v>4.9</v>
      </c>
    </row>
    <row r="40" spans="3:4" ht="12.75">
      <c r="C40" t="s">
        <v>182</v>
      </c>
      <c r="D40">
        <v>4.7</v>
      </c>
    </row>
    <row r="41" spans="3:4" ht="12.75">
      <c r="C41" s="251" t="s">
        <v>301</v>
      </c>
      <c r="D41">
        <v>4.6</v>
      </c>
    </row>
    <row r="42" spans="3:4" ht="12.75">
      <c r="C42" s="251" t="s">
        <v>342</v>
      </c>
      <c r="D42">
        <v>4.3</v>
      </c>
    </row>
    <row r="43" spans="3:4" ht="12.75">
      <c r="C43" s="251" t="s">
        <v>426</v>
      </c>
      <c r="D43" s="508">
        <f>'Table 2.1 a and b'!N6</f>
        <v>4.25832395238095</v>
      </c>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P68"/>
  <sheetViews>
    <sheetView zoomScale="70" zoomScaleNormal="70" zoomScalePageLayoutView="85" workbookViewId="0" topLeftCell="A1">
      <selection activeCell="S18" sqref="S18"/>
    </sheetView>
  </sheetViews>
  <sheetFormatPr defaultColWidth="9.140625" defaultRowHeight="12.75"/>
  <cols>
    <col min="1" max="1" width="5.8515625" style="172" customWidth="1"/>
    <col min="2" max="2" width="28.28125" style="172" customWidth="1"/>
    <col min="3" max="3" width="13.28125" style="172" hidden="1" customWidth="1"/>
    <col min="4" max="4" width="10.28125" style="172" hidden="1" customWidth="1"/>
    <col min="5" max="5" width="9.7109375" style="172" hidden="1" customWidth="1"/>
    <col min="6" max="14" width="9.7109375" style="172" customWidth="1"/>
    <col min="15" max="15" width="11.421875" style="172" customWidth="1"/>
    <col min="16" max="16" width="13.140625" style="172" customWidth="1"/>
    <col min="17" max="16384" width="9.140625" style="172" customWidth="1"/>
  </cols>
  <sheetData>
    <row r="1" spans="1:16" s="109" customFormat="1" ht="18.75">
      <c r="A1" s="108" t="s">
        <v>236</v>
      </c>
      <c r="B1" s="108"/>
      <c r="C1" s="108"/>
      <c r="D1" s="108"/>
      <c r="E1" s="108"/>
      <c r="F1" s="108"/>
      <c r="G1" s="108"/>
      <c r="H1" s="108"/>
      <c r="I1" s="108"/>
      <c r="J1" s="108"/>
      <c r="K1" s="108"/>
      <c r="L1" s="108"/>
      <c r="M1" s="108"/>
      <c r="N1" s="108"/>
      <c r="O1" s="248"/>
      <c r="P1" s="248"/>
    </row>
    <row r="2" spans="1:16" s="92" customFormat="1" ht="15.75">
      <c r="A2" s="65"/>
      <c r="B2" s="65"/>
      <c r="C2" s="515" t="s">
        <v>72</v>
      </c>
      <c r="D2" s="517" t="s">
        <v>73</v>
      </c>
      <c r="E2" s="517" t="s">
        <v>74</v>
      </c>
      <c r="F2" s="517" t="s">
        <v>75</v>
      </c>
      <c r="G2" s="517" t="s">
        <v>76</v>
      </c>
      <c r="H2" s="517" t="s">
        <v>77</v>
      </c>
      <c r="I2" s="517" t="s">
        <v>78</v>
      </c>
      <c r="J2" s="517" t="s">
        <v>79</v>
      </c>
      <c r="K2" s="517" t="s">
        <v>182</v>
      </c>
      <c r="L2" s="517" t="s">
        <v>301</v>
      </c>
      <c r="M2" s="517" t="s">
        <v>342</v>
      </c>
      <c r="N2" s="517" t="s">
        <v>426</v>
      </c>
      <c r="O2" s="519" t="s">
        <v>80</v>
      </c>
      <c r="P2" s="520"/>
    </row>
    <row r="3" spans="1:16" s="92" customFormat="1" ht="21" customHeight="1" thickBot="1">
      <c r="A3" s="66"/>
      <c r="B3" s="66"/>
      <c r="C3" s="516"/>
      <c r="D3" s="518"/>
      <c r="E3" s="518"/>
      <c r="F3" s="518"/>
      <c r="G3" s="518"/>
      <c r="H3" s="518"/>
      <c r="I3" s="518"/>
      <c r="J3" s="521"/>
      <c r="K3" s="521"/>
      <c r="L3" s="521"/>
      <c r="M3" s="521"/>
      <c r="N3" s="521"/>
      <c r="O3" s="217" t="s">
        <v>81</v>
      </c>
      <c r="P3" s="218" t="s">
        <v>82</v>
      </c>
    </row>
    <row r="4" spans="1:16" ht="15.75" thickTop="1">
      <c r="A4" s="64"/>
      <c r="B4" s="64"/>
      <c r="C4" s="64"/>
      <c r="D4" s="64"/>
      <c r="E4" s="64"/>
      <c r="F4" s="64"/>
      <c r="G4" s="64"/>
      <c r="H4" s="64"/>
      <c r="I4" s="64"/>
      <c r="J4" s="64"/>
      <c r="K4" s="64"/>
      <c r="L4" s="64"/>
      <c r="M4" s="64"/>
      <c r="N4" s="64"/>
      <c r="O4" s="105"/>
      <c r="P4" s="41"/>
    </row>
    <row r="5" spans="1:16" ht="15.75">
      <c r="A5" s="108" t="s">
        <v>112</v>
      </c>
      <c r="B5" s="108"/>
      <c r="C5" s="64"/>
      <c r="D5" s="64"/>
      <c r="E5" s="64"/>
      <c r="F5" s="64"/>
      <c r="G5" s="64"/>
      <c r="J5" s="69"/>
      <c r="N5" s="69" t="s">
        <v>90</v>
      </c>
      <c r="O5" s="105"/>
      <c r="P5" s="219"/>
    </row>
    <row r="6" spans="1:16" ht="15">
      <c r="A6" s="64"/>
      <c r="B6" s="41" t="s">
        <v>84</v>
      </c>
      <c r="C6" s="64">
        <v>5.1</v>
      </c>
      <c r="D6" s="64">
        <v>5.1</v>
      </c>
      <c r="E6" s="64">
        <v>5.3</v>
      </c>
      <c r="F6" s="77">
        <v>5.356226099567101</v>
      </c>
      <c r="G6" s="77">
        <v>5.39165344945698</v>
      </c>
      <c r="H6" s="77">
        <v>5.00596695739348</v>
      </c>
      <c r="I6" s="77">
        <v>4.791107047619049</v>
      </c>
      <c r="J6" s="77">
        <v>4.79250194871795</v>
      </c>
      <c r="K6" s="77">
        <v>4.63339901638712</v>
      </c>
      <c r="L6" s="77">
        <v>4.5604447582417595</v>
      </c>
      <c r="M6" s="77">
        <v>4.30800952636253</v>
      </c>
      <c r="N6" s="77">
        <v>4.25832395238095</v>
      </c>
      <c r="O6" s="454">
        <f>(N6-M6)/M6*100</f>
        <v>-1.1533301789964203</v>
      </c>
      <c r="P6" s="455">
        <f>(N6-I6)/I6*100</f>
        <v>-11.120250287516892</v>
      </c>
    </row>
    <row r="7" spans="1:16" ht="15">
      <c r="A7" s="64"/>
      <c r="B7" s="41" t="s">
        <v>85</v>
      </c>
      <c r="C7" s="64">
        <v>41.8</v>
      </c>
      <c r="D7" s="64">
        <v>42.2</v>
      </c>
      <c r="E7" s="64">
        <v>42.8</v>
      </c>
      <c r="F7" s="77">
        <v>42.586827717444415</v>
      </c>
      <c r="G7" s="77">
        <v>42.785092844656205</v>
      </c>
      <c r="H7" s="77">
        <v>42.729010792414755</v>
      </c>
      <c r="I7" s="77">
        <v>42.37693708222447</v>
      </c>
      <c r="J7" s="77">
        <v>42.31574421456971</v>
      </c>
      <c r="K7" s="77">
        <v>41.953661888735475</v>
      </c>
      <c r="L7" s="77">
        <v>42.08451313192199</v>
      </c>
      <c r="M7" s="77">
        <v>41.686116860357394</v>
      </c>
      <c r="N7" s="77">
        <v>40.67647977242418</v>
      </c>
      <c r="O7" s="454">
        <f>(N7-M7)/M7*100</f>
        <v>-2.4219984109226482</v>
      </c>
      <c r="P7" s="455">
        <f>(N7-I7)/I7*100</f>
        <v>-4.012695175446198</v>
      </c>
    </row>
    <row r="8" spans="1:16" ht="15">
      <c r="A8" s="64"/>
      <c r="B8" s="64"/>
      <c r="C8" s="64"/>
      <c r="D8" s="64"/>
      <c r="E8" s="64"/>
      <c r="F8" s="64"/>
      <c r="G8" s="64"/>
      <c r="H8" s="64"/>
      <c r="I8" s="64"/>
      <c r="J8" s="64"/>
      <c r="K8" s="64"/>
      <c r="L8" s="64"/>
      <c r="M8" s="64"/>
      <c r="N8" s="64"/>
      <c r="O8" s="454"/>
      <c r="P8" s="455"/>
    </row>
    <row r="9" spans="1:16" ht="15.75">
      <c r="A9" s="108" t="s">
        <v>113</v>
      </c>
      <c r="B9" s="108"/>
      <c r="C9" s="43"/>
      <c r="D9" s="64"/>
      <c r="E9" s="64"/>
      <c r="F9" s="64"/>
      <c r="G9" s="64"/>
      <c r="H9" s="64"/>
      <c r="I9" s="64"/>
      <c r="J9" s="64"/>
      <c r="K9" s="64"/>
      <c r="L9" s="64"/>
      <c r="M9" s="64"/>
      <c r="N9" s="64"/>
      <c r="O9" s="454"/>
      <c r="P9" s="455"/>
    </row>
    <row r="10" spans="1:16" ht="15">
      <c r="A10" s="64"/>
      <c r="B10" s="41" t="s">
        <v>84</v>
      </c>
      <c r="C10" s="56" t="s">
        <v>43</v>
      </c>
      <c r="D10" s="77">
        <v>8.7</v>
      </c>
      <c r="E10" s="77">
        <v>8.5</v>
      </c>
      <c r="F10" s="77">
        <v>8.301282746745416</v>
      </c>
      <c r="G10" s="77">
        <v>8.288508260067664</v>
      </c>
      <c r="H10" s="77">
        <v>7.791129041539743</v>
      </c>
      <c r="I10" s="77">
        <v>7.84782650273419</v>
      </c>
      <c r="J10" s="77">
        <v>8.456672774745334</v>
      </c>
      <c r="K10" s="77">
        <v>8.248106888202477</v>
      </c>
      <c r="L10" s="77">
        <v>8.297524354009354</v>
      </c>
      <c r="M10" s="77">
        <v>8.12043970510852</v>
      </c>
      <c r="N10" s="77">
        <v>7.952412799053372</v>
      </c>
      <c r="O10" s="454">
        <f>(N10-M10)/M10*100</f>
        <v>-2.069184824430674</v>
      </c>
      <c r="P10" s="455">
        <f>(N10-I10)/I10*100</f>
        <v>1.3326784974507777</v>
      </c>
    </row>
    <row r="11" spans="1:16" ht="15">
      <c r="A11" s="64"/>
      <c r="B11" s="41" t="s">
        <v>85</v>
      </c>
      <c r="C11" s="56" t="s">
        <v>43</v>
      </c>
      <c r="D11" s="77">
        <v>7.9</v>
      </c>
      <c r="E11" s="77">
        <v>7.8</v>
      </c>
      <c r="F11" s="77">
        <v>7.811212609190867</v>
      </c>
      <c r="G11" s="77">
        <v>7.753420380418394</v>
      </c>
      <c r="H11" s="77">
        <v>7.5721676967061144</v>
      </c>
      <c r="I11" s="77">
        <v>7.7640174568714215</v>
      </c>
      <c r="J11" s="77">
        <v>7.795451297706561</v>
      </c>
      <c r="K11" s="77">
        <v>7.704242060870392</v>
      </c>
      <c r="L11" s="77">
        <v>7.761595395983915</v>
      </c>
      <c r="M11" s="77">
        <v>7.750193504278795</v>
      </c>
      <c r="N11" s="77">
        <v>7.63750851176092</v>
      </c>
      <c r="O11" s="454">
        <f>(N11-M11)/M11*100</f>
        <v>-1.4539636004657517</v>
      </c>
      <c r="P11" s="455">
        <f>(N11-I11)/I11*100</f>
        <v>-1.629426335183424</v>
      </c>
    </row>
    <row r="12" spans="1:16" ht="15">
      <c r="A12" s="64"/>
      <c r="B12" s="64"/>
      <c r="C12" s="64"/>
      <c r="D12" s="64"/>
      <c r="E12" s="64"/>
      <c r="F12" s="64"/>
      <c r="G12" s="64"/>
      <c r="H12" s="64"/>
      <c r="I12" s="64"/>
      <c r="J12" s="64"/>
      <c r="K12" s="64"/>
      <c r="L12" s="64"/>
      <c r="M12" s="64"/>
      <c r="N12" s="64"/>
      <c r="O12" s="454"/>
      <c r="P12" s="455"/>
    </row>
    <row r="13" spans="1:16" ht="15.75">
      <c r="A13" s="108" t="s">
        <v>114</v>
      </c>
      <c r="B13" s="108"/>
      <c r="C13" s="64"/>
      <c r="D13" s="64"/>
      <c r="E13" s="64"/>
      <c r="F13" s="64"/>
      <c r="G13" s="64"/>
      <c r="J13" s="56" t="s">
        <v>115</v>
      </c>
      <c r="K13" s="56"/>
      <c r="L13" s="56"/>
      <c r="M13" s="56"/>
      <c r="N13" s="56"/>
      <c r="O13" s="454"/>
      <c r="P13" s="455"/>
    </row>
    <row r="14" spans="1:16" ht="18">
      <c r="A14" s="64"/>
      <c r="B14" s="41" t="s">
        <v>302</v>
      </c>
      <c r="C14" s="56" t="s">
        <v>43</v>
      </c>
      <c r="D14" s="64">
        <v>24</v>
      </c>
      <c r="E14" s="64">
        <v>35</v>
      </c>
      <c r="F14" s="77">
        <v>39.292099148386875</v>
      </c>
      <c r="G14" s="77">
        <v>45.08226693403442</v>
      </c>
      <c r="H14" s="77">
        <v>51.567611263670024</v>
      </c>
      <c r="I14" s="77">
        <v>54.04566378773503</v>
      </c>
      <c r="J14" s="77">
        <v>58.464748347065296</v>
      </c>
      <c r="K14" s="77">
        <v>64.60984479909365</v>
      </c>
      <c r="L14" s="77">
        <v>66.80616807393372</v>
      </c>
      <c r="M14" s="77">
        <v>71.78364440664268</v>
      </c>
      <c r="N14" s="77">
        <v>78.1078970115261</v>
      </c>
      <c r="O14" s="454">
        <f>(N14-M14)/M14*100</f>
        <v>8.810158159507148</v>
      </c>
      <c r="P14" s="455">
        <f>(N14-I14)/I14*100</f>
        <v>44.52204217214498</v>
      </c>
    </row>
    <row r="15" spans="1:16" ht="15">
      <c r="A15" s="64"/>
      <c r="B15" s="41" t="s">
        <v>85</v>
      </c>
      <c r="C15" s="56" t="s">
        <v>43</v>
      </c>
      <c r="D15" s="64">
        <v>41</v>
      </c>
      <c r="E15" s="64">
        <v>49</v>
      </c>
      <c r="F15" s="77">
        <v>54.030023165209585</v>
      </c>
      <c r="G15" s="77">
        <v>60.09417020506716</v>
      </c>
      <c r="H15" s="77">
        <v>67.17562391385268</v>
      </c>
      <c r="I15" s="77">
        <v>69.59756135726516</v>
      </c>
      <c r="J15" s="77">
        <v>71.724531014513</v>
      </c>
      <c r="K15" s="77">
        <v>76.77635773863769</v>
      </c>
      <c r="L15" s="77">
        <v>80.14257573739411</v>
      </c>
      <c r="M15" s="77">
        <v>83.67410854739231</v>
      </c>
      <c r="N15" s="77">
        <v>86.78548277960893</v>
      </c>
      <c r="O15" s="454">
        <f>(N15-M15)/M15*100</f>
        <v>3.7184432391704094</v>
      </c>
      <c r="P15" s="455">
        <f>(N15-I15)/I15*100</f>
        <v>24.696154703054905</v>
      </c>
    </row>
    <row r="16" spans="1:16" ht="15">
      <c r="A16" s="64"/>
      <c r="B16" s="64"/>
      <c r="C16" s="43"/>
      <c r="D16" s="64"/>
      <c r="E16" s="64"/>
      <c r="F16" s="64"/>
      <c r="G16" s="64"/>
      <c r="H16" s="64"/>
      <c r="I16" s="64"/>
      <c r="J16" s="64"/>
      <c r="K16" s="64"/>
      <c r="L16" s="64"/>
      <c r="M16" s="64"/>
      <c r="N16" s="64"/>
      <c r="O16" s="454"/>
      <c r="P16" s="455"/>
    </row>
    <row r="17" spans="1:16" ht="15.75">
      <c r="A17" s="63" t="s">
        <v>116</v>
      </c>
      <c r="B17" s="63"/>
      <c r="C17" s="64"/>
      <c r="D17" s="64"/>
      <c r="E17" s="64"/>
      <c r="F17" s="64"/>
      <c r="G17" s="64"/>
      <c r="J17" s="56" t="s">
        <v>115</v>
      </c>
      <c r="K17" s="56"/>
      <c r="L17" s="56"/>
      <c r="M17" s="56"/>
      <c r="N17" s="56"/>
      <c r="O17" s="454"/>
      <c r="P17" s="455"/>
    </row>
    <row r="18" spans="1:16" ht="15">
      <c r="A18" s="41"/>
      <c r="B18" s="41" t="s">
        <v>84</v>
      </c>
      <c r="C18" s="86" t="s">
        <v>43</v>
      </c>
      <c r="D18" s="86" t="s">
        <v>43</v>
      </c>
      <c r="E18" s="42">
        <v>22</v>
      </c>
      <c r="F18" s="42">
        <v>34.7667998609886</v>
      </c>
      <c r="G18" s="42">
        <v>44.3458492842122</v>
      </c>
      <c r="H18" s="42">
        <v>44.50296035385576</v>
      </c>
      <c r="I18" s="42">
        <v>57.22370319463301</v>
      </c>
      <c r="J18" s="42">
        <v>76.27276053272458</v>
      </c>
      <c r="K18" s="42">
        <v>80.86688160866346</v>
      </c>
      <c r="L18" s="42">
        <v>90.29336836201617</v>
      </c>
      <c r="M18" s="42">
        <v>85.88419859299434</v>
      </c>
      <c r="N18" s="42">
        <v>86.18486995157265</v>
      </c>
      <c r="O18" s="454">
        <f>(N18-M18)/M18*100</f>
        <v>0.350089263804156</v>
      </c>
      <c r="P18" s="455">
        <f>(N18-I18)/I18*100</f>
        <v>50.61043787822508</v>
      </c>
    </row>
    <row r="19" spans="1:16" ht="15">
      <c r="A19" s="41"/>
      <c r="B19" s="41" t="s">
        <v>85</v>
      </c>
      <c r="C19" s="86" t="s">
        <v>43</v>
      </c>
      <c r="D19" s="86" t="s">
        <v>43</v>
      </c>
      <c r="E19" s="42">
        <v>33</v>
      </c>
      <c r="F19" s="42">
        <v>44.57014091660105</v>
      </c>
      <c r="G19" s="42">
        <v>51.90464539325191</v>
      </c>
      <c r="H19" s="42">
        <v>55.585069681145846</v>
      </c>
      <c r="I19" s="42">
        <v>65.79320320403991</v>
      </c>
      <c r="J19" s="42">
        <v>73.41828113034822</v>
      </c>
      <c r="K19" s="42">
        <v>86.07322805610524</v>
      </c>
      <c r="L19" s="42">
        <v>91.08459527802938</v>
      </c>
      <c r="M19" s="42">
        <v>93.16206072441577</v>
      </c>
      <c r="N19" s="42">
        <v>94.36330336802014</v>
      </c>
      <c r="O19" s="454">
        <f>(N19-M19)/M19*100</f>
        <v>1.2894118423998688</v>
      </c>
      <c r="P19" s="455">
        <f>(N19-I19)/I19*100</f>
        <v>43.424090593944406</v>
      </c>
    </row>
    <row r="20" spans="1:16" ht="15">
      <c r="A20" s="41"/>
      <c r="B20" s="41"/>
      <c r="C20" s="220"/>
      <c r="D20" s="220"/>
      <c r="E20" s="42"/>
      <c r="F20" s="42"/>
      <c r="G20" s="42"/>
      <c r="H20" s="42"/>
      <c r="I20" s="42"/>
      <c r="J20" s="42"/>
      <c r="K20" s="42"/>
      <c r="L20" s="42"/>
      <c r="M20" s="42"/>
      <c r="N20" s="42"/>
      <c r="O20" s="207"/>
      <c r="P20" s="182"/>
    </row>
    <row r="21" spans="1:16" ht="15.75">
      <c r="A21" s="63" t="s">
        <v>117</v>
      </c>
      <c r="B21" s="41"/>
      <c r="C21" s="220"/>
      <c r="D21" s="220"/>
      <c r="E21" s="42"/>
      <c r="F21" s="42"/>
      <c r="G21" s="42"/>
      <c r="H21" s="42"/>
      <c r="I21" s="56" t="s">
        <v>115</v>
      </c>
      <c r="J21" s="56"/>
      <c r="K21" s="56"/>
      <c r="L21" s="56"/>
      <c r="M21" s="56"/>
      <c r="N21" s="56"/>
      <c r="O21" s="207"/>
      <c r="P21" s="182"/>
    </row>
    <row r="22" spans="1:16" ht="15">
      <c r="A22" s="41"/>
      <c r="B22" s="41" t="s">
        <v>84</v>
      </c>
      <c r="C22" s="86" t="s">
        <v>43</v>
      </c>
      <c r="D22" s="86" t="s">
        <v>43</v>
      </c>
      <c r="E22" s="86" t="s">
        <v>43</v>
      </c>
      <c r="F22" s="86" t="s">
        <v>43</v>
      </c>
      <c r="G22" s="86" t="s">
        <v>43</v>
      </c>
      <c r="H22" s="86" t="s">
        <v>43</v>
      </c>
      <c r="I22" s="57">
        <v>86.22224381425393</v>
      </c>
      <c r="J22" s="57">
        <v>88.68019346631512</v>
      </c>
      <c r="K22" s="57">
        <v>88.60665756348462</v>
      </c>
      <c r="L22" s="57">
        <v>88.84732845432995</v>
      </c>
      <c r="M22" s="57">
        <v>92.34736620214574</v>
      </c>
      <c r="N22" s="57">
        <v>83.859284543238</v>
      </c>
      <c r="O22" s="454">
        <f>(N22-M22)/M22*100</f>
        <v>-9.191471297976776</v>
      </c>
      <c r="P22" s="455">
        <f>(N22-I22)/I22*100</f>
        <v>-2.7405448599857585</v>
      </c>
    </row>
    <row r="23" spans="1:16" ht="18.75" thickBot="1">
      <c r="A23" s="76"/>
      <c r="B23" s="76" t="s">
        <v>118</v>
      </c>
      <c r="C23" s="53" t="s">
        <v>43</v>
      </c>
      <c r="D23" s="53" t="s">
        <v>43</v>
      </c>
      <c r="E23" s="53" t="s">
        <v>43</v>
      </c>
      <c r="F23" s="53" t="s">
        <v>43</v>
      </c>
      <c r="G23" s="53" t="s">
        <v>43</v>
      </c>
      <c r="H23" s="53" t="s">
        <v>43</v>
      </c>
      <c r="I23" s="221">
        <v>36.553537856336895</v>
      </c>
      <c r="J23" s="221">
        <v>59.947121586160094</v>
      </c>
      <c r="K23" s="221">
        <v>80.90956826608763</v>
      </c>
      <c r="L23" s="221">
        <v>86.14898563947581</v>
      </c>
      <c r="M23" s="221">
        <v>89.06845745374073</v>
      </c>
      <c r="N23" s="221">
        <v>89.87608410311378</v>
      </c>
      <c r="O23" s="456">
        <f>(N23-M23)/M23*100</f>
        <v>0.9067482164407121</v>
      </c>
      <c r="P23" s="457">
        <f>(N23-I23)/I23*100</f>
        <v>145.8751994303417</v>
      </c>
    </row>
    <row r="24" spans="1:16" ht="15">
      <c r="A24" s="41" t="s">
        <v>311</v>
      </c>
      <c r="B24" s="41"/>
      <c r="C24" s="86"/>
      <c r="D24" s="86"/>
      <c r="E24" s="86"/>
      <c r="F24" s="86"/>
      <c r="G24" s="86"/>
      <c r="H24" s="86"/>
      <c r="I24" s="57"/>
      <c r="J24" s="57"/>
      <c r="K24" s="57"/>
      <c r="L24" s="57"/>
      <c r="M24" s="57"/>
      <c r="N24" s="57"/>
      <c r="O24" s="83"/>
      <c r="P24" s="71"/>
    </row>
    <row r="25" spans="1:16" ht="42.75" customHeight="1">
      <c r="A25" s="527" t="s">
        <v>271</v>
      </c>
      <c r="B25" s="528"/>
      <c r="C25" s="528"/>
      <c r="D25" s="528"/>
      <c r="E25" s="528"/>
      <c r="F25" s="528"/>
      <c r="G25" s="528"/>
      <c r="H25" s="528"/>
      <c r="I25" s="528"/>
      <c r="J25" s="528"/>
      <c r="K25" s="528"/>
      <c r="L25" s="528"/>
      <c r="M25" s="528"/>
      <c r="N25" s="528"/>
      <c r="O25" s="528"/>
      <c r="P25" s="528"/>
    </row>
    <row r="26" spans="1:16" s="81" customFormat="1" ht="13.5">
      <c r="A26" s="323" t="s">
        <v>272</v>
      </c>
      <c r="B26" s="324"/>
      <c r="C26" s="238"/>
      <c r="D26" s="238"/>
      <c r="E26" s="238"/>
      <c r="F26" s="238"/>
      <c r="G26" s="238"/>
      <c r="H26" s="238"/>
      <c r="I26" s="238"/>
      <c r="J26" s="238"/>
      <c r="K26" s="238"/>
      <c r="L26" s="238"/>
      <c r="M26" s="238"/>
      <c r="N26" s="238"/>
      <c r="O26" s="239"/>
      <c r="P26" s="239"/>
    </row>
    <row r="27" spans="1:16" s="81" customFormat="1" ht="13.5">
      <c r="A27" s="323" t="s">
        <v>303</v>
      </c>
      <c r="B27" s="324"/>
      <c r="C27" s="238"/>
      <c r="D27" s="238"/>
      <c r="E27" s="238"/>
      <c r="F27" s="238"/>
      <c r="G27" s="238"/>
      <c r="H27" s="238"/>
      <c r="I27" s="238"/>
      <c r="J27" s="238"/>
      <c r="K27" s="238"/>
      <c r="L27" s="238"/>
      <c r="M27" s="238"/>
      <c r="N27" s="238"/>
      <c r="O27" s="239"/>
      <c r="P27" s="239"/>
    </row>
    <row r="28" spans="15:16" s="95" customFormat="1" ht="12.75">
      <c r="O28" s="110"/>
      <c r="P28" s="110"/>
    </row>
    <row r="29" spans="1:16" s="109" customFormat="1" ht="18.75">
      <c r="A29" s="63" t="s">
        <v>235</v>
      </c>
      <c r="B29" s="63"/>
      <c r="C29" s="63"/>
      <c r="D29" s="63"/>
      <c r="E29" s="63"/>
      <c r="F29" s="63"/>
      <c r="G29" s="63"/>
      <c r="H29" s="63"/>
      <c r="I29" s="63"/>
      <c r="J29" s="63"/>
      <c r="K29" s="63"/>
      <c r="L29" s="63"/>
      <c r="M29" s="63"/>
      <c r="N29" s="63"/>
      <c r="O29" s="63"/>
      <c r="P29" s="183"/>
    </row>
    <row r="30" spans="1:16" ht="15">
      <c r="A30" s="529"/>
      <c r="B30" s="529"/>
      <c r="C30" s="515" t="s">
        <v>72</v>
      </c>
      <c r="D30" s="517" t="s">
        <v>73</v>
      </c>
      <c r="E30" s="517" t="s">
        <v>74</v>
      </c>
      <c r="F30" s="517" t="s">
        <v>75</v>
      </c>
      <c r="G30" s="517" t="s">
        <v>76</v>
      </c>
      <c r="H30" s="517" t="s">
        <v>77</v>
      </c>
      <c r="I30" s="517" t="s">
        <v>78</v>
      </c>
      <c r="J30" s="517" t="s">
        <v>79</v>
      </c>
      <c r="K30" s="517" t="s">
        <v>182</v>
      </c>
      <c r="L30" s="517" t="s">
        <v>301</v>
      </c>
      <c r="M30" s="517" t="s">
        <v>342</v>
      </c>
      <c r="N30" s="517" t="s">
        <v>426</v>
      </c>
      <c r="O30" s="144" t="s">
        <v>80</v>
      </c>
      <c r="P30" s="145"/>
    </row>
    <row r="31" spans="1:16" ht="15.75" thickBot="1">
      <c r="A31" s="530"/>
      <c r="B31" s="530"/>
      <c r="C31" s="516"/>
      <c r="D31" s="518"/>
      <c r="E31" s="518"/>
      <c r="F31" s="518"/>
      <c r="G31" s="518"/>
      <c r="H31" s="518"/>
      <c r="I31" s="518"/>
      <c r="J31" s="521"/>
      <c r="K31" s="521"/>
      <c r="L31" s="521"/>
      <c r="M31" s="521"/>
      <c r="N31" s="521"/>
      <c r="O31" s="67" t="s">
        <v>81</v>
      </c>
      <c r="P31" s="68" t="s">
        <v>82</v>
      </c>
    </row>
    <row r="32" spans="1:16" ht="19.5" thickTop="1">
      <c r="A32" s="126" t="s">
        <v>164</v>
      </c>
      <c r="B32" s="222"/>
      <c r="C32" s="41"/>
      <c r="D32" s="41"/>
      <c r="E32" s="41"/>
      <c r="F32" s="41"/>
      <c r="G32" s="41"/>
      <c r="H32" s="69"/>
      <c r="I32" s="69"/>
      <c r="J32" s="69"/>
      <c r="K32" s="69"/>
      <c r="L32" s="69"/>
      <c r="M32" s="69"/>
      <c r="N32" s="69"/>
      <c r="O32" s="223"/>
      <c r="P32" s="219"/>
    </row>
    <row r="33" spans="1:16" ht="15">
      <c r="A33" s="224"/>
      <c r="B33" s="41" t="s">
        <v>119</v>
      </c>
      <c r="C33" s="225">
        <f aca="true" t="shared" si="0" ref="C33:N33">(C34/100)*C6</f>
        <v>0.7649999999999999</v>
      </c>
      <c r="D33" s="225">
        <f t="shared" si="0"/>
        <v>1.1219999999999999</v>
      </c>
      <c r="E33" s="225">
        <f t="shared" si="0"/>
        <v>1.537</v>
      </c>
      <c r="F33" s="225">
        <f t="shared" si="0"/>
        <v>1.874679134848485</v>
      </c>
      <c r="G33" s="225">
        <f t="shared" si="0"/>
        <v>2.2105779142773616</v>
      </c>
      <c r="H33" s="225">
        <f t="shared" si="0"/>
        <v>2.553043148270675</v>
      </c>
      <c r="I33" s="225">
        <f t="shared" si="0"/>
        <v>2.826753158095239</v>
      </c>
      <c r="J33" s="225">
        <f t="shared" si="0"/>
        <v>2.971351208205129</v>
      </c>
      <c r="K33" s="225">
        <f t="shared" si="0"/>
        <v>3.289713301634855</v>
      </c>
      <c r="L33" s="225">
        <f t="shared" si="0"/>
        <v>3.4659380162637374</v>
      </c>
      <c r="M33" s="225">
        <f t="shared" si="0"/>
        <v>3.747968287935401</v>
      </c>
      <c r="N33" s="225">
        <f t="shared" si="0"/>
        <v>3.8967953585714303</v>
      </c>
      <c r="O33" s="454">
        <f>(N33-M33)/M33*100</f>
        <v>3.9708732625913417</v>
      </c>
      <c r="P33" s="455">
        <f>(N33-I33)/I33*100</f>
        <v>37.85410825178741</v>
      </c>
    </row>
    <row r="34" spans="1:16" ht="15">
      <c r="A34" s="224"/>
      <c r="B34" s="159" t="s">
        <v>120</v>
      </c>
      <c r="C34" s="226">
        <v>15</v>
      </c>
      <c r="D34" s="226">
        <v>22</v>
      </c>
      <c r="E34" s="226">
        <v>29</v>
      </c>
      <c r="F34" s="226">
        <v>35</v>
      </c>
      <c r="G34" s="226">
        <v>41</v>
      </c>
      <c r="H34" s="226">
        <v>51</v>
      </c>
      <c r="I34" s="226">
        <v>59</v>
      </c>
      <c r="J34" s="226">
        <v>62</v>
      </c>
      <c r="K34" s="226">
        <v>71</v>
      </c>
      <c r="L34" s="226">
        <v>76</v>
      </c>
      <c r="M34" s="226">
        <v>87</v>
      </c>
      <c r="N34" s="226">
        <v>91.51007302750232</v>
      </c>
      <c r="O34" s="207"/>
      <c r="P34" s="182"/>
    </row>
    <row r="35" spans="1:16" ht="15">
      <c r="A35" s="227"/>
      <c r="B35" s="228"/>
      <c r="C35" s="41"/>
      <c r="D35" s="41"/>
      <c r="E35" s="41"/>
      <c r="F35" s="41"/>
      <c r="G35" s="41"/>
      <c r="H35" s="41"/>
      <c r="I35" s="41"/>
      <c r="J35" s="41"/>
      <c r="K35" s="41"/>
      <c r="L35" s="41"/>
      <c r="M35" s="41"/>
      <c r="N35" s="41"/>
      <c r="O35" s="207"/>
      <c r="P35" s="182"/>
    </row>
    <row r="36" spans="1:16" ht="18.75">
      <c r="A36" s="229" t="s">
        <v>165</v>
      </c>
      <c r="B36" s="228"/>
      <c r="C36" s="41"/>
      <c r="D36" s="41"/>
      <c r="E36" s="41"/>
      <c r="F36" s="41"/>
      <c r="G36" s="41"/>
      <c r="H36" s="41"/>
      <c r="I36" s="41"/>
      <c r="J36" s="41"/>
      <c r="K36" s="41"/>
      <c r="L36" s="41"/>
      <c r="M36" s="41"/>
      <c r="N36" s="41"/>
      <c r="O36" s="207"/>
      <c r="P36" s="182"/>
    </row>
    <row r="37" spans="1:16" ht="15">
      <c r="A37" s="41"/>
      <c r="B37" s="41" t="s">
        <v>119</v>
      </c>
      <c r="C37" s="225">
        <f aca="true" t="shared" si="1" ref="C37:N37">(C38/100)*C6</f>
        <v>0.867</v>
      </c>
      <c r="D37" s="225">
        <f t="shared" si="1"/>
        <v>1.173</v>
      </c>
      <c r="E37" s="225">
        <f t="shared" si="1"/>
        <v>1.378</v>
      </c>
      <c r="F37" s="225">
        <f t="shared" si="1"/>
        <v>1.124807480909091</v>
      </c>
      <c r="G37" s="225">
        <f t="shared" si="1"/>
        <v>1.5635795003425241</v>
      </c>
      <c r="H37" s="225">
        <f t="shared" si="1"/>
        <v>1.3516110784962396</v>
      </c>
      <c r="I37" s="225">
        <f t="shared" si="1"/>
        <v>1.1019546209523814</v>
      </c>
      <c r="J37" s="225">
        <f t="shared" si="1"/>
        <v>1.054350428717949</v>
      </c>
      <c r="K37" s="225">
        <f t="shared" si="1"/>
        <v>0.7413438426219392</v>
      </c>
      <c r="L37" s="225">
        <f t="shared" si="1"/>
        <v>0.5928578185714287</v>
      </c>
      <c r="M37" s="225">
        <f t="shared" si="1"/>
        <v>0.30156066684537713</v>
      </c>
      <c r="N37" s="225">
        <f t="shared" si="1"/>
        <v>0.16194595761904798</v>
      </c>
      <c r="O37" s="454">
        <f>(N37-M37)/M37*100</f>
        <v>-46.29738708527113</v>
      </c>
      <c r="P37" s="455">
        <f>(N37-I37)/I37*100</f>
        <v>-85.30375438880743</v>
      </c>
    </row>
    <row r="38" spans="1:16" ht="15">
      <c r="A38" s="227"/>
      <c r="B38" s="159" t="s">
        <v>120</v>
      </c>
      <c r="C38" s="226">
        <v>17</v>
      </c>
      <c r="D38" s="226">
        <v>23</v>
      </c>
      <c r="E38" s="226">
        <v>26</v>
      </c>
      <c r="F38" s="226">
        <v>21</v>
      </c>
      <c r="G38" s="226">
        <v>29</v>
      </c>
      <c r="H38" s="226">
        <v>27</v>
      </c>
      <c r="I38" s="226">
        <v>23</v>
      </c>
      <c r="J38" s="226">
        <v>22</v>
      </c>
      <c r="K38" s="226">
        <v>16</v>
      </c>
      <c r="L38" s="226">
        <v>13</v>
      </c>
      <c r="M38" s="226">
        <v>7</v>
      </c>
      <c r="N38" s="226">
        <v>3.8030445647165805</v>
      </c>
      <c r="O38" s="207"/>
      <c r="P38" s="182"/>
    </row>
    <row r="39" spans="1:16" ht="15">
      <c r="A39" s="227"/>
      <c r="B39" s="230"/>
      <c r="C39" s="231"/>
      <c r="D39" s="232"/>
      <c r="E39" s="232"/>
      <c r="F39" s="232"/>
      <c r="G39" s="232"/>
      <c r="H39" s="232"/>
      <c r="I39" s="232"/>
      <c r="J39" s="232"/>
      <c r="K39" s="232"/>
      <c r="L39" s="232"/>
      <c r="M39" s="232"/>
      <c r="N39" s="232"/>
      <c r="O39" s="207"/>
      <c r="P39" s="182"/>
    </row>
    <row r="40" spans="1:16" ht="15.75">
      <c r="A40" s="229" t="s">
        <v>121</v>
      </c>
      <c r="B40" s="230"/>
      <c r="C40" s="231"/>
      <c r="D40" s="232"/>
      <c r="E40" s="232"/>
      <c r="F40" s="232"/>
      <c r="G40" s="232"/>
      <c r="H40" s="232"/>
      <c r="I40" s="232"/>
      <c r="J40" s="232"/>
      <c r="K40" s="232"/>
      <c r="L40" s="232"/>
      <c r="M40" s="232"/>
      <c r="N40" s="232"/>
      <c r="O40" s="207"/>
      <c r="P40" s="182"/>
    </row>
    <row r="41" spans="1:16" ht="15">
      <c r="A41" s="41"/>
      <c r="B41" s="41" t="s">
        <v>119</v>
      </c>
      <c r="C41" s="233">
        <f aca="true" t="shared" si="2" ref="C41:N41">(C42/100)*C6</f>
        <v>1.683</v>
      </c>
      <c r="D41" s="233">
        <f t="shared" si="2"/>
        <v>2.295</v>
      </c>
      <c r="E41" s="233">
        <f t="shared" si="2"/>
        <v>2.915</v>
      </c>
      <c r="F41" s="233">
        <f t="shared" si="2"/>
        <v>3.0530488767532473</v>
      </c>
      <c r="G41" s="233">
        <f t="shared" si="2"/>
        <v>3.7741574146198857</v>
      </c>
      <c r="H41" s="233">
        <f t="shared" si="2"/>
        <v>3.9046542267669144</v>
      </c>
      <c r="I41" s="233">
        <f t="shared" si="2"/>
        <v>3.9287077790476204</v>
      </c>
      <c r="J41" s="233">
        <f t="shared" si="2"/>
        <v>4.025701636923078</v>
      </c>
      <c r="K41" s="233">
        <f t="shared" si="2"/>
        <v>3.984723154092923</v>
      </c>
      <c r="L41" s="233">
        <f t="shared" si="2"/>
        <v>4.104400282417584</v>
      </c>
      <c r="M41" s="233">
        <f t="shared" si="2"/>
        <v>4.049528954780778</v>
      </c>
      <c r="N41" s="233">
        <f t="shared" si="2"/>
        <v>4.058741316190479</v>
      </c>
      <c r="O41" s="454">
        <f>(N41-M41)/M41*100</f>
        <v>0.2274921728569235</v>
      </c>
      <c r="P41" s="455">
        <f>(N41-I41)/I41*100</f>
        <v>3.3098297062547215</v>
      </c>
    </row>
    <row r="42" spans="1:16" ht="15.75" thickBot="1">
      <c r="A42" s="234"/>
      <c r="B42" s="235" t="s">
        <v>120</v>
      </c>
      <c r="C42" s="236">
        <v>33</v>
      </c>
      <c r="D42" s="236">
        <v>45</v>
      </c>
      <c r="E42" s="236">
        <v>55</v>
      </c>
      <c r="F42" s="236">
        <v>57</v>
      </c>
      <c r="G42" s="236">
        <v>70</v>
      </c>
      <c r="H42" s="236">
        <v>78</v>
      </c>
      <c r="I42" s="236">
        <v>82</v>
      </c>
      <c r="J42" s="236">
        <v>84</v>
      </c>
      <c r="K42" s="236">
        <v>86</v>
      </c>
      <c r="L42" s="236">
        <v>90</v>
      </c>
      <c r="M42" s="236">
        <v>94</v>
      </c>
      <c r="N42" s="236">
        <v>95.3131175922189</v>
      </c>
      <c r="O42" s="460"/>
      <c r="P42" s="459"/>
    </row>
    <row r="43" spans="1:16" ht="15">
      <c r="A43" s="41" t="s">
        <v>311</v>
      </c>
      <c r="B43" s="159"/>
      <c r="C43" s="226"/>
      <c r="D43" s="226"/>
      <c r="E43" s="226"/>
      <c r="F43" s="226"/>
      <c r="G43" s="226"/>
      <c r="H43" s="226"/>
      <c r="I43" s="226"/>
      <c r="J43" s="226"/>
      <c r="K43" s="226"/>
      <c r="L43" s="226"/>
      <c r="M43" s="226"/>
      <c r="N43" s="226"/>
      <c r="O43" s="71"/>
      <c r="P43" s="71"/>
    </row>
    <row r="44" spans="1:16" ht="69" customHeight="1">
      <c r="A44" s="523" t="s">
        <v>169</v>
      </c>
      <c r="B44" s="523"/>
      <c r="C44" s="523"/>
      <c r="D44" s="523"/>
      <c r="E44" s="523"/>
      <c r="F44" s="523"/>
      <c r="G44" s="523"/>
      <c r="H44" s="523"/>
      <c r="I44" s="523"/>
      <c r="J44" s="523"/>
      <c r="K44" s="523"/>
      <c r="L44" s="523"/>
      <c r="M44" s="523"/>
      <c r="N44" s="523"/>
      <c r="O44" s="523"/>
      <c r="P44" s="523"/>
    </row>
    <row r="45" spans="1:16" ht="18" customHeight="1">
      <c r="A45" s="525" t="s">
        <v>166</v>
      </c>
      <c r="B45" s="526"/>
      <c r="C45" s="526"/>
      <c r="D45" s="526"/>
      <c r="E45" s="526"/>
      <c r="F45" s="526"/>
      <c r="G45" s="526"/>
      <c r="H45" s="526"/>
      <c r="I45" s="526"/>
      <c r="J45" s="526"/>
      <c r="K45" s="526"/>
      <c r="L45" s="526"/>
      <c r="M45" s="526"/>
      <c r="N45" s="526"/>
      <c r="O45" s="526"/>
      <c r="P45" s="526"/>
    </row>
    <row r="46" spans="1:16" ht="13.5">
      <c r="A46" s="237" t="s">
        <v>167</v>
      </c>
      <c r="B46" s="237"/>
      <c r="C46" s="238"/>
      <c r="D46" s="238"/>
      <c r="E46" s="238"/>
      <c r="F46" s="238"/>
      <c r="G46" s="238"/>
      <c r="H46" s="238"/>
      <c r="I46" s="238"/>
      <c r="J46" s="238"/>
      <c r="K46" s="238"/>
      <c r="L46" s="238"/>
      <c r="M46" s="238"/>
      <c r="N46" s="238"/>
      <c r="O46" s="239"/>
      <c r="P46" s="239"/>
    </row>
    <row r="47" spans="3:14" ht="12.75">
      <c r="C47" s="124"/>
      <c r="D47" s="124"/>
      <c r="E47" s="124"/>
      <c r="F47" s="124"/>
      <c r="G47" s="124"/>
      <c r="H47" s="124"/>
      <c r="I47" s="124"/>
      <c r="J47" s="124"/>
      <c r="K47" s="124"/>
      <c r="L47" s="124"/>
      <c r="M47" s="124"/>
      <c r="N47" s="124"/>
    </row>
    <row r="49" spans="1:4" ht="15.75">
      <c r="A49" s="63"/>
      <c r="B49" s="216"/>
      <c r="C49" s="216"/>
      <c r="D49" s="216"/>
    </row>
    <row r="50" spans="1:4" ht="12.75">
      <c r="A50" s="216"/>
      <c r="B50" s="216"/>
      <c r="C50" s="216"/>
      <c r="D50" s="216"/>
    </row>
    <row r="51" spans="1:4" s="64" customFormat="1" ht="15.75">
      <c r="A51" s="41"/>
      <c r="B51" s="41"/>
      <c r="C51" s="63"/>
      <c r="D51" s="240"/>
    </row>
    <row r="52" spans="1:14" ht="15.75">
      <c r="A52" s="63"/>
      <c r="B52" s="41"/>
      <c r="C52" s="42"/>
      <c r="D52" s="42"/>
      <c r="E52" s="174"/>
      <c r="F52" s="174"/>
      <c r="G52" s="174"/>
      <c r="H52" s="174"/>
      <c r="I52" s="174"/>
      <c r="J52" s="174"/>
      <c r="K52" s="174"/>
      <c r="L52" s="174"/>
      <c r="M52" s="174"/>
      <c r="N52" s="174"/>
    </row>
    <row r="53" spans="1:14" ht="15">
      <c r="A53" s="41"/>
      <c r="B53" s="41"/>
      <c r="C53" s="45"/>
      <c r="D53" s="45"/>
      <c r="E53" s="174"/>
      <c r="F53" s="174"/>
      <c r="G53" s="174"/>
      <c r="H53" s="174"/>
      <c r="I53" s="174"/>
      <c r="J53" s="174"/>
      <c r="K53" s="174"/>
      <c r="L53" s="174"/>
      <c r="M53" s="174"/>
      <c r="N53" s="174"/>
    </row>
    <row r="54" spans="1:14" ht="15">
      <c r="A54" s="41"/>
      <c r="B54" s="41"/>
      <c r="C54" s="45"/>
      <c r="D54" s="45"/>
      <c r="E54" s="174"/>
      <c r="F54" s="174"/>
      <c r="G54" s="174"/>
      <c r="H54" s="174"/>
      <c r="I54" s="174"/>
      <c r="J54" s="174"/>
      <c r="K54" s="174"/>
      <c r="L54" s="174"/>
      <c r="M54" s="174"/>
      <c r="N54" s="174"/>
    </row>
    <row r="55" spans="1:4" ht="15">
      <c r="A55" s="41"/>
      <c r="B55" s="41"/>
      <c r="C55" s="45"/>
      <c r="D55" s="45"/>
    </row>
    <row r="56" spans="1:4" ht="15.75">
      <c r="A56" s="63"/>
      <c r="B56" s="41"/>
      <c r="C56" s="45"/>
      <c r="D56" s="45"/>
    </row>
    <row r="57" spans="1:4" ht="15">
      <c r="A57" s="41"/>
      <c r="B57" s="41"/>
      <c r="C57" s="45"/>
      <c r="D57" s="45"/>
    </row>
    <row r="58" spans="1:4" ht="15">
      <c r="A58" s="41"/>
      <c r="B58" s="41"/>
      <c r="C58" s="45"/>
      <c r="D58" s="45"/>
    </row>
    <row r="59" spans="1:4" ht="15">
      <c r="A59" s="41"/>
      <c r="B59" s="41"/>
      <c r="C59" s="45"/>
      <c r="D59" s="45"/>
    </row>
    <row r="60" spans="1:4" ht="15">
      <c r="A60" s="41"/>
      <c r="B60" s="41"/>
      <c r="C60" s="45"/>
      <c r="D60" s="45"/>
    </row>
    <row r="61" spans="1:4" ht="15">
      <c r="A61" s="41"/>
      <c r="B61" s="41"/>
      <c r="C61" s="45"/>
      <c r="D61" s="45"/>
    </row>
    <row r="62" spans="1:4" ht="15">
      <c r="A62" s="41"/>
      <c r="B62" s="41"/>
      <c r="C62" s="45"/>
      <c r="D62" s="45"/>
    </row>
    <row r="63" spans="1:4" ht="15">
      <c r="A63" s="41"/>
      <c r="B63" s="41"/>
      <c r="C63" s="45"/>
      <c r="D63" s="45"/>
    </row>
    <row r="64" spans="1:4" ht="38.25" customHeight="1">
      <c r="A64" s="522"/>
      <c r="B64" s="522"/>
      <c r="C64" s="522"/>
      <c r="D64" s="522"/>
    </row>
    <row r="65" spans="1:4" ht="25.5" customHeight="1">
      <c r="A65" s="524"/>
      <c r="B65" s="524"/>
      <c r="C65" s="524"/>
      <c r="D65" s="524"/>
    </row>
    <row r="66" spans="1:4" ht="49.5" customHeight="1">
      <c r="A66" s="524"/>
      <c r="B66" s="524"/>
      <c r="C66" s="524"/>
      <c r="D66" s="524"/>
    </row>
    <row r="67" ht="12.75">
      <c r="A67" s="241"/>
    </row>
    <row r="68" ht="12.75">
      <c r="A68" s="242"/>
    </row>
  </sheetData>
  <sheetProtection/>
  <mergeCells count="32">
    <mergeCell ref="A66:D66"/>
    <mergeCell ref="E2:E3"/>
    <mergeCell ref="F2:F3"/>
    <mergeCell ref="G2:G3"/>
    <mergeCell ref="H2:H3"/>
    <mergeCell ref="C2:C3"/>
    <mergeCell ref="A65:D65"/>
    <mergeCell ref="G30:G31"/>
    <mergeCell ref="L2:L3"/>
    <mergeCell ref="L30:L31"/>
    <mergeCell ref="J30:J31"/>
    <mergeCell ref="I30:I31"/>
    <mergeCell ref="A45:P45"/>
    <mergeCell ref="F30:F31"/>
    <mergeCell ref="A25:P25"/>
    <mergeCell ref="A30:B31"/>
    <mergeCell ref="J2:J3"/>
    <mergeCell ref="M30:M31"/>
    <mergeCell ref="D2:D3"/>
    <mergeCell ref="E30:E31"/>
    <mergeCell ref="A64:D64"/>
    <mergeCell ref="A44:P44"/>
    <mergeCell ref="C30:C31"/>
    <mergeCell ref="D30:D31"/>
    <mergeCell ref="O2:P2"/>
    <mergeCell ref="N2:N3"/>
    <mergeCell ref="N30:N31"/>
    <mergeCell ref="M2:M3"/>
    <mergeCell ref="H30:H31"/>
    <mergeCell ref="K2:K3"/>
    <mergeCell ref="K30:K31"/>
    <mergeCell ref="I2:I3"/>
  </mergeCells>
  <printOptions/>
  <pageMargins left="0.3937007874015748" right="0.35433070866141736" top="0.984251968503937" bottom="0.984251968503937" header="0.5118110236220472" footer="0.5118110236220472"/>
  <pageSetup fitToHeight="1" fitToWidth="1" horizontalDpi="600" verticalDpi="600" orientation="portrait" paperSize="9" scale="67" r:id="rId2"/>
  <headerFooter alignWithMargins="0">
    <oddHeader>&amp;R&amp;"Arial,Bold"&amp;16BUS AND COACH TRAVEL</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AN46"/>
  <sheetViews>
    <sheetView zoomScale="74" zoomScaleNormal="74" workbookViewId="0" topLeftCell="A1">
      <selection activeCell="AH34" sqref="AH34"/>
    </sheetView>
  </sheetViews>
  <sheetFormatPr defaultColWidth="9.140625" defaultRowHeight="15" customHeight="1"/>
  <cols>
    <col min="1" max="1" width="4.421875" style="216" customWidth="1"/>
    <col min="2" max="2" width="31.28125" style="216" customWidth="1"/>
    <col min="3" max="13" width="17.57421875" style="216" hidden="1" customWidth="1"/>
    <col min="14" max="14" width="10.8515625" style="172" hidden="1" customWidth="1"/>
    <col min="15" max="18" width="10.8515625" style="216" hidden="1" customWidth="1"/>
    <col min="19" max="22" width="10.8515625" style="216" customWidth="1"/>
    <col min="23" max="23" width="11.8515625" style="216" customWidth="1"/>
    <col min="24" max="25" width="10.8515625" style="216" customWidth="1"/>
    <col min="26" max="29" width="12.421875" style="216" customWidth="1"/>
    <col min="30" max="30" width="9.140625" style="216" customWidth="1"/>
    <col min="31" max="31" width="11.28125" style="216" customWidth="1"/>
    <col min="32" max="33" width="9.140625" style="216" customWidth="1"/>
    <col min="34" max="16384" width="9.140625" style="172" customWidth="1"/>
  </cols>
  <sheetData>
    <row r="1" ht="18.75" customHeight="1">
      <c r="AD1" s="172"/>
    </row>
    <row r="2" spans="1:33" s="108" customFormat="1" ht="18" customHeight="1">
      <c r="A2" s="63" t="s">
        <v>237</v>
      </c>
      <c r="B2" s="63"/>
      <c r="C2" s="63"/>
      <c r="D2" s="63"/>
      <c r="E2" s="63"/>
      <c r="F2" s="63"/>
      <c r="G2" s="63"/>
      <c r="H2" s="63"/>
      <c r="I2" s="63"/>
      <c r="J2" s="63"/>
      <c r="K2" s="63"/>
      <c r="L2" s="63"/>
      <c r="M2" s="63"/>
      <c r="O2" s="63"/>
      <c r="P2" s="63"/>
      <c r="Q2" s="63"/>
      <c r="R2" s="63"/>
      <c r="S2" s="63"/>
      <c r="T2" s="63"/>
      <c r="U2" s="63"/>
      <c r="V2" s="63"/>
      <c r="W2" s="63"/>
      <c r="X2" s="63"/>
      <c r="Y2" s="63"/>
      <c r="Z2" s="63"/>
      <c r="AA2" s="63"/>
      <c r="AB2" s="63"/>
      <c r="AC2" s="63"/>
      <c r="AD2" s="249"/>
      <c r="AE2" s="183"/>
      <c r="AF2" s="63"/>
      <c r="AG2" s="63"/>
    </row>
    <row r="3" spans="1:33" s="64" customFormat="1" ht="15" customHeight="1">
      <c r="A3" s="65"/>
      <c r="B3" s="65"/>
      <c r="C3" s="534" t="s">
        <v>192</v>
      </c>
      <c r="D3" s="534" t="s">
        <v>193</v>
      </c>
      <c r="E3" s="534" t="s">
        <v>194</v>
      </c>
      <c r="F3" s="534" t="s">
        <v>195</v>
      </c>
      <c r="G3" s="534" t="s">
        <v>196</v>
      </c>
      <c r="H3" s="534" t="s">
        <v>197</v>
      </c>
      <c r="I3" s="534" t="s">
        <v>198</v>
      </c>
      <c r="J3" s="534" t="s">
        <v>199</v>
      </c>
      <c r="K3" s="534" t="s">
        <v>200</v>
      </c>
      <c r="L3" s="534" t="s">
        <v>201</v>
      </c>
      <c r="M3" s="534" t="s">
        <v>202</v>
      </c>
      <c r="N3" s="531" t="s">
        <v>68</v>
      </c>
      <c r="O3" s="531" t="s">
        <v>69</v>
      </c>
      <c r="P3" s="531" t="s">
        <v>70</v>
      </c>
      <c r="Q3" s="537" t="s">
        <v>71</v>
      </c>
      <c r="R3" s="541" t="s">
        <v>72</v>
      </c>
      <c r="S3" s="541" t="s">
        <v>73</v>
      </c>
      <c r="T3" s="531" t="s">
        <v>74</v>
      </c>
      <c r="U3" s="531" t="s">
        <v>75</v>
      </c>
      <c r="V3" s="531" t="s">
        <v>76</v>
      </c>
      <c r="W3" s="531" t="s">
        <v>77</v>
      </c>
      <c r="X3" s="531" t="s">
        <v>78</v>
      </c>
      <c r="Y3" s="531" t="s">
        <v>79</v>
      </c>
      <c r="Z3" s="531" t="s">
        <v>182</v>
      </c>
      <c r="AA3" s="531" t="s">
        <v>301</v>
      </c>
      <c r="AB3" s="531" t="s">
        <v>342</v>
      </c>
      <c r="AC3" s="531" t="s">
        <v>426</v>
      </c>
      <c r="AD3" s="144" t="s">
        <v>80</v>
      </c>
      <c r="AE3" s="145"/>
      <c r="AF3" s="41"/>
      <c r="AG3" s="41"/>
    </row>
    <row r="4" spans="1:33" s="64" customFormat="1" ht="16.5" thickBot="1">
      <c r="A4" s="66"/>
      <c r="B4" s="66"/>
      <c r="C4" s="535"/>
      <c r="D4" s="535"/>
      <c r="E4" s="535"/>
      <c r="F4" s="535"/>
      <c r="G4" s="535"/>
      <c r="H4" s="535"/>
      <c r="I4" s="535"/>
      <c r="J4" s="535"/>
      <c r="K4" s="535"/>
      <c r="L4" s="535"/>
      <c r="M4" s="535"/>
      <c r="N4" s="536"/>
      <c r="O4" s="536"/>
      <c r="P4" s="536"/>
      <c r="Q4" s="538"/>
      <c r="R4" s="542"/>
      <c r="S4" s="542"/>
      <c r="T4" s="536"/>
      <c r="U4" s="536"/>
      <c r="V4" s="536"/>
      <c r="W4" s="536"/>
      <c r="X4" s="536"/>
      <c r="Y4" s="536"/>
      <c r="Z4" s="532"/>
      <c r="AA4" s="532"/>
      <c r="AB4" s="532"/>
      <c r="AC4" s="532"/>
      <c r="AD4" s="67" t="s">
        <v>81</v>
      </c>
      <c r="AE4" s="68" t="s">
        <v>82</v>
      </c>
      <c r="AF4" s="41"/>
      <c r="AG4" s="41"/>
    </row>
    <row r="5" spans="1:33" s="64" customFormat="1" ht="15" customHeight="1" thickTop="1">
      <c r="A5" s="63"/>
      <c r="B5" s="63"/>
      <c r="C5" s="63"/>
      <c r="D5" s="63"/>
      <c r="E5" s="63"/>
      <c r="F5" s="63"/>
      <c r="G5" s="63"/>
      <c r="H5" s="63"/>
      <c r="I5" s="63"/>
      <c r="J5" s="63"/>
      <c r="K5" s="63"/>
      <c r="L5" s="63"/>
      <c r="M5" s="63"/>
      <c r="O5" s="41"/>
      <c r="P5" s="41"/>
      <c r="Q5" s="146"/>
      <c r="R5" s="147"/>
      <c r="S5" s="147"/>
      <c r="T5" s="147"/>
      <c r="U5" s="147"/>
      <c r="V5" s="147"/>
      <c r="W5" s="147"/>
      <c r="X5" s="147"/>
      <c r="Y5" s="147"/>
      <c r="AC5" s="452" t="s">
        <v>83</v>
      </c>
      <c r="AD5" s="453"/>
      <c r="AE5" s="148"/>
      <c r="AF5" s="41"/>
      <c r="AG5" s="41"/>
    </row>
    <row r="6" spans="1:33" s="64" customFormat="1" ht="15" customHeight="1">
      <c r="A6" s="73" t="s">
        <v>84</v>
      </c>
      <c r="B6" s="73"/>
      <c r="C6" s="87">
        <v>613</v>
      </c>
      <c r="D6" s="87">
        <v>585</v>
      </c>
      <c r="E6" s="87">
        <v>571</v>
      </c>
      <c r="F6" s="87">
        <v>532</v>
      </c>
      <c r="G6" s="87">
        <v>525</v>
      </c>
      <c r="H6" s="87">
        <v>513</v>
      </c>
      <c r="I6" s="87">
        <v>494</v>
      </c>
      <c r="J6" s="87">
        <v>467</v>
      </c>
      <c r="K6" s="87">
        <v>438</v>
      </c>
      <c r="L6" s="87">
        <v>413</v>
      </c>
      <c r="M6" s="87">
        <v>431</v>
      </c>
      <c r="N6" s="60">
        <v>457.95</v>
      </c>
      <c r="O6" s="60">
        <v>465.85</v>
      </c>
      <c r="P6" s="60">
        <v>470.74</v>
      </c>
      <c r="Q6" s="149">
        <v>477.58</v>
      </c>
      <c r="R6" s="60">
        <v>459.26817353667303</v>
      </c>
      <c r="S6" s="70">
        <v>465.391119683515</v>
      </c>
      <c r="T6" s="70">
        <v>475.886479740522</v>
      </c>
      <c r="U6" s="70">
        <v>487.300443894458</v>
      </c>
      <c r="V6" s="70">
        <v>483.65616132549</v>
      </c>
      <c r="W6" s="70">
        <v>458.084097839514</v>
      </c>
      <c r="X6" s="70">
        <v>430.30161450458996</v>
      </c>
      <c r="Y6" s="70">
        <v>435.77793608141</v>
      </c>
      <c r="Z6" s="70">
        <v>421.107265883442</v>
      </c>
      <c r="AA6" s="70">
        <v>421.958369190621</v>
      </c>
      <c r="AB6" s="70">
        <v>415.649542802098</v>
      </c>
      <c r="AC6" s="70">
        <v>409.103060309201</v>
      </c>
      <c r="AD6" s="454">
        <f>(AC6-AB6)/AB6*100</f>
        <v>-1.5750005277917372</v>
      </c>
      <c r="AE6" s="455">
        <f>(AC6-X6)/X6*100</f>
        <v>-4.926440775685922</v>
      </c>
      <c r="AF6" s="143"/>
      <c r="AG6" s="41"/>
    </row>
    <row r="7" spans="1:33" s="64" customFormat="1" ht="15" customHeight="1">
      <c r="A7" s="73" t="s">
        <v>85</v>
      </c>
      <c r="B7" s="73"/>
      <c r="C7" s="73"/>
      <c r="D7" s="73"/>
      <c r="E7" s="73"/>
      <c r="F7" s="73"/>
      <c r="G7" s="73"/>
      <c r="H7" s="73"/>
      <c r="I7" s="73"/>
      <c r="J7" s="73"/>
      <c r="K7" s="73"/>
      <c r="L7" s="73"/>
      <c r="M7" s="73"/>
      <c r="N7" s="60">
        <v>4419.78419</v>
      </c>
      <c r="O7" s="60">
        <v>4454.648069999999</v>
      </c>
      <c r="P7" s="152">
        <v>4549.70276</v>
      </c>
      <c r="Q7" s="153">
        <v>4680.72499</v>
      </c>
      <c r="R7" s="152">
        <v>4630.301343033423</v>
      </c>
      <c r="S7" s="70">
        <v>4720.220512793623</v>
      </c>
      <c r="T7" s="70">
        <v>4912.726582829201</v>
      </c>
      <c r="U7" s="70">
        <v>5161.889397056449</v>
      </c>
      <c r="V7" s="70">
        <v>5267.995250359963</v>
      </c>
      <c r="W7" s="70">
        <v>5209.533936016298</v>
      </c>
      <c r="X7" s="70">
        <v>5186.846730241212</v>
      </c>
      <c r="Y7" s="70">
        <v>5212.652707239122</v>
      </c>
      <c r="Z7" s="70">
        <v>5117.229758260019</v>
      </c>
      <c r="AA7" s="70">
        <v>5200.1730089212315</v>
      </c>
      <c r="AB7" s="70">
        <v>5165.257378510765</v>
      </c>
      <c r="AC7" s="70">
        <v>5039.217924209653</v>
      </c>
      <c r="AD7" s="454">
        <f>(AC7-AB7)/AB7*100</f>
        <v>-2.4401388946363003</v>
      </c>
      <c r="AE7" s="455">
        <f>(AC7-X7)/X7*100</f>
        <v>-2.8462149299849036</v>
      </c>
      <c r="AF7" s="41"/>
      <c r="AG7" s="41"/>
    </row>
    <row r="8" spans="1:33" s="64" customFormat="1" ht="15" customHeight="1">
      <c r="A8" s="73"/>
      <c r="B8" s="73"/>
      <c r="C8" s="73"/>
      <c r="D8" s="73"/>
      <c r="E8" s="73"/>
      <c r="F8" s="73"/>
      <c r="G8" s="73"/>
      <c r="H8" s="73"/>
      <c r="I8" s="73"/>
      <c r="J8" s="73"/>
      <c r="K8" s="73"/>
      <c r="L8" s="73"/>
      <c r="M8" s="73"/>
      <c r="N8" s="60"/>
      <c r="O8" s="60"/>
      <c r="P8" s="152"/>
      <c r="Q8" s="153"/>
      <c r="R8" s="152"/>
      <c r="S8" s="70"/>
      <c r="T8" s="70"/>
      <c r="U8" s="70"/>
      <c r="V8" s="70"/>
      <c r="W8" s="70"/>
      <c r="X8" s="70"/>
      <c r="Y8" s="70"/>
      <c r="Z8" s="70"/>
      <c r="AA8" s="70"/>
      <c r="AB8" s="70"/>
      <c r="AC8" s="70"/>
      <c r="AD8" s="454"/>
      <c r="AE8" s="455"/>
      <c r="AF8" s="41"/>
      <c r="AG8" s="41"/>
    </row>
    <row r="9" spans="1:33" s="64" customFormat="1" ht="15" customHeight="1">
      <c r="A9" s="73" t="s">
        <v>185</v>
      </c>
      <c r="B9" s="73"/>
      <c r="C9" s="73"/>
      <c r="D9" s="73"/>
      <c r="E9" s="73"/>
      <c r="F9" s="73"/>
      <c r="G9" s="73"/>
      <c r="H9" s="73"/>
      <c r="I9" s="73"/>
      <c r="J9" s="73"/>
      <c r="K9" s="73"/>
      <c r="L9" s="73"/>
      <c r="M9" s="73"/>
      <c r="N9" s="60"/>
      <c r="O9" s="60"/>
      <c r="P9" s="41"/>
      <c r="Q9" s="41"/>
      <c r="R9" s="41"/>
      <c r="S9" s="41"/>
      <c r="T9" s="41"/>
      <c r="U9" s="41"/>
      <c r="V9" s="41"/>
      <c r="W9" s="41"/>
      <c r="X9" s="41"/>
      <c r="Y9" s="41"/>
      <c r="Z9" s="41"/>
      <c r="AA9" s="41"/>
      <c r="AB9" s="41"/>
      <c r="AC9" s="41"/>
      <c r="AD9" s="207"/>
      <c r="AE9" s="458"/>
      <c r="AF9" s="41"/>
      <c r="AG9" s="41"/>
    </row>
    <row r="10" spans="1:33" s="64" customFormat="1" ht="15" customHeight="1">
      <c r="A10" s="73"/>
      <c r="B10" s="64" t="s">
        <v>334</v>
      </c>
      <c r="N10" s="60"/>
      <c r="O10" s="60"/>
      <c r="P10" s="41"/>
      <c r="Q10" s="41"/>
      <c r="R10" s="41"/>
      <c r="S10" s="41"/>
      <c r="T10" s="57">
        <v>155.735226</v>
      </c>
      <c r="U10" s="58">
        <v>154.12954543573002</v>
      </c>
      <c r="V10" s="57">
        <v>155.43686102706502</v>
      </c>
      <c r="W10" s="57">
        <v>153.261295974446</v>
      </c>
      <c r="X10" s="57">
        <v>147.143335693138</v>
      </c>
      <c r="Y10" s="57">
        <v>149.416709480966</v>
      </c>
      <c r="Z10" s="57">
        <v>146.769646733197</v>
      </c>
      <c r="AA10" s="57">
        <v>149.430213086209</v>
      </c>
      <c r="AB10" s="57">
        <v>146.50528191889302</v>
      </c>
      <c r="AC10" s="57">
        <v>143.432606074495</v>
      </c>
      <c r="AD10" s="454">
        <f>(AC10-AB10)/AB10*100</f>
        <v>-2.0973140382058637</v>
      </c>
      <c r="AE10" s="455">
        <f>(AC10-X10)/X10*100</f>
        <v>-2.5218468788702673</v>
      </c>
      <c r="AF10" s="41"/>
      <c r="AG10" s="41"/>
    </row>
    <row r="11" spans="1:33" s="64" customFormat="1" ht="15" customHeight="1">
      <c r="A11" s="73"/>
      <c r="B11" s="64" t="s">
        <v>283</v>
      </c>
      <c r="N11" s="60"/>
      <c r="O11" s="60"/>
      <c r="P11" s="41"/>
      <c r="Q11" s="41"/>
      <c r="R11" s="41"/>
      <c r="S11" s="41"/>
      <c r="T11" s="56" t="s">
        <v>43</v>
      </c>
      <c r="U11" s="59">
        <v>1643.9839760474551</v>
      </c>
      <c r="V11" s="59">
        <v>1740.8698005780038</v>
      </c>
      <c r="W11" s="59">
        <v>1774.6439787567463</v>
      </c>
      <c r="X11" s="59">
        <v>1779.322972560524</v>
      </c>
      <c r="Y11" s="60">
        <v>1806.8966756691848</v>
      </c>
      <c r="Z11" s="60">
        <v>1768.207776820055</v>
      </c>
      <c r="AA11" s="60">
        <v>1776.0261008756447</v>
      </c>
      <c r="AB11" s="60">
        <v>1763.3623512485797</v>
      </c>
      <c r="AC11" s="60">
        <v>1718.2224540394864</v>
      </c>
      <c r="AD11" s="454">
        <f>(AC11-AB11)/AB11*100</f>
        <v>-2.559876430226108</v>
      </c>
      <c r="AE11" s="455">
        <f>(AC11-X11)/X11*100</f>
        <v>-3.43391949990458</v>
      </c>
      <c r="AF11" s="41"/>
      <c r="AG11" s="41"/>
    </row>
    <row r="12" spans="1:33" s="64" customFormat="1" ht="15" customHeight="1">
      <c r="A12" s="73"/>
      <c r="N12" s="60"/>
      <c r="O12" s="60"/>
      <c r="P12" s="41"/>
      <c r="Q12" s="41"/>
      <c r="R12" s="41"/>
      <c r="S12" s="41"/>
      <c r="T12" s="56"/>
      <c r="U12" s="59"/>
      <c r="V12" s="59"/>
      <c r="W12" s="59"/>
      <c r="X12" s="59"/>
      <c r="Y12" s="60"/>
      <c r="Z12" s="60"/>
      <c r="AA12" s="60"/>
      <c r="AB12" s="60"/>
      <c r="AC12" s="60"/>
      <c r="AD12" s="150"/>
      <c r="AE12" s="151"/>
      <c r="AF12" s="41"/>
      <c r="AG12" s="41"/>
    </row>
    <row r="13" spans="1:33" s="64" customFormat="1" ht="15" customHeight="1">
      <c r="A13" s="73" t="s">
        <v>187</v>
      </c>
      <c r="B13" s="73"/>
      <c r="C13" s="73"/>
      <c r="D13" s="73"/>
      <c r="E13" s="73"/>
      <c r="F13" s="73"/>
      <c r="G13" s="73"/>
      <c r="H13" s="73"/>
      <c r="I13" s="73"/>
      <c r="J13" s="73"/>
      <c r="K13" s="73"/>
      <c r="L13" s="73"/>
      <c r="M13" s="73"/>
      <c r="N13" s="60"/>
      <c r="O13" s="60"/>
      <c r="P13" s="41"/>
      <c r="Q13" s="41"/>
      <c r="R13" s="41"/>
      <c r="S13" s="41"/>
      <c r="T13" s="43"/>
      <c r="U13" s="44"/>
      <c r="V13" s="44"/>
      <c r="W13" s="44"/>
      <c r="X13" s="44"/>
      <c r="Y13" s="45"/>
      <c r="Z13" s="45"/>
      <c r="AA13" s="45"/>
      <c r="AB13" s="45"/>
      <c r="AC13" s="45"/>
      <c r="AD13" s="150"/>
      <c r="AE13" s="151"/>
      <c r="AF13" s="41"/>
      <c r="AG13" s="41"/>
    </row>
    <row r="14" spans="1:33" s="64" customFormat="1" ht="15" customHeight="1">
      <c r="A14" s="73"/>
      <c r="B14" s="73" t="s">
        <v>84</v>
      </c>
      <c r="C14" s="73"/>
      <c r="D14" s="73"/>
      <c r="E14" s="73"/>
      <c r="F14" s="73"/>
      <c r="G14" s="73"/>
      <c r="H14" s="73"/>
      <c r="I14" s="73"/>
      <c r="J14" s="73"/>
      <c r="K14" s="73"/>
      <c r="L14" s="73"/>
      <c r="M14" s="73"/>
      <c r="N14" s="60"/>
      <c r="O14" s="60"/>
      <c r="P14" s="41"/>
      <c r="Q14" s="41"/>
      <c r="R14" s="41"/>
      <c r="S14" s="41"/>
      <c r="T14" s="61">
        <f aca="true" t="shared" si="0" ref="T14:Z14">T10/T6</f>
        <v>0.3272528904055331</v>
      </c>
      <c r="U14" s="61">
        <f t="shared" si="0"/>
        <v>0.31629264320783623</v>
      </c>
      <c r="V14" s="61">
        <f t="shared" si="0"/>
        <v>0.32137885021681634</v>
      </c>
      <c r="W14" s="61">
        <f t="shared" si="0"/>
        <v>0.3345702169040145</v>
      </c>
      <c r="X14" s="61">
        <f t="shared" si="0"/>
        <v>0.3419539474945857</v>
      </c>
      <c r="Y14" s="61">
        <f t="shared" si="0"/>
        <v>0.34287350760469126</v>
      </c>
      <c r="Z14" s="61">
        <f t="shared" si="0"/>
        <v>0.34853268661914105</v>
      </c>
      <c r="AA14" s="61">
        <f aca="true" t="shared" si="1" ref="AA14:AC15">AA10/AA6</f>
        <v>0.35413496685191576</v>
      </c>
      <c r="AB14" s="61">
        <f t="shared" si="1"/>
        <v>0.35247309772369495</v>
      </c>
      <c r="AC14" s="61">
        <f t="shared" si="1"/>
        <v>0.3506026231289698</v>
      </c>
      <c r="AD14" s="150"/>
      <c r="AE14" s="151"/>
      <c r="AF14" s="41"/>
      <c r="AG14" s="41"/>
    </row>
    <row r="15" spans="1:33" s="64" customFormat="1" ht="15" customHeight="1">
      <c r="A15" s="73"/>
      <c r="B15" s="73" t="s">
        <v>85</v>
      </c>
      <c r="C15" s="73"/>
      <c r="D15" s="73"/>
      <c r="E15" s="73"/>
      <c r="F15" s="73"/>
      <c r="G15" s="73"/>
      <c r="H15" s="73"/>
      <c r="I15" s="73"/>
      <c r="J15" s="73"/>
      <c r="K15" s="73"/>
      <c r="L15" s="73"/>
      <c r="M15" s="73"/>
      <c r="N15" s="60"/>
      <c r="O15" s="60"/>
      <c r="P15" s="41"/>
      <c r="Q15" s="41"/>
      <c r="R15" s="41"/>
      <c r="S15" s="41"/>
      <c r="T15" s="62"/>
      <c r="U15" s="61">
        <f aca="true" t="shared" si="2" ref="U15:Z15">U11/U7</f>
        <v>0.3184849285970621</v>
      </c>
      <c r="V15" s="61">
        <f t="shared" si="2"/>
        <v>0.3304615357158968</v>
      </c>
      <c r="W15" s="61">
        <f t="shared" si="2"/>
        <v>0.34065311802418297</v>
      </c>
      <c r="X15" s="61">
        <f t="shared" si="2"/>
        <v>0.34304521901262686</v>
      </c>
      <c r="Y15" s="61">
        <f t="shared" si="2"/>
        <v>0.34663668906233475</v>
      </c>
      <c r="Z15" s="61">
        <f t="shared" si="2"/>
        <v>0.3455400402856424</v>
      </c>
      <c r="AA15" s="61">
        <f t="shared" si="1"/>
        <v>0.3415321178408406</v>
      </c>
      <c r="AB15" s="61">
        <f t="shared" si="1"/>
        <v>0.34138905809123266</v>
      </c>
      <c r="AC15" s="61">
        <f t="shared" si="1"/>
        <v>0.34097006318871814</v>
      </c>
      <c r="AD15" s="150"/>
      <c r="AE15" s="151"/>
      <c r="AF15" s="41"/>
      <c r="AG15" s="41"/>
    </row>
    <row r="16" spans="1:33" s="64" customFormat="1" ht="15" customHeight="1">
      <c r="A16" s="73"/>
      <c r="B16" s="73"/>
      <c r="C16" s="73"/>
      <c r="D16" s="73"/>
      <c r="E16" s="73"/>
      <c r="F16" s="73"/>
      <c r="G16" s="73"/>
      <c r="H16" s="73"/>
      <c r="I16" s="73"/>
      <c r="J16" s="73"/>
      <c r="K16" s="73"/>
      <c r="L16" s="73"/>
      <c r="M16" s="73"/>
      <c r="N16" s="60"/>
      <c r="O16" s="60"/>
      <c r="P16" s="41"/>
      <c r="Q16" s="41"/>
      <c r="R16" s="41"/>
      <c r="S16" s="41"/>
      <c r="T16" s="41"/>
      <c r="U16" s="41"/>
      <c r="V16" s="41"/>
      <c r="W16" s="41"/>
      <c r="X16" s="41"/>
      <c r="Y16" s="41"/>
      <c r="Z16" s="41"/>
      <c r="AA16" s="41"/>
      <c r="AB16" s="41"/>
      <c r="AC16" s="41"/>
      <c r="AD16" s="155"/>
      <c r="AE16" s="154"/>
      <c r="AF16" s="41"/>
      <c r="AG16" s="41"/>
    </row>
    <row r="17" spans="1:33" s="158" customFormat="1" ht="15" customHeight="1">
      <c r="A17" s="156" t="s">
        <v>86</v>
      </c>
      <c r="B17" s="156"/>
      <c r="C17" s="156"/>
      <c r="D17" s="156"/>
      <c r="E17" s="156"/>
      <c r="F17" s="156"/>
      <c r="G17" s="156"/>
      <c r="H17" s="156"/>
      <c r="I17" s="156"/>
      <c r="J17" s="156"/>
      <c r="K17" s="156"/>
      <c r="L17" s="156"/>
      <c r="M17" s="156"/>
      <c r="N17" s="46"/>
      <c r="O17" s="46" t="s">
        <v>87</v>
      </c>
      <c r="P17" s="47" t="s">
        <v>87</v>
      </c>
      <c r="Q17" s="157"/>
      <c r="R17" s="46"/>
      <c r="S17" s="46"/>
      <c r="T17" s="47"/>
      <c r="U17" s="47"/>
      <c r="V17" s="46"/>
      <c r="W17" s="48"/>
      <c r="X17" s="48"/>
      <c r="Y17" s="48"/>
      <c r="Z17" s="48"/>
      <c r="AA17" s="48"/>
      <c r="AB17" s="48"/>
      <c r="AC17" s="48"/>
      <c r="AD17" s="155"/>
      <c r="AE17" s="154"/>
      <c r="AF17" s="46"/>
      <c r="AG17" s="46"/>
    </row>
    <row r="18" spans="1:33" s="158" customFormat="1" ht="15" customHeight="1">
      <c r="A18" s="159" t="s">
        <v>84</v>
      </c>
      <c r="B18" s="159"/>
      <c r="C18" s="159"/>
      <c r="D18" s="159"/>
      <c r="E18" s="159"/>
      <c r="F18" s="159"/>
      <c r="G18" s="159"/>
      <c r="H18" s="159"/>
      <c r="I18" s="159"/>
      <c r="J18" s="159"/>
      <c r="K18" s="159"/>
      <c r="L18" s="159"/>
      <c r="M18" s="159"/>
      <c r="N18" s="160">
        <v>0.006970403271911729</v>
      </c>
      <c r="O18" s="160">
        <f aca="true" t="shared" si="3" ref="O18:Z18">(O6-N6)/N6</f>
        <v>0.017250791571132296</v>
      </c>
      <c r="P18" s="160">
        <f t="shared" si="3"/>
        <v>0.010496941075453443</v>
      </c>
      <c r="Q18" s="161">
        <f t="shared" si="3"/>
        <v>0.014530313973743414</v>
      </c>
      <c r="R18" s="49">
        <f t="shared" si="3"/>
        <v>-0.03834295084242839</v>
      </c>
      <c r="S18" s="49">
        <f t="shared" si="3"/>
        <v>0.013331962673771134</v>
      </c>
      <c r="T18" s="49">
        <f t="shared" si="3"/>
        <v>0.02255169815905446</v>
      </c>
      <c r="U18" s="49">
        <f t="shared" si="3"/>
        <v>0.023984636336294874</v>
      </c>
      <c r="V18" s="49">
        <f t="shared" si="3"/>
        <v>-0.007478512721727128</v>
      </c>
      <c r="W18" s="49">
        <f t="shared" si="3"/>
        <v>-0.052872403022622846</v>
      </c>
      <c r="X18" s="49">
        <f t="shared" si="3"/>
        <v>-0.06064930755281842</v>
      </c>
      <c r="Y18" s="49">
        <f t="shared" si="3"/>
        <v>0.012726704693230102</v>
      </c>
      <c r="Z18" s="49">
        <f t="shared" si="3"/>
        <v>-0.03366547267144643</v>
      </c>
      <c r="AA18" s="49">
        <f aca="true" t="shared" si="4" ref="AA18:AC19">(AA6-Z6)/Z6</f>
        <v>0.0020211081026908543</v>
      </c>
      <c r="AB18" s="49">
        <f t="shared" si="4"/>
        <v>-0.014951300529064715</v>
      </c>
      <c r="AC18" s="49">
        <f t="shared" si="4"/>
        <v>-0.01575000527791737</v>
      </c>
      <c r="AD18" s="155"/>
      <c r="AE18" s="154"/>
      <c r="AF18" s="46"/>
      <c r="AG18" s="46"/>
    </row>
    <row r="19" spans="1:33" s="158" customFormat="1" ht="15" customHeight="1">
      <c r="A19" s="159" t="s">
        <v>85</v>
      </c>
      <c r="B19" s="159"/>
      <c r="C19" s="159"/>
      <c r="D19" s="159"/>
      <c r="E19" s="159"/>
      <c r="F19" s="159"/>
      <c r="G19" s="159"/>
      <c r="H19" s="159"/>
      <c r="I19" s="159"/>
      <c r="J19" s="159"/>
      <c r="K19" s="159"/>
      <c r="L19" s="159"/>
      <c r="M19" s="159"/>
      <c r="N19" s="160">
        <v>0.010066646605885571</v>
      </c>
      <c r="O19" s="160">
        <f aca="true" t="shared" si="5" ref="O19:Z19">(O7-N7)/N7</f>
        <v>0.00788814080082923</v>
      </c>
      <c r="P19" s="160">
        <f t="shared" si="5"/>
        <v>0.02133831640711426</v>
      </c>
      <c r="Q19" s="161">
        <f t="shared" si="5"/>
        <v>0.028797975804467624</v>
      </c>
      <c r="R19" s="49">
        <f t="shared" si="5"/>
        <v>-0.010772614728338611</v>
      </c>
      <c r="S19" s="49">
        <f t="shared" si="5"/>
        <v>0.019419723058735478</v>
      </c>
      <c r="T19" s="49">
        <f t="shared" si="5"/>
        <v>0.04078327898321955</v>
      </c>
      <c r="U19" s="49">
        <f t="shared" si="5"/>
        <v>0.050717826450613616</v>
      </c>
      <c r="V19" s="49">
        <f t="shared" si="5"/>
        <v>0.02055562317240298</v>
      </c>
      <c r="W19" s="49">
        <f t="shared" si="5"/>
        <v>-0.011097450085907113</v>
      </c>
      <c r="X19" s="49">
        <f t="shared" si="5"/>
        <v>-0.004354939626794119</v>
      </c>
      <c r="Y19" s="49">
        <f t="shared" si="5"/>
        <v>0.004975272711925665</v>
      </c>
      <c r="Z19" s="49">
        <f t="shared" si="5"/>
        <v>-0.01830602465546644</v>
      </c>
      <c r="AA19" s="49">
        <f t="shared" si="4"/>
        <v>0.016208623528644456</v>
      </c>
      <c r="AB19" s="49">
        <f t="shared" si="4"/>
        <v>-0.006714320917893747</v>
      </c>
      <c r="AC19" s="49">
        <f t="shared" si="4"/>
        <v>-0.024401388946363</v>
      </c>
      <c r="AD19" s="155"/>
      <c r="AE19" s="154"/>
      <c r="AF19" s="46"/>
      <c r="AG19" s="46"/>
    </row>
    <row r="20" spans="1:33" s="158" customFormat="1" ht="15" customHeight="1">
      <c r="A20" s="159"/>
      <c r="B20" s="159"/>
      <c r="C20" s="159"/>
      <c r="D20" s="159"/>
      <c r="E20" s="159"/>
      <c r="F20" s="159"/>
      <c r="G20" s="159"/>
      <c r="H20" s="159"/>
      <c r="I20" s="159"/>
      <c r="J20" s="159"/>
      <c r="K20" s="159"/>
      <c r="L20" s="159"/>
      <c r="M20" s="159"/>
      <c r="N20" s="160"/>
      <c r="O20" s="160"/>
      <c r="P20" s="160"/>
      <c r="Q20" s="160"/>
      <c r="R20" s="49"/>
      <c r="S20" s="49"/>
      <c r="T20" s="49"/>
      <c r="U20" s="49"/>
      <c r="V20" s="49"/>
      <c r="W20" s="49"/>
      <c r="X20" s="49"/>
      <c r="Y20" s="49"/>
      <c r="Z20" s="49"/>
      <c r="AA20" s="49"/>
      <c r="AB20" s="49"/>
      <c r="AC20" s="49"/>
      <c r="AD20" s="155"/>
      <c r="AE20" s="154"/>
      <c r="AF20" s="46"/>
      <c r="AG20" s="46"/>
    </row>
    <row r="21" spans="1:33" s="158" customFormat="1" ht="15" customHeight="1">
      <c r="A21" s="159" t="s">
        <v>186</v>
      </c>
      <c r="B21" s="159"/>
      <c r="C21" s="159"/>
      <c r="D21" s="159"/>
      <c r="E21" s="159"/>
      <c r="F21" s="159"/>
      <c r="G21" s="159"/>
      <c r="H21" s="159"/>
      <c r="I21" s="159"/>
      <c r="J21" s="159"/>
      <c r="K21" s="159"/>
      <c r="L21" s="159"/>
      <c r="M21" s="159"/>
      <c r="N21" s="160"/>
      <c r="O21" s="160"/>
      <c r="P21" s="160"/>
      <c r="Q21" s="160"/>
      <c r="R21" s="49"/>
      <c r="S21" s="49"/>
      <c r="T21" s="49"/>
      <c r="U21" s="49"/>
      <c r="V21" s="49"/>
      <c r="W21" s="49"/>
      <c r="X21" s="49"/>
      <c r="Y21" s="49"/>
      <c r="Z21" s="49"/>
      <c r="AA21" s="49"/>
      <c r="AB21" s="49"/>
      <c r="AC21" s="49"/>
      <c r="AD21" s="155"/>
      <c r="AE21" s="154"/>
      <c r="AF21" s="46"/>
      <c r="AG21" s="46"/>
    </row>
    <row r="22" spans="1:33" s="158" customFormat="1" ht="15" customHeight="1">
      <c r="A22" s="73"/>
      <c r="B22" s="73" t="s">
        <v>84</v>
      </c>
      <c r="C22" s="73"/>
      <c r="D22" s="73"/>
      <c r="E22" s="73"/>
      <c r="F22" s="73"/>
      <c r="G22" s="73"/>
      <c r="H22" s="73"/>
      <c r="I22" s="73"/>
      <c r="J22" s="73"/>
      <c r="K22" s="73"/>
      <c r="L22" s="73"/>
      <c r="M22" s="73"/>
      <c r="N22" s="160"/>
      <c r="O22" s="160"/>
      <c r="P22" s="160"/>
      <c r="Q22" s="160"/>
      <c r="R22" s="49"/>
      <c r="S22" s="49"/>
      <c r="T22" s="43"/>
      <c r="U22" s="50">
        <f aca="true" t="shared" si="6" ref="U22:Z22">(U10-T10)/T10</f>
        <v>-0.010310323524813765</v>
      </c>
      <c r="V22" s="50">
        <f t="shared" si="6"/>
        <v>0.008481927249179691</v>
      </c>
      <c r="W22" s="50">
        <f t="shared" si="6"/>
        <v>-0.013996455140973328</v>
      </c>
      <c r="X22" s="50">
        <f t="shared" si="6"/>
        <v>-0.03991849502778626</v>
      </c>
      <c r="Y22" s="50">
        <f t="shared" si="6"/>
        <v>0.01545006287317724</v>
      </c>
      <c r="Z22" s="50">
        <f t="shared" si="6"/>
        <v>-0.017715975388323077</v>
      </c>
      <c r="AA22" s="50">
        <f aca="true" t="shared" si="7" ref="AA22:AC23">(AA10-Z10)/Z10</f>
        <v>0.01812749715101837</v>
      </c>
      <c r="AB22" s="50">
        <f t="shared" si="7"/>
        <v>-0.01957389410686666</v>
      </c>
      <c r="AC22" s="50">
        <f t="shared" si="7"/>
        <v>-0.020973140382058636</v>
      </c>
      <c r="AD22" s="155"/>
      <c r="AE22" s="154"/>
      <c r="AF22" s="46"/>
      <c r="AG22" s="46"/>
    </row>
    <row r="23" spans="1:33" s="158" customFormat="1" ht="15" customHeight="1" thickBot="1">
      <c r="A23" s="162"/>
      <c r="B23" s="162" t="s">
        <v>85</v>
      </c>
      <c r="C23" s="162"/>
      <c r="D23" s="162"/>
      <c r="E23" s="162"/>
      <c r="F23" s="162"/>
      <c r="G23" s="162"/>
      <c r="H23" s="162"/>
      <c r="I23" s="162"/>
      <c r="J23" s="162"/>
      <c r="K23" s="162"/>
      <c r="L23" s="162"/>
      <c r="M23" s="162"/>
      <c r="N23" s="163"/>
      <c r="O23" s="163"/>
      <c r="P23" s="163"/>
      <c r="Q23" s="163"/>
      <c r="R23" s="51"/>
      <c r="S23" s="51"/>
      <c r="T23" s="52"/>
      <c r="U23" s="53" t="s">
        <v>43</v>
      </c>
      <c r="V23" s="54">
        <f>(V11-U11)/U11</f>
        <v>0.058933557712336236</v>
      </c>
      <c r="W23" s="54">
        <f>(W11-V11)/V11</f>
        <v>0.019400749078149742</v>
      </c>
      <c r="X23" s="54">
        <f>(X11-W11)/W11</f>
        <v>0.0026365816804876535</v>
      </c>
      <c r="Y23" s="54">
        <f>(Y11-X11)/X11</f>
        <v>0.015496738666269785</v>
      </c>
      <c r="Z23" s="55">
        <f>(Z11-Y11)/Y11</f>
        <v>-0.021411793695841175</v>
      </c>
      <c r="AA23" s="55">
        <f t="shared" si="7"/>
        <v>0.004421609359534788</v>
      </c>
      <c r="AB23" s="55">
        <f t="shared" si="7"/>
        <v>-0.00713038486361285</v>
      </c>
      <c r="AC23" s="55">
        <f t="shared" si="7"/>
        <v>-0.02559876430226108</v>
      </c>
      <c r="AD23" s="164"/>
      <c r="AE23" s="165"/>
      <c r="AF23" s="46"/>
      <c r="AG23" s="46"/>
    </row>
    <row r="24" spans="1:33" s="158" customFormat="1" ht="15" customHeight="1">
      <c r="A24" s="41" t="s">
        <v>311</v>
      </c>
      <c r="B24" s="73"/>
      <c r="C24" s="73"/>
      <c r="D24" s="73"/>
      <c r="E24" s="73"/>
      <c r="F24" s="73"/>
      <c r="G24" s="73"/>
      <c r="H24" s="73"/>
      <c r="I24" s="73"/>
      <c r="J24" s="73"/>
      <c r="K24" s="73"/>
      <c r="L24" s="73"/>
      <c r="M24" s="73"/>
      <c r="N24" s="160"/>
      <c r="O24" s="160"/>
      <c r="P24" s="160"/>
      <c r="Q24" s="160"/>
      <c r="R24" s="49"/>
      <c r="S24" s="49"/>
      <c r="T24" s="220"/>
      <c r="U24" s="86"/>
      <c r="V24" s="418"/>
      <c r="W24" s="418"/>
      <c r="X24" s="418"/>
      <c r="Y24" s="418"/>
      <c r="Z24" s="50"/>
      <c r="AA24" s="50"/>
      <c r="AB24" s="50"/>
      <c r="AC24" s="50"/>
      <c r="AD24" s="143"/>
      <c r="AE24" s="154"/>
      <c r="AF24" s="46"/>
      <c r="AG24" s="46"/>
    </row>
    <row r="25" spans="1:33" s="64" customFormat="1" ht="15" customHeight="1">
      <c r="A25" s="166" t="s">
        <v>88</v>
      </c>
      <c r="B25" s="166"/>
      <c r="C25" s="166"/>
      <c r="D25" s="166"/>
      <c r="E25" s="166"/>
      <c r="F25" s="166"/>
      <c r="G25" s="166"/>
      <c r="H25" s="166"/>
      <c r="I25" s="166"/>
      <c r="J25" s="166"/>
      <c r="K25" s="166"/>
      <c r="L25" s="166"/>
      <c r="M25" s="166"/>
      <c r="N25" s="167"/>
      <c r="O25" s="167"/>
      <c r="P25" s="168"/>
      <c r="Q25" s="168"/>
      <c r="R25" s="168"/>
      <c r="S25" s="168"/>
      <c r="T25" s="168"/>
      <c r="U25" s="168"/>
      <c r="V25" s="168"/>
      <c r="W25" s="168"/>
      <c r="X25" s="168"/>
      <c r="Y25" s="168"/>
      <c r="Z25" s="168"/>
      <c r="AA25" s="168"/>
      <c r="AB25" s="168"/>
      <c r="AC25" s="168"/>
      <c r="AD25" s="168"/>
      <c r="AE25" s="168"/>
      <c r="AF25" s="71"/>
      <c r="AG25" s="71"/>
    </row>
    <row r="26" spans="1:33" s="64" customFormat="1" ht="25.5" customHeight="1">
      <c r="A26" s="539" t="s">
        <v>170</v>
      </c>
      <c r="B26" s="540"/>
      <c r="C26" s="540"/>
      <c r="D26" s="540"/>
      <c r="E26" s="540"/>
      <c r="F26" s="540"/>
      <c r="G26" s="540"/>
      <c r="H26" s="540"/>
      <c r="I26" s="540"/>
      <c r="J26" s="540"/>
      <c r="K26" s="540"/>
      <c r="L26" s="540"/>
      <c r="M26" s="540"/>
      <c r="N26" s="540"/>
      <c r="O26" s="540"/>
      <c r="P26" s="540"/>
      <c r="Q26" s="540"/>
      <c r="R26" s="540"/>
      <c r="S26" s="540"/>
      <c r="T26" s="540"/>
      <c r="U26" s="540"/>
      <c r="V26" s="540"/>
      <c r="W26" s="540"/>
      <c r="X26" s="540"/>
      <c r="Y26" s="540"/>
      <c r="Z26" s="540"/>
      <c r="AA26" s="540"/>
      <c r="AB26" s="540"/>
      <c r="AC26" s="540"/>
      <c r="AD26" s="540"/>
      <c r="AE26" s="540"/>
      <c r="AF26" s="71"/>
      <c r="AG26" s="71"/>
    </row>
    <row r="27" spans="1:30" s="81" customFormat="1" ht="15" customHeight="1">
      <c r="A27" s="522" t="s">
        <v>188</v>
      </c>
      <c r="B27" s="522"/>
      <c r="C27" s="522"/>
      <c r="D27" s="522"/>
      <c r="E27" s="522"/>
      <c r="F27" s="522"/>
      <c r="G27" s="522"/>
      <c r="H27" s="522"/>
      <c r="I27" s="522"/>
      <c r="J27" s="522"/>
      <c r="K27" s="522"/>
      <c r="L27" s="522"/>
      <c r="M27" s="522"/>
      <c r="N27" s="522"/>
      <c r="O27" s="522"/>
      <c r="P27" s="522"/>
      <c r="Q27" s="522"/>
      <c r="R27" s="522"/>
      <c r="S27" s="522"/>
      <c r="T27" s="522"/>
      <c r="U27" s="522"/>
      <c r="V27" s="522"/>
      <c r="W27" s="522"/>
      <c r="X27" s="522"/>
      <c r="Y27" s="522"/>
      <c r="Z27" s="522"/>
      <c r="AA27" s="522"/>
      <c r="AB27" s="522"/>
      <c r="AC27" s="522"/>
      <c r="AD27" s="522"/>
    </row>
    <row r="28" spans="1:33" s="64" customFormat="1" ht="24.75" customHeight="1">
      <c r="A28" s="543" t="s">
        <v>189</v>
      </c>
      <c r="B28" s="543"/>
      <c r="C28" s="543"/>
      <c r="D28" s="543"/>
      <c r="E28" s="543"/>
      <c r="F28" s="543"/>
      <c r="G28" s="543"/>
      <c r="H28" s="543"/>
      <c r="I28" s="543"/>
      <c r="J28" s="543"/>
      <c r="K28" s="543"/>
      <c r="L28" s="543"/>
      <c r="M28" s="543"/>
      <c r="N28" s="543"/>
      <c r="O28" s="543"/>
      <c r="P28" s="543"/>
      <c r="Q28" s="543"/>
      <c r="R28" s="543"/>
      <c r="S28" s="543"/>
      <c r="T28" s="543"/>
      <c r="U28" s="543"/>
      <c r="V28" s="543"/>
      <c r="W28" s="543"/>
      <c r="X28" s="543"/>
      <c r="Y28" s="543"/>
      <c r="Z28" s="543"/>
      <c r="AA28" s="543"/>
      <c r="AB28" s="543"/>
      <c r="AC28" s="543"/>
      <c r="AD28" s="543"/>
      <c r="AE28" s="543"/>
      <c r="AF28" s="41"/>
      <c r="AG28" s="41"/>
    </row>
    <row r="29" spans="1:33" s="64" customFormat="1" ht="13.5" customHeight="1">
      <c r="A29" s="533" t="s">
        <v>190</v>
      </c>
      <c r="B29" s="533"/>
      <c r="C29" s="533"/>
      <c r="D29" s="533"/>
      <c r="E29" s="533"/>
      <c r="F29" s="533"/>
      <c r="G29" s="533"/>
      <c r="H29" s="533"/>
      <c r="I29" s="533"/>
      <c r="J29" s="533"/>
      <c r="K29" s="533"/>
      <c r="L29" s="533"/>
      <c r="M29" s="533"/>
      <c r="N29" s="533"/>
      <c r="O29" s="533"/>
      <c r="P29" s="533"/>
      <c r="Q29" s="533"/>
      <c r="R29" s="533"/>
      <c r="S29" s="533"/>
      <c r="T29" s="533"/>
      <c r="U29" s="533"/>
      <c r="V29" s="533"/>
      <c r="W29" s="533"/>
      <c r="X29" s="41"/>
      <c r="Y29" s="41"/>
      <c r="Z29" s="41"/>
      <c r="AA29" s="41"/>
      <c r="AB29" s="41"/>
      <c r="AC29" s="41"/>
      <c r="AD29" s="143"/>
      <c r="AE29" s="46"/>
      <c r="AF29" s="41"/>
      <c r="AG29" s="41"/>
    </row>
    <row r="30" spans="1:33" s="158" customFormat="1" ht="15" customHeight="1">
      <c r="A30" s="169"/>
      <c r="B30" s="169"/>
      <c r="C30" s="169"/>
      <c r="D30" s="169"/>
      <c r="E30" s="169"/>
      <c r="F30" s="169"/>
      <c r="G30" s="169"/>
      <c r="H30" s="169"/>
      <c r="I30" s="169"/>
      <c r="J30" s="169"/>
      <c r="K30" s="169"/>
      <c r="L30" s="169"/>
      <c r="M30" s="169"/>
      <c r="N30" s="170"/>
      <c r="O30" s="170"/>
      <c r="P30" s="46"/>
      <c r="Q30" s="46"/>
      <c r="R30" s="46"/>
      <c r="S30" s="46"/>
      <c r="T30" s="46"/>
      <c r="U30" s="46"/>
      <c r="V30" s="46"/>
      <c r="W30" s="46"/>
      <c r="X30" s="46"/>
      <c r="Y30" s="46"/>
      <c r="Z30" s="46"/>
      <c r="AA30" s="46"/>
      <c r="AB30" s="46"/>
      <c r="AC30" s="46"/>
      <c r="AD30" s="143"/>
      <c r="AE30" s="41"/>
      <c r="AF30" s="46"/>
      <c r="AG30" s="46"/>
    </row>
    <row r="31" spans="1:22" s="109" customFormat="1" ht="18.75">
      <c r="A31" s="171" t="s">
        <v>255</v>
      </c>
      <c r="B31" s="171"/>
      <c r="C31" s="108"/>
      <c r="D31" s="108"/>
      <c r="E31" s="108"/>
      <c r="F31" s="108"/>
      <c r="G31" s="108"/>
      <c r="H31" s="108"/>
      <c r="I31" s="108"/>
      <c r="J31" s="108"/>
      <c r="K31" s="108"/>
      <c r="L31" s="108"/>
      <c r="M31" s="108"/>
      <c r="N31" s="108"/>
      <c r="O31" s="108"/>
      <c r="P31" s="108"/>
      <c r="Q31" s="108"/>
      <c r="R31" s="108"/>
      <c r="S31" s="108"/>
      <c r="T31" s="108"/>
      <c r="U31" s="108"/>
      <c r="V31" s="108"/>
    </row>
    <row r="32" spans="1:33" ht="15.75" customHeight="1">
      <c r="A32" s="529"/>
      <c r="B32" s="173"/>
      <c r="C32" s="173"/>
      <c r="D32" s="173"/>
      <c r="E32" s="173"/>
      <c r="F32" s="173"/>
      <c r="G32" s="173"/>
      <c r="H32" s="173"/>
      <c r="I32" s="173"/>
      <c r="J32" s="173"/>
      <c r="K32" s="173"/>
      <c r="L32" s="173"/>
      <c r="M32" s="173"/>
      <c r="N32" s="173"/>
      <c r="O32" s="173"/>
      <c r="P32" s="173"/>
      <c r="Q32" s="173"/>
      <c r="R32" s="515" t="s">
        <v>72</v>
      </c>
      <c r="S32" s="517" t="s">
        <v>73</v>
      </c>
      <c r="T32" s="517" t="s">
        <v>74</v>
      </c>
      <c r="U32" s="517" t="s">
        <v>75</v>
      </c>
      <c r="V32" s="517" t="s">
        <v>76</v>
      </c>
      <c r="W32" s="517" t="s">
        <v>77</v>
      </c>
      <c r="X32" s="517" t="s">
        <v>78</v>
      </c>
      <c r="Y32" s="517" t="s">
        <v>79</v>
      </c>
      <c r="Z32" s="517" t="s">
        <v>182</v>
      </c>
      <c r="AA32" s="531" t="s">
        <v>301</v>
      </c>
      <c r="AB32" s="531" t="s">
        <v>342</v>
      </c>
      <c r="AC32" s="531" t="s">
        <v>426</v>
      </c>
      <c r="AD32" s="144" t="s">
        <v>80</v>
      </c>
      <c r="AE32" s="145"/>
      <c r="AF32" s="172"/>
      <c r="AG32" s="172"/>
    </row>
    <row r="33" spans="1:33" ht="17.25" customHeight="1" thickBot="1">
      <c r="A33" s="530"/>
      <c r="B33" s="137"/>
      <c r="C33" s="137"/>
      <c r="D33" s="137"/>
      <c r="E33" s="137"/>
      <c r="F33" s="137"/>
      <c r="G33" s="137"/>
      <c r="H33" s="137"/>
      <c r="I33" s="137"/>
      <c r="J33" s="137"/>
      <c r="K33" s="137"/>
      <c r="L33" s="137"/>
      <c r="M33" s="137"/>
      <c r="N33" s="137"/>
      <c r="O33" s="137"/>
      <c r="P33" s="137"/>
      <c r="Q33" s="137"/>
      <c r="R33" s="516"/>
      <c r="S33" s="518"/>
      <c r="T33" s="518"/>
      <c r="U33" s="518"/>
      <c r="V33" s="518"/>
      <c r="W33" s="518"/>
      <c r="X33" s="518"/>
      <c r="Y33" s="544"/>
      <c r="Z33" s="544"/>
      <c r="AA33" s="532"/>
      <c r="AB33" s="532"/>
      <c r="AC33" s="532"/>
      <c r="AD33" s="67" t="s">
        <v>81</v>
      </c>
      <c r="AE33" s="68" t="s">
        <v>82</v>
      </c>
      <c r="AF33" s="172"/>
      <c r="AG33" s="172"/>
    </row>
    <row r="34" spans="1:33" ht="15.75" thickTop="1">
      <c r="A34" s="64"/>
      <c r="B34" s="64"/>
      <c r="C34" s="64"/>
      <c r="D34" s="64"/>
      <c r="E34" s="64"/>
      <c r="F34" s="64"/>
      <c r="G34" s="64"/>
      <c r="H34" s="64"/>
      <c r="I34" s="64"/>
      <c r="J34" s="64"/>
      <c r="K34" s="64"/>
      <c r="L34" s="64"/>
      <c r="M34" s="64"/>
      <c r="N34" s="64"/>
      <c r="O34" s="64"/>
      <c r="P34" s="64"/>
      <c r="Q34" s="64"/>
      <c r="R34" s="64"/>
      <c r="S34" s="64"/>
      <c r="T34" s="64"/>
      <c r="U34" s="64"/>
      <c r="V34" s="64"/>
      <c r="W34" s="172"/>
      <c r="X34" s="172"/>
      <c r="Y34" s="172"/>
      <c r="AC34" s="139" t="s">
        <v>122</v>
      </c>
      <c r="AD34" s="105"/>
      <c r="AE34" s="64"/>
      <c r="AF34" s="172"/>
      <c r="AG34" s="172"/>
    </row>
    <row r="35" spans="1:40" ht="18.75">
      <c r="A35" s="64" t="s">
        <v>330</v>
      </c>
      <c r="B35" s="108"/>
      <c r="C35" s="108"/>
      <c r="D35" s="108"/>
      <c r="E35" s="108"/>
      <c r="F35" s="108"/>
      <c r="G35" s="108"/>
      <c r="H35" s="108"/>
      <c r="I35" s="108"/>
      <c r="J35" s="108"/>
      <c r="K35" s="108"/>
      <c r="L35" s="108"/>
      <c r="M35" s="108"/>
      <c r="N35" s="108"/>
      <c r="O35" s="108"/>
      <c r="P35" s="108"/>
      <c r="Q35" s="108"/>
      <c r="R35" s="140">
        <v>65</v>
      </c>
      <c r="S35" s="140">
        <v>68</v>
      </c>
      <c r="T35" s="140">
        <v>65</v>
      </c>
      <c r="U35" s="140">
        <v>68</v>
      </c>
      <c r="V35" s="140">
        <v>66</v>
      </c>
      <c r="W35" s="140">
        <v>64</v>
      </c>
      <c r="X35" s="140">
        <v>61</v>
      </c>
      <c r="Y35" s="140">
        <v>63</v>
      </c>
      <c r="Z35" s="140">
        <v>61</v>
      </c>
      <c r="AA35" s="140">
        <v>62</v>
      </c>
      <c r="AB35" s="140">
        <v>63</v>
      </c>
      <c r="AC35" s="140">
        <v>61</v>
      </c>
      <c r="AD35" s="454">
        <f>(AC35-AB35)/AB35*100</f>
        <v>-3.1746031746031744</v>
      </c>
      <c r="AE35" s="455">
        <f>(AC35-X35)/X35*100</f>
        <v>0</v>
      </c>
      <c r="AF35" s="172"/>
      <c r="AG35" s="174"/>
      <c r="AH35" s="174"/>
      <c r="AI35" s="174"/>
      <c r="AJ35" s="174"/>
      <c r="AK35" s="174"/>
      <c r="AL35" s="174"/>
      <c r="AM35" s="174"/>
      <c r="AN35" s="174"/>
    </row>
    <row r="36" spans="1:40" ht="18.75">
      <c r="A36" s="64" t="s">
        <v>331</v>
      </c>
      <c r="B36" s="108"/>
      <c r="C36" s="108"/>
      <c r="D36" s="108"/>
      <c r="E36" s="108"/>
      <c r="F36" s="108"/>
      <c r="G36" s="108"/>
      <c r="H36" s="108"/>
      <c r="I36" s="108"/>
      <c r="J36" s="108"/>
      <c r="K36" s="108"/>
      <c r="L36" s="108"/>
      <c r="M36" s="108"/>
      <c r="N36" s="108"/>
      <c r="O36" s="108"/>
      <c r="P36" s="108"/>
      <c r="Q36" s="108"/>
      <c r="R36" s="140">
        <v>12</v>
      </c>
      <c r="S36" s="140">
        <v>11</v>
      </c>
      <c r="T36" s="140">
        <v>15</v>
      </c>
      <c r="U36" s="140">
        <v>14</v>
      </c>
      <c r="V36" s="140">
        <v>14</v>
      </c>
      <c r="W36" s="140">
        <v>14</v>
      </c>
      <c r="X36" s="140">
        <v>14</v>
      </c>
      <c r="Y36" s="140">
        <v>13</v>
      </c>
      <c r="Z36" s="140">
        <v>14</v>
      </c>
      <c r="AA36" s="140">
        <v>13</v>
      </c>
      <c r="AB36" s="140">
        <v>13</v>
      </c>
      <c r="AC36" s="140">
        <v>14</v>
      </c>
      <c r="AD36" s="454">
        <f>(AC36-AB36)/AB36*100</f>
        <v>7.6923076923076925</v>
      </c>
      <c r="AE36" s="455">
        <f>(AC36-X36)/X36*100</f>
        <v>0</v>
      </c>
      <c r="AF36" s="172"/>
      <c r="AG36" s="174"/>
      <c r="AH36" s="174"/>
      <c r="AI36" s="174"/>
      <c r="AJ36" s="174"/>
      <c r="AK36" s="174"/>
      <c r="AL36" s="174"/>
      <c r="AM36" s="174"/>
      <c r="AN36" s="174"/>
    </row>
    <row r="37" spans="1:40" ht="18.75">
      <c r="A37" s="64" t="s">
        <v>332</v>
      </c>
      <c r="B37" s="108"/>
      <c r="C37" s="108"/>
      <c r="D37" s="108"/>
      <c r="E37" s="108"/>
      <c r="F37" s="108"/>
      <c r="G37" s="108"/>
      <c r="H37" s="108"/>
      <c r="I37" s="108"/>
      <c r="J37" s="108"/>
      <c r="K37" s="108"/>
      <c r="L37" s="108"/>
      <c r="M37" s="108"/>
      <c r="N37" s="108"/>
      <c r="O37" s="108"/>
      <c r="P37" s="108"/>
      <c r="Q37" s="108"/>
      <c r="R37" s="140">
        <v>159</v>
      </c>
      <c r="S37" s="140">
        <v>162</v>
      </c>
      <c r="T37" s="140">
        <v>174</v>
      </c>
      <c r="U37" s="140">
        <v>174</v>
      </c>
      <c r="V37" s="140">
        <v>170</v>
      </c>
      <c r="W37" s="140">
        <v>162</v>
      </c>
      <c r="X37" s="140">
        <v>162</v>
      </c>
      <c r="Y37" s="140">
        <v>166</v>
      </c>
      <c r="Z37" s="140">
        <v>162</v>
      </c>
      <c r="AA37" s="140">
        <v>164</v>
      </c>
      <c r="AB37" s="140">
        <v>164</v>
      </c>
      <c r="AC37" s="140">
        <v>165</v>
      </c>
      <c r="AD37" s="454">
        <f>(AC37-AB37)/AB37*100</f>
        <v>0.6097560975609756</v>
      </c>
      <c r="AE37" s="455">
        <f>(AC37-X37)/X37*100</f>
        <v>1.8518518518518516</v>
      </c>
      <c r="AF37" s="172"/>
      <c r="AG37" s="174"/>
      <c r="AH37" s="174"/>
      <c r="AI37" s="174"/>
      <c r="AJ37" s="174"/>
      <c r="AK37" s="174"/>
      <c r="AL37" s="174"/>
      <c r="AM37" s="174"/>
      <c r="AN37" s="174"/>
    </row>
    <row r="38" spans="1:40" ht="18.75">
      <c r="A38" s="64" t="s">
        <v>333</v>
      </c>
      <c r="B38" s="108"/>
      <c r="C38" s="108"/>
      <c r="D38" s="108"/>
      <c r="E38" s="108"/>
      <c r="F38" s="108"/>
      <c r="G38" s="108"/>
      <c r="H38" s="108"/>
      <c r="I38" s="108"/>
      <c r="J38" s="108"/>
      <c r="K38" s="108"/>
      <c r="L38" s="108"/>
      <c r="M38" s="108"/>
      <c r="N38" s="108"/>
      <c r="O38" s="108"/>
      <c r="P38" s="108"/>
      <c r="Q38" s="108"/>
      <c r="R38" s="140">
        <v>223</v>
      </c>
      <c r="S38" s="140">
        <v>225</v>
      </c>
      <c r="T38" s="140">
        <v>223</v>
      </c>
      <c r="U38" s="140">
        <v>232</v>
      </c>
      <c r="V38" s="140">
        <v>234</v>
      </c>
      <c r="W38" s="140">
        <v>219</v>
      </c>
      <c r="X38" s="140">
        <v>193</v>
      </c>
      <c r="Y38" s="140">
        <v>194</v>
      </c>
      <c r="Z38" s="140">
        <v>184</v>
      </c>
      <c r="AA38" s="140">
        <v>183</v>
      </c>
      <c r="AB38" s="140">
        <v>175</v>
      </c>
      <c r="AC38" s="140">
        <v>169</v>
      </c>
      <c r="AD38" s="454">
        <f>(AC38-AB38)/AB38*100</f>
        <v>-3.428571428571429</v>
      </c>
      <c r="AE38" s="455">
        <f>(AC38-X38)/X38*100</f>
        <v>-12.435233160621761</v>
      </c>
      <c r="AF38" s="172"/>
      <c r="AG38" s="174"/>
      <c r="AH38" s="174"/>
      <c r="AI38" s="174"/>
      <c r="AJ38" s="174"/>
      <c r="AK38" s="174"/>
      <c r="AL38" s="174"/>
      <c r="AM38" s="174"/>
      <c r="AN38" s="174"/>
    </row>
    <row r="39" spans="1:40" ht="16.5" thickBot="1">
      <c r="A39" s="72" t="s">
        <v>84</v>
      </c>
      <c r="B39" s="72"/>
      <c r="C39" s="72"/>
      <c r="D39" s="72"/>
      <c r="E39" s="72"/>
      <c r="F39" s="72"/>
      <c r="G39" s="72"/>
      <c r="H39" s="72"/>
      <c r="I39" s="72"/>
      <c r="J39" s="72"/>
      <c r="K39" s="72"/>
      <c r="L39" s="72"/>
      <c r="M39" s="72"/>
      <c r="N39" s="72"/>
      <c r="O39" s="72"/>
      <c r="P39" s="72"/>
      <c r="Q39" s="72"/>
      <c r="R39" s="141">
        <v>460</v>
      </c>
      <c r="S39" s="141">
        <v>465</v>
      </c>
      <c r="T39" s="141">
        <v>476</v>
      </c>
      <c r="U39" s="141">
        <v>487</v>
      </c>
      <c r="V39" s="141">
        <v>484</v>
      </c>
      <c r="W39" s="141">
        <v>458</v>
      </c>
      <c r="X39" s="141">
        <v>430</v>
      </c>
      <c r="Y39" s="141">
        <v>436</v>
      </c>
      <c r="Z39" s="141">
        <v>421</v>
      </c>
      <c r="AA39" s="141">
        <v>422</v>
      </c>
      <c r="AB39" s="141">
        <v>416</v>
      </c>
      <c r="AC39" s="141">
        <v>409</v>
      </c>
      <c r="AD39" s="456">
        <f>(AC39-AB39)/AB39*100</f>
        <v>-1.6826923076923077</v>
      </c>
      <c r="AE39" s="457">
        <f>(AC39-X39)/X39*100</f>
        <v>-4.883720930232558</v>
      </c>
      <c r="AF39" s="172"/>
      <c r="AG39" s="174"/>
      <c r="AH39" s="174"/>
      <c r="AI39" s="174"/>
      <c r="AJ39" s="174"/>
      <c r="AK39" s="174"/>
      <c r="AL39" s="174"/>
      <c r="AM39" s="174"/>
      <c r="AN39" s="174"/>
    </row>
    <row r="40" spans="1:40" ht="15.75">
      <c r="A40" s="41" t="s">
        <v>311</v>
      </c>
      <c r="B40" s="63"/>
      <c r="C40" s="63"/>
      <c r="D40" s="63"/>
      <c r="E40" s="63"/>
      <c r="F40" s="63"/>
      <c r="G40" s="63"/>
      <c r="H40" s="63"/>
      <c r="I40" s="63"/>
      <c r="J40" s="63"/>
      <c r="K40" s="63"/>
      <c r="L40" s="63"/>
      <c r="M40" s="63"/>
      <c r="N40" s="63"/>
      <c r="O40" s="63"/>
      <c r="P40" s="63"/>
      <c r="Q40" s="63"/>
      <c r="R40" s="42"/>
      <c r="S40" s="42"/>
      <c r="T40" s="42"/>
      <c r="U40" s="42"/>
      <c r="V40" s="42"/>
      <c r="W40" s="42"/>
      <c r="X40" s="42"/>
      <c r="Y40" s="42"/>
      <c r="Z40" s="42"/>
      <c r="AA40" s="42"/>
      <c r="AB40" s="42"/>
      <c r="AC40" s="42"/>
      <c r="AD40" s="151"/>
      <c r="AE40" s="151"/>
      <c r="AF40" s="172"/>
      <c r="AG40" s="174"/>
      <c r="AH40" s="174"/>
      <c r="AI40" s="174"/>
      <c r="AJ40" s="174"/>
      <c r="AK40" s="174"/>
      <c r="AL40" s="174"/>
      <c r="AM40" s="174"/>
      <c r="AN40" s="174"/>
    </row>
    <row r="41" spans="1:33" ht="17.25" customHeight="1">
      <c r="A41" s="524" t="s">
        <v>168</v>
      </c>
      <c r="B41" s="524"/>
      <c r="C41" s="524"/>
      <c r="D41" s="524"/>
      <c r="E41" s="524"/>
      <c r="F41" s="524"/>
      <c r="G41" s="524"/>
      <c r="H41" s="524"/>
      <c r="I41" s="524"/>
      <c r="J41" s="524"/>
      <c r="K41" s="524"/>
      <c r="L41" s="524"/>
      <c r="M41" s="524"/>
      <c r="N41" s="524"/>
      <c r="O41" s="524"/>
      <c r="P41" s="524"/>
      <c r="Q41" s="524"/>
      <c r="R41" s="524"/>
      <c r="S41" s="524"/>
      <c r="T41" s="524"/>
      <c r="U41" s="524"/>
      <c r="V41" s="524"/>
      <c r="W41" s="524"/>
      <c r="X41" s="524"/>
      <c r="Y41" s="524"/>
      <c r="Z41" s="524"/>
      <c r="AA41" s="524"/>
      <c r="AB41" s="524"/>
      <c r="AC41" s="524"/>
      <c r="AD41" s="524"/>
      <c r="AE41" s="524"/>
      <c r="AF41" s="172"/>
      <c r="AG41" s="172"/>
    </row>
    <row r="42" spans="1:33" ht="29.25" customHeight="1">
      <c r="A42" s="545" t="s">
        <v>178</v>
      </c>
      <c r="B42" s="545"/>
      <c r="C42" s="545"/>
      <c r="D42" s="545"/>
      <c r="E42" s="545"/>
      <c r="F42" s="545"/>
      <c r="G42" s="545"/>
      <c r="H42" s="545"/>
      <c r="I42" s="545"/>
      <c r="J42" s="545"/>
      <c r="K42" s="545"/>
      <c r="L42" s="545"/>
      <c r="M42" s="545"/>
      <c r="N42" s="545"/>
      <c r="O42" s="545"/>
      <c r="P42" s="545"/>
      <c r="Q42" s="545"/>
      <c r="R42" s="545"/>
      <c r="S42" s="545"/>
      <c r="T42" s="545"/>
      <c r="U42" s="545"/>
      <c r="V42" s="545"/>
      <c r="W42" s="545"/>
      <c r="X42" s="545"/>
      <c r="Y42" s="545"/>
      <c r="Z42" s="545"/>
      <c r="AA42" s="545"/>
      <c r="AB42" s="545"/>
      <c r="AC42" s="545"/>
      <c r="AD42" s="545"/>
      <c r="AE42" s="545"/>
      <c r="AF42" s="172"/>
      <c r="AG42" s="172"/>
    </row>
    <row r="43" spans="1:33" s="64" customFormat="1" ht="15" customHeight="1">
      <c r="A43" s="533" t="s">
        <v>314</v>
      </c>
      <c r="B43" s="524"/>
      <c r="C43" s="524"/>
      <c r="D43" s="524"/>
      <c r="E43" s="524"/>
      <c r="F43" s="524"/>
      <c r="G43" s="524"/>
      <c r="H43" s="524"/>
      <c r="I43" s="524"/>
      <c r="J43" s="524"/>
      <c r="K43" s="524"/>
      <c r="L43" s="524"/>
      <c r="M43" s="524"/>
      <c r="N43" s="524"/>
      <c r="O43" s="524"/>
      <c r="P43" s="524"/>
      <c r="Q43" s="524"/>
      <c r="R43" s="524"/>
      <c r="S43" s="524"/>
      <c r="T43" s="524"/>
      <c r="U43" s="524"/>
      <c r="V43" s="524"/>
      <c r="W43" s="524"/>
      <c r="X43" s="524"/>
      <c r="Y43" s="524"/>
      <c r="Z43" s="524"/>
      <c r="AA43" s="524"/>
      <c r="AB43" s="524"/>
      <c r="AC43" s="524"/>
      <c r="AD43" s="524"/>
      <c r="AE43" s="524"/>
      <c r="AF43" s="41"/>
      <c r="AG43" s="41"/>
    </row>
    <row r="44" spans="1:31" ht="15" customHeight="1">
      <c r="A44" s="524" t="s">
        <v>315</v>
      </c>
      <c r="B44" s="524"/>
      <c r="C44" s="524"/>
      <c r="D44" s="524"/>
      <c r="E44" s="524"/>
      <c r="F44" s="524"/>
      <c r="G44" s="524"/>
      <c r="H44" s="524"/>
      <c r="I44" s="524"/>
      <c r="J44" s="524"/>
      <c r="K44" s="524"/>
      <c r="L44" s="524"/>
      <c r="M44" s="524"/>
      <c r="N44" s="524"/>
      <c r="O44" s="524"/>
      <c r="P44" s="524"/>
      <c r="Q44" s="524"/>
      <c r="R44" s="524"/>
      <c r="S44" s="524"/>
      <c r="T44" s="524"/>
      <c r="U44" s="524"/>
      <c r="V44" s="524"/>
      <c r="W44" s="524"/>
      <c r="X44" s="524"/>
      <c r="Y44" s="524"/>
      <c r="Z44" s="524"/>
      <c r="AA44" s="524"/>
      <c r="AB44" s="524"/>
      <c r="AC44" s="524"/>
      <c r="AD44" s="524"/>
      <c r="AE44" s="524"/>
    </row>
    <row r="45" spans="1:31" ht="15" customHeight="1">
      <c r="A45" s="524" t="s">
        <v>316</v>
      </c>
      <c r="B45" s="524"/>
      <c r="C45" s="524"/>
      <c r="D45" s="524"/>
      <c r="E45" s="524"/>
      <c r="F45" s="524"/>
      <c r="G45" s="524"/>
      <c r="H45" s="524"/>
      <c r="I45" s="524"/>
      <c r="J45" s="524"/>
      <c r="K45" s="524"/>
      <c r="L45" s="524"/>
      <c r="M45" s="524"/>
      <c r="N45" s="524"/>
      <c r="O45" s="524"/>
      <c r="P45" s="524"/>
      <c r="Q45" s="524"/>
      <c r="R45" s="524"/>
      <c r="S45" s="524"/>
      <c r="T45" s="524"/>
      <c r="U45" s="524"/>
      <c r="V45" s="524"/>
      <c r="W45" s="524"/>
      <c r="X45" s="524"/>
      <c r="Y45" s="524"/>
      <c r="Z45" s="524"/>
      <c r="AA45" s="524"/>
      <c r="AB45" s="524"/>
      <c r="AC45" s="524"/>
      <c r="AD45" s="524"/>
      <c r="AE45" s="524"/>
    </row>
    <row r="46" spans="1:31" ht="24.75" customHeight="1">
      <c r="A46" s="524" t="s">
        <v>317</v>
      </c>
      <c r="B46" s="524"/>
      <c r="C46" s="524"/>
      <c r="D46" s="524"/>
      <c r="E46" s="524"/>
      <c r="F46" s="524"/>
      <c r="G46" s="524"/>
      <c r="H46" s="524"/>
      <c r="I46" s="524"/>
      <c r="J46" s="524"/>
      <c r="K46" s="524"/>
      <c r="L46" s="524"/>
      <c r="M46" s="524"/>
      <c r="N46" s="524"/>
      <c r="O46" s="524"/>
      <c r="P46" s="524"/>
      <c r="Q46" s="524"/>
      <c r="R46" s="524"/>
      <c r="S46" s="524"/>
      <c r="T46" s="524"/>
      <c r="U46" s="524"/>
      <c r="V46" s="524"/>
      <c r="W46" s="524"/>
      <c r="X46" s="524"/>
      <c r="Y46" s="524"/>
      <c r="Z46" s="524"/>
      <c r="AA46" s="524"/>
      <c r="AB46" s="524"/>
      <c r="AC46" s="524"/>
      <c r="AD46" s="524"/>
      <c r="AE46" s="524"/>
    </row>
  </sheetData>
  <sheetProtection/>
  <mergeCells count="50">
    <mergeCell ref="AC32:AC33"/>
    <mergeCell ref="AC3:AC4"/>
    <mergeCell ref="A43:AE43"/>
    <mergeCell ref="A44:AE44"/>
    <mergeCell ref="A45:AE45"/>
    <mergeCell ref="A46:AE46"/>
    <mergeCell ref="X3:X4"/>
    <mergeCell ref="Z32:Z33"/>
    <mergeCell ref="Y3:Y4"/>
    <mergeCell ref="R3:R4"/>
    <mergeCell ref="Y32:Y33"/>
    <mergeCell ref="T3:T4"/>
    <mergeCell ref="A42:AE42"/>
    <mergeCell ref="R32:R33"/>
    <mergeCell ref="Z3:Z4"/>
    <mergeCell ref="U32:U33"/>
    <mergeCell ref="V32:V33"/>
    <mergeCell ref="AA3:AA4"/>
    <mergeCell ref="A41:AE41"/>
    <mergeCell ref="A27:AD27"/>
    <mergeCell ref="U3:U4"/>
    <mergeCell ref="V3:V4"/>
    <mergeCell ref="I3:I4"/>
    <mergeCell ref="L3:L4"/>
    <mergeCell ref="A28:AE28"/>
    <mergeCell ref="X32:X33"/>
    <mergeCell ref="F3:F4"/>
    <mergeCell ref="G3:G4"/>
    <mergeCell ref="C3:C4"/>
    <mergeCell ref="D3:D4"/>
    <mergeCell ref="S3:S4"/>
    <mergeCell ref="J3:J4"/>
    <mergeCell ref="W3:W4"/>
    <mergeCell ref="T32:T33"/>
    <mergeCell ref="W32:W33"/>
    <mergeCell ref="AA32:AA33"/>
    <mergeCell ref="S32:S33"/>
    <mergeCell ref="K3:K4"/>
    <mergeCell ref="P3:P4"/>
    <mergeCell ref="M3:M4"/>
    <mergeCell ref="AB3:AB4"/>
    <mergeCell ref="AB32:AB33"/>
    <mergeCell ref="A29:W29"/>
    <mergeCell ref="A32:A33"/>
    <mergeCell ref="E3:E4"/>
    <mergeCell ref="N3:N4"/>
    <mergeCell ref="O3:O4"/>
    <mergeCell ref="H3:H4"/>
    <mergeCell ref="Q3:Q4"/>
    <mergeCell ref="A26:AE26"/>
  </mergeCells>
  <printOptions/>
  <pageMargins left="0.35433070866141736" right="0.15748031496062992" top="0.5511811023622047" bottom="0.2755905511811024" header="0.2755905511811024" footer="0.1968503937007874"/>
  <pageSetup fitToHeight="1" fitToWidth="1" horizontalDpi="600" verticalDpi="600" orientation="portrait" paperSize="9" scale="55" r:id="rId1"/>
  <headerFooter>
    <oddHeader>&amp;R&amp;"Arial,Bold"&amp;16BUS AND COACH TRAVEL</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AR54"/>
  <sheetViews>
    <sheetView zoomScale="85" zoomScaleNormal="85" zoomScalePageLayoutView="70" workbookViewId="0" topLeftCell="A4">
      <selection activeCell="U47" sqref="U47"/>
    </sheetView>
  </sheetViews>
  <sheetFormatPr defaultColWidth="9.140625" defaultRowHeight="12.75"/>
  <cols>
    <col min="1" max="1" width="4.28125" style="244" customWidth="1"/>
    <col min="2" max="2" width="28.8515625" style="244" customWidth="1"/>
    <col min="3" max="15" width="11.00390625" style="244" hidden="1" customWidth="1"/>
    <col min="16" max="16" width="10.28125" style="244" hidden="1" customWidth="1"/>
    <col min="17" max="18" width="11.00390625" style="244" hidden="1" customWidth="1"/>
    <col min="19" max="29" width="11.00390625" style="244" customWidth="1"/>
    <col min="30" max="30" width="9.57421875" style="244" customWidth="1"/>
    <col min="31" max="31" width="10.140625" style="244" customWidth="1"/>
    <col min="32" max="16384" width="9.140625" style="244" customWidth="1"/>
  </cols>
  <sheetData>
    <row r="1" spans="1:31" s="108" customFormat="1" ht="18.75">
      <c r="A1" s="63" t="s">
        <v>335</v>
      </c>
      <c r="B1" s="63"/>
      <c r="C1" s="63"/>
      <c r="D1" s="63"/>
      <c r="E1" s="63"/>
      <c r="F1" s="63"/>
      <c r="G1" s="63"/>
      <c r="H1" s="63"/>
      <c r="I1" s="63"/>
      <c r="J1" s="63"/>
      <c r="K1" s="63"/>
      <c r="L1" s="63"/>
      <c r="M1" s="63"/>
      <c r="O1" s="63"/>
      <c r="P1" s="63"/>
      <c r="Q1" s="63"/>
      <c r="R1" s="63"/>
      <c r="S1" s="63"/>
      <c r="T1" s="63"/>
      <c r="U1" s="63"/>
      <c r="V1" s="63"/>
      <c r="W1" s="63"/>
      <c r="X1" s="63"/>
      <c r="Y1" s="63"/>
      <c r="Z1" s="63"/>
      <c r="AA1" s="63"/>
      <c r="AB1" s="63"/>
      <c r="AC1" s="63"/>
      <c r="AD1" s="249"/>
      <c r="AE1" s="183"/>
    </row>
    <row r="2" spans="1:31" s="64" customFormat="1" ht="15" customHeight="1">
      <c r="A2" s="65"/>
      <c r="B2" s="65"/>
      <c r="C2" s="534" t="s">
        <v>192</v>
      </c>
      <c r="D2" s="534" t="s">
        <v>193</v>
      </c>
      <c r="E2" s="534" t="s">
        <v>194</v>
      </c>
      <c r="F2" s="534" t="s">
        <v>195</v>
      </c>
      <c r="G2" s="534" t="s">
        <v>196</v>
      </c>
      <c r="H2" s="534" t="s">
        <v>197</v>
      </c>
      <c r="I2" s="534" t="s">
        <v>198</v>
      </c>
      <c r="J2" s="534" t="s">
        <v>199</v>
      </c>
      <c r="K2" s="534" t="s">
        <v>200</v>
      </c>
      <c r="L2" s="534" t="s">
        <v>201</v>
      </c>
      <c r="M2" s="534" t="s">
        <v>202</v>
      </c>
      <c r="N2" s="531" t="s">
        <v>68</v>
      </c>
      <c r="O2" s="531" t="s">
        <v>69</v>
      </c>
      <c r="P2" s="531" t="s">
        <v>70</v>
      </c>
      <c r="Q2" s="548" t="s">
        <v>71</v>
      </c>
      <c r="R2" s="541" t="s">
        <v>72</v>
      </c>
      <c r="S2" s="541" t="s">
        <v>73</v>
      </c>
      <c r="T2" s="531" t="s">
        <v>74</v>
      </c>
      <c r="U2" s="531" t="s">
        <v>75</v>
      </c>
      <c r="V2" s="531" t="s">
        <v>76</v>
      </c>
      <c r="W2" s="531" t="s">
        <v>77</v>
      </c>
      <c r="X2" s="531" t="s">
        <v>78</v>
      </c>
      <c r="Y2" s="531" t="s">
        <v>79</v>
      </c>
      <c r="Z2" s="531" t="s">
        <v>182</v>
      </c>
      <c r="AA2" s="531" t="s">
        <v>301</v>
      </c>
      <c r="AB2" s="531" t="s">
        <v>342</v>
      </c>
      <c r="AC2" s="531" t="s">
        <v>426</v>
      </c>
      <c r="AD2" s="144" t="s">
        <v>80</v>
      </c>
      <c r="AE2" s="145"/>
    </row>
    <row r="3" spans="1:31" s="64" customFormat="1" ht="16.5" thickBot="1">
      <c r="A3" s="66"/>
      <c r="B3" s="66"/>
      <c r="C3" s="535"/>
      <c r="D3" s="535"/>
      <c r="E3" s="535"/>
      <c r="F3" s="535"/>
      <c r="G3" s="535"/>
      <c r="H3" s="535"/>
      <c r="I3" s="535"/>
      <c r="J3" s="535"/>
      <c r="K3" s="535"/>
      <c r="L3" s="535"/>
      <c r="M3" s="535"/>
      <c r="N3" s="536"/>
      <c r="O3" s="536"/>
      <c r="P3" s="536"/>
      <c r="Q3" s="549"/>
      <c r="R3" s="542"/>
      <c r="S3" s="542"/>
      <c r="T3" s="536"/>
      <c r="U3" s="536"/>
      <c r="V3" s="536"/>
      <c r="W3" s="536"/>
      <c r="X3" s="536"/>
      <c r="Y3" s="536"/>
      <c r="Z3" s="546"/>
      <c r="AA3" s="546"/>
      <c r="AB3" s="546"/>
      <c r="AC3" s="546"/>
      <c r="AD3" s="67" t="s">
        <v>81</v>
      </c>
      <c r="AE3" s="68" t="s">
        <v>82</v>
      </c>
    </row>
    <row r="4" spans="1:31" s="64" customFormat="1" ht="15" customHeight="1" thickTop="1">
      <c r="A4" s="175"/>
      <c r="B4" s="41"/>
      <c r="C4" s="41"/>
      <c r="D4" s="41"/>
      <c r="E4" s="41"/>
      <c r="F4" s="41"/>
      <c r="G4" s="41"/>
      <c r="H4" s="41"/>
      <c r="I4" s="41"/>
      <c r="J4" s="41"/>
      <c r="K4" s="41"/>
      <c r="L4" s="41"/>
      <c r="M4" s="41"/>
      <c r="N4" s="41"/>
      <c r="O4" s="41"/>
      <c r="P4" s="41"/>
      <c r="Q4" s="176"/>
      <c r="R4" s="41"/>
      <c r="S4" s="41"/>
      <c r="T4" s="41"/>
      <c r="U4" s="41"/>
      <c r="V4" s="41"/>
      <c r="W4" s="41"/>
      <c r="X4" s="41"/>
      <c r="Y4" s="69"/>
      <c r="AC4" s="69" t="s">
        <v>92</v>
      </c>
      <c r="AD4" s="155"/>
      <c r="AE4" s="177"/>
    </row>
    <row r="5" spans="1:31" s="64" customFormat="1" ht="18.75">
      <c r="A5" s="63" t="s">
        <v>93</v>
      </c>
      <c r="B5" s="41"/>
      <c r="C5" s="41">
        <f aca="true" t="shared" si="0" ref="C5:M5">C6+C7</f>
        <v>336</v>
      </c>
      <c r="D5" s="41">
        <f t="shared" si="0"/>
        <v>336</v>
      </c>
      <c r="E5" s="41">
        <f t="shared" si="0"/>
        <v>355</v>
      </c>
      <c r="F5" s="41">
        <f t="shared" si="0"/>
        <v>347</v>
      </c>
      <c r="G5" s="41">
        <f t="shared" si="0"/>
        <v>361</v>
      </c>
      <c r="H5" s="41">
        <f t="shared" si="0"/>
        <v>368</v>
      </c>
      <c r="I5" s="41">
        <f t="shared" si="0"/>
        <v>349</v>
      </c>
      <c r="J5" s="41">
        <f t="shared" si="0"/>
        <v>368</v>
      </c>
      <c r="K5" s="41">
        <f t="shared" si="0"/>
        <v>368</v>
      </c>
      <c r="L5" s="41">
        <f t="shared" si="0"/>
        <v>358</v>
      </c>
      <c r="M5" s="41">
        <f t="shared" si="0"/>
        <v>362</v>
      </c>
      <c r="N5" s="42">
        <v>369.340242</v>
      </c>
      <c r="O5" s="42">
        <v>367.664581</v>
      </c>
      <c r="P5" s="42">
        <v>373.537626</v>
      </c>
      <c r="Q5" s="178">
        <v>368.918658</v>
      </c>
      <c r="R5" s="395">
        <f aca="true" t="shared" si="1" ref="R5:AC5">SUM(R6:R7)</f>
        <v>359.32941923504796</v>
      </c>
      <c r="S5" s="395">
        <f t="shared" si="1"/>
        <v>374.23640543753197</v>
      </c>
      <c r="T5" s="395">
        <f t="shared" si="1"/>
        <v>384.49875374544297</v>
      </c>
      <c r="U5" s="395">
        <f t="shared" si="1"/>
        <v>396.890380687679</v>
      </c>
      <c r="V5" s="395">
        <f t="shared" si="1"/>
        <v>385.80879392943905</v>
      </c>
      <c r="W5" s="395">
        <f t="shared" si="1"/>
        <v>376.74322197564504</v>
      </c>
      <c r="X5" s="395">
        <f t="shared" si="1"/>
        <v>346.151258826158</v>
      </c>
      <c r="Y5" s="395">
        <f t="shared" si="1"/>
        <v>338.0739634912909</v>
      </c>
      <c r="Z5" s="395">
        <f t="shared" si="1"/>
        <v>327.0461934080321</v>
      </c>
      <c r="AA5" s="395">
        <f t="shared" si="1"/>
        <v>331.683644876518</v>
      </c>
      <c r="AB5" s="395">
        <f t="shared" si="1"/>
        <v>330.107742395706</v>
      </c>
      <c r="AC5" s="395">
        <f t="shared" si="1"/>
        <v>328.222020333274</v>
      </c>
      <c r="AD5" s="454">
        <f>(AC5-AB5)/AB5*100</f>
        <v>-0.5712444212143244</v>
      </c>
      <c r="AE5" s="455">
        <f>(AC5-X5)/X5*100</f>
        <v>-5.179596501738671</v>
      </c>
    </row>
    <row r="6" spans="1:31" s="64" customFormat="1" ht="15" customHeight="1">
      <c r="A6" s="41"/>
      <c r="B6" s="41" t="s">
        <v>94</v>
      </c>
      <c r="C6" s="88">
        <v>289</v>
      </c>
      <c r="D6" s="88">
        <v>292</v>
      </c>
      <c r="E6" s="88">
        <v>304</v>
      </c>
      <c r="F6" s="88">
        <v>301</v>
      </c>
      <c r="G6" s="88">
        <v>307</v>
      </c>
      <c r="H6" s="88">
        <v>317</v>
      </c>
      <c r="I6" s="88">
        <v>295</v>
      </c>
      <c r="J6" s="88">
        <v>311</v>
      </c>
      <c r="K6" s="88">
        <v>310</v>
      </c>
      <c r="L6" s="88">
        <v>298</v>
      </c>
      <c r="M6" s="88">
        <v>298</v>
      </c>
      <c r="N6" s="42">
        <v>314</v>
      </c>
      <c r="O6" s="42">
        <v>306</v>
      </c>
      <c r="P6" s="42">
        <v>311</v>
      </c>
      <c r="Q6" s="178">
        <v>302</v>
      </c>
      <c r="R6" s="42">
        <v>300.25211774640246</v>
      </c>
      <c r="S6" s="70">
        <v>308.38750561947427</v>
      </c>
      <c r="T6" s="70">
        <v>306.74683050645706</v>
      </c>
      <c r="U6" s="70">
        <v>315.1595913256182</v>
      </c>
      <c r="V6" s="70">
        <v>311.2705784538658</v>
      </c>
      <c r="W6" s="70">
        <v>302.47407185963857</v>
      </c>
      <c r="X6" s="70">
        <v>279.44561696425916</v>
      </c>
      <c r="Y6" s="70">
        <v>278.06382467566453</v>
      </c>
      <c r="Z6" s="70">
        <v>262.98711164114695</v>
      </c>
      <c r="AA6" s="70">
        <v>266.7043131613313</v>
      </c>
      <c r="AB6" s="70">
        <v>266.4911629811647</v>
      </c>
      <c r="AC6" s="70">
        <v>274.38025295018997</v>
      </c>
      <c r="AD6" s="454">
        <f>(AC6-AB6)/AB6*100</f>
        <v>2.9603570642914283</v>
      </c>
      <c r="AE6" s="455">
        <f>(AC6-X6)/X6*100</f>
        <v>-1.8126475086982827</v>
      </c>
    </row>
    <row r="7" spans="1:31" s="64" customFormat="1" ht="15" customHeight="1">
      <c r="A7" s="41"/>
      <c r="B7" s="41" t="s">
        <v>95</v>
      </c>
      <c r="C7" s="88">
        <v>47</v>
      </c>
      <c r="D7" s="88">
        <v>44</v>
      </c>
      <c r="E7" s="88">
        <v>51</v>
      </c>
      <c r="F7" s="88">
        <v>46</v>
      </c>
      <c r="G7" s="88">
        <v>54</v>
      </c>
      <c r="H7" s="88">
        <v>51</v>
      </c>
      <c r="I7" s="88">
        <v>54</v>
      </c>
      <c r="J7" s="88">
        <v>57</v>
      </c>
      <c r="K7" s="88">
        <v>58</v>
      </c>
      <c r="L7" s="88">
        <v>60</v>
      </c>
      <c r="M7" s="88">
        <v>64</v>
      </c>
      <c r="N7" s="42">
        <v>56</v>
      </c>
      <c r="O7" s="42">
        <v>62</v>
      </c>
      <c r="P7" s="42">
        <v>63</v>
      </c>
      <c r="Q7" s="178">
        <v>67</v>
      </c>
      <c r="R7" s="42">
        <v>59.0773014886455</v>
      </c>
      <c r="S7" s="70">
        <v>65.84889981805772</v>
      </c>
      <c r="T7" s="70">
        <v>77.7519232389859</v>
      </c>
      <c r="U7" s="70">
        <v>81.7307893620608</v>
      </c>
      <c r="V7" s="70">
        <v>74.53821547557321</v>
      </c>
      <c r="W7" s="70">
        <v>74.2691501160065</v>
      </c>
      <c r="X7" s="70">
        <v>66.7056418618989</v>
      </c>
      <c r="Y7" s="70">
        <v>60.010138815626384</v>
      </c>
      <c r="Z7" s="70">
        <v>64.0590817668851</v>
      </c>
      <c r="AA7" s="70">
        <v>64.9793317151867</v>
      </c>
      <c r="AB7" s="70">
        <v>63.616579414541306</v>
      </c>
      <c r="AC7" s="70">
        <v>53.84176738308399</v>
      </c>
      <c r="AD7" s="454">
        <f>(AC7-AB7)/AB7*100</f>
        <v>-15.365195867829096</v>
      </c>
      <c r="AE7" s="455">
        <f>(AC7-X7)/X7*100</f>
        <v>-19.284537439047607</v>
      </c>
    </row>
    <row r="8" spans="2:31" s="64" customFormat="1" ht="15" customHeight="1">
      <c r="B8" s="46" t="s">
        <v>96</v>
      </c>
      <c r="C8" s="179">
        <v>0.1516217125346444</v>
      </c>
      <c r="D8" s="179">
        <v>0.1516217125346444</v>
      </c>
      <c r="E8" s="179">
        <v>0.1516217125346444</v>
      </c>
      <c r="F8" s="179">
        <v>0.1516217125346444</v>
      </c>
      <c r="G8" s="179">
        <v>0.1516217125346444</v>
      </c>
      <c r="H8" s="179">
        <v>0.1516217125346444</v>
      </c>
      <c r="I8" s="179">
        <v>0.1516217125346444</v>
      </c>
      <c r="J8" s="179">
        <v>0.1516217125346444</v>
      </c>
      <c r="K8" s="179">
        <v>0.1516217125346444</v>
      </c>
      <c r="L8" s="179">
        <v>0.1516217125346444</v>
      </c>
      <c r="M8" s="179">
        <v>0.1516217125346444</v>
      </c>
      <c r="N8" s="179">
        <v>0.1516217125346444</v>
      </c>
      <c r="O8" s="179">
        <v>0.16863196294668373</v>
      </c>
      <c r="P8" s="179">
        <v>0.16865770839374558</v>
      </c>
      <c r="Q8" s="180">
        <v>0.1816118500572015</v>
      </c>
      <c r="R8" s="181">
        <f aca="true" t="shared" si="2" ref="R8:AC8">R7/R5</f>
        <v>0.16440986550561645</v>
      </c>
      <c r="S8" s="181">
        <f t="shared" si="2"/>
        <v>0.1759553556556627</v>
      </c>
      <c r="T8" s="181">
        <f t="shared" si="2"/>
        <v>0.20221632055135733</v>
      </c>
      <c r="U8" s="181">
        <f t="shared" si="2"/>
        <v>0.20592786658232567</v>
      </c>
      <c r="V8" s="181">
        <f t="shared" si="2"/>
        <v>0.1931998872197962</v>
      </c>
      <c r="W8" s="181">
        <f t="shared" si="2"/>
        <v>0.1971346683466218</v>
      </c>
      <c r="X8" s="181">
        <f t="shared" si="2"/>
        <v>0.19270662798715807</v>
      </c>
      <c r="Y8" s="181">
        <f t="shared" si="2"/>
        <v>0.17750594631985703</v>
      </c>
      <c r="Z8" s="181">
        <f t="shared" si="2"/>
        <v>0.19587166295790875</v>
      </c>
      <c r="AA8" s="181">
        <f t="shared" si="2"/>
        <v>0.19590755443904315</v>
      </c>
      <c r="AB8" s="181">
        <f t="shared" si="2"/>
        <v>0.19271459358345794</v>
      </c>
      <c r="AC8" s="181">
        <f t="shared" si="2"/>
        <v>0.16404069211570113</v>
      </c>
      <c r="AD8" s="155"/>
      <c r="AE8" s="182"/>
    </row>
    <row r="9" spans="1:31" s="64" customFormat="1" ht="15" customHeight="1">
      <c r="A9" s="158"/>
      <c r="B9" s="158"/>
      <c r="C9" s="158"/>
      <c r="D9" s="158"/>
      <c r="E9" s="158"/>
      <c r="F9" s="158"/>
      <c r="G9" s="158"/>
      <c r="H9" s="158"/>
      <c r="I9" s="158"/>
      <c r="J9" s="158"/>
      <c r="K9" s="158"/>
      <c r="L9" s="158"/>
      <c r="M9" s="158"/>
      <c r="N9" s="46"/>
      <c r="O9" s="69"/>
      <c r="P9" s="69"/>
      <c r="R9" s="46"/>
      <c r="S9" s="46"/>
      <c r="T9" s="69"/>
      <c r="U9" s="46"/>
      <c r="V9" s="46"/>
      <c r="W9" s="69"/>
      <c r="X9" s="69"/>
      <c r="Y9" s="69"/>
      <c r="Z9" s="69"/>
      <c r="AA9" s="69"/>
      <c r="AB9" s="69"/>
      <c r="AC9" s="69"/>
      <c r="AD9" s="155"/>
      <c r="AE9" s="182"/>
    </row>
    <row r="10" spans="1:31" s="64" customFormat="1" ht="15" customHeight="1">
      <c r="A10" s="183" t="s">
        <v>97</v>
      </c>
      <c r="B10" s="158"/>
      <c r="C10" s="158"/>
      <c r="D10" s="184">
        <f aca="true" t="shared" si="3" ref="D10:P10">(D5-C5)/C5</f>
        <v>0</v>
      </c>
      <c r="E10" s="184">
        <f t="shared" si="3"/>
        <v>0.05654761904761905</v>
      </c>
      <c r="F10" s="184">
        <f t="shared" si="3"/>
        <v>-0.022535211267605635</v>
      </c>
      <c r="G10" s="184">
        <f t="shared" si="3"/>
        <v>0.040345821325648415</v>
      </c>
      <c r="H10" s="184">
        <f t="shared" si="3"/>
        <v>0.019390581717451522</v>
      </c>
      <c r="I10" s="184">
        <f t="shared" si="3"/>
        <v>-0.051630434782608696</v>
      </c>
      <c r="J10" s="184">
        <f t="shared" si="3"/>
        <v>0.054441260744985676</v>
      </c>
      <c r="K10" s="184">
        <f t="shared" si="3"/>
        <v>0</v>
      </c>
      <c r="L10" s="184">
        <f t="shared" si="3"/>
        <v>-0.02717391304347826</v>
      </c>
      <c r="M10" s="184">
        <f t="shared" si="3"/>
        <v>0.0111731843575419</v>
      </c>
      <c r="N10" s="184">
        <f t="shared" si="3"/>
        <v>0.020276911602209916</v>
      </c>
      <c r="O10" s="184">
        <f t="shared" si="3"/>
        <v>-0.004536903400848454</v>
      </c>
      <c r="P10" s="184">
        <f t="shared" si="3"/>
        <v>0.01597392107780975</v>
      </c>
      <c r="Q10" s="394">
        <f>(Q5-P5)/P5</f>
        <v>-0.012365469174984786</v>
      </c>
      <c r="R10" s="184"/>
      <c r="S10" s="393">
        <f aca="true" t="shared" si="4" ref="S10:AC10">(S5-R5)/R5</f>
        <v>0.041485571190409284</v>
      </c>
      <c r="T10" s="393">
        <f t="shared" si="4"/>
        <v>0.02742210046591526</v>
      </c>
      <c r="U10" s="393">
        <f t="shared" si="4"/>
        <v>0.032228002877845205</v>
      </c>
      <c r="V10" s="393">
        <f t="shared" si="4"/>
        <v>-0.02792102630212213</v>
      </c>
      <c r="W10" s="393">
        <f t="shared" si="4"/>
        <v>-0.023497577288121685</v>
      </c>
      <c r="X10" s="393">
        <f t="shared" si="4"/>
        <v>-0.08120109763106677</v>
      </c>
      <c r="Y10" s="393">
        <f t="shared" si="4"/>
        <v>-0.02333458315956511</v>
      </c>
      <c r="Z10" s="393">
        <f t="shared" si="4"/>
        <v>-0.032619400705617786</v>
      </c>
      <c r="AA10" s="393">
        <f t="shared" si="4"/>
        <v>0.014179805672589122</v>
      </c>
      <c r="AB10" s="393">
        <f t="shared" si="4"/>
        <v>-0.004751221548468772</v>
      </c>
      <c r="AC10" s="393">
        <f t="shared" si="4"/>
        <v>-0.005712444212143244</v>
      </c>
      <c r="AD10" s="155"/>
      <c r="AE10" s="182"/>
    </row>
    <row r="11" spans="1:31" s="64" customFormat="1" ht="15" customHeight="1">
      <c r="A11" s="158"/>
      <c r="B11" s="46"/>
      <c r="C11" s="46"/>
      <c r="D11" s="46"/>
      <c r="E11" s="46"/>
      <c r="F11" s="46"/>
      <c r="G11" s="46"/>
      <c r="H11" s="46"/>
      <c r="I11" s="46"/>
      <c r="J11" s="46"/>
      <c r="K11" s="46"/>
      <c r="L11" s="46"/>
      <c r="M11" s="46"/>
      <c r="N11" s="179"/>
      <c r="O11" s="179"/>
      <c r="P11" s="179"/>
      <c r="Q11" s="180"/>
      <c r="R11" s="179"/>
      <c r="S11" s="179"/>
      <c r="T11" s="179"/>
      <c r="U11" s="179"/>
      <c r="V11" s="179"/>
      <c r="W11" s="179"/>
      <c r="X11" s="179"/>
      <c r="Y11" s="179"/>
      <c r="Z11" s="179"/>
      <c r="AA11" s="179"/>
      <c r="AB11" s="179"/>
      <c r="AC11" s="179"/>
      <c r="AD11" s="155"/>
      <c r="AE11" s="182"/>
    </row>
    <row r="12" spans="1:31" s="64" customFormat="1" ht="15" customHeight="1">
      <c r="A12" s="63" t="s">
        <v>98</v>
      </c>
      <c r="N12" s="45">
        <v>2283</v>
      </c>
      <c r="O12" s="45">
        <v>2242</v>
      </c>
      <c r="P12" s="45">
        <v>2217</v>
      </c>
      <c r="Q12" s="185">
        <v>2147</v>
      </c>
      <c r="R12" s="395">
        <f>SUM(R13:R14)</f>
        <v>2140.9981272925484</v>
      </c>
      <c r="S12" s="395">
        <f aca="true" t="shared" si="5" ref="S12:AA12">SUM(S13:S14)</f>
        <v>2161.3534015173163</v>
      </c>
      <c r="T12" s="395">
        <f t="shared" si="5"/>
        <v>2165.084273618145</v>
      </c>
      <c r="U12" s="395">
        <f t="shared" si="5"/>
        <v>2184.7341262152663</v>
      </c>
      <c r="V12" s="395">
        <f t="shared" si="5"/>
        <v>2176.8216606665246</v>
      </c>
      <c r="W12" s="395">
        <f t="shared" si="5"/>
        <v>2141.373978531751</v>
      </c>
      <c r="X12" s="395">
        <f t="shared" si="5"/>
        <v>2109.504309972424</v>
      </c>
      <c r="Y12" s="395">
        <f t="shared" si="5"/>
        <v>2071.988752329063</v>
      </c>
      <c r="Z12" s="395">
        <f t="shared" si="5"/>
        <v>2044.4684037829186</v>
      </c>
      <c r="AA12" s="395">
        <f t="shared" si="5"/>
        <v>2037.0299409017493</v>
      </c>
      <c r="AB12" s="395">
        <f>SUM(AB13:AB14)</f>
        <v>2007.8439202462025</v>
      </c>
      <c r="AC12" s="395">
        <f>SUM(AC13:AC14)</f>
        <v>1960.0132473715148</v>
      </c>
      <c r="AD12" s="454">
        <f>(AC12-AB12)/AB12*100</f>
        <v>-2.3821907864642533</v>
      </c>
      <c r="AE12" s="455">
        <f>(AC12-X12)/X12*100</f>
        <v>-7.086549285261394</v>
      </c>
    </row>
    <row r="13" spans="1:31" s="64" customFormat="1" ht="15" customHeight="1">
      <c r="A13" s="41"/>
      <c r="B13" s="41" t="s">
        <v>94</v>
      </c>
      <c r="C13" s="41"/>
      <c r="D13" s="41"/>
      <c r="E13" s="41"/>
      <c r="F13" s="41"/>
      <c r="G13" s="41"/>
      <c r="H13" s="41"/>
      <c r="I13" s="41"/>
      <c r="J13" s="41"/>
      <c r="K13" s="41"/>
      <c r="L13" s="41"/>
      <c r="M13" s="41"/>
      <c r="N13" s="152">
        <v>1907</v>
      </c>
      <c r="O13" s="152">
        <v>1828</v>
      </c>
      <c r="P13" s="152">
        <v>1790</v>
      </c>
      <c r="Q13" s="186">
        <v>1719</v>
      </c>
      <c r="R13" s="187">
        <v>1683.5185639216525</v>
      </c>
      <c r="S13" s="70">
        <v>1689.3317878642783</v>
      </c>
      <c r="T13" s="70">
        <v>1669.0449664636362</v>
      </c>
      <c r="U13" s="70">
        <v>1681.0967735063507</v>
      </c>
      <c r="V13" s="70">
        <v>1666.7925889583948</v>
      </c>
      <c r="W13" s="70">
        <v>1627.0809708950867</v>
      </c>
      <c r="X13" s="70">
        <v>1609.1289432833846</v>
      </c>
      <c r="Y13" s="70">
        <v>1624.9455236259332</v>
      </c>
      <c r="Z13" s="70">
        <v>1626.5905554938379</v>
      </c>
      <c r="AA13" s="70">
        <v>1644.8531680718602</v>
      </c>
      <c r="AB13" s="70">
        <v>1649.8815081231148</v>
      </c>
      <c r="AC13" s="70">
        <v>1650.4644263930861</v>
      </c>
      <c r="AD13" s="454">
        <f>(AC13-AB13)/AB13*100</f>
        <v>0.035330917226559386</v>
      </c>
      <c r="AE13" s="455">
        <f>(AC13-X13)/X13*100</f>
        <v>2.5688111125114403</v>
      </c>
    </row>
    <row r="14" spans="1:31" s="64" customFormat="1" ht="15" customHeight="1">
      <c r="A14" s="41"/>
      <c r="B14" s="41" t="s">
        <v>95</v>
      </c>
      <c r="C14" s="41"/>
      <c r="D14" s="41"/>
      <c r="E14" s="41"/>
      <c r="F14" s="41"/>
      <c r="G14" s="41"/>
      <c r="H14" s="41"/>
      <c r="I14" s="41"/>
      <c r="J14" s="41"/>
      <c r="K14" s="41"/>
      <c r="L14" s="41"/>
      <c r="M14" s="41"/>
      <c r="N14" s="45">
        <v>376</v>
      </c>
      <c r="O14" s="45">
        <v>414</v>
      </c>
      <c r="P14" s="45">
        <v>427</v>
      </c>
      <c r="Q14" s="185">
        <v>428</v>
      </c>
      <c r="R14" s="152">
        <v>457.479563370896</v>
      </c>
      <c r="S14" s="70">
        <v>472.0216136530379</v>
      </c>
      <c r="T14" s="70">
        <v>496.0393071545087</v>
      </c>
      <c r="U14" s="70">
        <v>503.6373527089157</v>
      </c>
      <c r="V14" s="70">
        <v>510.0290717081297</v>
      </c>
      <c r="W14" s="70">
        <v>514.2930076366644</v>
      </c>
      <c r="X14" s="70">
        <v>500.3753666890394</v>
      </c>
      <c r="Y14" s="70">
        <v>447.0432287031298</v>
      </c>
      <c r="Z14" s="70">
        <v>417.87784828908076</v>
      </c>
      <c r="AA14" s="70">
        <v>392.17677282988905</v>
      </c>
      <c r="AB14" s="70">
        <v>357.96241212308763</v>
      </c>
      <c r="AC14" s="70">
        <v>309.5488209784287</v>
      </c>
      <c r="AD14" s="454">
        <f>(AC14-AB14)/AB14*100</f>
        <v>-13.524769502338591</v>
      </c>
      <c r="AE14" s="455">
        <f>(AC14-X14)/X14*100</f>
        <v>-38.13667866451962</v>
      </c>
    </row>
    <row r="15" spans="1:31" s="64" customFormat="1" ht="15" customHeight="1">
      <c r="A15" s="41"/>
      <c r="B15" s="46" t="s">
        <v>96</v>
      </c>
      <c r="C15" s="46"/>
      <c r="D15" s="46"/>
      <c r="E15" s="46"/>
      <c r="F15" s="46"/>
      <c r="G15" s="46"/>
      <c r="H15" s="46"/>
      <c r="I15" s="46"/>
      <c r="J15" s="46"/>
      <c r="K15" s="46"/>
      <c r="L15" s="46"/>
      <c r="M15" s="46"/>
      <c r="N15" s="179">
        <v>0.16469557599649584</v>
      </c>
      <c r="O15" s="179">
        <v>0.18465655664585193</v>
      </c>
      <c r="P15" s="179">
        <v>0.1926026161479477</v>
      </c>
      <c r="Q15" s="180">
        <v>0.19934792734047507</v>
      </c>
      <c r="R15" s="181">
        <f aca="true" t="shared" si="6" ref="R15:AC15">R14/R12</f>
        <v>0.21367583536815746</v>
      </c>
      <c r="S15" s="181">
        <f t="shared" si="6"/>
        <v>0.21839168611744317</v>
      </c>
      <c r="T15" s="181">
        <f t="shared" si="6"/>
        <v>0.22910854473371645</v>
      </c>
      <c r="U15" s="181">
        <f t="shared" si="6"/>
        <v>0.23052569494183445</v>
      </c>
      <c r="V15" s="181">
        <f t="shared" si="6"/>
        <v>0.23429988819201802</v>
      </c>
      <c r="W15" s="181">
        <f t="shared" si="6"/>
        <v>0.24016963538022124</v>
      </c>
      <c r="X15" s="181">
        <f t="shared" si="6"/>
        <v>0.23720044767084666</v>
      </c>
      <c r="Y15" s="181">
        <f t="shared" si="6"/>
        <v>0.21575562521785957</v>
      </c>
      <c r="Z15" s="181">
        <f t="shared" si="6"/>
        <v>0.20439437827254922</v>
      </c>
      <c r="AA15" s="181">
        <f t="shared" si="6"/>
        <v>0.19252381369332294</v>
      </c>
      <c r="AB15" s="181">
        <f t="shared" si="6"/>
        <v>0.17828199120138488</v>
      </c>
      <c r="AC15" s="181">
        <f t="shared" si="6"/>
        <v>0.1579320044869853</v>
      </c>
      <c r="AD15" s="188"/>
      <c r="AE15" s="189"/>
    </row>
    <row r="16" spans="1:31" s="64" customFormat="1" ht="15" customHeight="1">
      <c r="A16" s="41"/>
      <c r="B16" s="46"/>
      <c r="C16" s="46"/>
      <c r="D16" s="46"/>
      <c r="E16" s="46"/>
      <c r="F16" s="46"/>
      <c r="G16" s="46"/>
      <c r="H16" s="46"/>
      <c r="I16" s="46"/>
      <c r="J16" s="46"/>
      <c r="K16" s="46"/>
      <c r="L16" s="46"/>
      <c r="M16" s="46"/>
      <c r="N16" s="179"/>
      <c r="O16" s="179"/>
      <c r="P16" s="179"/>
      <c r="Q16" s="180"/>
      <c r="R16" s="179"/>
      <c r="S16" s="179"/>
      <c r="T16" s="179"/>
      <c r="U16" s="179"/>
      <c r="V16" s="179"/>
      <c r="W16" s="179"/>
      <c r="X16" s="179"/>
      <c r="Y16" s="179"/>
      <c r="Z16" s="179"/>
      <c r="AA16" s="179"/>
      <c r="AB16" s="179"/>
      <c r="AC16" s="179"/>
      <c r="AD16" s="188"/>
      <c r="AE16" s="189"/>
    </row>
    <row r="17" spans="1:31" s="64" customFormat="1" ht="15" customHeight="1" thickBot="1">
      <c r="A17" s="72" t="s">
        <v>181</v>
      </c>
      <c r="B17" s="190"/>
      <c r="C17" s="190"/>
      <c r="D17" s="190"/>
      <c r="E17" s="190"/>
      <c r="F17" s="190"/>
      <c r="G17" s="190"/>
      <c r="H17" s="190"/>
      <c r="I17" s="190"/>
      <c r="J17" s="190"/>
      <c r="K17" s="190"/>
      <c r="L17" s="190"/>
      <c r="M17" s="190"/>
      <c r="N17" s="191">
        <v>2653</v>
      </c>
      <c r="O17" s="192">
        <v>2622</v>
      </c>
      <c r="P17" s="191">
        <v>2619</v>
      </c>
      <c r="Q17" s="193">
        <v>2590</v>
      </c>
      <c r="R17" s="191">
        <v>2610.614826292556</v>
      </c>
      <c r="S17" s="191">
        <v>2622.3534015173204</v>
      </c>
      <c r="T17" s="191">
        <v>2630.0842736181457</v>
      </c>
      <c r="U17" s="191">
        <v>2649.545366215261</v>
      </c>
      <c r="V17" s="191">
        <v>2650.6685906665225</v>
      </c>
      <c r="W17" s="191">
        <v>2620.147717531745</v>
      </c>
      <c r="X17" s="191">
        <v>2590.811386972424</v>
      </c>
      <c r="Y17" s="191">
        <v>2557.348387329066</v>
      </c>
      <c r="Z17" s="191">
        <v>2530.635819782915</v>
      </c>
      <c r="AA17" s="191">
        <v>2523.5782139017483</v>
      </c>
      <c r="AB17" s="191">
        <v>2492.795465246198</v>
      </c>
      <c r="AC17" s="191">
        <v>2447.9069723715097</v>
      </c>
      <c r="AD17" s="456">
        <f>(AC17-AB17)/AB17*100</f>
        <v>-1.8007290810862824</v>
      </c>
      <c r="AE17" s="457">
        <f>(AC17-X17)/X17*100</f>
        <v>-5.515816987662299</v>
      </c>
    </row>
    <row r="18" spans="1:31" s="64" customFormat="1" ht="15" customHeight="1">
      <c r="A18" s="81" t="s">
        <v>311</v>
      </c>
      <c r="B18" s="46"/>
      <c r="C18" s="46"/>
      <c r="D18" s="46"/>
      <c r="E18" s="46"/>
      <c r="F18" s="46"/>
      <c r="G18" s="46"/>
      <c r="H18" s="46"/>
      <c r="I18" s="46"/>
      <c r="J18" s="46"/>
      <c r="K18" s="46"/>
      <c r="L18" s="46"/>
      <c r="M18" s="46"/>
      <c r="N18" s="60"/>
      <c r="O18" s="70"/>
      <c r="P18" s="60"/>
      <c r="Q18" s="60"/>
      <c r="R18" s="60"/>
      <c r="S18" s="60"/>
      <c r="T18" s="60"/>
      <c r="U18" s="60"/>
      <c r="V18" s="60"/>
      <c r="W18" s="60"/>
      <c r="X18" s="60"/>
      <c r="Y18" s="60"/>
      <c r="Z18" s="60"/>
      <c r="AA18" s="60"/>
      <c r="AB18" s="60"/>
      <c r="AC18" s="60"/>
      <c r="AD18" s="151"/>
      <c r="AE18" s="151"/>
    </row>
    <row r="19" spans="1:31" s="64" customFormat="1" ht="15" customHeight="1">
      <c r="A19" s="166" t="s">
        <v>88</v>
      </c>
      <c r="B19" s="167"/>
      <c r="C19" s="167"/>
      <c r="D19" s="167"/>
      <c r="E19" s="167"/>
      <c r="F19" s="167"/>
      <c r="G19" s="167"/>
      <c r="H19" s="167"/>
      <c r="I19" s="167"/>
      <c r="J19" s="167"/>
      <c r="K19" s="167"/>
      <c r="L19" s="167"/>
      <c r="M19" s="167"/>
      <c r="N19" s="41"/>
      <c r="O19" s="194"/>
      <c r="P19" s="41"/>
      <c r="Q19" s="41"/>
      <c r="R19" s="41"/>
      <c r="S19" s="41"/>
      <c r="T19" s="41"/>
      <c r="U19" s="41"/>
      <c r="V19" s="41"/>
      <c r="W19" s="41"/>
      <c r="X19" s="41"/>
      <c r="Y19" s="41"/>
      <c r="Z19" s="41"/>
      <c r="AA19" s="41"/>
      <c r="AB19" s="41"/>
      <c r="AC19" s="41"/>
      <c r="AD19" s="71"/>
      <c r="AE19" s="71"/>
    </row>
    <row r="20" spans="1:31" s="64" customFormat="1" ht="24" customHeight="1">
      <c r="A20" s="539" t="s">
        <v>172</v>
      </c>
      <c r="B20" s="540"/>
      <c r="C20" s="540"/>
      <c r="D20" s="540"/>
      <c r="E20" s="540"/>
      <c r="F20" s="540"/>
      <c r="G20" s="540"/>
      <c r="H20" s="540"/>
      <c r="I20" s="540"/>
      <c r="J20" s="540"/>
      <c r="K20" s="540"/>
      <c r="L20" s="540"/>
      <c r="M20" s="540"/>
      <c r="N20" s="540"/>
      <c r="O20" s="540"/>
      <c r="P20" s="540"/>
      <c r="Q20" s="540"/>
      <c r="R20" s="540"/>
      <c r="S20" s="540"/>
      <c r="T20" s="540"/>
      <c r="U20" s="540"/>
      <c r="V20" s="540"/>
      <c r="W20" s="540"/>
      <c r="X20" s="540"/>
      <c r="Y20" s="540"/>
      <c r="Z20" s="540"/>
      <c r="AA20" s="540"/>
      <c r="AB20" s="540"/>
      <c r="AC20" s="540"/>
      <c r="AD20" s="540"/>
      <c r="AE20" s="540"/>
    </row>
    <row r="21" spans="1:31" s="64" customFormat="1" ht="15" customHeight="1">
      <c r="A21" s="195" t="s">
        <v>99</v>
      </c>
      <c r="B21" s="196"/>
      <c r="C21" s="196"/>
      <c r="D21" s="196"/>
      <c r="E21" s="196"/>
      <c r="F21" s="196"/>
      <c r="G21" s="196"/>
      <c r="H21" s="196"/>
      <c r="I21" s="196"/>
      <c r="J21" s="196"/>
      <c r="K21" s="196"/>
      <c r="L21" s="196"/>
      <c r="M21" s="196"/>
      <c r="N21" s="41"/>
      <c r="O21" s="41"/>
      <c r="P21" s="41"/>
      <c r="Q21" s="41"/>
      <c r="R21" s="41"/>
      <c r="S21" s="41"/>
      <c r="T21" s="41"/>
      <c r="U21" s="41"/>
      <c r="V21" s="41"/>
      <c r="W21" s="41"/>
      <c r="X21" s="41"/>
      <c r="Y21" s="41"/>
      <c r="Z21" s="41"/>
      <c r="AA21" s="41"/>
      <c r="AB21" s="41"/>
      <c r="AC21" s="41"/>
      <c r="AD21" s="71"/>
      <c r="AE21" s="71"/>
    </row>
    <row r="22" spans="1:31" s="64" customFormat="1" ht="15" customHeight="1">
      <c r="A22" s="195"/>
      <c r="B22" s="196"/>
      <c r="C22" s="196"/>
      <c r="D22" s="196"/>
      <c r="E22" s="196"/>
      <c r="F22" s="196"/>
      <c r="G22" s="196"/>
      <c r="H22" s="196"/>
      <c r="I22" s="196"/>
      <c r="J22" s="196"/>
      <c r="K22" s="196"/>
      <c r="L22" s="196"/>
      <c r="M22" s="196"/>
      <c r="N22" s="41"/>
      <c r="O22" s="41"/>
      <c r="P22" s="41"/>
      <c r="Q22" s="41"/>
      <c r="R22" s="41"/>
      <c r="S22" s="41"/>
      <c r="T22" s="41"/>
      <c r="U22" s="41"/>
      <c r="V22" s="41"/>
      <c r="W22" s="41"/>
      <c r="X22" s="41"/>
      <c r="Y22" s="41"/>
      <c r="Z22" s="41"/>
      <c r="AA22" s="41"/>
      <c r="AB22" s="41"/>
      <c r="AC22" s="41"/>
      <c r="AD22" s="71"/>
      <c r="AE22" s="71"/>
    </row>
    <row r="23" spans="1:31" s="108" customFormat="1" ht="17.25" customHeight="1">
      <c r="A23" s="63" t="s">
        <v>336</v>
      </c>
      <c r="B23" s="63"/>
      <c r="C23" s="63"/>
      <c r="D23" s="63"/>
      <c r="E23" s="63"/>
      <c r="F23" s="63"/>
      <c r="G23" s="63"/>
      <c r="H23" s="63"/>
      <c r="I23" s="63"/>
      <c r="J23" s="63"/>
      <c r="K23" s="63"/>
      <c r="L23" s="63"/>
      <c r="M23" s="63"/>
      <c r="O23" s="63"/>
      <c r="P23" s="63"/>
      <c r="Q23" s="63"/>
      <c r="R23" s="63"/>
      <c r="S23" s="63"/>
      <c r="T23" s="63"/>
      <c r="U23" s="63"/>
      <c r="V23" s="63"/>
      <c r="W23" s="63"/>
      <c r="X23" s="63"/>
      <c r="Y23" s="63"/>
      <c r="Z23" s="63"/>
      <c r="AA23" s="63"/>
      <c r="AB23" s="63"/>
      <c r="AC23" s="63"/>
      <c r="AD23" s="249"/>
      <c r="AE23" s="183"/>
    </row>
    <row r="24" spans="1:31" s="64" customFormat="1" ht="15" customHeight="1">
      <c r="A24" s="65"/>
      <c r="B24" s="65"/>
      <c r="C24" s="65"/>
      <c r="D24" s="65"/>
      <c r="E24" s="65"/>
      <c r="F24" s="65"/>
      <c r="G24" s="65"/>
      <c r="H24" s="65"/>
      <c r="I24" s="65"/>
      <c r="J24" s="65"/>
      <c r="K24" s="65"/>
      <c r="L24" s="65"/>
      <c r="M24" s="65"/>
      <c r="N24" s="517" t="s">
        <v>68</v>
      </c>
      <c r="O24" s="517" t="s">
        <v>69</v>
      </c>
      <c r="P24" s="517" t="s">
        <v>70</v>
      </c>
      <c r="Q24" s="550" t="s">
        <v>71</v>
      </c>
      <c r="R24" s="515" t="s">
        <v>72</v>
      </c>
      <c r="S24" s="515" t="s">
        <v>73</v>
      </c>
      <c r="T24" s="517" t="s">
        <v>74</v>
      </c>
      <c r="U24" s="517" t="s">
        <v>75</v>
      </c>
      <c r="V24" s="517" t="s">
        <v>76</v>
      </c>
      <c r="W24" s="517" t="s">
        <v>77</v>
      </c>
      <c r="X24" s="517" t="s">
        <v>78</v>
      </c>
      <c r="Y24" s="517" t="s">
        <v>79</v>
      </c>
      <c r="Z24" s="517" t="s">
        <v>182</v>
      </c>
      <c r="AA24" s="531" t="s">
        <v>301</v>
      </c>
      <c r="AB24" s="531" t="s">
        <v>342</v>
      </c>
      <c r="AC24" s="531" t="s">
        <v>426</v>
      </c>
      <c r="AD24" s="144" t="s">
        <v>80</v>
      </c>
      <c r="AE24" s="145"/>
    </row>
    <row r="25" spans="1:31" s="64" customFormat="1" ht="16.5" thickBot="1">
      <c r="A25" s="66"/>
      <c r="B25" s="66"/>
      <c r="C25" s="66"/>
      <c r="D25" s="66"/>
      <c r="E25" s="66"/>
      <c r="F25" s="66"/>
      <c r="G25" s="66"/>
      <c r="H25" s="66"/>
      <c r="I25" s="66"/>
      <c r="J25" s="66"/>
      <c r="K25" s="66"/>
      <c r="L25" s="66"/>
      <c r="M25" s="66"/>
      <c r="N25" s="518"/>
      <c r="O25" s="518"/>
      <c r="P25" s="518"/>
      <c r="Q25" s="551"/>
      <c r="R25" s="516"/>
      <c r="S25" s="516"/>
      <c r="T25" s="518"/>
      <c r="U25" s="518"/>
      <c r="V25" s="518"/>
      <c r="W25" s="518"/>
      <c r="X25" s="518"/>
      <c r="Y25" s="518"/>
      <c r="Z25" s="547"/>
      <c r="AA25" s="546"/>
      <c r="AB25" s="546"/>
      <c r="AC25" s="546"/>
      <c r="AD25" s="67" t="s">
        <v>81</v>
      </c>
      <c r="AE25" s="68" t="s">
        <v>82</v>
      </c>
    </row>
    <row r="26" spans="1:31" s="64" customFormat="1" ht="15" customHeight="1" thickTop="1">
      <c r="A26" s="171" t="s">
        <v>89</v>
      </c>
      <c r="B26" s="171"/>
      <c r="C26" s="171"/>
      <c r="D26" s="171"/>
      <c r="E26" s="171"/>
      <c r="F26" s="171"/>
      <c r="G26" s="171"/>
      <c r="H26" s="171"/>
      <c r="I26" s="171"/>
      <c r="J26" s="171"/>
      <c r="K26" s="171"/>
      <c r="L26" s="171"/>
      <c r="M26" s="171"/>
      <c r="O26" s="41"/>
      <c r="P26" s="41"/>
      <c r="Q26" s="197"/>
      <c r="R26" s="41"/>
      <c r="S26" s="41"/>
      <c r="T26" s="41"/>
      <c r="V26" s="41"/>
      <c r="W26" s="182"/>
      <c r="X26" s="41"/>
      <c r="Y26" s="41"/>
      <c r="AC26" s="182" t="s">
        <v>90</v>
      </c>
      <c r="AD26" s="188"/>
      <c r="AE26" s="71"/>
    </row>
    <row r="27" spans="2:31" s="64" customFormat="1" ht="15" customHeight="1">
      <c r="B27" s="73" t="s">
        <v>84</v>
      </c>
      <c r="C27" s="73"/>
      <c r="D27" s="73"/>
      <c r="E27" s="73"/>
      <c r="F27" s="73"/>
      <c r="G27" s="73"/>
      <c r="H27" s="73"/>
      <c r="I27" s="73"/>
      <c r="J27" s="73"/>
      <c r="K27" s="73"/>
      <c r="L27" s="73"/>
      <c r="M27" s="73"/>
      <c r="N27" s="198">
        <v>5063</v>
      </c>
      <c r="O27" s="198">
        <v>5064</v>
      </c>
      <c r="P27" s="198">
        <v>5055</v>
      </c>
      <c r="Q27" s="199">
        <v>5057</v>
      </c>
      <c r="R27" s="198">
        <v>5078.4</v>
      </c>
      <c r="S27" s="198">
        <v>5095</v>
      </c>
      <c r="T27" s="198">
        <v>5116.9</v>
      </c>
      <c r="U27" s="198">
        <v>5144</v>
      </c>
      <c r="V27" s="198">
        <v>5169</v>
      </c>
      <c r="W27" s="198">
        <v>5194</v>
      </c>
      <c r="X27" s="198">
        <v>5222</v>
      </c>
      <c r="Y27" s="152">
        <v>5255</v>
      </c>
      <c r="Z27" s="60">
        <v>5314</v>
      </c>
      <c r="AA27" s="60">
        <v>5328</v>
      </c>
      <c r="AB27" s="60">
        <v>5348</v>
      </c>
      <c r="AC27" s="60">
        <v>5373</v>
      </c>
      <c r="AD27" s="454">
        <f>(AC27-AB27)/AB27*100</f>
        <v>0.4674644727000748</v>
      </c>
      <c r="AE27" s="455">
        <f>(AC27-X27)/X27*100</f>
        <v>2.8916124090386823</v>
      </c>
    </row>
    <row r="28" spans="2:31" s="64" customFormat="1" ht="15" customHeight="1">
      <c r="B28" s="73" t="s">
        <v>85</v>
      </c>
      <c r="C28" s="73"/>
      <c r="D28" s="73"/>
      <c r="E28" s="73"/>
      <c r="F28" s="73"/>
      <c r="G28" s="73"/>
      <c r="H28" s="73"/>
      <c r="I28" s="73"/>
      <c r="J28" s="73"/>
      <c r="K28" s="73"/>
      <c r="L28" s="73"/>
      <c r="M28" s="73"/>
      <c r="N28" s="187">
        <v>56960</v>
      </c>
      <c r="O28" s="187">
        <v>57149</v>
      </c>
      <c r="P28" s="187">
        <v>57622</v>
      </c>
      <c r="Q28" s="200">
        <v>57850</v>
      </c>
      <c r="R28" s="187">
        <v>58132</v>
      </c>
      <c r="S28" s="198">
        <v>58511</v>
      </c>
      <c r="T28" s="198">
        <v>58843</v>
      </c>
      <c r="U28" s="201">
        <v>59227</v>
      </c>
      <c r="V28" s="201">
        <v>59263</v>
      </c>
      <c r="W28" s="201">
        <v>60003</v>
      </c>
      <c r="X28" s="201">
        <v>60462</v>
      </c>
      <c r="Y28" s="202">
        <v>61426</v>
      </c>
      <c r="Z28" s="203">
        <v>61881</v>
      </c>
      <c r="AA28" s="203">
        <v>62276</v>
      </c>
      <c r="AB28" s="203">
        <v>62756</v>
      </c>
      <c r="AC28" s="203">
        <v>65110</v>
      </c>
      <c r="AD28" s="454">
        <f>(AC28-AB28)/AB28*100</f>
        <v>3.751035757537128</v>
      </c>
      <c r="AE28" s="455">
        <f>(AC28-X28)/X28*100</f>
        <v>7.687473123614833</v>
      </c>
    </row>
    <row r="29" spans="1:31" s="64" customFormat="1" ht="15" customHeight="1">
      <c r="A29" s="73"/>
      <c r="B29" s="73"/>
      <c r="C29" s="73"/>
      <c r="D29" s="73"/>
      <c r="E29" s="73"/>
      <c r="F29" s="73"/>
      <c r="G29" s="73"/>
      <c r="H29" s="73"/>
      <c r="I29" s="73"/>
      <c r="J29" s="73"/>
      <c r="K29" s="73"/>
      <c r="L29" s="73"/>
      <c r="M29" s="73"/>
      <c r="N29" s="187"/>
      <c r="O29" s="187"/>
      <c r="P29" s="204"/>
      <c r="Q29" s="205"/>
      <c r="R29" s="204"/>
      <c r="S29" s="204"/>
      <c r="T29" s="204"/>
      <c r="U29" s="206"/>
      <c r="V29" s="206"/>
      <c r="W29" s="206"/>
      <c r="X29" s="206"/>
      <c r="Y29" s="206"/>
      <c r="Z29" s="206"/>
      <c r="AA29" s="206"/>
      <c r="AB29" s="206"/>
      <c r="AC29" s="206"/>
      <c r="AD29" s="207"/>
      <c r="AE29" s="182"/>
    </row>
    <row r="30" spans="1:31" s="64" customFormat="1" ht="15" customHeight="1">
      <c r="A30" s="63" t="s">
        <v>100</v>
      </c>
      <c r="B30" s="63"/>
      <c r="C30" s="63"/>
      <c r="D30" s="63"/>
      <c r="E30" s="63"/>
      <c r="F30" s="63"/>
      <c r="G30" s="63"/>
      <c r="H30" s="63"/>
      <c r="I30" s="63"/>
      <c r="J30" s="63"/>
      <c r="K30" s="63"/>
      <c r="L30" s="63"/>
      <c r="M30" s="63"/>
      <c r="O30" s="41"/>
      <c r="P30" s="41"/>
      <c r="Q30" s="208"/>
      <c r="R30" s="41"/>
      <c r="S30" s="41"/>
      <c r="T30" s="74"/>
      <c r="U30" s="74"/>
      <c r="V30" s="41"/>
      <c r="W30" s="69"/>
      <c r="X30" s="41"/>
      <c r="Y30" s="41"/>
      <c r="AC30" s="69" t="s">
        <v>183</v>
      </c>
      <c r="AD30" s="207"/>
      <c r="AE30" s="182"/>
    </row>
    <row r="31" spans="2:31" s="64" customFormat="1" ht="15" customHeight="1">
      <c r="B31" s="73" t="s">
        <v>84</v>
      </c>
      <c r="C31" s="73"/>
      <c r="D31" s="73"/>
      <c r="E31" s="73"/>
      <c r="F31" s="73"/>
      <c r="G31" s="73"/>
      <c r="H31" s="73"/>
      <c r="I31" s="73"/>
      <c r="J31" s="73"/>
      <c r="K31" s="73"/>
      <c r="L31" s="73"/>
      <c r="M31" s="73"/>
      <c r="N31" s="209">
        <f aca="true" t="shared" si="7" ref="N31:Z31">N5/N27*1000</f>
        <v>72.94889235631048</v>
      </c>
      <c r="O31" s="209">
        <f t="shared" si="7"/>
        <v>72.60359024486571</v>
      </c>
      <c r="P31" s="209">
        <f t="shared" si="7"/>
        <v>73.89468367952522</v>
      </c>
      <c r="Q31" s="210">
        <f t="shared" si="7"/>
        <v>72.95207791180542</v>
      </c>
      <c r="R31" s="209">
        <f t="shared" si="7"/>
        <v>70.75642313229521</v>
      </c>
      <c r="S31" s="209">
        <f t="shared" si="7"/>
        <v>73.45169881011422</v>
      </c>
      <c r="T31" s="209">
        <f t="shared" si="7"/>
        <v>75.14290952440794</v>
      </c>
      <c r="U31" s="209">
        <f t="shared" si="7"/>
        <v>77.15598380398114</v>
      </c>
      <c r="V31" s="209">
        <f t="shared" si="7"/>
        <v>74.63896187452875</v>
      </c>
      <c r="W31" s="209">
        <f t="shared" si="7"/>
        <v>72.53431304883425</v>
      </c>
      <c r="X31" s="209">
        <f t="shared" si="7"/>
        <v>66.28710433285293</v>
      </c>
      <c r="Y31" s="209">
        <f t="shared" si="7"/>
        <v>64.33377040747686</v>
      </c>
      <c r="Z31" s="209">
        <f t="shared" si="7"/>
        <v>61.544259203619134</v>
      </c>
      <c r="AA31" s="209">
        <f>AA5/AA27*1000</f>
        <v>62.25293635069782</v>
      </c>
      <c r="AB31" s="209">
        <f>AB5/AB27*1000</f>
        <v>61.725456693288336</v>
      </c>
      <c r="AC31" s="209">
        <f>AC5/AC27*1000</f>
        <v>61.08729207766127</v>
      </c>
      <c r="AD31" s="150">
        <f>(AC31-AB31)/AB31*100</f>
        <v>-1.033875891430155</v>
      </c>
      <c r="AE31" s="151">
        <f>(AC31-X31)/X31*100</f>
        <v>-7.844379849633223</v>
      </c>
    </row>
    <row r="32" spans="2:31" s="64" customFormat="1" ht="15" customHeight="1">
      <c r="B32" s="73" t="s">
        <v>85</v>
      </c>
      <c r="C32" s="73"/>
      <c r="D32" s="73"/>
      <c r="E32" s="73"/>
      <c r="F32" s="73"/>
      <c r="G32" s="73"/>
      <c r="H32" s="73"/>
      <c r="I32" s="73"/>
      <c r="J32" s="73"/>
      <c r="K32" s="73"/>
      <c r="L32" s="73"/>
      <c r="M32" s="73"/>
      <c r="N32" s="209">
        <f aca="true" t="shared" si="8" ref="N32:Z32">N17/N28*1000</f>
        <v>46.57654494382023</v>
      </c>
      <c r="O32" s="209">
        <f t="shared" si="8"/>
        <v>45.88006789270153</v>
      </c>
      <c r="P32" s="209">
        <f t="shared" si="8"/>
        <v>45.451390094061296</v>
      </c>
      <c r="Q32" s="210">
        <f t="shared" si="8"/>
        <v>44.770959377700954</v>
      </c>
      <c r="R32" s="209">
        <f t="shared" si="8"/>
        <v>44.908395140242135</v>
      </c>
      <c r="S32" s="209">
        <f t="shared" si="8"/>
        <v>44.81812653205928</v>
      </c>
      <c r="T32" s="209">
        <f t="shared" si="8"/>
        <v>44.69663806430919</v>
      </c>
      <c r="U32" s="209">
        <f t="shared" si="8"/>
        <v>44.73543090508148</v>
      </c>
      <c r="V32" s="209">
        <f t="shared" si="8"/>
        <v>44.7272090624255</v>
      </c>
      <c r="W32" s="209">
        <f t="shared" si="8"/>
        <v>43.666945278265175</v>
      </c>
      <c r="X32" s="209">
        <f t="shared" si="8"/>
        <v>42.85024291244788</v>
      </c>
      <c r="Y32" s="209">
        <f t="shared" si="8"/>
        <v>41.63299559354453</v>
      </c>
      <c r="Z32" s="209">
        <f t="shared" si="8"/>
        <v>40.89519916909738</v>
      </c>
      <c r="AA32" s="209">
        <f>AA17/AA28*1000</f>
        <v>40.52248400510226</v>
      </c>
      <c r="AB32" s="209">
        <f>AB17/AB28*1000</f>
        <v>39.722026025339375</v>
      </c>
      <c r="AC32" s="209">
        <f>AC17/AC28*1000</f>
        <v>37.596482450798796</v>
      </c>
      <c r="AD32" s="150">
        <f>(AC32-AB32)/AB32*100</f>
        <v>-5.351045219054682</v>
      </c>
      <c r="AE32" s="151">
        <f>(AC32-X32)/X32*100</f>
        <v>-12.260748375181048</v>
      </c>
    </row>
    <row r="33" spans="2:31" s="64" customFormat="1" ht="15" customHeight="1">
      <c r="B33" s="73"/>
      <c r="C33" s="73"/>
      <c r="D33" s="73"/>
      <c r="E33" s="73"/>
      <c r="F33" s="73"/>
      <c r="G33" s="73"/>
      <c r="H33" s="73"/>
      <c r="I33" s="73"/>
      <c r="J33" s="73"/>
      <c r="K33" s="73"/>
      <c r="L33" s="73"/>
      <c r="M33" s="73"/>
      <c r="N33" s="75"/>
      <c r="O33" s="75"/>
      <c r="P33" s="75"/>
      <c r="Q33" s="211"/>
      <c r="R33" s="75"/>
      <c r="S33" s="75"/>
      <c r="T33" s="75"/>
      <c r="U33" s="75"/>
      <c r="V33" s="75"/>
      <c r="W33" s="75"/>
      <c r="X33" s="75"/>
      <c r="Y33" s="75"/>
      <c r="Z33" s="75"/>
      <c r="AA33" s="75"/>
      <c r="AB33" s="75"/>
      <c r="AC33" s="75"/>
      <c r="AD33" s="207"/>
      <c r="AE33" s="182"/>
    </row>
    <row r="34" spans="1:31" s="64" customFormat="1" ht="15" customHeight="1" thickBot="1">
      <c r="A34" s="72" t="s">
        <v>91</v>
      </c>
      <c r="B34" s="76"/>
      <c r="C34" s="76"/>
      <c r="D34" s="76"/>
      <c r="E34" s="76"/>
      <c r="F34" s="76"/>
      <c r="G34" s="76"/>
      <c r="H34" s="76"/>
      <c r="I34" s="76"/>
      <c r="J34" s="76"/>
      <c r="K34" s="76"/>
      <c r="L34" s="76"/>
      <c r="M34" s="76"/>
      <c r="N34" s="212">
        <f aca="true" t="shared" si="9" ref="N34:Z34">N31/N32</f>
        <v>1.5662151935979813</v>
      </c>
      <c r="O34" s="212">
        <f t="shared" si="9"/>
        <v>1.5824647516795693</v>
      </c>
      <c r="P34" s="212">
        <f t="shared" si="9"/>
        <v>1.6257959003366178</v>
      </c>
      <c r="Q34" s="213">
        <f t="shared" si="9"/>
        <v>1.629450852199978</v>
      </c>
      <c r="R34" s="212">
        <f t="shared" si="9"/>
        <v>1.5755722935841636</v>
      </c>
      <c r="S34" s="212">
        <f t="shared" si="9"/>
        <v>1.6388837395416962</v>
      </c>
      <c r="T34" s="212">
        <f t="shared" si="9"/>
        <v>1.6811758731449304</v>
      </c>
      <c r="U34" s="212">
        <f t="shared" si="9"/>
        <v>1.724717572692857</v>
      </c>
      <c r="V34" s="212">
        <f t="shared" si="9"/>
        <v>1.6687596529968054</v>
      </c>
      <c r="W34" s="212">
        <f t="shared" si="9"/>
        <v>1.6610805401342683</v>
      </c>
      <c r="X34" s="212">
        <f t="shared" si="9"/>
        <v>1.5469481577570405</v>
      </c>
      <c r="Y34" s="212">
        <f t="shared" si="9"/>
        <v>1.545259222650129</v>
      </c>
      <c r="Z34" s="212">
        <f t="shared" si="9"/>
        <v>1.5049262616166765</v>
      </c>
      <c r="AA34" s="212">
        <f>AA31/AA32</f>
        <v>1.5362566703181237</v>
      </c>
      <c r="AB34" s="212">
        <f>AB31/AB32</f>
        <v>1.5539352563213313</v>
      </c>
      <c r="AC34" s="212">
        <f>AC31/AC32</f>
        <v>1.6248140276847463</v>
      </c>
      <c r="AD34" s="214">
        <f>(AC34-AB34)/AB34*100</f>
        <v>4.561243531548924</v>
      </c>
      <c r="AE34" s="215">
        <f>(AC34-X34)/X34*100</f>
        <v>5.03351515286753</v>
      </c>
    </row>
    <row r="35" spans="1:31" s="64" customFormat="1" ht="15" customHeight="1">
      <c r="A35" s="81" t="s">
        <v>311</v>
      </c>
      <c r="B35" s="41"/>
      <c r="C35" s="41"/>
      <c r="D35" s="41"/>
      <c r="E35" s="41"/>
      <c r="F35" s="41"/>
      <c r="G35" s="41"/>
      <c r="H35" s="41"/>
      <c r="I35" s="41"/>
      <c r="J35" s="41"/>
      <c r="K35" s="41"/>
      <c r="L35" s="41"/>
      <c r="M35" s="41"/>
      <c r="N35" s="419"/>
      <c r="O35" s="419"/>
      <c r="P35" s="419"/>
      <c r="Q35" s="419"/>
      <c r="R35" s="419"/>
      <c r="S35" s="419"/>
      <c r="T35" s="419"/>
      <c r="U35" s="419"/>
      <c r="V35" s="419"/>
      <c r="W35" s="419"/>
      <c r="X35" s="419"/>
      <c r="Y35" s="419"/>
      <c r="Z35" s="419"/>
      <c r="AA35" s="419"/>
      <c r="AB35" s="419"/>
      <c r="AC35" s="419"/>
      <c r="AD35" s="151"/>
      <c r="AE35" s="151"/>
    </row>
    <row r="36" spans="1:31" s="64" customFormat="1" ht="15" customHeight="1">
      <c r="A36" s="166" t="s">
        <v>88</v>
      </c>
      <c r="B36" s="167"/>
      <c r="C36" s="167"/>
      <c r="D36" s="167"/>
      <c r="E36" s="167"/>
      <c r="F36" s="167"/>
      <c r="G36" s="167"/>
      <c r="H36" s="167"/>
      <c r="I36" s="167"/>
      <c r="J36" s="167"/>
      <c r="K36" s="167"/>
      <c r="L36" s="167"/>
      <c r="M36" s="167"/>
      <c r="N36" s="168"/>
      <c r="O36" s="168"/>
      <c r="P36" s="168"/>
      <c r="Q36" s="168"/>
      <c r="R36" s="168"/>
      <c r="S36" s="168"/>
      <c r="T36" s="168"/>
      <c r="U36" s="168"/>
      <c r="V36" s="168"/>
      <c r="W36" s="168"/>
      <c r="X36" s="168"/>
      <c r="Y36" s="168"/>
      <c r="Z36" s="168"/>
      <c r="AA36" s="168"/>
      <c r="AB36" s="168"/>
      <c r="AC36" s="168"/>
      <c r="AD36" s="71"/>
      <c r="AE36" s="71"/>
    </row>
    <row r="37" spans="1:31" s="64" customFormat="1" ht="27" customHeight="1">
      <c r="A37" s="539" t="s">
        <v>171</v>
      </c>
      <c r="B37" s="540"/>
      <c r="C37" s="540"/>
      <c r="D37" s="540"/>
      <c r="E37" s="540"/>
      <c r="F37" s="540"/>
      <c r="G37" s="540"/>
      <c r="H37" s="540"/>
      <c r="I37" s="540"/>
      <c r="J37" s="540"/>
      <c r="K37" s="540"/>
      <c r="L37" s="540"/>
      <c r="M37" s="540"/>
      <c r="N37" s="540"/>
      <c r="O37" s="540"/>
      <c r="P37" s="540"/>
      <c r="Q37" s="540"/>
      <c r="R37" s="540"/>
      <c r="S37" s="540"/>
      <c r="T37" s="540"/>
      <c r="U37" s="540"/>
      <c r="V37" s="540"/>
      <c r="W37" s="540"/>
      <c r="X37" s="540"/>
      <c r="Y37" s="540"/>
      <c r="Z37" s="540"/>
      <c r="AA37" s="540"/>
      <c r="AB37" s="540"/>
      <c r="AC37" s="540"/>
      <c r="AD37" s="540"/>
      <c r="AE37" s="540"/>
    </row>
    <row r="38" spans="1:33" s="172" customFormat="1" ht="15" customHeight="1">
      <c r="A38" s="216"/>
      <c r="B38" s="216"/>
      <c r="C38" s="216"/>
      <c r="D38" s="216"/>
      <c r="E38" s="216"/>
      <c r="F38" s="216"/>
      <c r="G38" s="216"/>
      <c r="H38" s="216"/>
      <c r="I38" s="216"/>
      <c r="J38" s="216"/>
      <c r="K38" s="216"/>
      <c r="L38" s="216"/>
      <c r="M38" s="216"/>
      <c r="O38" s="216"/>
      <c r="P38" s="216"/>
      <c r="Q38" s="216"/>
      <c r="R38" s="216"/>
      <c r="S38" s="216"/>
      <c r="T38" s="216"/>
      <c r="U38" s="216"/>
      <c r="V38" s="216"/>
      <c r="W38" s="216"/>
      <c r="X38" s="216"/>
      <c r="Y38" s="216"/>
      <c r="Z38" s="216"/>
      <c r="AA38" s="216"/>
      <c r="AB38" s="216"/>
      <c r="AC38" s="216"/>
      <c r="AD38" s="216"/>
      <c r="AE38" s="216"/>
      <c r="AF38" s="216"/>
      <c r="AG38" s="216"/>
    </row>
    <row r="39" spans="1:22" s="109" customFormat="1" ht="18.75">
      <c r="A39" s="171" t="s">
        <v>238</v>
      </c>
      <c r="B39" s="108"/>
      <c r="C39" s="108"/>
      <c r="D39" s="108"/>
      <c r="E39" s="108"/>
      <c r="F39" s="108"/>
      <c r="G39" s="108"/>
      <c r="H39" s="108"/>
      <c r="I39" s="108"/>
      <c r="J39" s="108"/>
      <c r="K39" s="108"/>
      <c r="L39" s="108"/>
      <c r="M39" s="108"/>
      <c r="N39" s="108"/>
      <c r="O39" s="108"/>
      <c r="P39" s="108"/>
      <c r="Q39" s="108"/>
      <c r="R39" s="108"/>
      <c r="S39" s="108"/>
      <c r="T39" s="108"/>
      <c r="U39" s="108"/>
      <c r="V39" s="108"/>
    </row>
    <row r="40" spans="1:31" s="172" customFormat="1" ht="15.75">
      <c r="A40" s="529"/>
      <c r="B40" s="246"/>
      <c r="C40" s="246"/>
      <c r="D40" s="246"/>
      <c r="E40" s="246"/>
      <c r="F40" s="246"/>
      <c r="G40" s="246"/>
      <c r="H40" s="246"/>
      <c r="I40" s="246"/>
      <c r="J40" s="246"/>
      <c r="K40" s="246"/>
      <c r="L40" s="246"/>
      <c r="M40" s="246"/>
      <c r="N40" s="246"/>
      <c r="O40" s="246"/>
      <c r="P40" s="246"/>
      <c r="Q40" s="246"/>
      <c r="R40" s="515" t="s">
        <v>72</v>
      </c>
      <c r="S40" s="517" t="s">
        <v>73</v>
      </c>
      <c r="T40" s="517" t="s">
        <v>74</v>
      </c>
      <c r="U40" s="517" t="s">
        <v>75</v>
      </c>
      <c r="V40" s="517" t="s">
        <v>76</v>
      </c>
      <c r="W40" s="517" t="s">
        <v>77</v>
      </c>
      <c r="X40" s="517" t="s">
        <v>78</v>
      </c>
      <c r="Y40" s="517" t="s">
        <v>79</v>
      </c>
      <c r="Z40" s="517" t="s">
        <v>182</v>
      </c>
      <c r="AA40" s="531" t="s">
        <v>301</v>
      </c>
      <c r="AB40" s="531" t="s">
        <v>342</v>
      </c>
      <c r="AC40" s="531" t="s">
        <v>426</v>
      </c>
      <c r="AD40" s="144" t="s">
        <v>80</v>
      </c>
      <c r="AE40" s="145"/>
    </row>
    <row r="41" spans="1:31" s="172" customFormat="1" ht="18" customHeight="1" thickBot="1">
      <c r="A41" s="530"/>
      <c r="B41" s="247"/>
      <c r="C41" s="247"/>
      <c r="D41" s="247"/>
      <c r="E41" s="247"/>
      <c r="F41" s="247"/>
      <c r="G41" s="247"/>
      <c r="H41" s="247"/>
      <c r="I41" s="247"/>
      <c r="J41" s="247"/>
      <c r="K41" s="247"/>
      <c r="L41" s="247"/>
      <c r="M41" s="247"/>
      <c r="N41" s="247"/>
      <c r="O41" s="247"/>
      <c r="P41" s="247"/>
      <c r="Q41" s="247"/>
      <c r="R41" s="516"/>
      <c r="S41" s="518"/>
      <c r="T41" s="518"/>
      <c r="U41" s="518"/>
      <c r="V41" s="518"/>
      <c r="W41" s="518"/>
      <c r="X41" s="518"/>
      <c r="Y41" s="544"/>
      <c r="Z41" s="544"/>
      <c r="AA41" s="546"/>
      <c r="AB41" s="546"/>
      <c r="AC41" s="546"/>
      <c r="AD41" s="67" t="s">
        <v>81</v>
      </c>
      <c r="AE41" s="68" t="s">
        <v>82</v>
      </c>
    </row>
    <row r="42" spans="1:31" s="172" customFormat="1" ht="15.75" thickTop="1">
      <c r="A42" s="64"/>
      <c r="B42" s="64"/>
      <c r="C42" s="64"/>
      <c r="D42" s="64"/>
      <c r="E42" s="64"/>
      <c r="F42" s="64"/>
      <c r="G42" s="64"/>
      <c r="H42" s="64"/>
      <c r="I42" s="64"/>
      <c r="J42" s="64"/>
      <c r="K42" s="64"/>
      <c r="L42" s="64"/>
      <c r="M42" s="64"/>
      <c r="N42" s="64"/>
      <c r="O42" s="64"/>
      <c r="P42" s="64"/>
      <c r="Q42" s="64"/>
      <c r="R42" s="64"/>
      <c r="S42" s="64"/>
      <c r="T42" s="64"/>
      <c r="U42" s="64"/>
      <c r="V42" s="64"/>
      <c r="AC42" s="139" t="s">
        <v>92</v>
      </c>
      <c r="AD42" s="105"/>
      <c r="AE42" s="64"/>
    </row>
    <row r="43" spans="1:44" s="172" customFormat="1" ht="18.75">
      <c r="A43" s="64" t="s">
        <v>421</v>
      </c>
      <c r="B43" s="64"/>
      <c r="C43" s="108"/>
      <c r="D43" s="108"/>
      <c r="E43" s="108"/>
      <c r="F43" s="108"/>
      <c r="G43" s="108"/>
      <c r="H43" s="108"/>
      <c r="I43" s="108"/>
      <c r="J43" s="108"/>
      <c r="K43" s="108"/>
      <c r="L43" s="108"/>
      <c r="M43" s="108"/>
      <c r="N43" s="108"/>
      <c r="O43" s="108"/>
      <c r="P43" s="108"/>
      <c r="Q43" s="108"/>
      <c r="R43" s="140">
        <v>55.2</v>
      </c>
      <c r="S43" s="140">
        <v>55.8</v>
      </c>
      <c r="T43" s="140">
        <v>56.1</v>
      </c>
      <c r="U43" s="140">
        <v>51.3</v>
      </c>
      <c r="V43" s="140">
        <v>55.1</v>
      </c>
      <c r="W43" s="140">
        <v>57.8</v>
      </c>
      <c r="X43" s="140">
        <v>55</v>
      </c>
      <c r="Y43" s="140">
        <v>55</v>
      </c>
      <c r="Z43" s="140">
        <v>54</v>
      </c>
      <c r="AA43" s="140">
        <v>56</v>
      </c>
      <c r="AB43" s="140">
        <v>57</v>
      </c>
      <c r="AC43" s="140">
        <v>57</v>
      </c>
      <c r="AD43" s="454">
        <f>(AC43-AB43)/AB43*100</f>
        <v>0</v>
      </c>
      <c r="AE43" s="455">
        <f>(AC43-X43)/X43*100</f>
        <v>3.6363636363636362</v>
      </c>
      <c r="AF43" s="174"/>
      <c r="AG43" s="174"/>
      <c r="AH43" s="174"/>
      <c r="AI43" s="174"/>
      <c r="AJ43" s="174"/>
      <c r="AK43" s="174"/>
      <c r="AL43" s="174"/>
      <c r="AM43" s="174"/>
      <c r="AN43" s="174"/>
      <c r="AO43" s="174"/>
      <c r="AP43" s="174"/>
      <c r="AQ43" s="174"/>
      <c r="AR43" s="174"/>
    </row>
    <row r="44" spans="1:40" s="172" customFormat="1" ht="18.75">
      <c r="A44" s="64" t="s">
        <v>422</v>
      </c>
      <c r="B44" s="64"/>
      <c r="C44" s="108"/>
      <c r="D44" s="108"/>
      <c r="E44" s="108"/>
      <c r="F44" s="108"/>
      <c r="G44" s="108"/>
      <c r="H44" s="108"/>
      <c r="I44" s="108"/>
      <c r="J44" s="108"/>
      <c r="K44" s="108"/>
      <c r="L44" s="108"/>
      <c r="M44" s="108"/>
      <c r="N44" s="108"/>
      <c r="O44" s="108"/>
      <c r="P44" s="108"/>
      <c r="Q44" s="108"/>
      <c r="R44" s="140">
        <v>37.9</v>
      </c>
      <c r="S44" s="140">
        <v>38.7</v>
      </c>
      <c r="T44" s="140">
        <v>39</v>
      </c>
      <c r="U44" s="140">
        <v>32.1</v>
      </c>
      <c r="V44" s="140">
        <v>26.8</v>
      </c>
      <c r="W44" s="140">
        <v>38</v>
      </c>
      <c r="X44" s="140">
        <v>37</v>
      </c>
      <c r="Y44" s="140">
        <v>33</v>
      </c>
      <c r="Z44" s="140">
        <v>33</v>
      </c>
      <c r="AA44" s="140">
        <v>32</v>
      </c>
      <c r="AB44" s="140">
        <v>32</v>
      </c>
      <c r="AC44" s="140">
        <v>33</v>
      </c>
      <c r="AD44" s="454">
        <f>(AC44-AB44)/AB44*100</f>
        <v>3.125</v>
      </c>
      <c r="AE44" s="455">
        <f>(AC44-X44)/X44*100</f>
        <v>-10.81081081081081</v>
      </c>
      <c r="AF44" s="174"/>
      <c r="AG44" s="174"/>
      <c r="AH44" s="174"/>
      <c r="AI44" s="174"/>
      <c r="AJ44" s="174"/>
      <c r="AK44" s="174"/>
      <c r="AL44" s="174"/>
      <c r="AM44" s="174"/>
      <c r="AN44" s="174"/>
    </row>
    <row r="45" spans="1:40" s="172" customFormat="1" ht="18.75">
      <c r="A45" s="64" t="s">
        <v>332</v>
      </c>
      <c r="B45" s="64"/>
      <c r="C45" s="108"/>
      <c r="D45" s="108"/>
      <c r="E45" s="108"/>
      <c r="F45" s="108"/>
      <c r="G45" s="108"/>
      <c r="H45" s="108"/>
      <c r="I45" s="108"/>
      <c r="J45" s="108"/>
      <c r="K45" s="108"/>
      <c r="L45" s="108"/>
      <c r="M45" s="108"/>
      <c r="N45" s="108"/>
      <c r="O45" s="108"/>
      <c r="P45" s="108"/>
      <c r="Q45" s="108"/>
      <c r="R45" s="140">
        <v>103</v>
      </c>
      <c r="S45" s="140">
        <v>108.7</v>
      </c>
      <c r="T45" s="140">
        <v>111</v>
      </c>
      <c r="U45" s="140">
        <v>117.3</v>
      </c>
      <c r="V45" s="140">
        <v>117.7</v>
      </c>
      <c r="W45" s="140">
        <v>105.5</v>
      </c>
      <c r="X45" s="140">
        <v>103</v>
      </c>
      <c r="Y45" s="140">
        <v>102</v>
      </c>
      <c r="Z45" s="140">
        <v>101</v>
      </c>
      <c r="AA45" s="140">
        <v>103</v>
      </c>
      <c r="AB45" s="140">
        <v>102</v>
      </c>
      <c r="AC45" s="140">
        <v>103</v>
      </c>
      <c r="AD45" s="454">
        <f>(AC45-AB45)/AB45*100</f>
        <v>0.9803921568627451</v>
      </c>
      <c r="AE45" s="455">
        <f>(AC45-X45)/X45*100</f>
        <v>0</v>
      </c>
      <c r="AF45" s="174"/>
      <c r="AG45" s="174"/>
      <c r="AH45" s="174"/>
      <c r="AI45" s="174"/>
      <c r="AJ45" s="174"/>
      <c r="AK45" s="174"/>
      <c r="AL45" s="174"/>
      <c r="AM45" s="174"/>
      <c r="AN45" s="174"/>
    </row>
    <row r="46" spans="1:40" s="172" customFormat="1" ht="18.75">
      <c r="A46" s="64" t="s">
        <v>423</v>
      </c>
      <c r="B46" s="64"/>
      <c r="C46" s="108"/>
      <c r="D46" s="108"/>
      <c r="E46" s="108"/>
      <c r="F46" s="108"/>
      <c r="G46" s="108"/>
      <c r="H46" s="108"/>
      <c r="I46" s="108"/>
      <c r="J46" s="108"/>
      <c r="K46" s="108"/>
      <c r="L46" s="108"/>
      <c r="M46" s="108"/>
      <c r="N46" s="108"/>
      <c r="O46" s="108"/>
      <c r="P46" s="108"/>
      <c r="Q46" s="108"/>
      <c r="R46" s="140">
        <v>163.1</v>
      </c>
      <c r="S46" s="140">
        <v>171</v>
      </c>
      <c r="T46" s="140">
        <v>178.2</v>
      </c>
      <c r="U46" s="140">
        <v>188.7</v>
      </c>
      <c r="V46" s="140">
        <v>185.9</v>
      </c>
      <c r="W46" s="140">
        <v>175.3</v>
      </c>
      <c r="X46" s="140">
        <v>151</v>
      </c>
      <c r="Y46" s="140">
        <v>148</v>
      </c>
      <c r="Z46" s="140">
        <v>139</v>
      </c>
      <c r="AA46" s="140">
        <v>141</v>
      </c>
      <c r="AB46" s="140">
        <v>140</v>
      </c>
      <c r="AC46" s="140">
        <v>135</v>
      </c>
      <c r="AD46" s="454">
        <f>(AC46-AB46)/AB46*100</f>
        <v>-3.571428571428571</v>
      </c>
      <c r="AE46" s="455">
        <f>(AC46-X46)/X46*100</f>
        <v>-10.596026490066226</v>
      </c>
      <c r="AF46" s="174"/>
      <c r="AG46" s="174"/>
      <c r="AH46" s="174"/>
      <c r="AI46" s="174"/>
      <c r="AJ46" s="174"/>
      <c r="AK46" s="174"/>
      <c r="AL46" s="174"/>
      <c r="AM46" s="174"/>
      <c r="AN46" s="174"/>
    </row>
    <row r="47" spans="1:40" s="172" customFormat="1" ht="16.5" thickBot="1">
      <c r="A47" s="72" t="s">
        <v>84</v>
      </c>
      <c r="B47" s="72"/>
      <c r="C47" s="72"/>
      <c r="D47" s="72"/>
      <c r="E47" s="72"/>
      <c r="F47" s="72"/>
      <c r="G47" s="72"/>
      <c r="H47" s="72"/>
      <c r="I47" s="72"/>
      <c r="J47" s="72"/>
      <c r="K47" s="72"/>
      <c r="L47" s="72"/>
      <c r="M47" s="72"/>
      <c r="N47" s="72"/>
      <c r="O47" s="72"/>
      <c r="P47" s="72"/>
      <c r="Q47" s="72"/>
      <c r="R47" s="142">
        <v>359.2</v>
      </c>
      <c r="S47" s="142">
        <v>374.1</v>
      </c>
      <c r="T47" s="142">
        <v>384.3</v>
      </c>
      <c r="U47" s="142">
        <v>389.4</v>
      </c>
      <c r="V47" s="142">
        <v>385.6</v>
      </c>
      <c r="W47" s="142">
        <v>376.5</v>
      </c>
      <c r="X47" s="142">
        <v>346</v>
      </c>
      <c r="Y47" s="142">
        <v>338</v>
      </c>
      <c r="Z47" s="142">
        <v>327</v>
      </c>
      <c r="AA47" s="142">
        <v>332</v>
      </c>
      <c r="AB47" s="142">
        <v>330</v>
      </c>
      <c r="AC47" s="142">
        <v>328</v>
      </c>
      <c r="AD47" s="456">
        <f>(AC47-AB47)/AB47*100</f>
        <v>-0.6060606060606061</v>
      </c>
      <c r="AE47" s="457">
        <f>(AC47-X47)/X47*100</f>
        <v>-5.202312138728324</v>
      </c>
      <c r="AF47" s="174"/>
      <c r="AG47" s="174"/>
      <c r="AH47" s="174"/>
      <c r="AI47" s="174"/>
      <c r="AJ47" s="174"/>
      <c r="AK47" s="174"/>
      <c r="AL47" s="174"/>
      <c r="AM47" s="174"/>
      <c r="AN47" s="174"/>
    </row>
    <row r="48" spans="1:40" s="172" customFormat="1" ht="15.75">
      <c r="A48" s="81" t="s">
        <v>311</v>
      </c>
      <c r="B48" s="63"/>
      <c r="C48" s="63"/>
      <c r="D48" s="63"/>
      <c r="E48" s="63"/>
      <c r="F48" s="63"/>
      <c r="G48" s="63"/>
      <c r="H48" s="63"/>
      <c r="I48" s="63"/>
      <c r="J48" s="63"/>
      <c r="K48" s="63"/>
      <c r="L48" s="63"/>
      <c r="M48" s="63"/>
      <c r="N48" s="63"/>
      <c r="O48" s="63"/>
      <c r="P48" s="63"/>
      <c r="Q48" s="63"/>
      <c r="R48" s="420"/>
      <c r="S48" s="420"/>
      <c r="T48" s="420"/>
      <c r="U48" s="420"/>
      <c r="V48" s="420"/>
      <c r="W48" s="420"/>
      <c r="X48" s="420"/>
      <c r="Y48" s="420"/>
      <c r="Z48" s="420"/>
      <c r="AA48" s="420"/>
      <c r="AB48" s="420"/>
      <c r="AC48" s="420"/>
      <c r="AD48" s="151"/>
      <c r="AE48" s="151"/>
      <c r="AF48" s="174"/>
      <c r="AG48" s="174"/>
      <c r="AH48" s="174"/>
      <c r="AI48" s="174"/>
      <c r="AJ48" s="174"/>
      <c r="AK48" s="174"/>
      <c r="AL48" s="174"/>
      <c r="AM48" s="174"/>
      <c r="AN48" s="174"/>
    </row>
    <row r="49" spans="1:31" s="172" customFormat="1" ht="17.25" customHeight="1">
      <c r="A49" s="524" t="s">
        <v>168</v>
      </c>
      <c r="B49" s="524"/>
      <c r="C49" s="524"/>
      <c r="D49" s="524"/>
      <c r="E49" s="524"/>
      <c r="F49" s="524"/>
      <c r="G49" s="524"/>
      <c r="H49" s="524"/>
      <c r="I49" s="524"/>
      <c r="J49" s="524"/>
      <c r="K49" s="524"/>
      <c r="L49" s="524"/>
      <c r="M49" s="524"/>
      <c r="N49" s="524"/>
      <c r="O49" s="524"/>
      <c r="P49" s="524"/>
      <c r="Q49" s="524"/>
      <c r="R49" s="524"/>
      <c r="S49" s="524"/>
      <c r="T49" s="524"/>
      <c r="U49" s="524"/>
      <c r="V49" s="524"/>
      <c r="W49" s="524"/>
      <c r="X49" s="524"/>
      <c r="Y49" s="524"/>
      <c r="Z49" s="524"/>
      <c r="AA49" s="524"/>
      <c r="AB49" s="524"/>
      <c r="AC49" s="524"/>
      <c r="AD49" s="524"/>
      <c r="AE49" s="524"/>
    </row>
    <row r="50" spans="1:31" s="172" customFormat="1" ht="26.25" customHeight="1">
      <c r="A50" s="545" t="s">
        <v>178</v>
      </c>
      <c r="B50" s="545"/>
      <c r="C50" s="545"/>
      <c r="D50" s="545"/>
      <c r="E50" s="545"/>
      <c r="F50" s="545"/>
      <c r="G50" s="545"/>
      <c r="H50" s="545"/>
      <c r="I50" s="545"/>
      <c r="J50" s="545"/>
      <c r="K50" s="545"/>
      <c r="L50" s="545"/>
      <c r="M50" s="545"/>
      <c r="N50" s="545"/>
      <c r="O50" s="545"/>
      <c r="P50" s="545"/>
      <c r="Q50" s="545"/>
      <c r="R50" s="545"/>
      <c r="S50" s="545"/>
      <c r="T50" s="545"/>
      <c r="U50" s="545"/>
      <c r="V50" s="545"/>
      <c r="W50" s="545"/>
      <c r="X50" s="545"/>
      <c r="Y50" s="545"/>
      <c r="Z50" s="545"/>
      <c r="AA50" s="545"/>
      <c r="AB50" s="545"/>
      <c r="AC50" s="545"/>
      <c r="AD50" s="545"/>
      <c r="AE50" s="545"/>
    </row>
    <row r="51" spans="1:31" ht="13.5">
      <c r="A51" s="533" t="s">
        <v>314</v>
      </c>
      <c r="B51" s="524"/>
      <c r="C51" s="524"/>
      <c r="D51" s="524"/>
      <c r="E51" s="524"/>
      <c r="F51" s="524"/>
      <c r="G51" s="524"/>
      <c r="H51" s="524"/>
      <c r="I51" s="524"/>
      <c r="J51" s="524"/>
      <c r="K51" s="524"/>
      <c r="L51" s="524"/>
      <c r="M51" s="524"/>
      <c r="N51" s="524"/>
      <c r="O51" s="524"/>
      <c r="P51" s="524"/>
      <c r="Q51" s="524"/>
      <c r="R51" s="524"/>
      <c r="S51" s="524"/>
      <c r="T51" s="524"/>
      <c r="U51" s="524"/>
      <c r="V51" s="524"/>
      <c r="W51" s="524"/>
      <c r="X51" s="524"/>
      <c r="Y51" s="524"/>
      <c r="Z51" s="524"/>
      <c r="AA51" s="524"/>
      <c r="AB51" s="524"/>
      <c r="AC51" s="524"/>
      <c r="AD51" s="524"/>
      <c r="AE51" s="524"/>
    </row>
    <row r="52" spans="1:31" ht="13.5">
      <c r="A52" s="524" t="s">
        <v>315</v>
      </c>
      <c r="B52" s="524"/>
      <c r="C52" s="524"/>
      <c r="D52" s="524"/>
      <c r="E52" s="524"/>
      <c r="F52" s="524"/>
      <c r="G52" s="524"/>
      <c r="H52" s="524"/>
      <c r="I52" s="524"/>
      <c r="J52" s="524"/>
      <c r="K52" s="524"/>
      <c r="L52" s="524"/>
      <c r="M52" s="524"/>
      <c r="N52" s="524"/>
      <c r="O52" s="524"/>
      <c r="P52" s="524"/>
      <c r="Q52" s="524"/>
      <c r="R52" s="524"/>
      <c r="S52" s="524"/>
      <c r="T52" s="524"/>
      <c r="U52" s="524"/>
      <c r="V52" s="524"/>
      <c r="W52" s="524"/>
      <c r="X52" s="524"/>
      <c r="Y52" s="524"/>
      <c r="Z52" s="524"/>
      <c r="AA52" s="524"/>
      <c r="AB52" s="524"/>
      <c r="AC52" s="524"/>
      <c r="AD52" s="524"/>
      <c r="AE52" s="524"/>
    </row>
    <row r="53" spans="1:31" ht="13.5">
      <c r="A53" s="524" t="s">
        <v>316</v>
      </c>
      <c r="B53" s="524"/>
      <c r="C53" s="524"/>
      <c r="D53" s="524"/>
      <c r="E53" s="524"/>
      <c r="F53" s="524"/>
      <c r="G53" s="524"/>
      <c r="H53" s="524"/>
      <c r="I53" s="524"/>
      <c r="J53" s="524"/>
      <c r="K53" s="524"/>
      <c r="L53" s="524"/>
      <c r="M53" s="524"/>
      <c r="N53" s="524"/>
      <c r="O53" s="524"/>
      <c r="P53" s="524"/>
      <c r="Q53" s="524"/>
      <c r="R53" s="524"/>
      <c r="S53" s="524"/>
      <c r="T53" s="524"/>
      <c r="U53" s="524"/>
      <c r="V53" s="524"/>
      <c r="W53" s="524"/>
      <c r="X53" s="524"/>
      <c r="Y53" s="524"/>
      <c r="Z53" s="524"/>
      <c r="AA53" s="524"/>
      <c r="AB53" s="524"/>
      <c r="AC53" s="524"/>
      <c r="AD53" s="524"/>
      <c r="AE53" s="524"/>
    </row>
    <row r="54" spans="1:31" ht="13.5">
      <c r="A54" s="524" t="s">
        <v>317</v>
      </c>
      <c r="B54" s="524"/>
      <c r="C54" s="524"/>
      <c r="D54" s="524"/>
      <c r="E54" s="524"/>
      <c r="F54" s="524"/>
      <c r="G54" s="524"/>
      <c r="H54" s="524"/>
      <c r="I54" s="524"/>
      <c r="J54" s="524"/>
      <c r="K54" s="524"/>
      <c r="L54" s="524"/>
      <c r="M54" s="524"/>
      <c r="N54" s="524"/>
      <c r="O54" s="524"/>
      <c r="P54" s="524"/>
      <c r="Q54" s="524"/>
      <c r="R54" s="524"/>
      <c r="S54" s="524"/>
      <c r="T54" s="524"/>
      <c r="U54" s="524"/>
      <c r="V54" s="524"/>
      <c r="W54" s="524"/>
      <c r="X54" s="524"/>
      <c r="Y54" s="524"/>
      <c r="Z54" s="524"/>
      <c r="AA54" s="524"/>
      <c r="AB54" s="524"/>
      <c r="AC54" s="524"/>
      <c r="AD54" s="524"/>
      <c r="AE54" s="524"/>
    </row>
  </sheetData>
  <sheetProtection/>
  <mergeCells count="64">
    <mergeCell ref="AC2:AC3"/>
    <mergeCell ref="AC24:AC25"/>
    <mergeCell ref="AC40:AC41"/>
    <mergeCell ref="E2:E3"/>
    <mergeCell ref="U2:U3"/>
    <mergeCell ref="P2:P3"/>
    <mergeCell ref="Q24:Q25"/>
    <mergeCell ref="F2:F3"/>
    <mergeCell ref="R2:R3"/>
    <mergeCell ref="G2:G3"/>
    <mergeCell ref="A54:AE54"/>
    <mergeCell ref="A40:A41"/>
    <mergeCell ref="A20:AE20"/>
    <mergeCell ref="A37:AE37"/>
    <mergeCell ref="Z40:Z41"/>
    <mergeCell ref="A49:AE49"/>
    <mergeCell ref="A53:AE53"/>
    <mergeCell ref="X24:X25"/>
    <mergeCell ref="X40:X41"/>
    <mergeCell ref="AB40:AB41"/>
    <mergeCell ref="V2:V3"/>
    <mergeCell ref="S40:S41"/>
    <mergeCell ref="O24:O25"/>
    <mergeCell ref="P24:P25"/>
    <mergeCell ref="H2:H3"/>
    <mergeCell ref="N2:N3"/>
    <mergeCell ref="N24:N25"/>
    <mergeCell ref="M2:M3"/>
    <mergeCell ref="AA24:AA25"/>
    <mergeCell ref="T24:T25"/>
    <mergeCell ref="R40:R41"/>
    <mergeCell ref="A50:AE50"/>
    <mergeCell ref="V24:V25"/>
    <mergeCell ref="T40:T41"/>
    <mergeCell ref="W2:W3"/>
    <mergeCell ref="A52:AE52"/>
    <mergeCell ref="U24:U25"/>
    <mergeCell ref="W40:W41"/>
    <mergeCell ref="A51:AE51"/>
    <mergeCell ref="AB24:AB25"/>
    <mergeCell ref="Q2:Q3"/>
    <mergeCell ref="W24:W25"/>
    <mergeCell ref="U40:U41"/>
    <mergeCell ref="Y40:Y41"/>
    <mergeCell ref="Z2:Z3"/>
    <mergeCell ref="AA40:AA41"/>
    <mergeCell ref="Z24:Z25"/>
    <mergeCell ref="Y24:Y25"/>
    <mergeCell ref="C2:C3"/>
    <mergeCell ref="D2:D3"/>
    <mergeCell ref="I2:I3"/>
    <mergeCell ref="V40:V41"/>
    <mergeCell ref="S24:S25"/>
    <mergeCell ref="O2:O3"/>
    <mergeCell ref="Y2:Y3"/>
    <mergeCell ref="R24:R25"/>
    <mergeCell ref="AB2:AB3"/>
    <mergeCell ref="S2:S3"/>
    <mergeCell ref="J2:J3"/>
    <mergeCell ref="K2:K3"/>
    <mergeCell ref="L2:L3"/>
    <mergeCell ref="X2:X3"/>
    <mergeCell ref="T2:T3"/>
    <mergeCell ref="AA2:AA3"/>
  </mergeCells>
  <printOptions/>
  <pageMargins left="0.7" right="0.7" top="0.75" bottom="0.75" header="0.3" footer="0.3"/>
  <pageSetup fitToHeight="1" fitToWidth="1" horizontalDpi="600" verticalDpi="600" orientation="portrait" paperSize="9" scale="51" r:id="rId1"/>
  <headerFooter>
    <oddHeader>&amp;R&amp;"Arial,Bold"&amp;16BUS AND COACH TRAVEL</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AO101"/>
  <sheetViews>
    <sheetView zoomScale="75" zoomScaleNormal="75" zoomScalePageLayoutView="55" workbookViewId="0" topLeftCell="A1">
      <selection activeCell="A1" sqref="A1"/>
    </sheetView>
  </sheetViews>
  <sheetFormatPr defaultColWidth="9.140625" defaultRowHeight="12.75"/>
  <cols>
    <col min="1" max="1" width="10.140625" style="81" customWidth="1"/>
    <col min="2" max="2" width="10.7109375" style="95" hidden="1" customWidth="1"/>
    <col min="3" max="3" width="14.28125" style="95" customWidth="1"/>
    <col min="4" max="14" width="11.57421875" style="95" hidden="1" customWidth="1"/>
    <col min="15" max="19" width="11.140625" style="95" hidden="1" customWidth="1"/>
    <col min="20" max="20" width="11.140625" style="95" customWidth="1"/>
    <col min="21" max="21" width="11.140625" style="81" customWidth="1"/>
    <col min="22" max="26" width="11.140625" style="95" customWidth="1"/>
    <col min="27" max="27" width="10.140625" style="95" bestFit="1" customWidth="1"/>
    <col min="28" max="30" width="10.140625" style="95" customWidth="1"/>
    <col min="31" max="31" width="9.57421875" style="95" bestFit="1" customWidth="1"/>
    <col min="32" max="32" width="11.28125" style="95" customWidth="1"/>
    <col min="33" max="16384" width="9.140625" style="95" customWidth="1"/>
  </cols>
  <sheetData>
    <row r="1" spans="1:32" s="64" customFormat="1" ht="21.75" customHeight="1" thickBot="1">
      <c r="A1" s="72" t="s">
        <v>337</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row>
    <row r="2" spans="1:32" s="64" customFormat="1" ht="21.75" customHeight="1">
      <c r="A2" s="63"/>
      <c r="B2" s="41"/>
      <c r="C2" s="41"/>
      <c r="D2" s="562" t="s">
        <v>192</v>
      </c>
      <c r="E2" s="560" t="s">
        <v>193</v>
      </c>
      <c r="F2" s="562" t="s">
        <v>194</v>
      </c>
      <c r="G2" s="560" t="s">
        <v>195</v>
      </c>
      <c r="H2" s="562" t="s">
        <v>196</v>
      </c>
      <c r="I2" s="560" t="s">
        <v>197</v>
      </c>
      <c r="J2" s="562" t="s">
        <v>198</v>
      </c>
      <c r="K2" s="560" t="s">
        <v>199</v>
      </c>
      <c r="L2" s="562" t="s">
        <v>200</v>
      </c>
      <c r="M2" s="560" t="s">
        <v>201</v>
      </c>
      <c r="N2" s="562" t="s">
        <v>202</v>
      </c>
      <c r="O2" s="560" t="s">
        <v>68</v>
      </c>
      <c r="P2" s="562" t="s">
        <v>69</v>
      </c>
      <c r="Q2" s="560" t="s">
        <v>70</v>
      </c>
      <c r="R2" s="561" t="s">
        <v>71</v>
      </c>
      <c r="S2" s="541" t="s">
        <v>72</v>
      </c>
      <c r="T2" s="541" t="s">
        <v>73</v>
      </c>
      <c r="U2" s="531" t="s">
        <v>74</v>
      </c>
      <c r="V2" s="531" t="s">
        <v>75</v>
      </c>
      <c r="W2" s="531" t="s">
        <v>76</v>
      </c>
      <c r="X2" s="531" t="s">
        <v>77</v>
      </c>
      <c r="Y2" s="531" t="s">
        <v>78</v>
      </c>
      <c r="Z2" s="531" t="s">
        <v>79</v>
      </c>
      <c r="AA2" s="560" t="s">
        <v>182</v>
      </c>
      <c r="AB2" s="517" t="s">
        <v>301</v>
      </c>
      <c r="AC2" s="517" t="s">
        <v>342</v>
      </c>
      <c r="AD2" s="517" t="s">
        <v>426</v>
      </c>
      <c r="AE2" s="552" t="s">
        <v>80</v>
      </c>
      <c r="AF2" s="553"/>
    </row>
    <row r="3" spans="1:32" s="92" customFormat="1" ht="21" customHeight="1" thickBot="1">
      <c r="A3" s="135"/>
      <c r="B3" s="135"/>
      <c r="C3" s="135"/>
      <c r="D3" s="542"/>
      <c r="E3" s="536"/>
      <c r="F3" s="542"/>
      <c r="G3" s="536"/>
      <c r="H3" s="542"/>
      <c r="I3" s="536"/>
      <c r="J3" s="542"/>
      <c r="K3" s="536"/>
      <c r="L3" s="542"/>
      <c r="M3" s="536"/>
      <c r="N3" s="542"/>
      <c r="O3" s="536"/>
      <c r="P3" s="542"/>
      <c r="Q3" s="536"/>
      <c r="R3" s="538"/>
      <c r="S3" s="542"/>
      <c r="T3" s="542"/>
      <c r="U3" s="536"/>
      <c r="V3" s="536"/>
      <c r="W3" s="536"/>
      <c r="X3" s="536"/>
      <c r="Y3" s="536"/>
      <c r="Z3" s="536"/>
      <c r="AA3" s="532"/>
      <c r="AB3" s="518"/>
      <c r="AC3" s="518"/>
      <c r="AD3" s="518"/>
      <c r="AE3" s="67" t="s">
        <v>81</v>
      </c>
      <c r="AF3" s="68" t="s">
        <v>82</v>
      </c>
    </row>
    <row r="4" spans="1:31" ht="12.75" customHeight="1" thickTop="1">
      <c r="A4" s="93"/>
      <c r="B4" s="81"/>
      <c r="C4" s="81"/>
      <c r="D4" s="81"/>
      <c r="E4" s="81"/>
      <c r="F4" s="81"/>
      <c r="G4" s="81"/>
      <c r="H4" s="81"/>
      <c r="I4" s="81"/>
      <c r="J4" s="81"/>
      <c r="K4" s="81"/>
      <c r="L4" s="81"/>
      <c r="M4" s="81"/>
      <c r="N4" s="81"/>
      <c r="O4" s="94"/>
      <c r="P4" s="94"/>
      <c r="Q4" s="94"/>
      <c r="R4" s="461"/>
      <c r="S4" s="94"/>
      <c r="T4" s="94"/>
      <c r="U4" s="94"/>
      <c r="V4" s="94"/>
      <c r="W4" s="94"/>
      <c r="X4" s="94"/>
      <c r="Y4" s="94"/>
      <c r="Z4" s="94"/>
      <c r="AB4" s="94"/>
      <c r="AD4" s="94" t="s">
        <v>191</v>
      </c>
      <c r="AE4" s="133"/>
    </row>
    <row r="5" spans="1:32" ht="15" customHeight="1">
      <c r="A5" s="41" t="s">
        <v>203</v>
      </c>
      <c r="B5" s="41"/>
      <c r="C5" s="41"/>
      <c r="D5" s="41">
        <v>13</v>
      </c>
      <c r="E5" s="41">
        <v>12.5</v>
      </c>
      <c r="F5" s="41">
        <v>12.9</v>
      </c>
      <c r="G5" s="41">
        <v>12.6</v>
      </c>
      <c r="H5" s="41">
        <v>12.6</v>
      </c>
      <c r="I5" s="41">
        <v>12.1</v>
      </c>
      <c r="J5" s="41">
        <v>12.3</v>
      </c>
      <c r="K5" s="41">
        <v>12.1</v>
      </c>
      <c r="L5" s="41">
        <v>12.4</v>
      </c>
      <c r="M5" s="41">
        <v>12.2</v>
      </c>
      <c r="N5" s="41">
        <v>12.8</v>
      </c>
      <c r="O5" s="77">
        <v>13.3</v>
      </c>
      <c r="P5" s="77">
        <v>13.5</v>
      </c>
      <c r="Q5" s="77">
        <v>13.4</v>
      </c>
      <c r="R5" s="291">
        <v>13.6</v>
      </c>
      <c r="S5" s="75">
        <v>10.3430150772947</v>
      </c>
      <c r="T5" s="77">
        <v>10.5953072857143</v>
      </c>
      <c r="U5" s="77">
        <v>10.8272570784314</v>
      </c>
      <c r="V5" s="77">
        <v>11.5139060731539</v>
      </c>
      <c r="W5" s="96">
        <v>11.382611928153699</v>
      </c>
      <c r="X5" s="96">
        <v>11.0935175919344</v>
      </c>
      <c r="Y5" s="96">
        <v>10.7363807142857</v>
      </c>
      <c r="Z5" s="96">
        <v>10.6130689230769</v>
      </c>
      <c r="AA5" s="96">
        <v>10.131735018315</v>
      </c>
      <c r="AB5" s="96">
        <v>10.4273555113122</v>
      </c>
      <c r="AC5" s="96">
        <v>10.3738326115453</v>
      </c>
      <c r="AD5" s="96">
        <v>10.2888392072829</v>
      </c>
      <c r="AE5" s="150">
        <f>(AD5-AC5)/AC5*100</f>
        <v>-0.8193057228223348</v>
      </c>
      <c r="AF5" s="151">
        <f>(AD5-Y5)/Y5*100</f>
        <v>-4.168457871536789</v>
      </c>
    </row>
    <row r="6" spans="1:31" ht="15" customHeight="1">
      <c r="A6" s="41" t="s">
        <v>204</v>
      </c>
      <c r="B6" s="41"/>
      <c r="C6" s="41"/>
      <c r="D6" s="41"/>
      <c r="E6" s="41"/>
      <c r="F6" s="41"/>
      <c r="G6" s="41"/>
      <c r="H6" s="41"/>
      <c r="I6" s="41"/>
      <c r="J6" s="41"/>
      <c r="K6" s="41"/>
      <c r="L6" s="41"/>
      <c r="M6" s="41"/>
      <c r="N6" s="41"/>
      <c r="O6" s="77"/>
      <c r="P6" s="77"/>
      <c r="Q6" s="77"/>
      <c r="R6" s="291"/>
      <c r="S6" s="75"/>
      <c r="T6" s="77"/>
      <c r="U6" s="77"/>
      <c r="V6" s="77"/>
      <c r="W6" s="77"/>
      <c r="X6" s="77"/>
      <c r="Y6" s="77"/>
      <c r="Z6" s="77"/>
      <c r="AA6" s="77"/>
      <c r="AB6" s="77"/>
      <c r="AC6" s="77"/>
      <c r="AD6" s="77"/>
      <c r="AE6" s="134"/>
    </row>
    <row r="7" spans="1:32" ht="15" customHeight="1">
      <c r="A7" s="97" t="s">
        <v>205</v>
      </c>
      <c r="B7" s="41"/>
      <c r="C7" s="41"/>
      <c r="D7" s="41">
        <v>4.1</v>
      </c>
      <c r="E7" s="41">
        <v>4</v>
      </c>
      <c r="F7" s="41">
        <v>3.9</v>
      </c>
      <c r="G7" s="41">
        <v>3.6</v>
      </c>
      <c r="H7" s="41">
        <v>3.6</v>
      </c>
      <c r="I7" s="41">
        <v>3.5</v>
      </c>
      <c r="J7" s="41">
        <v>3.1</v>
      </c>
      <c r="K7" s="41">
        <v>3</v>
      </c>
      <c r="L7" s="41">
        <v>2.8</v>
      </c>
      <c r="M7" s="41">
        <v>2.8</v>
      </c>
      <c r="N7" s="41">
        <v>2.5</v>
      </c>
      <c r="O7" s="77">
        <v>2.5</v>
      </c>
      <c r="P7" s="77">
        <v>2.8</v>
      </c>
      <c r="Q7" s="77">
        <v>2.6</v>
      </c>
      <c r="R7" s="291">
        <v>2.8</v>
      </c>
      <c r="S7" s="75">
        <v>2.0276102367149798</v>
      </c>
      <c r="T7" s="77">
        <v>2.08271753968254</v>
      </c>
      <c r="U7" s="77">
        <v>2.2209629990662902</v>
      </c>
      <c r="V7" s="77">
        <v>2.40647097515528</v>
      </c>
      <c r="W7" s="96">
        <v>2.2001439874686697</v>
      </c>
      <c r="X7" s="96">
        <v>2.35153774071542</v>
      </c>
      <c r="Y7" s="96">
        <v>2.16989952380952</v>
      </c>
      <c r="Z7" s="96">
        <v>2.26601312454212</v>
      </c>
      <c r="AA7" s="96">
        <v>2.1871399992288403</v>
      </c>
      <c r="AB7" s="96">
        <v>2.16628311053652</v>
      </c>
      <c r="AC7" s="96">
        <v>2.10274071304512</v>
      </c>
      <c r="AD7" s="96">
        <v>2.14669679551821</v>
      </c>
      <c r="AE7" s="150">
        <f>(AD7-AC7)/AC7*100</f>
        <v>2.0904185761179295</v>
      </c>
      <c r="AF7" s="151">
        <f>(AD7-Y7)/Y7*100</f>
        <v>-1.06929966280534</v>
      </c>
    </row>
    <row r="8" spans="1:32" ht="15" customHeight="1">
      <c r="A8" s="97" t="s">
        <v>206</v>
      </c>
      <c r="B8" s="41"/>
      <c r="C8" s="41"/>
      <c r="D8" s="41">
        <v>2.7</v>
      </c>
      <c r="E8" s="41">
        <v>2.7</v>
      </c>
      <c r="F8" s="41">
        <v>2.5</v>
      </c>
      <c r="G8" s="41">
        <v>2.2</v>
      </c>
      <c r="H8" s="41">
        <v>2.3</v>
      </c>
      <c r="I8" s="41">
        <v>2</v>
      </c>
      <c r="J8" s="41">
        <v>1.9</v>
      </c>
      <c r="K8" s="41">
        <v>1.9</v>
      </c>
      <c r="L8" s="41">
        <v>1.8</v>
      </c>
      <c r="M8" s="41">
        <v>1.8</v>
      </c>
      <c r="N8" s="41">
        <v>1.8</v>
      </c>
      <c r="O8" s="77">
        <v>1.7</v>
      </c>
      <c r="P8" s="77">
        <v>2.2</v>
      </c>
      <c r="Q8" s="77">
        <v>1.9</v>
      </c>
      <c r="R8" s="291">
        <v>2.1</v>
      </c>
      <c r="S8" s="75">
        <v>1.37466654727398</v>
      </c>
      <c r="T8" s="77">
        <v>1.37818334920635</v>
      </c>
      <c r="U8" s="77">
        <v>1.48143909430439</v>
      </c>
      <c r="V8" s="77">
        <v>1.5649209461697702</v>
      </c>
      <c r="W8" s="96">
        <v>1.6415197727652502</v>
      </c>
      <c r="X8" s="96">
        <v>1.13554903827751</v>
      </c>
      <c r="Y8" s="96">
        <v>1.11415147619048</v>
      </c>
      <c r="Z8" s="96">
        <v>1.43414331501831</v>
      </c>
      <c r="AA8" s="96">
        <v>1.42431178870253</v>
      </c>
      <c r="AB8" s="96">
        <v>1.43985867636285</v>
      </c>
      <c r="AC8" s="96">
        <v>1.4547350898382698</v>
      </c>
      <c r="AD8" s="96">
        <v>1.3894585994397801</v>
      </c>
      <c r="AE8" s="150">
        <f>(AD8-AC8)/AC8*100</f>
        <v>-4.487173702928058</v>
      </c>
      <c r="AF8" s="151">
        <f>(AD8-Y8)/Y8*100</f>
        <v>24.71002634135831</v>
      </c>
    </row>
    <row r="9" spans="1:32" ht="15" customHeight="1">
      <c r="A9" s="97" t="s">
        <v>207</v>
      </c>
      <c r="B9" s="41"/>
      <c r="C9" s="41"/>
      <c r="D9" s="41">
        <v>6.8</v>
      </c>
      <c r="E9" s="41">
        <v>6.7</v>
      </c>
      <c r="F9" s="41">
        <v>6.4</v>
      </c>
      <c r="G9" s="41">
        <v>5.8</v>
      </c>
      <c r="H9" s="41">
        <v>5.9</v>
      </c>
      <c r="I9" s="41">
        <v>5.5</v>
      </c>
      <c r="J9" s="41">
        <v>5</v>
      </c>
      <c r="K9" s="41">
        <v>4.9</v>
      </c>
      <c r="L9" s="41">
        <v>4.5</v>
      </c>
      <c r="M9" s="41">
        <v>4.6</v>
      </c>
      <c r="N9" s="41">
        <v>4.3</v>
      </c>
      <c r="O9" s="77">
        <v>4.2</v>
      </c>
      <c r="P9" s="77">
        <v>5</v>
      </c>
      <c r="Q9" s="77">
        <v>4.4</v>
      </c>
      <c r="R9" s="291">
        <v>4.9</v>
      </c>
      <c r="S9" s="75">
        <v>3.40227678398896</v>
      </c>
      <c r="T9" s="77">
        <v>3.46090088888889</v>
      </c>
      <c r="U9" s="77">
        <v>3.7024020933706803</v>
      </c>
      <c r="V9" s="77">
        <v>3.9713919213250506</v>
      </c>
      <c r="W9" s="96">
        <v>3.84166376023392</v>
      </c>
      <c r="X9" s="96">
        <v>3.4870867789929303</v>
      </c>
      <c r="Y9" s="96">
        <v>3.284051</v>
      </c>
      <c r="Z9" s="96">
        <v>3.7001564395604296</v>
      </c>
      <c r="AA9" s="96">
        <v>3.6114517879313706</v>
      </c>
      <c r="AB9" s="96">
        <v>3.6061417868993697</v>
      </c>
      <c r="AC9" s="96">
        <v>3.55747580288339</v>
      </c>
      <c r="AD9" s="96">
        <v>3.53615539495799</v>
      </c>
      <c r="AE9" s="150">
        <f>(AD9-AC9)/AC9*100</f>
        <v>-0.599312802299873</v>
      </c>
      <c r="AF9" s="151">
        <f>(AD9-Y9)/Y9*100</f>
        <v>7.676628498095492</v>
      </c>
    </row>
    <row r="10" spans="1:31" ht="15" customHeight="1">
      <c r="A10" s="41"/>
      <c r="B10" s="41"/>
      <c r="C10" s="41"/>
      <c r="D10" s="41"/>
      <c r="E10" s="41"/>
      <c r="F10" s="41"/>
      <c r="G10" s="41"/>
      <c r="H10" s="41"/>
      <c r="I10" s="41"/>
      <c r="J10" s="41"/>
      <c r="K10" s="41"/>
      <c r="L10" s="41"/>
      <c r="M10" s="41"/>
      <c r="N10" s="41"/>
      <c r="O10" s="77"/>
      <c r="P10" s="77"/>
      <c r="Q10" s="77"/>
      <c r="R10" s="291"/>
      <c r="S10" s="75"/>
      <c r="T10" s="77"/>
      <c r="U10" s="77"/>
      <c r="V10" s="77"/>
      <c r="W10" s="77"/>
      <c r="X10" s="77"/>
      <c r="Y10" s="77"/>
      <c r="Z10" s="77"/>
      <c r="AA10" s="77"/>
      <c r="AB10" s="77"/>
      <c r="AC10" s="77"/>
      <c r="AD10" s="77"/>
      <c r="AE10" s="134"/>
    </row>
    <row r="11" spans="1:32" ht="15" customHeight="1" thickBot="1">
      <c r="A11" s="72" t="s">
        <v>208</v>
      </c>
      <c r="B11" s="72"/>
      <c r="C11" s="72"/>
      <c r="D11" s="72">
        <v>19.8</v>
      </c>
      <c r="E11" s="72">
        <v>19.3</v>
      </c>
      <c r="F11" s="72">
        <v>19.4</v>
      </c>
      <c r="G11" s="72">
        <v>18.4</v>
      </c>
      <c r="H11" s="72">
        <v>18.5</v>
      </c>
      <c r="I11" s="72">
        <v>17.6</v>
      </c>
      <c r="J11" s="72">
        <v>17.3</v>
      </c>
      <c r="K11" s="72">
        <v>17</v>
      </c>
      <c r="L11" s="72">
        <v>17</v>
      </c>
      <c r="M11" s="72">
        <v>16.7</v>
      </c>
      <c r="N11" s="72">
        <v>17.1</v>
      </c>
      <c r="O11" s="98">
        <v>17.5</v>
      </c>
      <c r="P11" s="98">
        <v>18.5</v>
      </c>
      <c r="Q11" s="98">
        <v>17.8</v>
      </c>
      <c r="R11" s="292">
        <v>18.5</v>
      </c>
      <c r="S11" s="98">
        <v>13.74529186128366</v>
      </c>
      <c r="T11" s="98">
        <v>14.05620817460319</v>
      </c>
      <c r="U11" s="98">
        <v>14.52965917180208</v>
      </c>
      <c r="V11" s="98">
        <v>15.48529799447895</v>
      </c>
      <c r="W11" s="99">
        <v>15.224275688387618</v>
      </c>
      <c r="X11" s="99">
        <v>14.58060437092733</v>
      </c>
      <c r="Y11" s="99">
        <v>14.0204317142857</v>
      </c>
      <c r="Z11" s="99">
        <v>14.31322536263733</v>
      </c>
      <c r="AA11" s="99">
        <v>13.74318680624637</v>
      </c>
      <c r="AB11" s="99">
        <v>14.03349729821157</v>
      </c>
      <c r="AC11" s="99">
        <v>13.93130841442869</v>
      </c>
      <c r="AD11" s="99">
        <v>13.824994602240888</v>
      </c>
      <c r="AE11" s="214">
        <f>(AD11-AC11)/AC11*100</f>
        <v>-0.7631286956341594</v>
      </c>
      <c r="AF11" s="215">
        <f>(AD11-Y11)/Y11*100</f>
        <v>-1.393945036982535</v>
      </c>
    </row>
    <row r="12" spans="1:32" ht="15" customHeight="1">
      <c r="A12" s="81" t="s">
        <v>311</v>
      </c>
      <c r="B12" s="63"/>
      <c r="C12" s="63"/>
      <c r="D12" s="63"/>
      <c r="E12" s="63"/>
      <c r="F12" s="63"/>
      <c r="G12" s="63"/>
      <c r="H12" s="63"/>
      <c r="I12" s="63"/>
      <c r="J12" s="63"/>
      <c r="K12" s="63"/>
      <c r="L12" s="63"/>
      <c r="M12" s="63"/>
      <c r="N12" s="63"/>
      <c r="O12" s="421"/>
      <c r="P12" s="421"/>
      <c r="Q12" s="421"/>
      <c r="R12" s="421"/>
      <c r="S12" s="421"/>
      <c r="T12" s="421"/>
      <c r="U12" s="421"/>
      <c r="V12" s="421"/>
      <c r="W12" s="422"/>
      <c r="X12" s="422"/>
      <c r="Y12" s="422"/>
      <c r="Z12" s="422"/>
      <c r="AA12" s="422"/>
      <c r="AB12" s="422"/>
      <c r="AC12" s="422"/>
      <c r="AD12" s="422"/>
      <c r="AE12" s="151"/>
      <c r="AF12" s="151"/>
    </row>
    <row r="13" spans="1:21" ht="12.75" customHeight="1">
      <c r="A13" s="84" t="s">
        <v>209</v>
      </c>
      <c r="B13" s="81"/>
      <c r="C13" s="81"/>
      <c r="D13" s="81"/>
      <c r="E13" s="81"/>
      <c r="F13" s="81"/>
      <c r="G13" s="81"/>
      <c r="H13" s="81"/>
      <c r="I13" s="81"/>
      <c r="J13" s="81"/>
      <c r="K13" s="81"/>
      <c r="L13" s="81"/>
      <c r="M13" s="81"/>
      <c r="N13" s="81"/>
      <c r="O13" s="81"/>
      <c r="P13" s="81"/>
      <c r="Q13" s="81"/>
      <c r="R13" s="81"/>
      <c r="S13" s="81"/>
      <c r="U13" s="95"/>
    </row>
    <row r="14" spans="1:21" ht="12.75" customHeight="1">
      <c r="A14" s="84" t="s">
        <v>210</v>
      </c>
      <c r="B14" s="81"/>
      <c r="C14" s="81"/>
      <c r="D14" s="81"/>
      <c r="E14" s="81"/>
      <c r="F14" s="81"/>
      <c r="G14" s="81"/>
      <c r="H14" s="81"/>
      <c r="I14" s="81"/>
      <c r="J14" s="81"/>
      <c r="K14" s="81"/>
      <c r="L14" s="81"/>
      <c r="M14" s="81"/>
      <c r="N14" s="81"/>
      <c r="O14" s="81"/>
      <c r="P14" s="81"/>
      <c r="Q14" s="81"/>
      <c r="R14" s="81"/>
      <c r="S14" s="81"/>
      <c r="U14" s="95"/>
    </row>
    <row r="15" spans="1:21" ht="12.75" customHeight="1">
      <c r="A15" s="84" t="s">
        <v>211</v>
      </c>
      <c r="S15" s="81"/>
      <c r="U15" s="95"/>
    </row>
    <row r="16" spans="1:30" ht="15">
      <c r="A16" s="84" t="s">
        <v>212</v>
      </c>
      <c r="B16" s="64"/>
      <c r="C16" s="64"/>
      <c r="D16" s="64"/>
      <c r="E16" s="64"/>
      <c r="F16" s="64"/>
      <c r="G16" s="64"/>
      <c r="H16" s="64"/>
      <c r="I16" s="64"/>
      <c r="J16" s="64"/>
      <c r="K16" s="64"/>
      <c r="L16" s="64"/>
      <c r="M16" s="64"/>
      <c r="N16" s="64"/>
      <c r="O16" s="64"/>
      <c r="P16" s="64"/>
      <c r="Q16" s="64"/>
      <c r="R16" s="64"/>
      <c r="S16" s="41"/>
      <c r="T16" s="64"/>
      <c r="U16" s="64"/>
      <c r="V16" s="64"/>
      <c r="W16" s="64"/>
      <c r="X16" s="64"/>
      <c r="Y16" s="64"/>
      <c r="Z16" s="64"/>
      <c r="AA16" s="64"/>
      <c r="AB16" s="64"/>
      <c r="AC16" s="64"/>
      <c r="AD16" s="64"/>
    </row>
    <row r="17" spans="1:30" ht="15">
      <c r="A17" s="84" t="s">
        <v>431</v>
      </c>
      <c r="B17" s="64"/>
      <c r="C17" s="64"/>
      <c r="D17" s="64"/>
      <c r="E17" s="64"/>
      <c r="F17" s="64"/>
      <c r="G17" s="64"/>
      <c r="H17" s="64"/>
      <c r="I17" s="64"/>
      <c r="J17" s="64"/>
      <c r="K17" s="64"/>
      <c r="L17" s="64"/>
      <c r="M17" s="64"/>
      <c r="N17" s="64"/>
      <c r="O17" s="64"/>
      <c r="P17" s="64"/>
      <c r="Q17" s="64"/>
      <c r="R17" s="64"/>
      <c r="S17" s="41"/>
      <c r="T17" s="64"/>
      <c r="U17" s="64"/>
      <c r="V17" s="64"/>
      <c r="W17" s="64"/>
      <c r="X17" s="64"/>
      <c r="Y17" s="64"/>
      <c r="Z17" s="64"/>
      <c r="AA17" s="64"/>
      <c r="AB17" s="64"/>
      <c r="AC17" s="64"/>
      <c r="AD17" s="64"/>
    </row>
    <row r="18" spans="1:32" s="64" customFormat="1" ht="12" customHeight="1" hidden="1" thickBot="1">
      <c r="A18" s="72" t="s">
        <v>220</v>
      </c>
      <c r="B18" s="76"/>
      <c r="C18" s="76"/>
      <c r="D18" s="76"/>
      <c r="E18" s="76"/>
      <c r="F18" s="76"/>
      <c r="G18" s="76"/>
      <c r="H18" s="76"/>
      <c r="I18" s="76"/>
      <c r="J18" s="76"/>
      <c r="K18" s="76"/>
      <c r="L18" s="76"/>
      <c r="M18" s="76"/>
      <c r="N18" s="76"/>
      <c r="O18" s="76"/>
      <c r="P18" s="76"/>
      <c r="Q18" s="76"/>
      <c r="R18" s="76"/>
      <c r="S18" s="53"/>
      <c r="T18" s="76"/>
      <c r="U18" s="76"/>
      <c r="V18" s="76"/>
      <c r="W18" s="76"/>
      <c r="X18" s="53"/>
      <c r="Y18" s="76"/>
      <c r="Z18" s="53"/>
      <c r="AA18" s="396"/>
      <c r="AC18" s="397" t="s">
        <v>213</v>
      </c>
      <c r="AD18" s="397"/>
      <c r="AE18" s="558"/>
      <c r="AF18" s="559"/>
    </row>
    <row r="19" spans="1:32" s="64" customFormat="1" ht="12" customHeight="1" hidden="1">
      <c r="A19" s="63"/>
      <c r="B19" s="63"/>
      <c r="C19" s="63"/>
      <c r="D19" s="63"/>
      <c r="E19" s="63"/>
      <c r="F19" s="63"/>
      <c r="G19" s="63"/>
      <c r="H19" s="63"/>
      <c r="I19" s="74">
        <v>1995</v>
      </c>
      <c r="J19" s="74">
        <v>1996</v>
      </c>
      <c r="K19" s="74">
        <v>1997</v>
      </c>
      <c r="L19" s="74">
        <v>1998</v>
      </c>
      <c r="M19" s="74">
        <v>1999</v>
      </c>
      <c r="N19" s="74">
        <v>2000</v>
      </c>
      <c r="O19" s="74">
        <v>2001</v>
      </c>
      <c r="P19" s="74">
        <v>2002</v>
      </c>
      <c r="Q19" s="554">
        <v>2003</v>
      </c>
      <c r="R19" s="554">
        <v>2004</v>
      </c>
      <c r="S19" s="554">
        <v>2005</v>
      </c>
      <c r="T19" s="554">
        <v>2006</v>
      </c>
      <c r="U19" s="554">
        <v>2007</v>
      </c>
      <c r="V19" s="554">
        <v>2008</v>
      </c>
      <c r="W19" s="554">
        <v>2009</v>
      </c>
      <c r="X19" s="554">
        <v>2010</v>
      </c>
      <c r="Y19" s="554">
        <v>2011</v>
      </c>
      <c r="Z19" s="554">
        <v>2012</v>
      </c>
      <c r="AA19" s="554">
        <v>2013</v>
      </c>
      <c r="AB19" s="554">
        <v>2014</v>
      </c>
      <c r="AC19" s="554">
        <v>2015</v>
      </c>
      <c r="AD19" s="500"/>
      <c r="AE19" s="552" t="s">
        <v>80</v>
      </c>
      <c r="AF19" s="553"/>
    </row>
    <row r="20" spans="1:32" s="64" customFormat="1" ht="12" customHeight="1" hidden="1" thickBot="1">
      <c r="A20" s="66"/>
      <c r="B20" s="66"/>
      <c r="C20" s="66"/>
      <c r="D20" s="66"/>
      <c r="E20" s="66"/>
      <c r="F20" s="66"/>
      <c r="G20" s="66"/>
      <c r="H20" s="66"/>
      <c r="I20" s="136"/>
      <c r="J20" s="136"/>
      <c r="K20" s="136"/>
      <c r="L20" s="136"/>
      <c r="M20" s="136"/>
      <c r="N20" s="136"/>
      <c r="O20" s="136"/>
      <c r="P20" s="136"/>
      <c r="Q20" s="530"/>
      <c r="R20" s="530"/>
      <c r="S20" s="530"/>
      <c r="T20" s="530"/>
      <c r="U20" s="530"/>
      <c r="V20" s="530"/>
      <c r="W20" s="530"/>
      <c r="X20" s="530"/>
      <c r="Y20" s="530"/>
      <c r="Z20" s="530"/>
      <c r="AA20" s="530"/>
      <c r="AB20" s="530"/>
      <c r="AC20" s="530"/>
      <c r="AD20" s="497"/>
      <c r="AE20" s="67" t="s">
        <v>81</v>
      </c>
      <c r="AF20" s="68" t="s">
        <v>82</v>
      </c>
    </row>
    <row r="21" spans="1:32" s="64" customFormat="1" ht="12" customHeight="1" hidden="1" thickTop="1">
      <c r="A21" s="41"/>
      <c r="B21" s="41"/>
      <c r="C21" s="41"/>
      <c r="D21" s="41"/>
      <c r="E21" s="41"/>
      <c r="F21" s="41"/>
      <c r="G21" s="41"/>
      <c r="H21" s="41"/>
      <c r="I21" s="41"/>
      <c r="J21" s="41"/>
      <c r="K21" s="41"/>
      <c r="L21" s="41"/>
      <c r="M21" s="41"/>
      <c r="N21" s="41"/>
      <c r="Y21" s="100"/>
      <c r="Z21" s="100"/>
      <c r="AE21" s="105"/>
      <c r="AF21" s="41"/>
    </row>
    <row r="22" spans="1:32" s="64" customFormat="1" ht="12" customHeight="1" hidden="1">
      <c r="A22" s="63" t="s">
        <v>214</v>
      </c>
      <c r="B22" s="41"/>
      <c r="C22" s="41"/>
      <c r="D22" s="41"/>
      <c r="E22" s="41"/>
      <c r="F22" s="41"/>
      <c r="G22" s="41"/>
      <c r="H22" s="41"/>
      <c r="I22" s="41"/>
      <c r="J22" s="41"/>
      <c r="K22" s="41"/>
      <c r="L22" s="41"/>
      <c r="M22" s="41"/>
      <c r="N22" s="41"/>
      <c r="Y22" s="100"/>
      <c r="Z22" s="100"/>
      <c r="AE22" s="78"/>
      <c r="AF22" s="79"/>
    </row>
    <row r="23" spans="1:32" s="64" customFormat="1" ht="12" customHeight="1" hidden="1">
      <c r="A23" s="41" t="s">
        <v>102</v>
      </c>
      <c r="B23" s="41"/>
      <c r="C23" s="41"/>
      <c r="D23" s="41"/>
      <c r="E23" s="41"/>
      <c r="F23" s="41"/>
      <c r="G23" s="41"/>
      <c r="H23" s="41"/>
      <c r="I23" s="101">
        <f aca="true" t="shared" si="0" ref="I23:P24">I38/$P38*100</f>
        <v>75.08021390374331</v>
      </c>
      <c r="J23" s="101">
        <f t="shared" si="0"/>
        <v>77.43315508021391</v>
      </c>
      <c r="K23" s="101">
        <f t="shared" si="0"/>
        <v>83.20855614973262</v>
      </c>
      <c r="L23" s="101">
        <f t="shared" si="0"/>
        <v>89.94652406417111</v>
      </c>
      <c r="M23" s="101">
        <f t="shared" si="0"/>
        <v>93.58288770053476</v>
      </c>
      <c r="N23" s="101">
        <f t="shared" si="0"/>
        <v>95.8288770053476</v>
      </c>
      <c r="O23" s="101">
        <f t="shared" si="0"/>
        <v>98.6096256684492</v>
      </c>
      <c r="P23" s="101">
        <f t="shared" si="0"/>
        <v>100</v>
      </c>
      <c r="Q23" s="101">
        <f aca="true" t="shared" si="1" ref="Q23:AA24">Q38/$P38*100</f>
        <v>102.7807486631016</v>
      </c>
      <c r="R23" s="101">
        <f t="shared" si="1"/>
        <v>103.85026737967912</v>
      </c>
      <c r="S23" s="101">
        <f t="shared" si="1"/>
        <v>106.95187165775401</v>
      </c>
      <c r="T23" s="101">
        <f t="shared" si="1"/>
        <v>112.41252663317958</v>
      </c>
      <c r="U23" s="101">
        <f t="shared" si="1"/>
        <v>119.13678411527064</v>
      </c>
      <c r="V23" s="101">
        <f t="shared" si="1"/>
        <v>124.75937179304952</v>
      </c>
      <c r="W23" s="101">
        <f t="shared" si="1"/>
        <v>135.28482856414038</v>
      </c>
      <c r="X23" s="101">
        <f t="shared" si="1"/>
        <v>138.55032441418336</v>
      </c>
      <c r="Y23" s="101">
        <f t="shared" si="1"/>
        <v>141.36224509149395</v>
      </c>
      <c r="Z23" s="101">
        <f t="shared" si="1"/>
        <v>148.78028115401824</v>
      </c>
      <c r="AA23" s="101">
        <f>AA38/$P38*100</f>
        <v>155.20130222622421</v>
      </c>
      <c r="AB23" s="101">
        <f>AB38/$P38*100</f>
        <v>160.21612919319358</v>
      </c>
      <c r="AC23" s="101">
        <f>AC38/$P38*100</f>
        <v>163.86018012729875</v>
      </c>
      <c r="AD23" s="101"/>
      <c r="AE23" s="150">
        <f aca="true" t="shared" si="2" ref="AE23:AE28">(AC23-AB23)/AB23*100</f>
        <v>2.2744594769925173</v>
      </c>
      <c r="AF23" s="151">
        <f aca="true" t="shared" si="3" ref="AF23:AF28">(AC23-X23)/X23*100</f>
        <v>18.267626452792644</v>
      </c>
    </row>
    <row r="24" spans="1:32" s="64" customFormat="1" ht="12" customHeight="1" hidden="1">
      <c r="A24" s="41" t="s">
        <v>103</v>
      </c>
      <c r="B24" s="41"/>
      <c r="C24" s="41"/>
      <c r="D24" s="41"/>
      <c r="E24" s="41"/>
      <c r="F24" s="41"/>
      <c r="G24" s="41"/>
      <c r="H24" s="41"/>
      <c r="I24" s="101">
        <f t="shared" si="0"/>
        <v>74.7685185185185</v>
      </c>
      <c r="J24" s="101">
        <f t="shared" si="0"/>
        <v>78.24074074074073</v>
      </c>
      <c r="K24" s="101">
        <f t="shared" si="0"/>
        <v>82.29166666666666</v>
      </c>
      <c r="L24" s="101">
        <f t="shared" si="0"/>
        <v>86.68981481481481</v>
      </c>
      <c r="M24" s="101">
        <f t="shared" si="0"/>
        <v>90.62499999999999</v>
      </c>
      <c r="N24" s="101">
        <f t="shared" si="0"/>
        <v>93.63425925925925</v>
      </c>
      <c r="O24" s="101">
        <f t="shared" si="0"/>
        <v>97.33796296296295</v>
      </c>
      <c r="P24" s="101">
        <f t="shared" si="0"/>
        <v>100</v>
      </c>
      <c r="Q24" s="101">
        <f t="shared" si="1"/>
        <v>103.24074074074075</v>
      </c>
      <c r="R24" s="101">
        <f t="shared" si="1"/>
        <v>108.10185185185186</v>
      </c>
      <c r="S24" s="101">
        <f t="shared" si="1"/>
        <v>115.74074074074075</v>
      </c>
      <c r="T24" s="101">
        <f t="shared" si="1"/>
        <v>126.80571171352595</v>
      </c>
      <c r="U24" s="101">
        <f t="shared" si="1"/>
        <v>123.77145704304155</v>
      </c>
      <c r="V24" s="101">
        <f t="shared" si="1"/>
        <v>130.7527303926182</v>
      </c>
      <c r="W24" s="101">
        <f t="shared" si="1"/>
        <v>142.54394478078456</v>
      </c>
      <c r="X24" s="101">
        <f t="shared" si="1"/>
        <v>144.3308371743995</v>
      </c>
      <c r="Y24" s="101">
        <f t="shared" si="1"/>
        <v>150.86408919037072</v>
      </c>
      <c r="Z24" s="101">
        <f t="shared" si="1"/>
        <v>160.706205390625</v>
      </c>
      <c r="AA24" s="101">
        <f t="shared" si="1"/>
        <v>168.2954529008839</v>
      </c>
      <c r="AB24" s="101">
        <f>AB39/$P39*100</f>
        <v>173.4236222237898</v>
      </c>
      <c r="AC24" s="101">
        <f>AC39/$P39*100</f>
        <v>179.74877443461165</v>
      </c>
      <c r="AD24" s="101"/>
      <c r="AE24" s="150">
        <f t="shared" si="2"/>
        <v>3.647226444538057</v>
      </c>
      <c r="AF24" s="151">
        <f t="shared" si="3"/>
        <v>24.539410948898972</v>
      </c>
    </row>
    <row r="25" spans="1:32" s="64" customFormat="1" ht="12" customHeight="1" hidden="1">
      <c r="A25" s="41"/>
      <c r="B25" s="41"/>
      <c r="C25" s="41"/>
      <c r="D25" s="41"/>
      <c r="E25" s="41"/>
      <c r="F25" s="41"/>
      <c r="G25" s="41"/>
      <c r="H25" s="41"/>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3"/>
      <c r="AF25" s="71"/>
    </row>
    <row r="26" spans="1:32" s="64" customFormat="1" ht="12" customHeight="1" hidden="1">
      <c r="A26" s="63" t="s">
        <v>338</v>
      </c>
      <c r="B26" s="41"/>
      <c r="C26" s="41"/>
      <c r="D26" s="41"/>
      <c r="E26" s="41"/>
      <c r="F26" s="41"/>
      <c r="G26" s="41"/>
      <c r="H26" s="41"/>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5"/>
      <c r="AF26" s="41"/>
    </row>
    <row r="27" spans="1:32" s="64" customFormat="1" ht="12" customHeight="1" hidden="1">
      <c r="A27" s="64" t="s">
        <v>102</v>
      </c>
      <c r="I27" s="101">
        <f aca="true" t="shared" si="4" ref="I27:O28">I42/$P42*100</f>
        <v>88.83447600391774</v>
      </c>
      <c r="J27" s="101">
        <f t="shared" si="4"/>
        <v>89.22624877571009</v>
      </c>
      <c r="K27" s="101">
        <f t="shared" si="4"/>
        <v>93.33986287952987</v>
      </c>
      <c r="L27" s="101">
        <f t="shared" si="4"/>
        <v>97.64936336924585</v>
      </c>
      <c r="M27" s="101">
        <f t="shared" si="4"/>
        <v>99.51028403525955</v>
      </c>
      <c r="N27" s="101">
        <f t="shared" si="4"/>
        <v>99.31439764936339</v>
      </c>
      <c r="O27" s="101">
        <f t="shared" si="4"/>
        <v>99.90205680705192</v>
      </c>
      <c r="P27" s="101">
        <f>P42/$P42*100</f>
        <v>100</v>
      </c>
      <c r="Q27" s="101">
        <f aca="true" t="shared" si="5" ref="Q27:AA28">Q42/$P42*100</f>
        <v>99.60822722820765</v>
      </c>
      <c r="R27" s="101">
        <f t="shared" si="5"/>
        <v>98.1390793339863</v>
      </c>
      <c r="S27" s="101">
        <f t="shared" si="5"/>
        <v>97.94319294809011</v>
      </c>
      <c r="T27" s="101">
        <f t="shared" si="5"/>
        <v>100.56826245051538</v>
      </c>
      <c r="U27" s="101">
        <f t="shared" si="5"/>
        <v>101.6824098273426</v>
      </c>
      <c r="V27" s="101">
        <f t="shared" si="5"/>
        <v>102.61559307973617</v>
      </c>
      <c r="W27" s="101">
        <f t="shared" si="5"/>
        <v>111.6941551218694</v>
      </c>
      <c r="X27" s="101">
        <f t="shared" si="5"/>
        <v>109.51814083158655</v>
      </c>
      <c r="Y27" s="101">
        <f t="shared" si="5"/>
        <v>106.06969633433032</v>
      </c>
      <c r="Z27" s="101">
        <f t="shared" si="5"/>
        <v>107.7878331144424</v>
      </c>
      <c r="AA27" s="101">
        <f t="shared" si="5"/>
        <v>108.86804507544817</v>
      </c>
      <c r="AB27" s="101">
        <f>AB42/$P42*100</f>
        <v>109.69520905401274</v>
      </c>
      <c r="AC27" s="101">
        <f>AC42/$P42*100</f>
        <v>111.1865360065011</v>
      </c>
      <c r="AD27" s="101"/>
      <c r="AE27" s="150">
        <f t="shared" si="2"/>
        <v>1.3595187659964723</v>
      </c>
      <c r="AF27" s="151">
        <f t="shared" si="3"/>
        <v>1.5233961809853536</v>
      </c>
    </row>
    <row r="28" spans="1:32" s="64" customFormat="1" ht="12" customHeight="1" hidden="1" thickBot="1">
      <c r="A28" s="76" t="s">
        <v>103</v>
      </c>
      <c r="B28" s="76"/>
      <c r="C28" s="76"/>
      <c r="D28" s="76"/>
      <c r="E28" s="76"/>
      <c r="F28" s="76"/>
      <c r="G28" s="76"/>
      <c r="H28" s="76"/>
      <c r="I28" s="106">
        <f t="shared" si="4"/>
        <v>88.5471898197243</v>
      </c>
      <c r="J28" s="106">
        <f t="shared" si="4"/>
        <v>90.13785790031814</v>
      </c>
      <c r="K28" s="106">
        <f t="shared" si="4"/>
        <v>92.47083775185578</v>
      </c>
      <c r="L28" s="106">
        <f t="shared" si="4"/>
        <v>94.06150583244963</v>
      </c>
      <c r="M28" s="106">
        <f t="shared" si="4"/>
        <v>96.39448568398728</v>
      </c>
      <c r="N28" s="106">
        <f t="shared" si="4"/>
        <v>97.03075291622481</v>
      </c>
      <c r="O28" s="106">
        <f t="shared" si="4"/>
        <v>98.72746553552491</v>
      </c>
      <c r="P28" s="106">
        <f>P43/$P43*100</f>
        <v>100</v>
      </c>
      <c r="Q28" s="106">
        <f t="shared" si="5"/>
        <v>100.10604453870626</v>
      </c>
      <c r="R28" s="106">
        <f t="shared" si="5"/>
        <v>102.2269353128314</v>
      </c>
      <c r="S28" s="106">
        <f t="shared" si="5"/>
        <v>106.04453870625663</v>
      </c>
      <c r="T28" s="106">
        <f t="shared" si="5"/>
        <v>111.76903366462044</v>
      </c>
      <c r="U28" s="106">
        <f t="shared" si="5"/>
        <v>109.10927717048018</v>
      </c>
      <c r="V28" s="106">
        <f t="shared" si="5"/>
        <v>107.9666503796537</v>
      </c>
      <c r="W28" s="106">
        <f t="shared" si="5"/>
        <v>117.6700245173538</v>
      </c>
      <c r="X28" s="106">
        <f t="shared" si="5"/>
        <v>118.03509377984844</v>
      </c>
      <c r="Y28" s="106">
        <f t="shared" si="5"/>
        <v>117.46585079328882</v>
      </c>
      <c r="Z28" s="106">
        <f t="shared" si="5"/>
        <v>120.2654587338693</v>
      </c>
      <c r="AA28" s="106">
        <f t="shared" si="5"/>
        <v>121.94592671385507</v>
      </c>
      <c r="AB28" s="106">
        <f>AB43/$P43*100</f>
        <v>122.6842289963493</v>
      </c>
      <c r="AC28" s="106">
        <f>AC43/$P43*100</f>
        <v>125.50588799089195</v>
      </c>
      <c r="AD28" s="106"/>
      <c r="AE28" s="214">
        <f t="shared" si="2"/>
        <v>2.2999362001342556</v>
      </c>
      <c r="AF28" s="215">
        <f t="shared" si="3"/>
        <v>6.329299170107462</v>
      </c>
    </row>
    <row r="29" spans="1:32" s="64" customFormat="1" ht="12" customHeight="1" hidden="1">
      <c r="A29" s="81" t="s">
        <v>311</v>
      </c>
      <c r="B29" s="41"/>
      <c r="C29" s="41"/>
      <c r="D29" s="41"/>
      <c r="E29" s="41"/>
      <c r="F29" s="41"/>
      <c r="G29" s="41"/>
      <c r="H29" s="4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51"/>
      <c r="AF29" s="151"/>
    </row>
    <row r="30" spans="1:26" s="64" customFormat="1" ht="12" customHeight="1" hidden="1">
      <c r="A30" s="81" t="s">
        <v>216</v>
      </c>
      <c r="B30" s="41"/>
      <c r="C30" s="41"/>
      <c r="D30" s="41"/>
      <c r="E30" s="41"/>
      <c r="F30" s="41"/>
      <c r="G30" s="41"/>
      <c r="H30" s="41"/>
      <c r="I30" s="41"/>
      <c r="J30" s="41"/>
      <c r="K30" s="41"/>
      <c r="L30" s="41"/>
      <c r="M30" s="41"/>
      <c r="N30" s="75"/>
      <c r="O30" s="75"/>
      <c r="P30" s="75"/>
      <c r="Q30" s="75"/>
      <c r="R30" s="75"/>
      <c r="S30" s="75"/>
      <c r="T30" s="75"/>
      <c r="U30" s="75"/>
      <c r="V30" s="75"/>
      <c r="W30" s="75"/>
      <c r="X30" s="75"/>
      <c r="Y30" s="100"/>
      <c r="Z30" s="100"/>
    </row>
    <row r="31" spans="1:26" s="64" customFormat="1" ht="12" customHeight="1" hidden="1">
      <c r="A31" s="81" t="s">
        <v>217</v>
      </c>
      <c r="B31" s="41"/>
      <c r="C31" s="41"/>
      <c r="D31" s="41"/>
      <c r="E31" s="41"/>
      <c r="F31" s="41"/>
      <c r="G31" s="41"/>
      <c r="H31" s="41"/>
      <c r="I31" s="41"/>
      <c r="J31" s="41"/>
      <c r="K31" s="41"/>
      <c r="L31" s="41"/>
      <c r="M31" s="41"/>
      <c r="N31" s="75"/>
      <c r="O31" s="75"/>
      <c r="P31" s="75"/>
      <c r="Q31" s="75"/>
      <c r="R31" s="75"/>
      <c r="S31" s="75"/>
      <c r="T31" s="75"/>
      <c r="U31" s="75"/>
      <c r="V31" s="75"/>
      <c r="W31" s="75"/>
      <c r="X31" s="75"/>
      <c r="Y31" s="100"/>
      <c r="Z31" s="100"/>
    </row>
    <row r="32" spans="1:26" s="64" customFormat="1" ht="15">
      <c r="A32" s="81"/>
      <c r="B32" s="81"/>
      <c r="C32" s="41"/>
      <c r="D32" s="41"/>
      <c r="E32" s="41"/>
      <c r="F32" s="41"/>
      <c r="G32" s="41"/>
      <c r="H32" s="41"/>
      <c r="I32" s="41"/>
      <c r="J32" s="41"/>
      <c r="K32" s="41"/>
      <c r="L32" s="41"/>
      <c r="M32" s="41"/>
      <c r="N32" s="75"/>
      <c r="O32" s="75"/>
      <c r="P32" s="75"/>
      <c r="Q32" s="75"/>
      <c r="R32" s="75"/>
      <c r="S32" s="75"/>
      <c r="T32" s="75"/>
      <c r="U32" s="75"/>
      <c r="V32" s="75"/>
      <c r="W32" s="75"/>
      <c r="X32" s="75"/>
      <c r="Y32" s="100"/>
      <c r="Z32" s="100"/>
    </row>
    <row r="33" spans="1:32" s="64" customFormat="1" ht="20.25" customHeight="1" thickBot="1">
      <c r="A33" s="72" t="s">
        <v>220</v>
      </c>
      <c r="B33" s="76"/>
      <c r="C33" s="76"/>
      <c r="D33" s="76"/>
      <c r="E33" s="76"/>
      <c r="F33" s="76"/>
      <c r="G33" s="76"/>
      <c r="H33" s="76"/>
      <c r="I33" s="76"/>
      <c r="J33" s="76"/>
      <c r="K33" s="76"/>
      <c r="L33" s="76"/>
      <c r="M33" s="76"/>
      <c r="N33" s="477"/>
      <c r="O33" s="477"/>
      <c r="P33" s="477"/>
      <c r="Q33" s="477"/>
      <c r="R33" s="477"/>
      <c r="S33" s="477"/>
      <c r="T33" s="477"/>
      <c r="U33" s="477"/>
      <c r="V33" s="477"/>
      <c r="W33" s="477"/>
      <c r="X33" s="477"/>
      <c r="Y33" s="53"/>
      <c r="Z33" s="53"/>
      <c r="AA33" s="53"/>
      <c r="AB33" s="76"/>
      <c r="AD33" s="397" t="s">
        <v>218</v>
      </c>
      <c r="AE33" s="76"/>
      <c r="AF33" s="76"/>
    </row>
    <row r="34" spans="1:32" s="64" customFormat="1" ht="27" customHeight="1">
      <c r="A34" s="478"/>
      <c r="B34" s="479"/>
      <c r="C34" s="479"/>
      <c r="D34" s="479"/>
      <c r="E34" s="479"/>
      <c r="F34" s="479"/>
      <c r="G34" s="479"/>
      <c r="H34" s="479"/>
      <c r="I34" s="479"/>
      <c r="J34" s="479"/>
      <c r="K34" s="479"/>
      <c r="L34" s="479"/>
      <c r="M34" s="479"/>
      <c r="N34" s="480"/>
      <c r="O34" s="480"/>
      <c r="P34" s="480"/>
      <c r="Q34" s="480"/>
      <c r="R34" s="480"/>
      <c r="S34" s="480"/>
      <c r="T34" s="480"/>
      <c r="U34" s="480"/>
      <c r="V34" s="480"/>
      <c r="W34" s="480"/>
      <c r="X34" s="480"/>
      <c r="Y34" s="481"/>
      <c r="Z34" s="481"/>
      <c r="AA34" s="481"/>
      <c r="AB34" s="479"/>
      <c r="AC34" s="479"/>
      <c r="AD34" s="479"/>
      <c r="AE34" s="552" t="s">
        <v>80</v>
      </c>
      <c r="AF34" s="553"/>
    </row>
    <row r="35" spans="1:32" s="64" customFormat="1" ht="15" customHeight="1" thickBot="1">
      <c r="A35" s="482"/>
      <c r="B35" s="483"/>
      <c r="C35" s="483"/>
      <c r="D35" s="483"/>
      <c r="E35" s="483"/>
      <c r="F35" s="483"/>
      <c r="G35" s="483"/>
      <c r="H35" s="483"/>
      <c r="I35" s="483"/>
      <c r="J35" s="483"/>
      <c r="K35" s="483"/>
      <c r="L35" s="483"/>
      <c r="M35" s="483"/>
      <c r="N35" s="136">
        <v>2000</v>
      </c>
      <c r="O35" s="136">
        <v>2001</v>
      </c>
      <c r="P35" s="136">
        <v>2002</v>
      </c>
      <c r="Q35" s="136">
        <v>2003</v>
      </c>
      <c r="R35" s="136">
        <v>2004</v>
      </c>
      <c r="S35" s="136">
        <v>2005</v>
      </c>
      <c r="T35" s="136">
        <v>2006</v>
      </c>
      <c r="U35" s="136">
        <v>2007</v>
      </c>
      <c r="V35" s="136">
        <v>2008</v>
      </c>
      <c r="W35" s="136">
        <v>2009</v>
      </c>
      <c r="X35" s="136">
        <v>2010</v>
      </c>
      <c r="Y35" s="136">
        <v>2011</v>
      </c>
      <c r="Z35" s="136">
        <v>2012</v>
      </c>
      <c r="AA35" s="136">
        <v>2013</v>
      </c>
      <c r="AB35" s="136">
        <v>2014</v>
      </c>
      <c r="AC35" s="136">
        <v>2015</v>
      </c>
      <c r="AD35" s="484">
        <v>2016</v>
      </c>
      <c r="AE35" s="67" t="s">
        <v>81</v>
      </c>
      <c r="AF35" s="68" t="s">
        <v>82</v>
      </c>
    </row>
    <row r="36" spans="1:32" s="64" customFormat="1" ht="15" customHeight="1" thickTop="1">
      <c r="A36" s="81"/>
      <c r="B36" s="41"/>
      <c r="C36" s="41"/>
      <c r="D36" s="41"/>
      <c r="E36" s="41"/>
      <c r="F36" s="41"/>
      <c r="G36" s="41"/>
      <c r="H36" s="41"/>
      <c r="I36" s="41"/>
      <c r="J36" s="41"/>
      <c r="K36" s="41"/>
      <c r="L36" s="41"/>
      <c r="M36" s="41"/>
      <c r="N36" s="74"/>
      <c r="O36" s="74"/>
      <c r="P36" s="74"/>
      <c r="Q36" s="74"/>
      <c r="R36" s="74"/>
      <c r="S36" s="74"/>
      <c r="T36" s="74"/>
      <c r="U36" s="74"/>
      <c r="V36" s="74"/>
      <c r="W36" s="74"/>
      <c r="X36" s="74"/>
      <c r="Y36" s="74"/>
      <c r="Z36" s="74"/>
      <c r="AA36" s="74"/>
      <c r="AB36" s="74"/>
      <c r="AC36" s="502"/>
      <c r="AD36" s="74"/>
      <c r="AE36" s="105"/>
      <c r="AF36" s="41"/>
    </row>
    <row r="37" spans="1:32" s="64" customFormat="1" ht="15" customHeight="1">
      <c r="A37" s="63" t="s">
        <v>214</v>
      </c>
      <c r="B37" s="41"/>
      <c r="C37" s="41"/>
      <c r="D37" s="41"/>
      <c r="E37" s="41"/>
      <c r="F37" s="41"/>
      <c r="G37" s="41"/>
      <c r="H37" s="41"/>
      <c r="I37" s="41"/>
      <c r="J37" s="41"/>
      <c r="K37" s="41"/>
      <c r="L37" s="41"/>
      <c r="M37" s="41"/>
      <c r="N37" s="74"/>
      <c r="O37" s="74"/>
      <c r="P37" s="74"/>
      <c r="Q37" s="74"/>
      <c r="R37" s="74"/>
      <c r="S37" s="74"/>
      <c r="T37" s="74"/>
      <c r="U37" s="74"/>
      <c r="V37" s="74"/>
      <c r="W37" s="74"/>
      <c r="X37" s="74"/>
      <c r="Y37" s="74"/>
      <c r="Z37" s="74"/>
      <c r="AC37" s="41"/>
      <c r="AD37" s="41"/>
      <c r="AE37" s="78"/>
      <c r="AF37" s="79"/>
    </row>
    <row r="38" spans="1:32" s="64" customFormat="1" ht="15" customHeight="1">
      <c r="A38" s="41" t="s">
        <v>84</v>
      </c>
      <c r="B38" s="41"/>
      <c r="I38" s="64">
        <v>70.2</v>
      </c>
      <c r="J38" s="64">
        <v>72.4</v>
      </c>
      <c r="K38" s="64">
        <v>77.8</v>
      </c>
      <c r="L38" s="64">
        <v>84.1</v>
      </c>
      <c r="M38" s="64">
        <v>87.5</v>
      </c>
      <c r="N38" s="75">
        <v>89.6</v>
      </c>
      <c r="O38" s="75">
        <v>92.2</v>
      </c>
      <c r="P38" s="75">
        <v>93.5</v>
      </c>
      <c r="Q38" s="75">
        <v>96.1</v>
      </c>
      <c r="R38" s="75">
        <v>97.1</v>
      </c>
      <c r="S38" s="75">
        <v>100</v>
      </c>
      <c r="T38" s="75">
        <v>105.1057124020229</v>
      </c>
      <c r="U38" s="75">
        <v>111.39289314777805</v>
      </c>
      <c r="V38" s="75">
        <v>116.6500126265013</v>
      </c>
      <c r="W38" s="75">
        <v>126.49131470747126</v>
      </c>
      <c r="X38" s="75">
        <v>129.54455332726144</v>
      </c>
      <c r="Y38" s="77">
        <v>132.17369916054682</v>
      </c>
      <c r="Z38" s="77">
        <v>139.10956287900706</v>
      </c>
      <c r="AA38" s="77">
        <v>145.11321758151965</v>
      </c>
      <c r="AB38" s="77">
        <v>149.802080795636</v>
      </c>
      <c r="AC38" s="75">
        <v>153.20926841902434</v>
      </c>
      <c r="AD38" s="75">
        <v>157.52955786982523</v>
      </c>
      <c r="AE38" s="150">
        <f>(AD38-AC38)/AC38*100</f>
        <v>2.8198616802901104</v>
      </c>
      <c r="AF38" s="151">
        <f>(AD38-Y38)/Y38*100</f>
        <v>19.183739934886383</v>
      </c>
    </row>
    <row r="39" spans="1:32" s="64" customFormat="1" ht="15" customHeight="1">
      <c r="A39" s="41" t="s">
        <v>85</v>
      </c>
      <c r="B39" s="41"/>
      <c r="I39" s="64">
        <v>64.6</v>
      </c>
      <c r="J39" s="64">
        <v>67.6</v>
      </c>
      <c r="K39" s="64">
        <v>71.1</v>
      </c>
      <c r="L39" s="64">
        <v>74.9</v>
      </c>
      <c r="M39" s="64">
        <v>78.3</v>
      </c>
      <c r="N39" s="75">
        <v>80.9</v>
      </c>
      <c r="O39" s="75">
        <v>84.1</v>
      </c>
      <c r="P39" s="75">
        <v>86.4</v>
      </c>
      <c r="Q39" s="75">
        <v>89.2</v>
      </c>
      <c r="R39" s="75">
        <v>93.4</v>
      </c>
      <c r="S39" s="75">
        <v>100</v>
      </c>
      <c r="T39" s="75">
        <v>109.56013492048643</v>
      </c>
      <c r="U39" s="75">
        <v>106.93853888518791</v>
      </c>
      <c r="V39" s="75">
        <v>112.97035905922212</v>
      </c>
      <c r="W39" s="75">
        <v>123.15796829059786</v>
      </c>
      <c r="X39" s="75">
        <v>124.70184331868117</v>
      </c>
      <c r="Y39" s="77">
        <v>130.3465730604803</v>
      </c>
      <c r="Z39" s="77">
        <v>138.8501614575</v>
      </c>
      <c r="AA39" s="77">
        <v>145.4072713063637</v>
      </c>
      <c r="AB39" s="77">
        <v>149.8380096013544</v>
      </c>
      <c r="AC39" s="75">
        <v>155.30294111150448</v>
      </c>
      <c r="AD39" s="75">
        <v>162.69202491849427</v>
      </c>
      <c r="AE39" s="150">
        <f>(AD39-AC39)/AC39*100</f>
        <v>4.757851817941149</v>
      </c>
      <c r="AF39" s="151">
        <f>(AD39-Y39)/Y39*100</f>
        <v>24.814961451273298</v>
      </c>
    </row>
    <row r="40" spans="1:32" s="64" customFormat="1" ht="15" customHeight="1">
      <c r="A40" s="81"/>
      <c r="B40" s="41"/>
      <c r="C40" s="41"/>
      <c r="D40" s="41"/>
      <c r="E40" s="41"/>
      <c r="F40" s="41"/>
      <c r="G40" s="41"/>
      <c r="H40" s="41"/>
      <c r="I40" s="41"/>
      <c r="J40" s="41"/>
      <c r="K40" s="41"/>
      <c r="L40" s="41"/>
      <c r="M40" s="41"/>
      <c r="N40" s="75"/>
      <c r="O40" s="75"/>
      <c r="P40" s="75"/>
      <c r="Q40" s="75"/>
      <c r="R40" s="75"/>
      <c r="S40" s="75"/>
      <c r="T40" s="75"/>
      <c r="U40" s="75"/>
      <c r="V40" s="75"/>
      <c r="W40" s="75"/>
      <c r="X40" s="75"/>
      <c r="Y40" s="100"/>
      <c r="Z40" s="100"/>
      <c r="AC40" s="41"/>
      <c r="AD40" s="41"/>
      <c r="AE40" s="103"/>
      <c r="AF40" s="71"/>
    </row>
    <row r="41" spans="1:32" s="64" customFormat="1" ht="15" customHeight="1">
      <c r="A41" s="63" t="s">
        <v>215</v>
      </c>
      <c r="B41" s="41"/>
      <c r="C41" s="41"/>
      <c r="D41" s="41"/>
      <c r="E41" s="41"/>
      <c r="F41" s="41"/>
      <c r="G41" s="41"/>
      <c r="H41" s="41"/>
      <c r="I41" s="41"/>
      <c r="J41" s="41"/>
      <c r="K41" s="41"/>
      <c r="L41" s="41"/>
      <c r="M41" s="41"/>
      <c r="N41" s="75"/>
      <c r="O41" s="75"/>
      <c r="P41" s="75"/>
      <c r="Q41" s="75"/>
      <c r="R41" s="75"/>
      <c r="S41" s="75"/>
      <c r="T41" s="75"/>
      <c r="U41" s="75"/>
      <c r="V41" s="75"/>
      <c r="W41" s="75"/>
      <c r="X41" s="75"/>
      <c r="Y41" s="100"/>
      <c r="Z41" s="100"/>
      <c r="AC41" s="41"/>
      <c r="AD41" s="41"/>
      <c r="AE41" s="105"/>
      <c r="AF41" s="41"/>
    </row>
    <row r="42" spans="1:32" s="64" customFormat="1" ht="15" customHeight="1">
      <c r="A42" s="41" t="s">
        <v>84</v>
      </c>
      <c r="B42" s="41"/>
      <c r="C42" s="41"/>
      <c r="D42" s="41"/>
      <c r="E42" s="41"/>
      <c r="F42" s="41"/>
      <c r="G42" s="41"/>
      <c r="H42" s="41"/>
      <c r="I42" s="41">
        <v>90.7</v>
      </c>
      <c r="J42" s="41">
        <v>91.1</v>
      </c>
      <c r="K42" s="41">
        <v>95.3</v>
      </c>
      <c r="L42" s="41">
        <v>99.7</v>
      </c>
      <c r="M42" s="41">
        <v>101.6</v>
      </c>
      <c r="N42" s="75">
        <v>101.4</v>
      </c>
      <c r="O42" s="75">
        <v>102</v>
      </c>
      <c r="P42" s="75">
        <v>102.1</v>
      </c>
      <c r="Q42" s="75">
        <v>101.7</v>
      </c>
      <c r="R42" s="75">
        <v>100.2</v>
      </c>
      <c r="S42" s="75">
        <v>100</v>
      </c>
      <c r="T42" s="75">
        <v>102.6801959619762</v>
      </c>
      <c r="U42" s="75">
        <v>103.81774043371679</v>
      </c>
      <c r="V42" s="75">
        <v>104.77052053441064</v>
      </c>
      <c r="W42" s="75">
        <v>114.03973237942864</v>
      </c>
      <c r="X42" s="75">
        <v>111.81802178904987</v>
      </c>
      <c r="Y42" s="77">
        <v>108.29715995735125</v>
      </c>
      <c r="Z42" s="77">
        <v>110.05137760984567</v>
      </c>
      <c r="AA42" s="77">
        <v>111.15427402203257</v>
      </c>
      <c r="AB42" s="77">
        <v>111.99880844414699</v>
      </c>
      <c r="AC42" s="75">
        <v>113.52145326263762</v>
      </c>
      <c r="AD42" s="75">
        <v>114.93443421754768</v>
      </c>
      <c r="AE42" s="150">
        <f>(AD42-AC42)/AC42*100</f>
        <v>1.244681876685503</v>
      </c>
      <c r="AF42" s="151">
        <f>(AD42-Y42)/Y42*100</f>
        <v>6.128761144623054</v>
      </c>
    </row>
    <row r="43" spans="1:32" s="64" customFormat="1" ht="14.25" customHeight="1" thickBot="1">
      <c r="A43" s="76" t="s">
        <v>85</v>
      </c>
      <c r="B43" s="76"/>
      <c r="C43" s="76"/>
      <c r="D43" s="76"/>
      <c r="E43" s="76"/>
      <c r="F43" s="76"/>
      <c r="G43" s="76"/>
      <c r="H43" s="76"/>
      <c r="I43" s="76">
        <v>83.5</v>
      </c>
      <c r="J43" s="76">
        <v>85</v>
      </c>
      <c r="K43" s="76">
        <v>87.2</v>
      </c>
      <c r="L43" s="76">
        <v>88.7</v>
      </c>
      <c r="M43" s="76">
        <v>90.9</v>
      </c>
      <c r="N43" s="477">
        <v>91.5</v>
      </c>
      <c r="O43" s="477">
        <v>93.1</v>
      </c>
      <c r="P43" s="477">
        <v>94.3</v>
      </c>
      <c r="Q43" s="477">
        <v>94.4</v>
      </c>
      <c r="R43" s="477">
        <v>96.4</v>
      </c>
      <c r="S43" s="477">
        <v>100</v>
      </c>
      <c r="T43" s="477">
        <v>105.39819874573706</v>
      </c>
      <c r="U43" s="477">
        <v>102.8900483717628</v>
      </c>
      <c r="V43" s="477">
        <v>101.81255130801343</v>
      </c>
      <c r="W43" s="477">
        <v>110.96283311986463</v>
      </c>
      <c r="X43" s="477">
        <v>111.30709343439709</v>
      </c>
      <c r="Y43" s="477">
        <v>110.77029729807136</v>
      </c>
      <c r="Z43" s="477">
        <v>113.41032758603873</v>
      </c>
      <c r="AA43" s="477">
        <v>114.99500889116533</v>
      </c>
      <c r="AB43" s="477">
        <v>115.69122794355738</v>
      </c>
      <c r="AC43" s="477">
        <v>118.3520523754111</v>
      </c>
      <c r="AD43" s="477">
        <v>118.70099864792476</v>
      </c>
      <c r="AE43" s="214">
        <f>(AD43-AC43)/AC43*100</f>
        <v>0.2948375338746174</v>
      </c>
      <c r="AF43" s="215">
        <f>(AD43-Y43)/Y43*100</f>
        <v>7.159592005528986</v>
      </c>
    </row>
    <row r="44" spans="1:32" s="64" customFormat="1" ht="14.25" customHeight="1">
      <c r="A44" s="81" t="s">
        <v>311</v>
      </c>
      <c r="B44" s="41"/>
      <c r="C44" s="41"/>
      <c r="D44" s="41"/>
      <c r="E44" s="41"/>
      <c r="F44" s="41"/>
      <c r="G44" s="41"/>
      <c r="H44" s="41"/>
      <c r="I44" s="41"/>
      <c r="J44" s="41"/>
      <c r="K44" s="41"/>
      <c r="L44" s="41"/>
      <c r="M44" s="41"/>
      <c r="N44" s="75"/>
      <c r="O44" s="75"/>
      <c r="P44" s="75"/>
      <c r="Q44" s="75"/>
      <c r="R44" s="75"/>
      <c r="S44" s="75"/>
      <c r="T44" s="75"/>
      <c r="U44" s="75"/>
      <c r="V44" s="75"/>
      <c r="W44" s="75"/>
      <c r="X44" s="75"/>
      <c r="Y44" s="41"/>
      <c r="Z44" s="41"/>
      <c r="AA44" s="75"/>
      <c r="AB44" s="75"/>
      <c r="AC44" s="75"/>
      <c r="AD44" s="75"/>
      <c r="AE44" s="151"/>
      <c r="AF44" s="151"/>
    </row>
    <row r="45" spans="1:32" s="64" customFormat="1" ht="14.25" customHeight="1">
      <c r="A45" s="81" t="s">
        <v>216</v>
      </c>
      <c r="B45" s="41"/>
      <c r="C45" s="41"/>
      <c r="D45" s="41"/>
      <c r="E45" s="41"/>
      <c r="F45" s="41"/>
      <c r="G45" s="41"/>
      <c r="H45" s="41"/>
      <c r="I45" s="41"/>
      <c r="J45" s="41"/>
      <c r="K45" s="41"/>
      <c r="L45" s="41"/>
      <c r="M45" s="41"/>
      <c r="N45" s="75"/>
      <c r="O45" s="75"/>
      <c r="P45" s="75"/>
      <c r="Q45" s="75"/>
      <c r="R45" s="75"/>
      <c r="S45" s="75"/>
      <c r="T45" s="75"/>
      <c r="U45" s="75"/>
      <c r="V45" s="75"/>
      <c r="W45" s="75"/>
      <c r="X45" s="75"/>
      <c r="Y45" s="41"/>
      <c r="Z45" s="41"/>
      <c r="AA45" s="75"/>
      <c r="AB45" s="75"/>
      <c r="AC45" s="75"/>
      <c r="AD45" s="75"/>
      <c r="AE45" s="151"/>
      <c r="AF45" s="151"/>
    </row>
    <row r="46" spans="1:30" s="64" customFormat="1" ht="15" customHeight="1">
      <c r="A46" s="81" t="s">
        <v>217</v>
      </c>
      <c r="B46" s="41"/>
      <c r="C46" s="41"/>
      <c r="D46" s="41"/>
      <c r="E46" s="41"/>
      <c r="F46" s="41"/>
      <c r="G46" s="41"/>
      <c r="H46" s="41"/>
      <c r="I46" s="41"/>
      <c r="J46" s="41"/>
      <c r="K46" s="41"/>
      <c r="L46" s="41"/>
      <c r="M46" s="41"/>
      <c r="N46" s="75"/>
      <c r="O46" s="75"/>
      <c r="P46" s="75"/>
      <c r="Q46" s="75"/>
      <c r="R46" s="75"/>
      <c r="S46" s="75"/>
      <c r="T46" s="75"/>
      <c r="U46" s="75"/>
      <c r="V46" s="75"/>
      <c r="W46" s="75"/>
      <c r="X46" s="75"/>
      <c r="AA46" s="77"/>
      <c r="AB46" s="77"/>
      <c r="AC46" s="77"/>
      <c r="AD46" s="77"/>
    </row>
    <row r="47" spans="1:30" s="64" customFormat="1" ht="15" customHeight="1">
      <c r="A47" s="81"/>
      <c r="B47" s="41"/>
      <c r="C47" s="41"/>
      <c r="D47" s="41"/>
      <c r="E47" s="41"/>
      <c r="F47" s="41"/>
      <c r="G47" s="41"/>
      <c r="H47" s="41"/>
      <c r="I47" s="41"/>
      <c r="J47" s="41"/>
      <c r="K47" s="41"/>
      <c r="L47" s="41"/>
      <c r="M47" s="41"/>
      <c r="N47" s="75"/>
      <c r="O47" s="75"/>
      <c r="P47" s="75"/>
      <c r="Q47" s="75"/>
      <c r="R47" s="75"/>
      <c r="S47" s="75"/>
      <c r="T47" s="75"/>
      <c r="U47" s="75"/>
      <c r="V47" s="75"/>
      <c r="W47" s="75"/>
      <c r="X47" s="75"/>
      <c r="AA47" s="77"/>
      <c r="AB47" s="77"/>
      <c r="AC47" s="77"/>
      <c r="AD47" s="77"/>
    </row>
    <row r="48" spans="1:21" ht="18.75">
      <c r="A48" s="108" t="s">
        <v>221</v>
      </c>
      <c r="G48" s="109" t="s">
        <v>184</v>
      </c>
      <c r="K48" s="110"/>
      <c r="L48" s="81"/>
      <c r="U48" s="95"/>
    </row>
    <row r="49" spans="1:33" s="92" customFormat="1" ht="15.75" customHeight="1">
      <c r="A49" s="65"/>
      <c r="B49" s="515" t="s">
        <v>72</v>
      </c>
      <c r="C49" s="111"/>
      <c r="D49" s="111"/>
      <c r="E49" s="111"/>
      <c r="F49" s="111"/>
      <c r="G49" s="111"/>
      <c r="H49" s="111"/>
      <c r="I49" s="111"/>
      <c r="J49" s="111"/>
      <c r="K49" s="111"/>
      <c r="L49" s="111"/>
      <c r="M49" s="111"/>
      <c r="N49" s="111"/>
      <c r="O49" s="111"/>
      <c r="P49" s="111"/>
      <c r="Q49" s="111"/>
      <c r="R49" s="450"/>
      <c r="S49" s="517" t="s">
        <v>73</v>
      </c>
      <c r="T49" s="498"/>
      <c r="U49" s="517" t="s">
        <v>74</v>
      </c>
      <c r="V49" s="517" t="s">
        <v>75</v>
      </c>
      <c r="W49" s="517" t="s">
        <v>76</v>
      </c>
      <c r="X49" s="517" t="s">
        <v>77</v>
      </c>
      <c r="Y49" s="517" t="s">
        <v>78</v>
      </c>
      <c r="Z49" s="517" t="s">
        <v>79</v>
      </c>
      <c r="AA49" s="517" t="s">
        <v>182</v>
      </c>
      <c r="AB49" s="517" t="s">
        <v>301</v>
      </c>
      <c r="AC49" s="517" t="s">
        <v>342</v>
      </c>
      <c r="AD49" s="517" t="s">
        <v>426</v>
      </c>
      <c r="AE49" s="555" t="s">
        <v>80</v>
      </c>
      <c r="AF49" s="556"/>
      <c r="AG49" s="112"/>
    </row>
    <row r="50" spans="1:33" s="92" customFormat="1" ht="15.75" customHeight="1" thickBot="1">
      <c r="A50" s="66"/>
      <c r="B50" s="516"/>
      <c r="C50" s="113"/>
      <c r="D50" s="113"/>
      <c r="E50" s="113"/>
      <c r="F50" s="113"/>
      <c r="G50" s="113"/>
      <c r="H50" s="113"/>
      <c r="I50" s="113"/>
      <c r="J50" s="113"/>
      <c r="K50" s="113"/>
      <c r="L50" s="113"/>
      <c r="M50" s="113"/>
      <c r="N50" s="113"/>
      <c r="O50" s="113"/>
      <c r="P50" s="113"/>
      <c r="Q50" s="113"/>
      <c r="R50" s="451"/>
      <c r="S50" s="518"/>
      <c r="T50" s="499"/>
      <c r="U50" s="518"/>
      <c r="V50" s="518"/>
      <c r="W50" s="518"/>
      <c r="X50" s="518"/>
      <c r="Y50" s="518"/>
      <c r="Z50" s="518"/>
      <c r="AA50" s="518"/>
      <c r="AB50" s="518"/>
      <c r="AC50" s="518"/>
      <c r="AD50" s="518"/>
      <c r="AE50" s="67" t="s">
        <v>81</v>
      </c>
      <c r="AF50" s="68" t="s">
        <v>82</v>
      </c>
      <c r="AG50" s="112"/>
    </row>
    <row r="51" spans="1:35" ht="16.5" thickTop="1">
      <c r="A51" s="80" t="s">
        <v>425</v>
      </c>
      <c r="B51" s="64"/>
      <c r="C51" s="64"/>
      <c r="D51" s="64"/>
      <c r="E51" s="64"/>
      <c r="F51" s="64"/>
      <c r="G51" s="64"/>
      <c r="H51" s="64"/>
      <c r="I51" s="64"/>
      <c r="J51" s="64"/>
      <c r="K51" s="64"/>
      <c r="L51" s="64"/>
      <c r="M51" s="64"/>
      <c r="N51" s="64"/>
      <c r="O51" s="64"/>
      <c r="P51" s="64"/>
      <c r="Q51" s="64"/>
      <c r="S51" s="64"/>
      <c r="U51" s="64"/>
      <c r="V51" s="69"/>
      <c r="W51" s="64"/>
      <c r="Z51" s="69"/>
      <c r="AA51" s="69"/>
      <c r="AD51" s="69" t="s">
        <v>110</v>
      </c>
      <c r="AE51" s="78"/>
      <c r="AF51" s="79"/>
      <c r="AG51" s="81"/>
      <c r="AI51" s="81"/>
    </row>
    <row r="52" spans="1:35" ht="15">
      <c r="A52" s="73" t="s">
        <v>84</v>
      </c>
      <c r="B52" s="70">
        <v>137</v>
      </c>
      <c r="C52" s="70"/>
      <c r="D52" s="70"/>
      <c r="E52" s="70"/>
      <c r="F52" s="70"/>
      <c r="G52" s="70"/>
      <c r="H52" s="70"/>
      <c r="I52" s="70"/>
      <c r="J52" s="70"/>
      <c r="K52" s="70"/>
      <c r="L52" s="70"/>
      <c r="M52" s="70"/>
      <c r="N52" s="70"/>
      <c r="O52" s="70"/>
      <c r="P52" s="70"/>
      <c r="Q52" s="70"/>
      <c r="S52" s="70">
        <v>136.23291272517167</v>
      </c>
      <c r="U52" s="70">
        <v>145.2599829556653</v>
      </c>
      <c r="V52" s="70">
        <v>144.21617781245683</v>
      </c>
      <c r="W52" s="70">
        <v>159.80837584335416</v>
      </c>
      <c r="X52" s="70">
        <v>163.63310528939797</v>
      </c>
      <c r="Y52" s="70">
        <v>169.4050935274622</v>
      </c>
      <c r="Z52" s="70">
        <v>187.6081298370711</v>
      </c>
      <c r="AA52" s="70">
        <v>186.91670361637594</v>
      </c>
      <c r="AB52" s="70">
        <v>184.1058824316096</v>
      </c>
      <c r="AC52" s="70">
        <v>184.36575872565174</v>
      </c>
      <c r="AD52" s="70">
        <v>181.46176743708006</v>
      </c>
      <c r="AE52" s="150">
        <f>(AD52-AC52)/AC52*100</f>
        <v>-1.575125071295379</v>
      </c>
      <c r="AF52" s="151">
        <f>(AD52-Y52)/Y52*100</f>
        <v>7.117066942065316</v>
      </c>
      <c r="AG52" s="81"/>
      <c r="AI52" s="114"/>
    </row>
    <row r="53" spans="1:35" ht="18">
      <c r="A53" s="73" t="s">
        <v>177</v>
      </c>
      <c r="B53" s="70">
        <v>151</v>
      </c>
      <c r="C53" s="70"/>
      <c r="D53" s="70"/>
      <c r="E53" s="70"/>
      <c r="F53" s="70"/>
      <c r="G53" s="70"/>
      <c r="H53" s="70"/>
      <c r="I53" s="70"/>
      <c r="J53" s="70"/>
      <c r="K53" s="70"/>
      <c r="L53" s="70"/>
      <c r="M53" s="70"/>
      <c r="N53" s="70"/>
      <c r="O53" s="70"/>
      <c r="P53" s="70"/>
      <c r="Q53" s="70"/>
      <c r="S53" s="70">
        <v>157.57676469357878</v>
      </c>
      <c r="U53" s="70">
        <v>167.90729282576956</v>
      </c>
      <c r="V53" s="70">
        <v>171.95498076367699</v>
      </c>
      <c r="W53" s="70">
        <v>178.3865750501905</v>
      </c>
      <c r="X53" s="70">
        <v>183.90310949619624</v>
      </c>
      <c r="Y53" s="70">
        <v>183.43288207755438</v>
      </c>
      <c r="Z53" s="70">
        <v>190.4618560291714</v>
      </c>
      <c r="AA53" s="70">
        <v>191.44524775271347</v>
      </c>
      <c r="AB53" s="70">
        <v>192.53486119482093</v>
      </c>
      <c r="AC53" s="70">
        <v>193.76385090551872</v>
      </c>
      <c r="AD53" s="70">
        <v>197.35021461680034</v>
      </c>
      <c r="AE53" s="150">
        <f>(AD53-AC53)/AC53*100</f>
        <v>1.8508941139027884</v>
      </c>
      <c r="AF53" s="151">
        <f>(AD53-Y53)/Y53*100</f>
        <v>7.587152522284304</v>
      </c>
      <c r="AG53" s="81"/>
      <c r="AI53" s="42"/>
    </row>
    <row r="54" spans="1:35" ht="15">
      <c r="A54" s="115"/>
      <c r="B54" s="107"/>
      <c r="C54" s="107"/>
      <c r="D54" s="107"/>
      <c r="E54" s="107"/>
      <c r="F54" s="107"/>
      <c r="G54" s="107"/>
      <c r="H54" s="107"/>
      <c r="I54" s="107"/>
      <c r="J54" s="107"/>
      <c r="K54" s="107"/>
      <c r="L54" s="107"/>
      <c r="M54" s="107"/>
      <c r="N54" s="107"/>
      <c r="O54" s="107"/>
      <c r="P54" s="107"/>
      <c r="Q54" s="107"/>
      <c r="R54" s="107"/>
      <c r="S54" s="107"/>
      <c r="T54" s="501"/>
      <c r="U54" s="107"/>
      <c r="V54" s="107"/>
      <c r="W54" s="107"/>
      <c r="X54" s="107"/>
      <c r="Y54" s="107"/>
      <c r="Z54" s="107"/>
      <c r="AA54" s="107"/>
      <c r="AB54" s="107"/>
      <c r="AC54" s="107"/>
      <c r="AD54" s="107"/>
      <c r="AE54" s="116"/>
      <c r="AF54" s="117"/>
      <c r="AG54" s="81"/>
      <c r="AI54" s="45"/>
    </row>
    <row r="55" spans="1:35" ht="15">
      <c r="A55" s="81" t="s">
        <v>311</v>
      </c>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189"/>
      <c r="AF55" s="71"/>
      <c r="AG55" s="81"/>
      <c r="AI55" s="45"/>
    </row>
    <row r="56" spans="1:21" ht="13.5">
      <c r="A56" s="82" t="s">
        <v>179</v>
      </c>
      <c r="B56" s="81"/>
      <c r="C56" s="81"/>
      <c r="D56" s="81"/>
      <c r="E56" s="81"/>
      <c r="F56" s="81"/>
      <c r="G56" s="81"/>
      <c r="H56" s="81"/>
      <c r="I56" s="81"/>
      <c r="J56" s="81"/>
      <c r="K56" s="118"/>
      <c r="L56" s="118"/>
      <c r="M56" s="81"/>
      <c r="U56" s="95"/>
    </row>
    <row r="57" spans="1:32" ht="25.5" customHeight="1">
      <c r="A57" s="533" t="s">
        <v>178</v>
      </c>
      <c r="B57" s="533"/>
      <c r="C57" s="533"/>
      <c r="D57" s="533"/>
      <c r="E57" s="533"/>
      <c r="F57" s="533"/>
      <c r="G57" s="533"/>
      <c r="H57" s="533"/>
      <c r="I57" s="533"/>
      <c r="J57" s="533"/>
      <c r="K57" s="533"/>
      <c r="L57" s="533"/>
      <c r="M57" s="533"/>
      <c r="N57" s="533"/>
      <c r="O57" s="533"/>
      <c r="P57" s="533"/>
      <c r="Q57" s="533"/>
      <c r="R57" s="533"/>
      <c r="S57" s="533"/>
      <c r="T57" s="533"/>
      <c r="U57" s="533"/>
      <c r="V57" s="533"/>
      <c r="W57" s="533"/>
      <c r="X57" s="533"/>
      <c r="Y57" s="533"/>
      <c r="Z57" s="533"/>
      <c r="AA57" s="533"/>
      <c r="AB57" s="533"/>
      <c r="AC57" s="533"/>
      <c r="AD57" s="533"/>
      <c r="AE57" s="533"/>
      <c r="AF57" s="533"/>
    </row>
    <row r="58" spans="1:32" ht="28.5" customHeight="1">
      <c r="A58" s="557" t="s">
        <v>180</v>
      </c>
      <c r="B58" s="557"/>
      <c r="C58" s="557"/>
      <c r="D58" s="557"/>
      <c r="E58" s="557"/>
      <c r="F58" s="557"/>
      <c r="G58" s="557"/>
      <c r="H58" s="557"/>
      <c r="I58" s="557"/>
      <c r="J58" s="557"/>
      <c r="K58" s="557"/>
      <c r="L58" s="557"/>
      <c r="M58" s="557"/>
      <c r="N58" s="557"/>
      <c r="O58" s="557"/>
      <c r="P58" s="557"/>
      <c r="Q58" s="557"/>
      <c r="R58" s="557"/>
      <c r="S58" s="557"/>
      <c r="T58" s="557"/>
      <c r="U58" s="557"/>
      <c r="V58" s="557"/>
      <c r="W58" s="557"/>
      <c r="X58" s="557"/>
      <c r="Y58" s="557"/>
      <c r="Z58" s="557"/>
      <c r="AA58" s="557"/>
      <c r="AB58" s="557"/>
      <c r="AC58" s="557"/>
      <c r="AD58" s="557"/>
      <c r="AE58" s="557"/>
      <c r="AF58" s="557"/>
    </row>
    <row r="59" spans="1:21" ht="14.25">
      <c r="A59" s="119"/>
      <c r="K59" s="110"/>
      <c r="L59" s="110"/>
      <c r="M59" s="81"/>
      <c r="U59" s="95"/>
    </row>
    <row r="60" spans="1:21" ht="18.75">
      <c r="A60" s="108" t="s">
        <v>222</v>
      </c>
      <c r="G60" s="109" t="s">
        <v>184</v>
      </c>
      <c r="K60" s="110"/>
      <c r="L60" s="110"/>
      <c r="U60" s="95"/>
    </row>
    <row r="61" spans="1:32" ht="15.75" customHeight="1">
      <c r="A61" s="65"/>
      <c r="B61" s="515" t="s">
        <v>72</v>
      </c>
      <c r="C61" s="111"/>
      <c r="D61" s="111"/>
      <c r="E61" s="111"/>
      <c r="F61" s="111"/>
      <c r="G61" s="111"/>
      <c r="H61" s="111"/>
      <c r="I61" s="111"/>
      <c r="J61" s="111"/>
      <c r="K61" s="111"/>
      <c r="L61" s="111"/>
      <c r="M61" s="111"/>
      <c r="N61" s="111"/>
      <c r="O61" s="111"/>
      <c r="P61" s="111"/>
      <c r="Q61" s="111"/>
      <c r="R61" s="450"/>
      <c r="S61" s="517" t="s">
        <v>73</v>
      </c>
      <c r="T61" s="498"/>
      <c r="U61" s="517" t="s">
        <v>74</v>
      </c>
      <c r="V61" s="517" t="s">
        <v>75</v>
      </c>
      <c r="W61" s="517" t="s">
        <v>76</v>
      </c>
      <c r="X61" s="517" t="s">
        <v>77</v>
      </c>
      <c r="Y61" s="517" t="s">
        <v>78</v>
      </c>
      <c r="Z61" s="517" t="s">
        <v>79</v>
      </c>
      <c r="AA61" s="517" t="s">
        <v>182</v>
      </c>
      <c r="AB61" s="517" t="s">
        <v>301</v>
      </c>
      <c r="AC61" s="517" t="s">
        <v>342</v>
      </c>
      <c r="AD61" s="517" t="s">
        <v>426</v>
      </c>
      <c r="AE61" s="555" t="s">
        <v>80</v>
      </c>
      <c r="AF61" s="556"/>
    </row>
    <row r="62" spans="1:32" ht="16.5" customHeight="1" thickBot="1">
      <c r="A62" s="66"/>
      <c r="B62" s="516"/>
      <c r="C62" s="113"/>
      <c r="D62" s="113"/>
      <c r="E62" s="113"/>
      <c r="F62" s="113"/>
      <c r="G62" s="113"/>
      <c r="H62" s="113"/>
      <c r="I62" s="113"/>
      <c r="J62" s="113"/>
      <c r="K62" s="113"/>
      <c r="L62" s="113"/>
      <c r="M62" s="113"/>
      <c r="N62" s="113"/>
      <c r="O62" s="113"/>
      <c r="P62" s="113"/>
      <c r="Q62" s="113"/>
      <c r="R62" s="451"/>
      <c r="S62" s="518"/>
      <c r="T62" s="499"/>
      <c r="U62" s="518"/>
      <c r="V62" s="518"/>
      <c r="W62" s="518"/>
      <c r="X62" s="518"/>
      <c r="Y62" s="518"/>
      <c r="Z62" s="518"/>
      <c r="AA62" s="518"/>
      <c r="AB62" s="518"/>
      <c r="AC62" s="518"/>
      <c r="AD62" s="518"/>
      <c r="AE62" s="67" t="s">
        <v>81</v>
      </c>
      <c r="AF62" s="68" t="s">
        <v>82</v>
      </c>
    </row>
    <row r="63" spans="1:32" ht="16.5" thickTop="1">
      <c r="A63" s="80" t="s">
        <v>424</v>
      </c>
      <c r="B63" s="64"/>
      <c r="C63" s="64"/>
      <c r="D63" s="64"/>
      <c r="E63" s="64"/>
      <c r="F63" s="64"/>
      <c r="G63" s="64"/>
      <c r="H63" s="64"/>
      <c r="I63" s="64"/>
      <c r="J63" s="64"/>
      <c r="K63" s="64"/>
      <c r="L63" s="64"/>
      <c r="M63" s="64"/>
      <c r="N63" s="64"/>
      <c r="O63" s="64"/>
      <c r="P63" s="64"/>
      <c r="Q63" s="64"/>
      <c r="S63" s="74"/>
      <c r="U63" s="64"/>
      <c r="V63" s="69"/>
      <c r="W63" s="69"/>
      <c r="Z63" s="69"/>
      <c r="AA63" s="69"/>
      <c r="AD63" s="69" t="s">
        <v>111</v>
      </c>
      <c r="AE63" s="78"/>
      <c r="AF63" s="79"/>
    </row>
    <row r="64" spans="1:35" ht="15">
      <c r="A64" s="73" t="s">
        <v>84</v>
      </c>
      <c r="B64" s="70">
        <v>106</v>
      </c>
      <c r="C64" s="70"/>
      <c r="D64" s="70"/>
      <c r="E64" s="70"/>
      <c r="F64" s="70"/>
      <c r="G64" s="70"/>
      <c r="H64" s="70"/>
      <c r="I64" s="70"/>
      <c r="J64" s="70"/>
      <c r="K64" s="70"/>
      <c r="L64" s="70"/>
      <c r="M64" s="70"/>
      <c r="N64" s="70"/>
      <c r="O64" s="70"/>
      <c r="P64" s="70"/>
      <c r="Q64" s="70"/>
      <c r="S64" s="70">
        <v>108.14477877856667</v>
      </c>
      <c r="U64" s="70">
        <v>99.58198153687249</v>
      </c>
      <c r="V64" s="70">
        <v>103.18026330904576</v>
      </c>
      <c r="W64" s="70">
        <v>115.05113449361843</v>
      </c>
      <c r="X64" s="70">
        <v>122.8404650456244</v>
      </c>
      <c r="Y64" s="70">
        <v>126.62137738532473</v>
      </c>
      <c r="Z64" s="70">
        <v>137.15571504432702</v>
      </c>
      <c r="AA64" s="70">
        <v>139.5404718355171</v>
      </c>
      <c r="AB64" s="70">
        <v>141.28355451811436</v>
      </c>
      <c r="AC64" s="70">
        <v>145.08933981274043</v>
      </c>
      <c r="AD64" s="70">
        <v>145.73774212468632</v>
      </c>
      <c r="AE64" s="150">
        <f>(AD64-AC64)/AC64*100</f>
        <v>0.4468986576014112</v>
      </c>
      <c r="AF64" s="151">
        <f>(AD64-Y64)/Y64*100</f>
        <v>15.097264880627614</v>
      </c>
      <c r="AI64" s="70"/>
    </row>
    <row r="65" spans="1:35" ht="18">
      <c r="A65" s="73" t="s">
        <v>177</v>
      </c>
      <c r="B65" s="70">
        <v>114</v>
      </c>
      <c r="C65" s="70"/>
      <c r="D65" s="70"/>
      <c r="E65" s="70"/>
      <c r="F65" s="70"/>
      <c r="G65" s="70"/>
      <c r="H65" s="70"/>
      <c r="I65" s="70"/>
      <c r="J65" s="70"/>
      <c r="K65" s="70"/>
      <c r="L65" s="70"/>
      <c r="M65" s="70"/>
      <c r="N65" s="70"/>
      <c r="O65" s="70"/>
      <c r="P65" s="70"/>
      <c r="Q65" s="70"/>
      <c r="S65" s="70">
        <v>120.17639785960402</v>
      </c>
      <c r="U65" s="70">
        <v>106.45988412032045</v>
      </c>
      <c r="V65" s="70">
        <v>110.08767274423761</v>
      </c>
      <c r="W65" s="70">
        <v>115.50147092384199</v>
      </c>
      <c r="X65" s="70">
        <v>121.12372006361616</v>
      </c>
      <c r="Y65" s="70">
        <v>123.56903073749046</v>
      </c>
      <c r="Z65" s="70">
        <v>129.21459335578788</v>
      </c>
      <c r="AA65" s="70">
        <v>134.63816904875438</v>
      </c>
      <c r="AB65" s="70">
        <v>135.97171125794492</v>
      </c>
      <c r="AC65" s="70">
        <v>138.71331834182698</v>
      </c>
      <c r="AD65" s="70">
        <v>140.98720256200718</v>
      </c>
      <c r="AE65" s="150">
        <f>(AD65-AC65)/AC65*100</f>
        <v>1.6392688512985782</v>
      </c>
      <c r="AF65" s="151">
        <f>(AD65-Y65)/Y65*100</f>
        <v>14.09590390129369</v>
      </c>
      <c r="AI65" s="70"/>
    </row>
    <row r="66" spans="1:32" ht="15">
      <c r="A66" s="115"/>
      <c r="B66" s="107"/>
      <c r="C66" s="107"/>
      <c r="D66" s="107"/>
      <c r="E66" s="107"/>
      <c r="F66" s="107"/>
      <c r="G66" s="107"/>
      <c r="H66" s="107"/>
      <c r="I66" s="107"/>
      <c r="J66" s="107"/>
      <c r="K66" s="107"/>
      <c r="L66" s="107"/>
      <c r="M66" s="107"/>
      <c r="N66" s="107"/>
      <c r="O66" s="107"/>
      <c r="P66" s="107"/>
      <c r="Q66" s="107"/>
      <c r="R66" s="107"/>
      <c r="S66" s="107"/>
      <c r="T66" s="501"/>
      <c r="U66" s="107"/>
      <c r="V66" s="107"/>
      <c r="W66" s="107"/>
      <c r="X66" s="107"/>
      <c r="Y66" s="107"/>
      <c r="Z66" s="107"/>
      <c r="AA66" s="107"/>
      <c r="AB66" s="107"/>
      <c r="AC66" s="107"/>
      <c r="AD66" s="107"/>
      <c r="AE66" s="116"/>
      <c r="AF66" s="117"/>
    </row>
    <row r="67" spans="1:32" ht="15">
      <c r="A67" s="81" t="s">
        <v>311</v>
      </c>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189"/>
      <c r="AF67" s="71"/>
    </row>
    <row r="68" spans="1:21" ht="13.5">
      <c r="A68" s="82" t="s">
        <v>179</v>
      </c>
      <c r="B68" s="81"/>
      <c r="C68" s="81"/>
      <c r="D68" s="81"/>
      <c r="E68" s="81"/>
      <c r="F68" s="81"/>
      <c r="G68" s="81"/>
      <c r="H68" s="81"/>
      <c r="I68" s="81"/>
      <c r="J68" s="81"/>
      <c r="K68" s="118"/>
      <c r="L68" s="118"/>
      <c r="U68" s="95"/>
    </row>
    <row r="69" spans="1:32" ht="27" customHeight="1">
      <c r="A69" s="533" t="s">
        <v>178</v>
      </c>
      <c r="B69" s="533"/>
      <c r="C69" s="533"/>
      <c r="D69" s="533"/>
      <c r="E69" s="533"/>
      <c r="F69" s="533"/>
      <c r="G69" s="533"/>
      <c r="H69" s="533"/>
      <c r="I69" s="533"/>
      <c r="J69" s="533"/>
      <c r="K69" s="533"/>
      <c r="L69" s="533"/>
      <c r="M69" s="533"/>
      <c r="N69" s="533"/>
      <c r="O69" s="533"/>
      <c r="P69" s="533"/>
      <c r="Q69" s="533"/>
      <c r="R69" s="533"/>
      <c r="S69" s="533"/>
      <c r="T69" s="533"/>
      <c r="U69" s="533"/>
      <c r="V69" s="533"/>
      <c r="W69" s="533"/>
      <c r="X69" s="533"/>
      <c r="Y69" s="533"/>
      <c r="Z69" s="533"/>
      <c r="AA69" s="533"/>
      <c r="AB69" s="533"/>
      <c r="AC69" s="533"/>
      <c r="AD69" s="533"/>
      <c r="AE69" s="533"/>
      <c r="AF69" s="533"/>
    </row>
    <row r="70" spans="1:32" ht="26.25" customHeight="1">
      <c r="A70" s="557" t="s">
        <v>180</v>
      </c>
      <c r="B70" s="557"/>
      <c r="C70" s="557"/>
      <c r="D70" s="557"/>
      <c r="E70" s="557"/>
      <c r="F70" s="557"/>
      <c r="G70" s="557"/>
      <c r="H70" s="557"/>
      <c r="I70" s="557"/>
      <c r="J70" s="557"/>
      <c r="K70" s="557"/>
      <c r="L70" s="557"/>
      <c r="M70" s="557"/>
      <c r="N70" s="557"/>
      <c r="O70" s="557"/>
      <c r="P70" s="557"/>
      <c r="Q70" s="557"/>
      <c r="R70" s="557"/>
      <c r="S70" s="557"/>
      <c r="T70" s="557"/>
      <c r="U70" s="557"/>
      <c r="V70" s="557"/>
      <c r="W70" s="557"/>
      <c r="X70" s="557"/>
      <c r="Y70" s="557"/>
      <c r="Z70" s="557"/>
      <c r="AA70" s="557"/>
      <c r="AB70" s="557"/>
      <c r="AC70" s="557"/>
      <c r="AD70" s="557"/>
      <c r="AE70" s="557"/>
      <c r="AF70" s="557"/>
    </row>
    <row r="71" spans="1:30" s="64" customFormat="1" ht="15" customHeight="1">
      <c r="A71" s="81"/>
      <c r="B71" s="41"/>
      <c r="O71" s="75"/>
      <c r="P71" s="75"/>
      <c r="Q71" s="75"/>
      <c r="R71" s="75"/>
      <c r="S71" s="75"/>
      <c r="T71" s="75"/>
      <c r="U71" s="75"/>
      <c r="V71" s="75"/>
      <c r="W71" s="75"/>
      <c r="X71" s="75"/>
      <c r="Y71" s="75"/>
      <c r="Z71" s="75"/>
      <c r="AA71" s="100"/>
      <c r="AB71" s="100"/>
      <c r="AC71" s="100"/>
      <c r="AD71" s="100"/>
    </row>
    <row r="72" spans="1:30" s="64" customFormat="1" ht="15" customHeight="1">
      <c r="A72" s="81"/>
      <c r="B72" s="41"/>
      <c r="C72" s="41"/>
      <c r="D72" s="41"/>
      <c r="E72" s="41"/>
      <c r="F72" s="41"/>
      <c r="G72" s="41"/>
      <c r="H72" s="41"/>
      <c r="I72" s="41"/>
      <c r="J72" s="41"/>
      <c r="K72" s="41"/>
      <c r="L72" s="41"/>
      <c r="M72" s="41"/>
      <c r="N72" s="41"/>
      <c r="O72" s="75"/>
      <c r="P72" s="75"/>
      <c r="Q72" s="75"/>
      <c r="R72" s="75"/>
      <c r="S72" s="75"/>
      <c r="T72" s="75"/>
      <c r="U72" s="75"/>
      <c r="V72" s="75"/>
      <c r="W72" s="75"/>
      <c r="X72" s="75"/>
      <c r="Y72" s="75"/>
      <c r="Z72" s="75"/>
      <c r="AA72" s="100"/>
      <c r="AB72" s="100"/>
      <c r="AC72" s="100"/>
      <c r="AD72" s="100"/>
    </row>
    <row r="73" spans="1:30" s="64" customFormat="1" ht="15" customHeight="1">
      <c r="A73" s="81"/>
      <c r="B73" s="41"/>
      <c r="C73" s="41"/>
      <c r="D73" s="41"/>
      <c r="E73" s="41"/>
      <c r="F73" s="41"/>
      <c r="G73" s="41"/>
      <c r="H73" s="41"/>
      <c r="I73" s="41"/>
      <c r="J73" s="41"/>
      <c r="K73" s="41"/>
      <c r="L73" s="41"/>
      <c r="M73" s="41"/>
      <c r="N73" s="41"/>
      <c r="O73" s="75"/>
      <c r="P73" s="75"/>
      <c r="Q73" s="75"/>
      <c r="R73" s="75"/>
      <c r="S73" s="75"/>
      <c r="T73" s="75"/>
      <c r="U73" s="75"/>
      <c r="V73" s="75"/>
      <c r="W73" s="75"/>
      <c r="X73" s="75"/>
      <c r="Y73" s="75"/>
      <c r="Z73" s="75"/>
      <c r="AA73" s="100"/>
      <c r="AB73" s="100"/>
      <c r="AC73" s="100"/>
      <c r="AD73" s="100"/>
    </row>
    <row r="74" spans="1:30" s="64" customFormat="1" ht="15" customHeight="1">
      <c r="A74" s="81"/>
      <c r="B74" s="41"/>
      <c r="C74" s="41"/>
      <c r="D74" s="41"/>
      <c r="E74" s="41"/>
      <c r="F74" s="41"/>
      <c r="G74" s="41"/>
      <c r="H74" s="41"/>
      <c r="I74" s="41"/>
      <c r="J74" s="41"/>
      <c r="K74" s="41"/>
      <c r="L74" s="41"/>
      <c r="M74" s="41"/>
      <c r="N74" s="41"/>
      <c r="O74" s="75"/>
      <c r="P74" s="75"/>
      <c r="Q74" s="75"/>
      <c r="R74" s="75"/>
      <c r="S74" s="75"/>
      <c r="T74" s="75"/>
      <c r="U74" s="75"/>
      <c r="V74" s="75"/>
      <c r="W74" s="75"/>
      <c r="X74" s="75"/>
      <c r="Y74" s="75"/>
      <c r="Z74" s="75"/>
      <c r="AA74" s="100"/>
      <c r="AB74" s="100"/>
      <c r="AC74" s="100"/>
      <c r="AD74" s="100"/>
    </row>
    <row r="75" spans="1:30" s="64" customFormat="1" ht="15" customHeight="1">
      <c r="A75" s="81"/>
      <c r="B75" s="41"/>
      <c r="C75" s="41"/>
      <c r="D75" s="41"/>
      <c r="E75" s="41"/>
      <c r="F75" s="41"/>
      <c r="G75" s="41"/>
      <c r="H75" s="41"/>
      <c r="I75" s="41"/>
      <c r="J75" s="41"/>
      <c r="K75" s="41"/>
      <c r="L75" s="41"/>
      <c r="M75" s="41"/>
      <c r="N75" s="41"/>
      <c r="O75" s="75"/>
      <c r="P75" s="75"/>
      <c r="Q75" s="75"/>
      <c r="R75" s="75"/>
      <c r="S75" s="75"/>
      <c r="T75" s="75"/>
      <c r="U75" s="75"/>
      <c r="V75" s="75"/>
      <c r="W75" s="75"/>
      <c r="X75" s="75"/>
      <c r="Y75" s="75"/>
      <c r="Z75" s="75"/>
      <c r="AA75" s="100"/>
      <c r="AB75" s="100"/>
      <c r="AC75" s="100"/>
      <c r="AD75" s="100"/>
    </row>
    <row r="76" spans="1:30" s="64" customFormat="1" ht="15" customHeight="1">
      <c r="A76" s="81"/>
      <c r="B76" s="41"/>
      <c r="C76" s="41"/>
      <c r="D76" s="41"/>
      <c r="E76" s="41"/>
      <c r="F76" s="41"/>
      <c r="G76" s="41"/>
      <c r="H76" s="41"/>
      <c r="I76" s="41"/>
      <c r="J76" s="41"/>
      <c r="K76" s="41"/>
      <c r="L76" s="41"/>
      <c r="M76" s="41"/>
      <c r="N76" s="41"/>
      <c r="O76" s="75"/>
      <c r="P76" s="75"/>
      <c r="Q76" s="75"/>
      <c r="R76" s="75"/>
      <c r="S76" s="75"/>
      <c r="T76" s="75"/>
      <c r="U76" s="75"/>
      <c r="V76" s="75"/>
      <c r="W76" s="75"/>
      <c r="X76" s="75"/>
      <c r="Y76" s="75"/>
      <c r="Z76" s="75"/>
      <c r="AA76" s="100"/>
      <c r="AB76" s="100"/>
      <c r="AC76" s="100"/>
      <c r="AD76" s="100"/>
    </row>
    <row r="77" spans="1:30" s="64" customFormat="1" ht="15" customHeight="1">
      <c r="A77" s="81"/>
      <c r="B77" s="41"/>
      <c r="C77" s="41"/>
      <c r="D77" s="41"/>
      <c r="E77" s="41"/>
      <c r="F77" s="41"/>
      <c r="G77" s="41"/>
      <c r="H77" s="41"/>
      <c r="I77" s="41"/>
      <c r="J77" s="41"/>
      <c r="K77" s="41"/>
      <c r="L77" s="41"/>
      <c r="M77" s="41"/>
      <c r="N77" s="41"/>
      <c r="O77" s="75"/>
      <c r="P77" s="75"/>
      <c r="Q77" s="75"/>
      <c r="R77" s="75"/>
      <c r="S77" s="75"/>
      <c r="T77" s="75"/>
      <c r="U77" s="75"/>
      <c r="V77" s="75"/>
      <c r="W77" s="75"/>
      <c r="X77" s="75"/>
      <c r="Y77" s="75"/>
      <c r="Z77" s="75"/>
      <c r="AA77" s="100"/>
      <c r="AB77" s="100"/>
      <c r="AC77" s="100"/>
      <c r="AD77" s="100"/>
    </row>
    <row r="78" spans="1:30" s="64" customFormat="1" ht="15" customHeight="1">
      <c r="A78" s="81"/>
      <c r="B78" s="41"/>
      <c r="O78" s="41"/>
      <c r="P78" s="41"/>
      <c r="Q78" s="41"/>
      <c r="R78" s="41"/>
      <c r="S78" s="75"/>
      <c r="T78" s="75"/>
      <c r="U78" s="75"/>
      <c r="V78" s="75"/>
      <c r="W78" s="75"/>
      <c r="X78" s="75"/>
      <c r="Y78" s="75"/>
      <c r="Z78" s="75"/>
      <c r="AA78" s="100"/>
      <c r="AB78" s="100"/>
      <c r="AC78" s="100"/>
      <c r="AD78" s="100"/>
    </row>
    <row r="79" spans="2:26" ht="15">
      <c r="B79" s="81"/>
      <c r="C79" s="41"/>
      <c r="D79" s="41"/>
      <c r="E79" s="41"/>
      <c r="F79" s="41"/>
      <c r="G79" s="41"/>
      <c r="H79" s="41"/>
      <c r="I79" s="41"/>
      <c r="J79" s="41"/>
      <c r="K79" s="41"/>
      <c r="L79" s="41"/>
      <c r="M79" s="41"/>
      <c r="N79" s="41"/>
      <c r="O79" s="81"/>
      <c r="P79" s="81"/>
      <c r="Q79" s="81"/>
      <c r="R79" s="81"/>
      <c r="S79" s="81"/>
      <c r="T79" s="81"/>
      <c r="V79" s="81"/>
      <c r="W79" s="81"/>
      <c r="X79" s="81"/>
      <c r="Y79" s="81"/>
      <c r="Z79" s="81"/>
    </row>
    <row r="80" spans="2:31" ht="12.75">
      <c r="B80" s="81"/>
      <c r="C80" s="81"/>
      <c r="D80" s="81"/>
      <c r="E80" s="81"/>
      <c r="F80" s="81"/>
      <c r="G80" s="81"/>
      <c r="H80" s="81"/>
      <c r="I80" s="81"/>
      <c r="J80" s="81"/>
      <c r="K80" s="81"/>
      <c r="L80" s="81"/>
      <c r="M80" s="81"/>
      <c r="N80" s="81"/>
      <c r="O80" s="120"/>
      <c r="P80" s="120"/>
      <c r="Q80" s="120"/>
      <c r="R80" s="120"/>
      <c r="S80" s="120"/>
      <c r="T80" s="120"/>
      <c r="U80" s="120"/>
      <c r="V80" s="120"/>
      <c r="W80" s="120"/>
      <c r="X80" s="120"/>
      <c r="Y80" s="120"/>
      <c r="Z80" s="120"/>
      <c r="AA80" s="121"/>
      <c r="AB80" s="121"/>
      <c r="AC80" s="121"/>
      <c r="AD80" s="121"/>
      <c r="AE80" s="122"/>
    </row>
    <row r="81" spans="2:41" ht="12.75">
      <c r="B81" s="81"/>
      <c r="C81" s="81"/>
      <c r="D81" s="81"/>
      <c r="E81" s="81"/>
      <c r="F81" s="81"/>
      <c r="G81" s="81"/>
      <c r="H81" s="81"/>
      <c r="I81" s="81"/>
      <c r="J81" s="81"/>
      <c r="K81" s="81"/>
      <c r="L81" s="81"/>
      <c r="M81" s="81"/>
      <c r="N81" s="81"/>
      <c r="O81" s="123"/>
      <c r="P81" s="123"/>
      <c r="Q81" s="123"/>
      <c r="R81" s="123"/>
      <c r="S81" s="123"/>
      <c r="T81" s="123"/>
      <c r="U81" s="123"/>
      <c r="V81" s="123"/>
      <c r="W81" s="123"/>
      <c r="X81" s="123"/>
      <c r="Y81" s="123"/>
      <c r="Z81" s="123"/>
      <c r="AA81" s="124"/>
      <c r="AB81" s="124"/>
      <c r="AC81" s="124"/>
      <c r="AD81" s="124"/>
      <c r="AE81" s="124"/>
      <c r="AF81" s="124"/>
      <c r="AG81" s="124"/>
      <c r="AH81" s="124"/>
      <c r="AI81" s="124"/>
      <c r="AJ81" s="124"/>
      <c r="AK81" s="124"/>
      <c r="AL81" s="124"/>
      <c r="AM81" s="124"/>
      <c r="AN81" s="124"/>
      <c r="AO81" s="124"/>
    </row>
    <row r="82" spans="2:26" ht="12.75">
      <c r="B82" s="81"/>
      <c r="C82" s="81"/>
      <c r="D82" s="81"/>
      <c r="E82" s="81"/>
      <c r="F82" s="81"/>
      <c r="G82" s="81"/>
      <c r="H82" s="81"/>
      <c r="I82" s="81"/>
      <c r="J82" s="81"/>
      <c r="K82" s="81"/>
      <c r="L82" s="81"/>
      <c r="M82" s="81"/>
      <c r="N82" s="81"/>
      <c r="O82" s="85"/>
      <c r="P82" s="85"/>
      <c r="Q82" s="85"/>
      <c r="R82" s="85"/>
      <c r="S82" s="85"/>
      <c r="T82" s="85"/>
      <c r="U82" s="85"/>
      <c r="V82" s="85"/>
      <c r="W82" s="85"/>
      <c r="X82" s="85"/>
      <c r="Y82" s="85"/>
      <c r="Z82" s="85"/>
    </row>
    <row r="83" spans="2:26" ht="16.5">
      <c r="B83" s="81"/>
      <c r="C83" s="125"/>
      <c r="D83" s="125"/>
      <c r="E83" s="125"/>
      <c r="F83" s="125"/>
      <c r="G83" s="125"/>
      <c r="H83" s="125"/>
      <c r="I83" s="125"/>
      <c r="J83" s="125"/>
      <c r="K83" s="125"/>
      <c r="L83" s="125"/>
      <c r="M83" s="125"/>
      <c r="N83" s="125"/>
      <c r="O83" s="41"/>
      <c r="P83" s="41"/>
      <c r="Q83" s="41"/>
      <c r="R83" s="41"/>
      <c r="S83" s="41"/>
      <c r="T83" s="41"/>
      <c r="U83" s="41"/>
      <c r="V83" s="41"/>
      <c r="W83" s="41"/>
      <c r="X83" s="41"/>
      <c r="Y83" s="41"/>
      <c r="Z83" s="41"/>
    </row>
    <row r="84" spans="2:26" ht="15.75">
      <c r="B84" s="81"/>
      <c r="C84" s="41"/>
      <c r="D84" s="41"/>
      <c r="E84" s="41"/>
      <c r="F84" s="41"/>
      <c r="G84" s="41"/>
      <c r="H84" s="41"/>
      <c r="I84" s="41"/>
      <c r="J84" s="41"/>
      <c r="K84" s="41"/>
      <c r="L84" s="41"/>
      <c r="M84" s="41"/>
      <c r="N84" s="41"/>
      <c r="O84" s="126"/>
      <c r="P84" s="126"/>
      <c r="Q84" s="126"/>
      <c r="R84" s="126"/>
      <c r="S84" s="126"/>
      <c r="T84" s="126"/>
      <c r="U84" s="126"/>
      <c r="V84" s="126"/>
      <c r="W84" s="126"/>
      <c r="X84" s="126"/>
      <c r="Y84" s="126"/>
      <c r="Z84" s="126"/>
    </row>
    <row r="85" spans="2:26" ht="15">
      <c r="B85" s="81"/>
      <c r="C85" s="41"/>
      <c r="D85" s="41"/>
      <c r="E85" s="41"/>
      <c r="F85" s="41"/>
      <c r="G85" s="41"/>
      <c r="H85" s="41"/>
      <c r="I85" s="41"/>
      <c r="J85" s="41"/>
      <c r="K85" s="41"/>
      <c r="L85" s="41"/>
      <c r="M85" s="41"/>
      <c r="N85" s="41"/>
      <c r="O85" s="41"/>
      <c r="P85" s="41"/>
      <c r="Q85" s="41"/>
      <c r="R85" s="41"/>
      <c r="S85" s="69"/>
      <c r="T85" s="69"/>
      <c r="U85" s="69"/>
      <c r="V85" s="41"/>
      <c r="W85" s="94"/>
      <c r="X85" s="94"/>
      <c r="Y85" s="94"/>
      <c r="Z85" s="94"/>
    </row>
    <row r="86" spans="3:26" ht="15">
      <c r="C86" s="127"/>
      <c r="D86" s="127"/>
      <c r="E86" s="127"/>
      <c r="F86" s="127"/>
      <c r="G86" s="127"/>
      <c r="H86" s="127"/>
      <c r="I86" s="127"/>
      <c r="J86" s="127"/>
      <c r="K86" s="127"/>
      <c r="L86" s="127"/>
      <c r="M86" s="127"/>
      <c r="N86" s="127"/>
      <c r="O86" s="56"/>
      <c r="P86" s="56"/>
      <c r="Q86" s="56"/>
      <c r="R86" s="56"/>
      <c r="S86" s="56"/>
      <c r="T86" s="56"/>
      <c r="U86" s="56"/>
      <c r="V86" s="96"/>
      <c r="W86" s="96"/>
      <c r="X86" s="96"/>
      <c r="Y86" s="96"/>
      <c r="Z86" s="96"/>
    </row>
    <row r="87" spans="3:26" ht="15">
      <c r="C87" s="128"/>
      <c r="D87" s="128"/>
      <c r="E87" s="128"/>
      <c r="F87" s="128"/>
      <c r="G87" s="128"/>
      <c r="H87" s="128"/>
      <c r="I87" s="128"/>
      <c r="J87" s="128"/>
      <c r="K87" s="128"/>
      <c r="L87" s="128"/>
      <c r="M87" s="128"/>
      <c r="N87" s="128"/>
      <c r="O87" s="64"/>
      <c r="P87" s="64"/>
      <c r="Q87" s="64"/>
      <c r="R87" s="64"/>
      <c r="S87" s="64"/>
      <c r="T87" s="64"/>
      <c r="U87" s="64"/>
      <c r="V87" s="64"/>
      <c r="W87" s="64"/>
      <c r="X87" s="64"/>
      <c r="Y87" s="64"/>
      <c r="Z87" s="64"/>
    </row>
    <row r="88" spans="3:26" ht="15">
      <c r="C88" s="129"/>
      <c r="D88" s="129"/>
      <c r="E88" s="129"/>
      <c r="F88" s="129"/>
      <c r="G88" s="129"/>
      <c r="H88" s="129"/>
      <c r="I88" s="129"/>
      <c r="J88" s="129"/>
      <c r="K88" s="129"/>
      <c r="L88" s="129"/>
      <c r="M88" s="129"/>
      <c r="N88" s="129"/>
      <c r="O88" s="64"/>
      <c r="P88" s="64"/>
      <c r="Q88" s="64"/>
      <c r="R88" s="64"/>
      <c r="S88" s="64"/>
      <c r="T88" s="64"/>
      <c r="U88" s="64"/>
      <c r="V88" s="64"/>
      <c r="W88" s="64"/>
      <c r="X88" s="64"/>
      <c r="Y88" s="64"/>
      <c r="Z88" s="64"/>
    </row>
    <row r="89" spans="3:26" ht="15">
      <c r="C89" s="127"/>
      <c r="D89" s="127"/>
      <c r="E89" s="127"/>
      <c r="F89" s="127"/>
      <c r="G89" s="127"/>
      <c r="H89" s="127"/>
      <c r="I89" s="127"/>
      <c r="J89" s="127"/>
      <c r="K89" s="127"/>
      <c r="L89" s="127"/>
      <c r="M89" s="127"/>
      <c r="N89" s="127"/>
      <c r="O89" s="130"/>
      <c r="P89" s="130"/>
      <c r="Q89" s="41"/>
      <c r="R89" s="64"/>
      <c r="S89" s="41"/>
      <c r="T89" s="41"/>
      <c r="U89" s="75"/>
      <c r="V89" s="75"/>
      <c r="W89" s="75"/>
      <c r="X89" s="75"/>
      <c r="Y89" s="75"/>
      <c r="Z89" s="75"/>
    </row>
    <row r="90" spans="3:26" ht="15">
      <c r="C90" s="129"/>
      <c r="D90" s="129"/>
      <c r="E90" s="129"/>
      <c r="F90" s="129"/>
      <c r="G90" s="129"/>
      <c r="H90" s="129"/>
      <c r="I90" s="129"/>
      <c r="J90" s="129"/>
      <c r="K90" s="129"/>
      <c r="L90" s="129"/>
      <c r="M90" s="129"/>
      <c r="N90" s="129"/>
      <c r="O90" s="64"/>
      <c r="P90" s="64"/>
      <c r="Q90" s="41"/>
      <c r="R90" s="41"/>
      <c r="S90" s="41"/>
      <c r="T90" s="41"/>
      <c r="U90" s="75"/>
      <c r="V90" s="75"/>
      <c r="W90" s="75"/>
      <c r="X90" s="75"/>
      <c r="Y90" s="75"/>
      <c r="Z90" s="75"/>
    </row>
    <row r="91" spans="3:26" ht="15">
      <c r="C91" s="129"/>
      <c r="D91" s="129"/>
      <c r="E91" s="129"/>
      <c r="F91" s="129"/>
      <c r="G91" s="129"/>
      <c r="H91" s="129"/>
      <c r="I91" s="129"/>
      <c r="J91" s="129"/>
      <c r="K91" s="129"/>
      <c r="L91" s="129"/>
      <c r="M91" s="129"/>
      <c r="N91" s="129"/>
      <c r="O91" s="64"/>
      <c r="P91" s="64"/>
      <c r="Q91" s="41"/>
      <c r="R91" s="41"/>
      <c r="S91" s="41"/>
      <c r="T91" s="41"/>
      <c r="U91" s="75"/>
      <c r="V91" s="75"/>
      <c r="W91" s="75"/>
      <c r="X91" s="75"/>
      <c r="Y91" s="75"/>
      <c r="Z91" s="75"/>
    </row>
    <row r="92" spans="3:26" ht="15">
      <c r="C92" s="129"/>
      <c r="D92" s="129"/>
      <c r="E92" s="129"/>
      <c r="F92" s="129"/>
      <c r="G92" s="129"/>
      <c r="H92" s="129"/>
      <c r="I92" s="129"/>
      <c r="J92" s="129"/>
      <c r="K92" s="129"/>
      <c r="L92" s="129"/>
      <c r="M92" s="129"/>
      <c r="N92" s="129"/>
      <c r="O92" s="64"/>
      <c r="P92" s="64"/>
      <c r="Q92" s="41"/>
      <c r="R92" s="41"/>
      <c r="S92" s="41"/>
      <c r="T92" s="75"/>
      <c r="U92" s="75"/>
      <c r="V92" s="75"/>
      <c r="W92" s="75"/>
      <c r="X92" s="75"/>
      <c r="Y92" s="75"/>
      <c r="Z92" s="75"/>
    </row>
    <row r="93" spans="3:26" ht="15">
      <c r="C93" s="129"/>
      <c r="D93" s="129"/>
      <c r="E93" s="129"/>
      <c r="F93" s="129"/>
      <c r="G93" s="129"/>
      <c r="H93" s="129"/>
      <c r="I93" s="129"/>
      <c r="J93" s="129"/>
      <c r="K93" s="129"/>
      <c r="L93" s="129"/>
      <c r="M93" s="129"/>
      <c r="N93" s="129"/>
      <c r="O93" s="64"/>
      <c r="P93" s="64"/>
      <c r="Q93" s="41"/>
      <c r="R93" s="41"/>
      <c r="S93" s="75"/>
      <c r="T93" s="75"/>
      <c r="U93" s="75"/>
      <c r="V93" s="75"/>
      <c r="W93" s="75"/>
      <c r="X93" s="75"/>
      <c r="Y93" s="75"/>
      <c r="Z93" s="75"/>
    </row>
    <row r="94" spans="3:26" ht="15">
      <c r="C94" s="64"/>
      <c r="D94" s="64"/>
      <c r="E94" s="64"/>
      <c r="F94" s="64"/>
      <c r="G94" s="64"/>
      <c r="H94" s="64"/>
      <c r="I94" s="64"/>
      <c r="J94" s="64"/>
      <c r="K94" s="64"/>
      <c r="L94" s="64"/>
      <c r="M94" s="64"/>
      <c r="N94" s="64"/>
      <c r="O94" s="64"/>
      <c r="P94" s="64"/>
      <c r="Q94" s="41"/>
      <c r="R94" s="41"/>
      <c r="S94" s="41"/>
      <c r="T94" s="41"/>
      <c r="U94" s="75"/>
      <c r="V94" s="75"/>
      <c r="W94" s="75"/>
      <c r="X94" s="75"/>
      <c r="Y94" s="75"/>
      <c r="Z94" s="75"/>
    </row>
    <row r="95" spans="3:26" ht="15">
      <c r="C95" s="73"/>
      <c r="D95" s="73"/>
      <c r="E95" s="73"/>
      <c r="F95" s="73"/>
      <c r="G95" s="73"/>
      <c r="H95" s="73"/>
      <c r="I95" s="73"/>
      <c r="J95" s="73"/>
      <c r="K95" s="73"/>
      <c r="L95" s="73"/>
      <c r="M95" s="73"/>
      <c r="N95" s="73"/>
      <c r="O95" s="64"/>
      <c r="P95" s="64"/>
      <c r="Q95" s="41"/>
      <c r="R95" s="41"/>
      <c r="S95" s="41"/>
      <c r="T95" s="41"/>
      <c r="U95" s="75"/>
      <c r="V95" s="75"/>
      <c r="W95" s="75"/>
      <c r="X95" s="75"/>
      <c r="Y95" s="75"/>
      <c r="Z95" s="75"/>
    </row>
    <row r="96" spans="3:26" ht="15">
      <c r="C96" s="97"/>
      <c r="D96" s="97"/>
      <c r="E96" s="97"/>
      <c r="F96" s="97"/>
      <c r="G96" s="97"/>
      <c r="H96" s="97"/>
      <c r="I96" s="97"/>
      <c r="J96" s="97"/>
      <c r="K96" s="97"/>
      <c r="L96" s="97"/>
      <c r="M96" s="97"/>
      <c r="N96" s="97"/>
      <c r="O96" s="64"/>
      <c r="P96" s="64"/>
      <c r="Q96" s="41"/>
      <c r="R96" s="41"/>
      <c r="S96" s="41"/>
      <c r="T96" s="41"/>
      <c r="U96" s="75"/>
      <c r="V96" s="75"/>
      <c r="W96" s="75"/>
      <c r="X96" s="75"/>
      <c r="Y96" s="75"/>
      <c r="Z96" s="75"/>
    </row>
    <row r="97" spans="3:26" ht="15">
      <c r="C97" s="97"/>
      <c r="D97" s="97"/>
      <c r="E97" s="97"/>
      <c r="F97" s="97"/>
      <c r="G97" s="97"/>
      <c r="H97" s="97"/>
      <c r="I97" s="97"/>
      <c r="J97" s="97"/>
      <c r="K97" s="97"/>
      <c r="L97" s="97"/>
      <c r="M97" s="97"/>
      <c r="N97" s="97"/>
      <c r="O97" s="41"/>
      <c r="P97" s="41"/>
      <c r="Q97" s="41"/>
      <c r="R97" s="130"/>
      <c r="S97" s="130"/>
      <c r="T97" s="130"/>
      <c r="U97" s="77"/>
      <c r="V97" s="77"/>
      <c r="W97" s="77"/>
      <c r="X97" s="77"/>
      <c r="Y97" s="77"/>
      <c r="Z97" s="77"/>
    </row>
    <row r="98" spans="3:30" ht="15">
      <c r="C98" s="97"/>
      <c r="D98" s="97"/>
      <c r="E98" s="97"/>
      <c r="F98" s="97"/>
      <c r="G98" s="97"/>
      <c r="H98" s="97"/>
      <c r="I98" s="97"/>
      <c r="J98" s="97"/>
      <c r="K98" s="97"/>
      <c r="L98" s="97"/>
      <c r="M98" s="97"/>
      <c r="N98" s="97"/>
      <c r="O98" s="41"/>
      <c r="P98" s="41"/>
      <c r="Q98" s="41"/>
      <c r="R98" s="41"/>
      <c r="S98" s="41"/>
      <c r="T98" s="41"/>
      <c r="U98" s="75"/>
      <c r="V98" s="75"/>
      <c r="W98" s="75"/>
      <c r="X98" s="75"/>
      <c r="Y98" s="75"/>
      <c r="Z98" s="75"/>
      <c r="AA98" s="81"/>
      <c r="AB98" s="81"/>
      <c r="AC98" s="81"/>
      <c r="AD98" s="81"/>
    </row>
    <row r="99" spans="3:30" ht="15">
      <c r="C99" s="97"/>
      <c r="D99" s="97"/>
      <c r="E99" s="97"/>
      <c r="F99" s="97"/>
      <c r="G99" s="97"/>
      <c r="H99" s="97"/>
      <c r="I99" s="97"/>
      <c r="J99" s="97"/>
      <c r="K99" s="97"/>
      <c r="L99" s="97"/>
      <c r="M99" s="97"/>
      <c r="N99" s="97"/>
      <c r="O99" s="131"/>
      <c r="P99" s="131"/>
      <c r="Q99" s="131"/>
      <c r="R99" s="131"/>
      <c r="S99" s="41"/>
      <c r="T99" s="41"/>
      <c r="U99" s="41"/>
      <c r="V99" s="41"/>
      <c r="W99" s="41"/>
      <c r="X99" s="41"/>
      <c r="Y99" s="41"/>
      <c r="Z99" s="41"/>
      <c r="AA99" s="81"/>
      <c r="AB99" s="81"/>
      <c r="AC99" s="81"/>
      <c r="AD99" s="81"/>
    </row>
    <row r="100" spans="3:30" ht="12.75">
      <c r="C100" s="81"/>
      <c r="D100" s="81"/>
      <c r="E100" s="81"/>
      <c r="F100" s="81"/>
      <c r="G100" s="81"/>
      <c r="H100" s="81"/>
      <c r="I100" s="81"/>
      <c r="J100" s="81"/>
      <c r="K100" s="81"/>
      <c r="L100" s="81"/>
      <c r="M100" s="81"/>
      <c r="N100" s="81"/>
      <c r="O100" s="85"/>
      <c r="P100" s="85"/>
      <c r="Q100" s="85"/>
      <c r="R100" s="85"/>
      <c r="S100" s="85"/>
      <c r="T100" s="85"/>
      <c r="U100" s="85"/>
      <c r="V100" s="85"/>
      <c r="W100" s="85"/>
      <c r="X100" s="85"/>
      <c r="Y100" s="85"/>
      <c r="Z100" s="85"/>
      <c r="AA100" s="81"/>
      <c r="AB100" s="81"/>
      <c r="AC100" s="81"/>
      <c r="AD100" s="81"/>
    </row>
    <row r="101" spans="3:30" ht="12.75">
      <c r="C101" s="81"/>
      <c r="D101" s="81"/>
      <c r="E101" s="81"/>
      <c r="F101" s="81"/>
      <c r="G101" s="81"/>
      <c r="H101" s="81"/>
      <c r="I101" s="81"/>
      <c r="J101" s="81"/>
      <c r="K101" s="81"/>
      <c r="L101" s="81"/>
      <c r="M101" s="81"/>
      <c r="N101" s="81"/>
      <c r="O101" s="81"/>
      <c r="P101" s="81"/>
      <c r="Q101" s="132"/>
      <c r="R101" s="132"/>
      <c r="S101" s="132"/>
      <c r="T101" s="132"/>
      <c r="U101" s="132"/>
      <c r="V101" s="132"/>
      <c r="W101" s="132"/>
      <c r="X101" s="132"/>
      <c r="Y101" s="132"/>
      <c r="Z101" s="132"/>
      <c r="AA101" s="81"/>
      <c r="AB101" s="81"/>
      <c r="AC101" s="81"/>
      <c r="AD101" s="81"/>
    </row>
  </sheetData>
  <sheetProtection/>
  <mergeCells count="74">
    <mergeCell ref="AD2:AD3"/>
    <mergeCell ref="AD49:AD50"/>
    <mergeCell ref="AD61:AD62"/>
    <mergeCell ref="J2:J3"/>
    <mergeCell ref="K2:K3"/>
    <mergeCell ref="L2:L3"/>
    <mergeCell ref="M2:M3"/>
    <mergeCell ref="N2:N3"/>
    <mergeCell ref="O2:O3"/>
    <mergeCell ref="V2:V3"/>
    <mergeCell ref="AE2:AF2"/>
    <mergeCell ref="AB2:AB3"/>
    <mergeCell ref="AC2:AC3"/>
    <mergeCell ref="D2:D3"/>
    <mergeCell ref="E2:E3"/>
    <mergeCell ref="F2:F3"/>
    <mergeCell ref="G2:G3"/>
    <mergeCell ref="H2:H3"/>
    <mergeCell ref="I2:I3"/>
    <mergeCell ref="P2:P3"/>
    <mergeCell ref="W2:W3"/>
    <mergeCell ref="X2:X3"/>
    <mergeCell ref="Y2:Y3"/>
    <mergeCell ref="Z2:Z3"/>
    <mergeCell ref="AA2:AA3"/>
    <mergeCell ref="Z19:Z20"/>
    <mergeCell ref="X19:X20"/>
    <mergeCell ref="Y19:Y20"/>
    <mergeCell ref="R19:R20"/>
    <mergeCell ref="S19:S20"/>
    <mergeCell ref="T19:T20"/>
    <mergeCell ref="Q2:Q3"/>
    <mergeCell ref="R2:R3"/>
    <mergeCell ref="S2:S3"/>
    <mergeCell ref="T2:T3"/>
    <mergeCell ref="U2:U3"/>
    <mergeCell ref="Y49:Y50"/>
    <mergeCell ref="Z49:Z50"/>
    <mergeCell ref="AA49:AA50"/>
    <mergeCell ref="X49:X50"/>
    <mergeCell ref="B49:B50"/>
    <mergeCell ref="S49:S50"/>
    <mergeCell ref="U49:U50"/>
    <mergeCell ref="V49:V50"/>
    <mergeCell ref="W49:W50"/>
    <mergeCell ref="AE18:AF18"/>
    <mergeCell ref="X61:X62"/>
    <mergeCell ref="Y61:Y62"/>
    <mergeCell ref="Z61:Z62"/>
    <mergeCell ref="AA61:AA62"/>
    <mergeCell ref="AB19:AB20"/>
    <mergeCell ref="AA19:AA20"/>
    <mergeCell ref="A57:AF57"/>
    <mergeCell ref="A58:AF58"/>
    <mergeCell ref="Q19:Q20"/>
    <mergeCell ref="A69:AF69"/>
    <mergeCell ref="A70:AF70"/>
    <mergeCell ref="B61:B62"/>
    <mergeCell ref="S61:S62"/>
    <mergeCell ref="U61:U62"/>
    <mergeCell ref="V61:V62"/>
    <mergeCell ref="AC61:AC62"/>
    <mergeCell ref="AE61:AF61"/>
    <mergeCell ref="AB61:AB62"/>
    <mergeCell ref="W61:W62"/>
    <mergeCell ref="AE34:AF34"/>
    <mergeCell ref="AC19:AC20"/>
    <mergeCell ref="AE19:AF19"/>
    <mergeCell ref="AE49:AF49"/>
    <mergeCell ref="AC49:AC50"/>
    <mergeCell ref="U19:U20"/>
    <mergeCell ref="V19:V20"/>
    <mergeCell ref="W19:W20"/>
    <mergeCell ref="AB49:AB50"/>
  </mergeCells>
  <printOptions horizontalCentered="1"/>
  <pageMargins left="0.7480314960629921" right="0.7480314960629921" top="0.984251968503937" bottom="0" header="0.4330708661417323" footer="0.2362204724409449"/>
  <pageSetup fitToHeight="1" fitToWidth="1" horizontalDpi="600" verticalDpi="600" orientation="portrait" paperSize="9" scale="53" r:id="rId2"/>
  <headerFooter alignWithMargins="0">
    <oddHeader>&amp;R&amp;"Arial,Bold"&amp;16BUS AND COACH TRAVEL</oddHead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B111"/>
  <sheetViews>
    <sheetView zoomScale="64" zoomScaleNormal="64" zoomScalePageLayoutView="0" workbookViewId="0" topLeftCell="A1">
      <selection activeCell="AF18" sqref="AF18"/>
    </sheetView>
  </sheetViews>
  <sheetFormatPr defaultColWidth="9.140625" defaultRowHeight="12.75"/>
  <cols>
    <col min="1" max="1" width="5.421875" style="16" customWidth="1"/>
    <col min="2" max="2" width="37.57421875" style="16" customWidth="1"/>
    <col min="3" max="11" width="10.00390625" style="16" hidden="1" customWidth="1"/>
    <col min="12" max="12" width="0.85546875" style="16" hidden="1" customWidth="1"/>
    <col min="13" max="13" width="7.8515625" style="16" hidden="1" customWidth="1"/>
    <col min="14" max="14" width="10.7109375" style="16" hidden="1" customWidth="1"/>
    <col min="15" max="15" width="17.28125" style="16" hidden="1" customWidth="1"/>
    <col min="16" max="16" width="14.8515625" style="16" hidden="1" customWidth="1"/>
    <col min="17" max="17" width="10.00390625" style="16" hidden="1" customWidth="1"/>
    <col min="18" max="18" width="11.28125" style="16" hidden="1" customWidth="1"/>
    <col min="19" max="20" width="11.28125" style="16" customWidth="1"/>
    <col min="21" max="23" width="11.140625" style="16" customWidth="1"/>
    <col min="24" max="26" width="11.28125" style="16" customWidth="1"/>
    <col min="27" max="27" width="2.57421875" style="16" customWidth="1"/>
    <col min="28" max="28" width="11.28125" style="16" customWidth="1"/>
    <col min="29" max="29" width="2.57421875" style="16" customWidth="1"/>
    <col min="30" max="30" width="12.00390625" style="16" customWidth="1"/>
    <col min="31" max="31" width="2.421875" style="16" customWidth="1"/>
    <col min="32" max="32" width="12.00390625" style="16" customWidth="1"/>
    <col min="33" max="33" width="9.00390625" style="21" customWidth="1"/>
    <col min="34" max="34" width="9.8515625" style="21" customWidth="1"/>
    <col min="35" max="35" width="14.57421875" style="16" hidden="1" customWidth="1"/>
    <col min="36" max="36" width="7.421875" style="16" hidden="1" customWidth="1"/>
    <col min="37" max="37" width="8.8515625" style="16" hidden="1" customWidth="1"/>
    <col min="38" max="38" width="3.8515625" style="16" hidden="1" customWidth="1"/>
    <col min="39" max="39" width="8.57421875" style="16" hidden="1" customWidth="1"/>
    <col min="40" max="40" width="4.00390625" style="16" hidden="1" customWidth="1"/>
    <col min="41" max="41" width="9.140625" style="16" customWidth="1"/>
    <col min="42" max="42" width="16.8515625" style="16" customWidth="1"/>
    <col min="43" max="16384" width="9.140625" style="16" customWidth="1"/>
  </cols>
  <sheetData>
    <row r="1" spans="1:39" s="15" customFormat="1" ht="19.5" customHeight="1">
      <c r="A1" s="15" t="s">
        <v>239</v>
      </c>
      <c r="R1" s="374"/>
      <c r="S1" s="374"/>
      <c r="T1" s="374"/>
      <c r="U1" s="374"/>
      <c r="V1" s="374"/>
      <c r="W1" s="374"/>
      <c r="X1" s="250"/>
      <c r="Y1" s="250"/>
      <c r="AI1" s="250"/>
      <c r="AJ1" s="250"/>
      <c r="AK1" s="250"/>
      <c r="AL1" s="250"/>
      <c r="AM1" s="250"/>
    </row>
    <row r="2" spans="1:40" ht="15" customHeight="1">
      <c r="A2" s="23"/>
      <c r="B2" s="23"/>
      <c r="C2" s="578" t="s">
        <v>192</v>
      </c>
      <c r="D2" s="578" t="s">
        <v>193</v>
      </c>
      <c r="E2" s="578" t="s">
        <v>194</v>
      </c>
      <c r="F2" s="578" t="s">
        <v>195</v>
      </c>
      <c r="G2" s="578" t="s">
        <v>196</v>
      </c>
      <c r="H2" s="578" t="s">
        <v>197</v>
      </c>
      <c r="I2" s="578" t="s">
        <v>198</v>
      </c>
      <c r="J2" s="578" t="s">
        <v>199</v>
      </c>
      <c r="K2" s="578" t="s">
        <v>200</v>
      </c>
      <c r="L2" s="578" t="s">
        <v>201</v>
      </c>
      <c r="M2" s="578" t="s">
        <v>202</v>
      </c>
      <c r="N2" s="578" t="s">
        <v>68</v>
      </c>
      <c r="O2" s="578" t="s">
        <v>69</v>
      </c>
      <c r="P2" s="578" t="s">
        <v>70</v>
      </c>
      <c r="Q2" s="578" t="s">
        <v>71</v>
      </c>
      <c r="R2" s="572" t="s">
        <v>72</v>
      </c>
      <c r="S2" s="566" t="s">
        <v>73</v>
      </c>
      <c r="T2" s="566" t="s">
        <v>74</v>
      </c>
      <c r="U2" s="566" t="s">
        <v>75</v>
      </c>
      <c r="V2" s="566" t="s">
        <v>76</v>
      </c>
      <c r="W2" s="566" t="s">
        <v>77</v>
      </c>
      <c r="X2" s="566" t="s">
        <v>78</v>
      </c>
      <c r="Y2" s="576" t="s">
        <v>79</v>
      </c>
      <c r="Z2" s="576" t="s">
        <v>182</v>
      </c>
      <c r="AA2" s="411"/>
      <c r="AB2" s="566" t="s">
        <v>301</v>
      </c>
      <c r="AC2" s="410"/>
      <c r="AD2" s="566" t="s">
        <v>342</v>
      </c>
      <c r="AE2" s="410"/>
      <c r="AF2" s="566" t="s">
        <v>426</v>
      </c>
      <c r="AG2" s="17" t="s">
        <v>80</v>
      </c>
      <c r="AH2" s="18"/>
      <c r="AL2" s="21"/>
      <c r="AM2" s="21"/>
      <c r="AN2" s="21"/>
    </row>
    <row r="3" spans="1:40" ht="16.5" thickBot="1">
      <c r="A3" s="24"/>
      <c r="B3" s="24"/>
      <c r="C3" s="579"/>
      <c r="D3" s="579"/>
      <c r="E3" s="579"/>
      <c r="F3" s="579"/>
      <c r="G3" s="579"/>
      <c r="H3" s="579"/>
      <c r="I3" s="579"/>
      <c r="J3" s="579"/>
      <c r="K3" s="579"/>
      <c r="L3" s="579"/>
      <c r="M3" s="579"/>
      <c r="N3" s="579"/>
      <c r="O3" s="579"/>
      <c r="P3" s="579"/>
      <c r="Q3" s="579"/>
      <c r="R3" s="573"/>
      <c r="S3" s="574"/>
      <c r="T3" s="574"/>
      <c r="U3" s="574"/>
      <c r="V3" s="574"/>
      <c r="W3" s="574"/>
      <c r="X3" s="574"/>
      <c r="Y3" s="577"/>
      <c r="Z3" s="577"/>
      <c r="AA3" s="412"/>
      <c r="AB3" s="567"/>
      <c r="AC3" s="413"/>
      <c r="AD3" s="567"/>
      <c r="AE3" s="413"/>
      <c r="AF3" s="567"/>
      <c r="AG3" s="19" t="s">
        <v>81</v>
      </c>
      <c r="AH3" s="25" t="s">
        <v>82</v>
      </c>
      <c r="AL3" s="21"/>
      <c r="AM3" s="21"/>
      <c r="AN3" s="21"/>
    </row>
    <row r="4" spans="1:40" ht="16.5" thickTop="1">
      <c r="A4" s="15" t="s">
        <v>101</v>
      </c>
      <c r="B4" s="15"/>
      <c r="C4" s="15"/>
      <c r="D4" s="15"/>
      <c r="E4" s="15"/>
      <c r="F4" s="15"/>
      <c r="G4" s="15"/>
      <c r="H4" s="15"/>
      <c r="I4" s="15"/>
      <c r="J4" s="15"/>
      <c r="K4" s="15"/>
      <c r="L4" s="15"/>
      <c r="M4" s="15"/>
      <c r="N4" s="15"/>
      <c r="O4" s="15"/>
      <c r="P4" s="15"/>
      <c r="Q4" s="15"/>
      <c r="R4" s="370"/>
      <c r="S4" s="370"/>
      <c r="T4" s="370"/>
      <c r="V4" s="26"/>
      <c r="Y4" s="26"/>
      <c r="AC4" s="26"/>
      <c r="AD4" s="26"/>
      <c r="AE4" s="26"/>
      <c r="AF4" s="26" t="s">
        <v>104</v>
      </c>
      <c r="AG4" s="27"/>
      <c r="AH4" s="28"/>
      <c r="AL4" s="21"/>
      <c r="AM4" s="21"/>
      <c r="AN4" s="21"/>
    </row>
    <row r="5" spans="1:40" ht="15.75">
      <c r="A5" s="375" t="s">
        <v>265</v>
      </c>
      <c r="B5" s="15"/>
      <c r="C5" s="15"/>
      <c r="D5" s="15"/>
      <c r="E5" s="15"/>
      <c r="F5" s="15"/>
      <c r="G5" s="15"/>
      <c r="H5" s="15"/>
      <c r="I5" s="15"/>
      <c r="J5" s="15"/>
      <c r="K5" s="15"/>
      <c r="L5" s="15"/>
      <c r="M5" s="15"/>
      <c r="N5" s="15"/>
      <c r="O5" s="15"/>
      <c r="P5" s="15"/>
      <c r="Q5" s="15"/>
      <c r="R5" s="370"/>
      <c r="S5" s="370"/>
      <c r="T5" s="370"/>
      <c r="V5" s="26"/>
      <c r="Y5" s="26"/>
      <c r="Z5" s="26"/>
      <c r="AA5" s="26"/>
      <c r="AB5" s="26"/>
      <c r="AC5" s="26"/>
      <c r="AD5" s="26"/>
      <c r="AE5" s="26"/>
      <c r="AF5" s="26"/>
      <c r="AG5" s="27"/>
      <c r="AH5" s="28"/>
      <c r="AL5" s="21"/>
      <c r="AM5" s="21"/>
      <c r="AN5" s="21"/>
    </row>
    <row r="6" spans="2:41" ht="15" customHeight="1">
      <c r="B6" s="30" t="s">
        <v>219</v>
      </c>
      <c r="C6" s="40">
        <v>236</v>
      </c>
      <c r="D6" s="40">
        <v>248</v>
      </c>
      <c r="E6" s="40">
        <v>261</v>
      </c>
      <c r="F6" s="40">
        <v>267</v>
      </c>
      <c r="G6" s="40">
        <v>279</v>
      </c>
      <c r="H6" s="40">
        <v>295</v>
      </c>
      <c r="I6" s="40">
        <v>293</v>
      </c>
      <c r="J6" s="40">
        <v>290</v>
      </c>
      <c r="K6" s="40">
        <v>296</v>
      </c>
      <c r="L6" s="40">
        <v>300</v>
      </c>
      <c r="M6" s="40">
        <v>312</v>
      </c>
      <c r="N6" s="40">
        <v>332</v>
      </c>
      <c r="O6" s="40">
        <v>321</v>
      </c>
      <c r="P6" s="40">
        <v>354</v>
      </c>
      <c r="Q6" s="91">
        <v>358</v>
      </c>
      <c r="R6" s="365">
        <v>274.280668842615</v>
      </c>
      <c r="S6" s="365">
        <v>296.775974306503</v>
      </c>
      <c r="T6" s="365">
        <v>297.62668001746897</v>
      </c>
      <c r="U6" s="371">
        <v>319.55293701606297</v>
      </c>
      <c r="V6" s="371">
        <v>336.715664840086</v>
      </c>
      <c r="W6" s="371">
        <v>330.872501067714</v>
      </c>
      <c r="X6" s="371">
        <v>328.999546800533</v>
      </c>
      <c r="Y6" s="20">
        <v>339.563876824782</v>
      </c>
      <c r="Z6" s="20">
        <v>350.69465115956</v>
      </c>
      <c r="AA6" s="20"/>
      <c r="AB6" s="20">
        <v>363.30922621466306</v>
      </c>
      <c r="AC6" s="20"/>
      <c r="AD6" s="20">
        <v>356.873773786037</v>
      </c>
      <c r="AE6" s="20"/>
      <c r="AF6" s="20">
        <v>369.674129114215</v>
      </c>
      <c r="AG6" s="405">
        <f>(AF6-AD6)/AD6*100</f>
        <v>3.5868019082434532</v>
      </c>
      <c r="AH6" s="376">
        <f>(AF6-X6)/X6*100</f>
        <v>12.363111958431471</v>
      </c>
      <c r="AL6" s="21"/>
      <c r="AM6" s="21"/>
      <c r="AN6" s="21"/>
      <c r="AO6" s="402"/>
    </row>
    <row r="7" spans="2:41" ht="15" customHeight="1">
      <c r="B7" s="30" t="s">
        <v>283</v>
      </c>
      <c r="C7" s="30"/>
      <c r="D7" s="30"/>
      <c r="E7" s="30"/>
      <c r="F7" s="30"/>
      <c r="G7" s="30"/>
      <c r="H7" s="30"/>
      <c r="I7" s="30"/>
      <c r="J7" s="30"/>
      <c r="K7" s="30"/>
      <c r="L7" s="30"/>
      <c r="M7" s="30"/>
      <c r="N7" s="30"/>
      <c r="O7" s="30"/>
      <c r="P7" s="30"/>
      <c r="Q7" s="30"/>
      <c r="R7" s="365">
        <v>2674.223511140762</v>
      </c>
      <c r="S7" s="365">
        <v>2844.973600780511</v>
      </c>
      <c r="T7" s="365">
        <v>2857.940041865626</v>
      </c>
      <c r="U7" s="33">
        <v>2973.868018750022</v>
      </c>
      <c r="V7" s="33">
        <v>3070.658560688188</v>
      </c>
      <c r="W7" s="33">
        <v>3158.095032395326</v>
      </c>
      <c r="X7" s="33">
        <v>3301.0864111686665</v>
      </c>
      <c r="Y7" s="32">
        <v>3444.3355610459607</v>
      </c>
      <c r="Z7" s="32">
        <v>3575.40965612262</v>
      </c>
      <c r="AA7" s="32"/>
      <c r="AB7" s="32">
        <v>3705.48893938732</v>
      </c>
      <c r="AC7" s="32"/>
      <c r="AD7" s="32">
        <v>3762.695359540764</v>
      </c>
      <c r="AE7" s="32"/>
      <c r="AF7" s="32">
        <v>3737.22059315601</v>
      </c>
      <c r="AG7" s="405">
        <f>(AF7-AD7)/AD7*100</f>
        <v>-0.6770350493605469</v>
      </c>
      <c r="AH7" s="376">
        <f>(AF7-X7)/X7*100</f>
        <v>13.211837791090764</v>
      </c>
      <c r="AL7" s="21"/>
      <c r="AM7" s="21"/>
      <c r="AN7" s="21"/>
      <c r="AO7" s="402"/>
    </row>
    <row r="8" spans="1:41" ht="15" customHeight="1">
      <c r="A8" s="375" t="s">
        <v>269</v>
      </c>
      <c r="B8" s="30"/>
      <c r="C8" s="30"/>
      <c r="D8" s="30"/>
      <c r="E8" s="30"/>
      <c r="F8" s="30"/>
      <c r="G8" s="30"/>
      <c r="H8" s="30"/>
      <c r="I8" s="30"/>
      <c r="J8" s="30"/>
      <c r="K8" s="30"/>
      <c r="L8" s="30"/>
      <c r="M8" s="30"/>
      <c r="N8" s="30"/>
      <c r="O8" s="30"/>
      <c r="P8" s="30"/>
      <c r="Q8" s="30"/>
      <c r="AG8" s="405"/>
      <c r="AH8" s="376"/>
      <c r="AL8" s="21"/>
      <c r="AM8" s="21"/>
      <c r="AN8" s="21"/>
      <c r="AO8" s="402"/>
    </row>
    <row r="9" spans="2:41" ht="15" customHeight="1">
      <c r="B9" s="30" t="s">
        <v>84</v>
      </c>
      <c r="C9" s="30"/>
      <c r="D9" s="30"/>
      <c r="E9" s="30"/>
      <c r="F9" s="30"/>
      <c r="G9" s="30"/>
      <c r="H9" s="30"/>
      <c r="I9" s="30"/>
      <c r="J9" s="30"/>
      <c r="K9" s="30"/>
      <c r="L9" s="30"/>
      <c r="M9" s="30"/>
      <c r="N9" s="30"/>
      <c r="O9" s="30"/>
      <c r="P9" s="30"/>
      <c r="Q9" s="30"/>
      <c r="R9" s="366">
        <f>R58</f>
        <v>184</v>
      </c>
      <c r="S9" s="463">
        <f>S58</f>
        <v>197</v>
      </c>
      <c r="T9" s="366">
        <f aca="true" t="shared" si="0" ref="T9:Z9">T57</f>
        <v>262</v>
      </c>
      <c r="U9" s="366">
        <f t="shared" si="0"/>
        <v>276</v>
      </c>
      <c r="V9" s="366">
        <f t="shared" si="0"/>
        <v>296</v>
      </c>
      <c r="W9" s="366">
        <f t="shared" si="0"/>
        <v>312</v>
      </c>
      <c r="X9" s="366">
        <f t="shared" si="0"/>
        <v>294.5</v>
      </c>
      <c r="Y9" s="366">
        <f t="shared" si="0"/>
        <v>299.13599999999997</v>
      </c>
      <c r="Z9" s="366">
        <f t="shared" si="0"/>
        <v>310.526</v>
      </c>
      <c r="AA9" s="445" t="s">
        <v>320</v>
      </c>
      <c r="AB9" s="366">
        <f>AB57</f>
        <v>298.95</v>
      </c>
      <c r="AC9" s="445" t="s">
        <v>320</v>
      </c>
      <c r="AD9" s="366">
        <f>AD57</f>
        <v>298.315</v>
      </c>
      <c r="AE9" s="366"/>
      <c r="AF9" s="366">
        <f>AF57</f>
        <v>301.402</v>
      </c>
      <c r="AG9" s="405">
        <f>(AF9-AD9)/AD9*100</f>
        <v>1.0348121951628275</v>
      </c>
      <c r="AH9" s="376">
        <f>(AF9-X9)/X9*100</f>
        <v>2.3436332767402335</v>
      </c>
      <c r="AL9" s="21"/>
      <c r="AM9" s="21"/>
      <c r="AN9" s="21"/>
      <c r="AO9" s="402"/>
    </row>
    <row r="10" spans="1:41" ht="15" customHeight="1">
      <c r="A10" s="375" t="s">
        <v>270</v>
      </c>
      <c r="B10" s="30"/>
      <c r="C10" s="30"/>
      <c r="D10" s="30"/>
      <c r="E10" s="30"/>
      <c r="F10" s="30"/>
      <c r="G10" s="30"/>
      <c r="H10" s="30"/>
      <c r="I10" s="30"/>
      <c r="J10" s="30"/>
      <c r="K10" s="30"/>
      <c r="L10" s="30"/>
      <c r="M10" s="30"/>
      <c r="N10" s="30"/>
      <c r="O10" s="30"/>
      <c r="P10" s="30"/>
      <c r="Q10" s="30"/>
      <c r="R10" s="365"/>
      <c r="S10" s="365"/>
      <c r="T10" s="365"/>
      <c r="U10" s="365"/>
      <c r="V10" s="365"/>
      <c r="W10" s="365"/>
      <c r="X10" s="365"/>
      <c r="Y10" s="365"/>
      <c r="Z10" s="365"/>
      <c r="AA10" s="365"/>
      <c r="AB10" s="365"/>
      <c r="AC10" s="365"/>
      <c r="AD10" s="365"/>
      <c r="AE10" s="365"/>
      <c r="AF10" s="365"/>
      <c r="AG10" s="405"/>
      <c r="AH10" s="376"/>
      <c r="AL10" s="21"/>
      <c r="AM10" s="21"/>
      <c r="AN10" s="21"/>
      <c r="AO10" s="402"/>
    </row>
    <row r="11" spans="2:41" ht="15" customHeight="1">
      <c r="B11" s="30" t="s">
        <v>84</v>
      </c>
      <c r="C11" s="30"/>
      <c r="D11" s="30"/>
      <c r="E11" s="30"/>
      <c r="F11" s="30"/>
      <c r="G11" s="30"/>
      <c r="H11" s="30"/>
      <c r="I11" s="30"/>
      <c r="J11" s="30"/>
      <c r="K11" s="30"/>
      <c r="L11" s="30"/>
      <c r="M11" s="30"/>
      <c r="N11" s="30"/>
      <c r="O11" s="30"/>
      <c r="P11" s="30"/>
      <c r="Q11" s="30"/>
      <c r="R11" s="365">
        <v>458</v>
      </c>
      <c r="S11" s="463">
        <f>S9+S6</f>
        <v>493.775974306503</v>
      </c>
      <c r="T11" s="365">
        <v>559</v>
      </c>
      <c r="U11" s="365">
        <v>597</v>
      </c>
      <c r="V11" s="366">
        <f>V9+V6</f>
        <v>632.715664840086</v>
      </c>
      <c r="W11" s="366">
        <f>W9+W6</f>
        <v>642.872501067714</v>
      </c>
      <c r="X11" s="366">
        <f>X9+X6</f>
        <v>623.4995468005329</v>
      </c>
      <c r="Y11" s="365">
        <v>640</v>
      </c>
      <c r="Z11" s="366">
        <f>Z9+Z6</f>
        <v>661.22065115956</v>
      </c>
      <c r="AA11" s="445" t="s">
        <v>320</v>
      </c>
      <c r="AB11" s="366">
        <f>AB9+AB6</f>
        <v>662.259226214663</v>
      </c>
      <c r="AC11" s="445" t="s">
        <v>320</v>
      </c>
      <c r="AD11" s="366">
        <f>AD9+AD6</f>
        <v>655.188773786037</v>
      </c>
      <c r="AE11" s="366"/>
      <c r="AF11" s="366">
        <f>AF9+AF6</f>
        <v>671.0761291142151</v>
      </c>
      <c r="AG11" s="405">
        <f>(AF11-AD11)/AD11*100</f>
        <v>2.424851579243684</v>
      </c>
      <c r="AH11" s="376">
        <f>(AF11-X11)/X11*100</f>
        <v>7.63057207624605</v>
      </c>
      <c r="AL11" s="21"/>
      <c r="AM11" s="21"/>
      <c r="AN11" s="21"/>
      <c r="AO11" s="402"/>
    </row>
    <row r="12" spans="1:41" ht="15" customHeight="1">
      <c r="A12" s="30"/>
      <c r="B12" s="30"/>
      <c r="C12" s="30"/>
      <c r="D12" s="30"/>
      <c r="E12" s="30"/>
      <c r="F12" s="30"/>
      <c r="G12" s="30"/>
      <c r="H12" s="30"/>
      <c r="I12" s="30"/>
      <c r="J12" s="30"/>
      <c r="K12" s="30"/>
      <c r="L12" s="30"/>
      <c r="M12" s="30"/>
      <c r="N12" s="30"/>
      <c r="O12" s="30"/>
      <c r="P12" s="30"/>
      <c r="Q12" s="30"/>
      <c r="R12" s="370"/>
      <c r="S12" s="370"/>
      <c r="T12" s="370"/>
      <c r="U12" s="370"/>
      <c r="V12" s="370"/>
      <c r="W12" s="370"/>
      <c r="X12" s="370"/>
      <c r="Y12" s="32"/>
      <c r="AG12" s="405"/>
      <c r="AH12" s="376"/>
      <c r="AL12" s="21"/>
      <c r="AM12" s="21"/>
      <c r="AN12" s="21"/>
      <c r="AO12" s="402"/>
    </row>
    <row r="13" spans="1:41" ht="15" customHeight="1">
      <c r="A13" s="29" t="s">
        <v>435</v>
      </c>
      <c r="B13" s="34"/>
      <c r="C13" s="34"/>
      <c r="D13" s="34"/>
      <c r="E13" s="34"/>
      <c r="F13" s="34"/>
      <c r="G13" s="34"/>
      <c r="H13" s="34"/>
      <c r="I13" s="34"/>
      <c r="J13" s="34"/>
      <c r="K13" s="34"/>
      <c r="L13" s="34"/>
      <c r="M13" s="34"/>
      <c r="N13" s="34"/>
      <c r="O13" s="34"/>
      <c r="P13" s="34"/>
      <c r="Q13" s="34"/>
      <c r="R13" s="370"/>
      <c r="S13" s="370"/>
      <c r="T13" s="370"/>
      <c r="U13" s="370"/>
      <c r="V13" s="370"/>
      <c r="W13" s="370"/>
      <c r="X13" s="370"/>
      <c r="Y13" s="402"/>
      <c r="AG13" s="405"/>
      <c r="AH13" s="376"/>
      <c r="AL13" s="21"/>
      <c r="AM13" s="21"/>
      <c r="AN13" s="21"/>
      <c r="AO13" s="402"/>
    </row>
    <row r="14" spans="1:41" ht="15" customHeight="1">
      <c r="A14" s="375" t="s">
        <v>265</v>
      </c>
      <c r="B14" s="34"/>
      <c r="C14" s="34"/>
      <c r="D14" s="34"/>
      <c r="E14" s="34"/>
      <c r="F14" s="34"/>
      <c r="G14" s="34"/>
      <c r="H14" s="34"/>
      <c r="I14" s="34"/>
      <c r="J14" s="34"/>
      <c r="K14" s="34"/>
      <c r="L14" s="34"/>
      <c r="M14" s="34"/>
      <c r="N14" s="34"/>
      <c r="O14" s="34"/>
      <c r="P14" s="34"/>
      <c r="Q14" s="34"/>
      <c r="R14" s="370"/>
      <c r="S14" s="370"/>
      <c r="T14" s="370"/>
      <c r="U14" s="370"/>
      <c r="V14" s="370"/>
      <c r="W14" s="370"/>
      <c r="X14" s="370"/>
      <c r="Y14" s="32"/>
      <c r="AG14" s="405"/>
      <c r="AH14" s="376"/>
      <c r="AL14" s="21"/>
      <c r="AM14" s="21"/>
      <c r="AN14" s="21"/>
      <c r="AO14" s="402"/>
    </row>
    <row r="15" spans="2:41" ht="15" customHeight="1">
      <c r="B15" s="30" t="s">
        <v>84</v>
      </c>
      <c r="C15" s="376">
        <f aca="true" t="shared" si="1" ref="C15:Q15">ROUND(C6*($Z$31/C31),1)</f>
        <v>441.8</v>
      </c>
      <c r="D15" s="376">
        <f t="shared" si="1"/>
        <v>428.6</v>
      </c>
      <c r="E15" s="376">
        <f t="shared" si="1"/>
        <v>426.4</v>
      </c>
      <c r="F15" s="376">
        <f t="shared" si="1"/>
        <v>425.1</v>
      </c>
      <c r="G15" s="376">
        <f t="shared" si="1"/>
        <v>434</v>
      </c>
      <c r="H15" s="376">
        <f t="shared" si="1"/>
        <v>453.5</v>
      </c>
      <c r="I15" s="376">
        <f t="shared" si="1"/>
        <v>437.2</v>
      </c>
      <c r="J15" s="376">
        <f t="shared" si="1"/>
        <v>415.5</v>
      </c>
      <c r="K15" s="376">
        <f t="shared" si="1"/>
        <v>417.6</v>
      </c>
      <c r="L15" s="376">
        <f t="shared" si="1"/>
        <v>415.3</v>
      </c>
      <c r="M15" s="376">
        <f t="shared" si="1"/>
        <v>428.4</v>
      </c>
      <c r="N15" s="376">
        <f t="shared" si="1"/>
        <v>445.5</v>
      </c>
      <c r="O15" s="376">
        <f t="shared" si="1"/>
        <v>424.9</v>
      </c>
      <c r="P15" s="376">
        <f t="shared" si="1"/>
        <v>456.6</v>
      </c>
      <c r="Q15" s="416">
        <f t="shared" si="1"/>
        <v>450.1</v>
      </c>
      <c r="R15" s="403">
        <f>ROUND(R6*($AD$31/R$31),1)</f>
        <v>345</v>
      </c>
      <c r="S15" s="403">
        <f aca="true" t="shared" si="2" ref="S15:Y15">ROUND(S6*($AF$31/S$31),1)</f>
        <v>356.2</v>
      </c>
      <c r="T15" s="403">
        <f t="shared" si="2"/>
        <v>346.7</v>
      </c>
      <c r="U15" s="403">
        <f t="shared" si="2"/>
        <v>363.5</v>
      </c>
      <c r="V15" s="403">
        <f t="shared" si="2"/>
        <v>372.8</v>
      </c>
      <c r="W15" s="403">
        <f t="shared" si="2"/>
        <v>361.4</v>
      </c>
      <c r="X15" s="403">
        <f t="shared" si="2"/>
        <v>352.9</v>
      </c>
      <c r="Y15" s="403">
        <f t="shared" si="2"/>
        <v>359.2</v>
      </c>
      <c r="Z15" s="403">
        <f>ROUND(Z6*($AF$31/Z$31),1)</f>
        <v>363.4</v>
      </c>
      <c r="AA15" s="403"/>
      <c r="AB15" s="403">
        <f>ROUND(AB6*($AF$31/AB$31),1)</f>
        <v>370.3</v>
      </c>
      <c r="AC15" s="403"/>
      <c r="AD15" s="403">
        <f>ROUND(AD6*($AF$31/AD$31),1)</f>
        <v>358.4</v>
      </c>
      <c r="AE15" s="403"/>
      <c r="AF15" s="403">
        <f>ROUND(AF6*($AF$31/AF$31),1)</f>
        <v>369.7</v>
      </c>
      <c r="AG15" s="405">
        <f>(AF15-AD15)/AD15*100</f>
        <v>3.152901785714289</v>
      </c>
      <c r="AH15" s="376">
        <f>(AF15-X15)/X15*100</f>
        <v>4.760555398129785</v>
      </c>
      <c r="AL15" s="21"/>
      <c r="AM15" s="21"/>
      <c r="AN15" s="21"/>
      <c r="AO15" s="402"/>
    </row>
    <row r="16" spans="2:41" ht="15" customHeight="1">
      <c r="B16" s="30" t="s">
        <v>85</v>
      </c>
      <c r="C16" s="30"/>
      <c r="D16" s="30"/>
      <c r="E16" s="30"/>
      <c r="F16" s="30"/>
      <c r="G16" s="30"/>
      <c r="H16" s="30"/>
      <c r="I16" s="30"/>
      <c r="J16" s="30"/>
      <c r="K16" s="30"/>
      <c r="L16" s="30"/>
      <c r="M16" s="30"/>
      <c r="N16" s="30"/>
      <c r="O16" s="30"/>
      <c r="P16" s="30"/>
      <c r="Q16" s="30"/>
      <c r="R16" s="403">
        <f>ROUND(R7*($AD$31/R$31),1)</f>
        <v>3363.7</v>
      </c>
      <c r="S16" s="403">
        <f aca="true" t="shared" si="3" ref="S16:Y16">ROUND(S7*($AF$31/S$31),1)</f>
        <v>3414.6</v>
      </c>
      <c r="T16" s="403">
        <f t="shared" si="3"/>
        <v>3329.3</v>
      </c>
      <c r="U16" s="403">
        <f t="shared" si="3"/>
        <v>3382.4</v>
      </c>
      <c r="V16" s="403">
        <f t="shared" si="3"/>
        <v>3400.1</v>
      </c>
      <c r="W16" s="403">
        <f t="shared" si="3"/>
        <v>3449.4</v>
      </c>
      <c r="X16" s="403">
        <f t="shared" si="3"/>
        <v>3540.9</v>
      </c>
      <c r="Y16" s="403">
        <f t="shared" si="3"/>
        <v>3643.9</v>
      </c>
      <c r="Z16" s="403">
        <f>ROUND(Z7*($AF$31/Z$31),1)</f>
        <v>3704.8</v>
      </c>
      <c r="AA16" s="403"/>
      <c r="AB16" s="403">
        <f>ROUND(AB7*($AF$31/AB$31),1)</f>
        <v>3777.3</v>
      </c>
      <c r="AC16" s="403"/>
      <c r="AD16" s="403">
        <f>ROUND(AD7*($AF$31/AD$31),1)</f>
        <v>3779.3</v>
      </c>
      <c r="AE16" s="403"/>
      <c r="AF16" s="403">
        <f>ROUND(AF7*($AF$31/AF$31),1)</f>
        <v>3737.2</v>
      </c>
      <c r="AG16" s="405">
        <f>(AF16-AD16)/AD16*100</f>
        <v>-1.1139629031831388</v>
      </c>
      <c r="AH16" s="376">
        <f>(AF16-X16)/X16*100</f>
        <v>5.543788302408984</v>
      </c>
      <c r="AL16" s="21"/>
      <c r="AM16" s="21"/>
      <c r="AN16" s="21"/>
      <c r="AO16" s="402"/>
    </row>
    <row r="17" spans="1:42" ht="15" customHeight="1">
      <c r="A17" s="375" t="s">
        <v>269</v>
      </c>
      <c r="B17" s="30"/>
      <c r="C17" s="30"/>
      <c r="D17" s="30"/>
      <c r="E17" s="30"/>
      <c r="F17" s="30"/>
      <c r="G17" s="30"/>
      <c r="H17" s="30"/>
      <c r="I17" s="30"/>
      <c r="J17" s="30"/>
      <c r="K17" s="30"/>
      <c r="L17" s="30"/>
      <c r="M17" s="30"/>
      <c r="N17" s="30"/>
      <c r="O17" s="30"/>
      <c r="P17" s="30"/>
      <c r="Q17" s="30"/>
      <c r="R17" s="33"/>
      <c r="S17" s="33"/>
      <c r="T17" s="33"/>
      <c r="U17" s="14"/>
      <c r="V17" s="14"/>
      <c r="W17" s="14"/>
      <c r="X17" s="14"/>
      <c r="Y17" s="32"/>
      <c r="AG17" s="405"/>
      <c r="AH17" s="376"/>
      <c r="AL17" s="21"/>
      <c r="AM17" s="21"/>
      <c r="AN17" s="21"/>
      <c r="AO17" s="402"/>
      <c r="AP17" s="401" t="s">
        <v>305</v>
      </c>
    </row>
    <row r="18" spans="2:41" ht="15" customHeight="1">
      <c r="B18" s="30" t="s">
        <v>84</v>
      </c>
      <c r="C18" s="30"/>
      <c r="D18" s="30"/>
      <c r="E18" s="30"/>
      <c r="F18" s="30"/>
      <c r="G18" s="30"/>
      <c r="H18" s="30"/>
      <c r="I18" s="30"/>
      <c r="J18" s="30"/>
      <c r="K18" s="30"/>
      <c r="L18" s="30"/>
      <c r="M18" s="30"/>
      <c r="N18" s="30"/>
      <c r="O18" s="30"/>
      <c r="P18" s="30"/>
      <c r="Q18" s="30"/>
      <c r="R18" s="367">
        <f>R87</f>
        <v>231.4</v>
      </c>
      <c r="S18" s="463">
        <f>S87</f>
        <v>236.4</v>
      </c>
      <c r="T18" s="366">
        <f aca="true" t="shared" si="4" ref="T18:Z18">T86</f>
        <v>305.2</v>
      </c>
      <c r="U18" s="366">
        <f t="shared" si="4"/>
        <v>313.9</v>
      </c>
      <c r="V18" s="366">
        <f t="shared" si="4"/>
        <v>327.8</v>
      </c>
      <c r="W18" s="366">
        <f t="shared" si="4"/>
        <v>340.8</v>
      </c>
      <c r="X18" s="366">
        <f t="shared" si="4"/>
        <v>315.9</v>
      </c>
      <c r="Y18" s="366">
        <f t="shared" si="4"/>
        <v>316.5</v>
      </c>
      <c r="Z18" s="366">
        <f t="shared" si="4"/>
        <v>321.8</v>
      </c>
      <c r="AA18" s="445" t="s">
        <v>320</v>
      </c>
      <c r="AB18" s="366">
        <f>AB86</f>
        <v>304.7</v>
      </c>
      <c r="AC18" s="445" t="s">
        <v>320</v>
      </c>
      <c r="AD18" s="366">
        <f>AD86</f>
        <v>299.6</v>
      </c>
      <c r="AE18" s="366"/>
      <c r="AF18" s="366">
        <f>AF86</f>
        <v>301.4</v>
      </c>
      <c r="AG18" s="405">
        <f>(AF18-AD18)/AD18*100</f>
        <v>0.6008010680907725</v>
      </c>
      <c r="AH18" s="376">
        <f>(AF18-X18)/X18*100</f>
        <v>-4.590060145615701</v>
      </c>
      <c r="AL18" s="21"/>
      <c r="AM18" s="21"/>
      <c r="AN18" s="21"/>
      <c r="AO18" s="402"/>
    </row>
    <row r="19" spans="1:41" ht="15" customHeight="1">
      <c r="A19" s="375" t="s">
        <v>270</v>
      </c>
      <c r="B19" s="30"/>
      <c r="C19" s="30"/>
      <c r="D19" s="30"/>
      <c r="E19" s="30"/>
      <c r="F19" s="30"/>
      <c r="G19" s="30"/>
      <c r="H19" s="30"/>
      <c r="I19" s="30"/>
      <c r="J19" s="30"/>
      <c r="K19" s="30"/>
      <c r="L19" s="30"/>
      <c r="M19" s="30"/>
      <c r="N19" s="30"/>
      <c r="O19" s="30"/>
      <c r="P19" s="30"/>
      <c r="Q19" s="30"/>
      <c r="R19" s="33"/>
      <c r="S19" s="33"/>
      <c r="T19" s="33"/>
      <c r="U19" s="14"/>
      <c r="V19" s="14"/>
      <c r="W19" s="14"/>
      <c r="X19" s="14"/>
      <c r="Y19" s="32"/>
      <c r="AG19" s="405"/>
      <c r="AH19" s="376"/>
      <c r="AL19" s="21"/>
      <c r="AM19" s="21"/>
      <c r="AN19" s="21"/>
      <c r="AO19" s="402"/>
    </row>
    <row r="20" spans="1:41" ht="15" customHeight="1" thickBot="1">
      <c r="A20" s="22"/>
      <c r="B20" s="377" t="s">
        <v>84</v>
      </c>
      <c r="C20" s="377"/>
      <c r="D20" s="377"/>
      <c r="E20" s="377"/>
      <c r="F20" s="377"/>
      <c r="G20" s="377"/>
      <c r="H20" s="377"/>
      <c r="I20" s="377"/>
      <c r="J20" s="377"/>
      <c r="K20" s="377"/>
      <c r="L20" s="377"/>
      <c r="M20" s="377"/>
      <c r="N20" s="377"/>
      <c r="O20" s="377"/>
      <c r="P20" s="377"/>
      <c r="Q20" s="377"/>
      <c r="R20" s="368">
        <f aca="true" t="shared" si="5" ref="R20:Z20">R18+R15</f>
        <v>576.4</v>
      </c>
      <c r="S20" s="464">
        <f t="shared" si="5"/>
        <v>592.6</v>
      </c>
      <c r="T20" s="368">
        <f t="shared" si="5"/>
        <v>651.9</v>
      </c>
      <c r="U20" s="368">
        <f t="shared" si="5"/>
        <v>677.4</v>
      </c>
      <c r="V20" s="368">
        <f t="shared" si="5"/>
        <v>700.6</v>
      </c>
      <c r="W20" s="368">
        <f t="shared" si="5"/>
        <v>702.2</v>
      </c>
      <c r="X20" s="368">
        <f t="shared" si="5"/>
        <v>668.8</v>
      </c>
      <c r="Y20" s="368">
        <f t="shared" si="5"/>
        <v>675.7</v>
      </c>
      <c r="Z20" s="368">
        <f t="shared" si="5"/>
        <v>685.2</v>
      </c>
      <c r="AA20" s="446" t="s">
        <v>320</v>
      </c>
      <c r="AB20" s="368">
        <f>AB18+AB15</f>
        <v>675</v>
      </c>
      <c r="AC20" s="446" t="s">
        <v>320</v>
      </c>
      <c r="AD20" s="368">
        <f>AD18+AD15</f>
        <v>658</v>
      </c>
      <c r="AE20" s="368"/>
      <c r="AF20" s="507">
        <f>AF18+AF15</f>
        <v>671.0999999999999</v>
      </c>
      <c r="AG20" s="406">
        <f>(AF20-AD20)/AD20*100</f>
        <v>1.9908814589665516</v>
      </c>
      <c r="AH20" s="404">
        <f>(AF20-X20)/X20*100</f>
        <v>0.3438995215310937</v>
      </c>
      <c r="AL20" s="21"/>
      <c r="AM20" s="21"/>
      <c r="AN20" s="21"/>
      <c r="AO20" s="402"/>
    </row>
    <row r="21" spans="1:41" ht="15" customHeight="1">
      <c r="A21" s="81" t="s">
        <v>311</v>
      </c>
      <c r="B21" s="30"/>
      <c r="C21" s="30"/>
      <c r="D21" s="30"/>
      <c r="E21" s="30"/>
      <c r="F21" s="30"/>
      <c r="G21" s="30"/>
      <c r="H21" s="30"/>
      <c r="I21" s="30"/>
      <c r="J21" s="30"/>
      <c r="K21" s="30"/>
      <c r="L21" s="30"/>
      <c r="M21" s="30"/>
      <c r="N21" s="30"/>
      <c r="O21" s="30"/>
      <c r="P21" s="30"/>
      <c r="Q21" s="30"/>
      <c r="R21" s="367"/>
      <c r="S21" s="367"/>
      <c r="T21" s="367"/>
      <c r="U21" s="367"/>
      <c r="V21" s="367"/>
      <c r="W21" s="367"/>
      <c r="X21" s="367"/>
      <c r="Y21" s="367"/>
      <c r="Z21" s="367"/>
      <c r="AA21" s="367"/>
      <c r="AB21" s="367"/>
      <c r="AC21" s="367"/>
      <c r="AD21" s="367"/>
      <c r="AE21" s="367"/>
      <c r="AF21" s="367"/>
      <c r="AG21" s="376"/>
      <c r="AH21" s="376"/>
      <c r="AL21" s="21"/>
      <c r="AM21" s="21"/>
      <c r="AN21" s="21"/>
      <c r="AO21" s="402"/>
    </row>
    <row r="22" spans="1:39" ht="15">
      <c r="A22" s="571" t="s">
        <v>266</v>
      </c>
      <c r="B22" s="571"/>
      <c r="C22" s="571"/>
      <c r="D22" s="571"/>
      <c r="E22" s="571"/>
      <c r="F22" s="571"/>
      <c r="G22" s="571"/>
      <c r="H22" s="571"/>
      <c r="I22" s="571"/>
      <c r="J22" s="571"/>
      <c r="K22" s="571"/>
      <c r="L22" s="571"/>
      <c r="M22" s="571"/>
      <c r="N22" s="571"/>
      <c r="O22" s="571"/>
      <c r="P22" s="571"/>
      <c r="Q22" s="571"/>
      <c r="R22" s="571"/>
      <c r="S22" s="571"/>
      <c r="T22" s="571"/>
      <c r="U22" s="571"/>
      <c r="V22" s="571"/>
      <c r="W22" s="571"/>
      <c r="X22" s="571"/>
      <c r="Y22" s="571"/>
      <c r="AG22" s="16"/>
      <c r="AH22" s="16"/>
      <c r="AI22" s="21"/>
      <c r="AJ22" s="21"/>
      <c r="AK22" s="21"/>
      <c r="AL22" s="21"/>
      <c r="AM22" s="21"/>
    </row>
    <row r="23" spans="1:39" ht="27" customHeight="1">
      <c r="A23" s="571" t="s">
        <v>267</v>
      </c>
      <c r="B23" s="575"/>
      <c r="C23" s="575"/>
      <c r="D23" s="575"/>
      <c r="E23" s="575"/>
      <c r="F23" s="575"/>
      <c r="G23" s="575"/>
      <c r="H23" s="575"/>
      <c r="I23" s="575"/>
      <c r="J23" s="575"/>
      <c r="K23" s="575"/>
      <c r="L23" s="575"/>
      <c r="M23" s="575"/>
      <c r="N23" s="575"/>
      <c r="O23" s="575"/>
      <c r="P23" s="575"/>
      <c r="Q23" s="575"/>
      <c r="R23" s="575"/>
      <c r="S23" s="575"/>
      <c r="T23" s="575"/>
      <c r="U23" s="575"/>
      <c r="V23" s="575"/>
      <c r="W23" s="575"/>
      <c r="X23" s="575"/>
      <c r="Y23" s="575"/>
      <c r="Z23" s="575"/>
      <c r="AA23" s="575"/>
      <c r="AB23" s="575"/>
      <c r="AC23" s="575"/>
      <c r="AD23" s="575"/>
      <c r="AE23" s="575"/>
      <c r="AF23" s="575"/>
      <c r="AG23" s="575"/>
      <c r="AH23" s="16"/>
      <c r="AI23" s="21"/>
      <c r="AJ23" s="21"/>
      <c r="AK23" s="21"/>
      <c r="AL23" s="21"/>
      <c r="AM23" s="21"/>
    </row>
    <row r="24" spans="1:39" ht="27" customHeight="1">
      <c r="A24" s="571" t="s">
        <v>268</v>
      </c>
      <c r="B24" s="571"/>
      <c r="C24" s="571"/>
      <c r="D24" s="571"/>
      <c r="E24" s="571"/>
      <c r="F24" s="571"/>
      <c r="G24" s="571"/>
      <c r="H24" s="571"/>
      <c r="I24" s="571"/>
      <c r="J24" s="571"/>
      <c r="K24" s="571"/>
      <c r="L24" s="571"/>
      <c r="M24" s="571"/>
      <c r="N24" s="571"/>
      <c r="O24" s="571"/>
      <c r="P24" s="571"/>
      <c r="Q24" s="571"/>
      <c r="R24" s="571"/>
      <c r="S24" s="571"/>
      <c r="T24" s="571"/>
      <c r="U24" s="571"/>
      <c r="V24" s="571"/>
      <c r="W24" s="571"/>
      <c r="X24" s="571"/>
      <c r="Y24" s="571"/>
      <c r="Z24" s="571"/>
      <c r="AA24" s="571"/>
      <c r="AB24" s="571"/>
      <c r="AC24" s="571"/>
      <c r="AD24" s="571"/>
      <c r="AE24" s="571"/>
      <c r="AF24" s="571"/>
      <c r="AG24" s="571"/>
      <c r="AH24" s="571"/>
      <c r="AI24" s="21"/>
      <c r="AJ24" s="21"/>
      <c r="AK24" s="21"/>
      <c r="AL24" s="21"/>
      <c r="AM24" s="21"/>
    </row>
    <row r="25" spans="1:39" ht="27" customHeight="1">
      <c r="A25" s="571" t="s">
        <v>274</v>
      </c>
      <c r="B25" s="571"/>
      <c r="C25" s="571"/>
      <c r="D25" s="571"/>
      <c r="E25" s="571"/>
      <c r="F25" s="571"/>
      <c r="G25" s="571"/>
      <c r="H25" s="571"/>
      <c r="I25" s="571"/>
      <c r="J25" s="571"/>
      <c r="K25" s="571"/>
      <c r="L25" s="571"/>
      <c r="M25" s="571"/>
      <c r="N25" s="571"/>
      <c r="O25" s="571"/>
      <c r="P25" s="571"/>
      <c r="Q25" s="571"/>
      <c r="R25" s="571"/>
      <c r="S25" s="571"/>
      <c r="T25" s="571"/>
      <c r="U25" s="571"/>
      <c r="V25" s="571"/>
      <c r="W25" s="571"/>
      <c r="X25" s="571"/>
      <c r="Y25" s="571"/>
      <c r="Z25" s="571"/>
      <c r="AA25" s="571"/>
      <c r="AB25" s="571"/>
      <c r="AC25" s="571"/>
      <c r="AD25" s="571"/>
      <c r="AE25" s="571"/>
      <c r="AF25" s="571"/>
      <c r="AG25" s="571"/>
      <c r="AH25" s="571"/>
      <c r="AI25" s="21"/>
      <c r="AJ25" s="21"/>
      <c r="AK25" s="21"/>
      <c r="AL25" s="21"/>
      <c r="AM25" s="21"/>
    </row>
    <row r="26" spans="1:39" ht="15" customHeight="1">
      <c r="A26" s="36" t="s">
        <v>282</v>
      </c>
      <c r="B26" s="378"/>
      <c r="C26" s="378"/>
      <c r="D26" s="378"/>
      <c r="E26" s="378"/>
      <c r="F26" s="378"/>
      <c r="G26" s="378"/>
      <c r="H26" s="378"/>
      <c r="I26" s="378"/>
      <c r="J26" s="378"/>
      <c r="K26" s="378"/>
      <c r="L26" s="378"/>
      <c r="M26" s="378"/>
      <c r="N26" s="378"/>
      <c r="O26" s="378"/>
      <c r="P26" s="378"/>
      <c r="Q26" s="378"/>
      <c r="R26" s="379"/>
      <c r="S26" s="379"/>
      <c r="T26" s="379"/>
      <c r="U26" s="379"/>
      <c r="V26" s="379"/>
      <c r="W26" s="379"/>
      <c r="X26" s="380"/>
      <c r="Y26" s="380"/>
      <c r="AG26" s="16"/>
      <c r="AH26" s="16"/>
      <c r="AI26" s="21"/>
      <c r="AJ26" s="21"/>
      <c r="AK26" s="21"/>
      <c r="AL26" s="21"/>
      <c r="AM26" s="21"/>
    </row>
    <row r="27" spans="1:39" ht="15" customHeight="1">
      <c r="A27" s="36" t="s">
        <v>319</v>
      </c>
      <c r="B27" s="378"/>
      <c r="C27" s="378"/>
      <c r="D27" s="378"/>
      <c r="E27" s="378"/>
      <c r="F27" s="378"/>
      <c r="G27" s="378"/>
      <c r="H27" s="378"/>
      <c r="I27" s="378"/>
      <c r="J27" s="378"/>
      <c r="K27" s="378"/>
      <c r="L27" s="378"/>
      <c r="M27" s="378"/>
      <c r="N27" s="378"/>
      <c r="O27" s="378"/>
      <c r="P27" s="378"/>
      <c r="Q27" s="378"/>
      <c r="R27" s="379"/>
      <c r="S27" s="379"/>
      <c r="T27" s="379"/>
      <c r="U27" s="379"/>
      <c r="V27" s="379"/>
      <c r="W27" s="379"/>
      <c r="X27" s="380"/>
      <c r="Y27" s="380"/>
      <c r="AG27" s="16"/>
      <c r="AH27" s="16"/>
      <c r="AI27" s="21"/>
      <c r="AJ27" s="21"/>
      <c r="AK27" s="21"/>
      <c r="AL27" s="21"/>
      <c r="AM27" s="21"/>
    </row>
    <row r="28" spans="1:39" ht="15" customHeight="1">
      <c r="A28" s="36" t="s">
        <v>310</v>
      </c>
      <c r="B28" s="378"/>
      <c r="C28" s="378"/>
      <c r="D28" s="378"/>
      <c r="E28" s="378"/>
      <c r="F28" s="378"/>
      <c r="G28" s="378"/>
      <c r="H28" s="378"/>
      <c r="I28" s="378"/>
      <c r="J28" s="378"/>
      <c r="K28" s="378"/>
      <c r="L28" s="378"/>
      <c r="M28" s="378"/>
      <c r="N28" s="378"/>
      <c r="O28" s="378"/>
      <c r="P28" s="378"/>
      <c r="Q28" s="378"/>
      <c r="R28" s="379"/>
      <c r="S28" s="379"/>
      <c r="T28" s="379"/>
      <c r="U28" s="379"/>
      <c r="V28" s="379"/>
      <c r="W28" s="379"/>
      <c r="X28" s="380"/>
      <c r="Y28" s="380"/>
      <c r="AG28" s="16"/>
      <c r="AH28" s="16"/>
      <c r="AI28" s="21"/>
      <c r="AJ28" s="21"/>
      <c r="AK28" s="21"/>
      <c r="AL28" s="21"/>
      <c r="AM28" s="21"/>
    </row>
    <row r="29" spans="1:42" ht="15" customHeight="1">
      <c r="A29" s="36"/>
      <c r="B29" s="378"/>
      <c r="C29" s="378"/>
      <c r="D29" s="378"/>
      <c r="E29" s="378"/>
      <c r="F29" s="378"/>
      <c r="G29" s="378"/>
      <c r="H29" s="378"/>
      <c r="I29" s="378"/>
      <c r="J29" s="378"/>
      <c r="K29" s="378"/>
      <c r="L29" s="378"/>
      <c r="M29" s="378"/>
      <c r="N29" s="378"/>
      <c r="O29" s="378"/>
      <c r="P29" s="378"/>
      <c r="Q29" s="378"/>
      <c r="R29" s="379"/>
      <c r="S29" s="379"/>
      <c r="T29" s="379"/>
      <c r="U29" s="379"/>
      <c r="V29" s="379"/>
      <c r="W29" s="379"/>
      <c r="X29" s="380"/>
      <c r="Y29" s="380"/>
      <c r="AG29" s="16"/>
      <c r="AH29" s="16"/>
      <c r="AI29" s="21"/>
      <c r="AJ29" s="21"/>
      <c r="AK29" s="21"/>
      <c r="AL29" s="21"/>
      <c r="AM29" s="21"/>
      <c r="AP29" s="401" t="s">
        <v>383</v>
      </c>
    </row>
    <row r="30" spans="1:39" ht="15" customHeight="1" hidden="1">
      <c r="A30" s="36"/>
      <c r="B30" s="378"/>
      <c r="C30" s="378"/>
      <c r="D30" s="378"/>
      <c r="E30" s="378"/>
      <c r="F30" s="378"/>
      <c r="G30" s="378"/>
      <c r="H30" s="378"/>
      <c r="I30" s="378"/>
      <c r="J30" s="378"/>
      <c r="K30" s="378"/>
      <c r="L30" s="378"/>
      <c r="M30" s="378"/>
      <c r="N30" s="378"/>
      <c r="O30" s="378"/>
      <c r="P30" s="378"/>
      <c r="Q30" s="378"/>
      <c r="R30" s="379"/>
      <c r="S30" s="379"/>
      <c r="T30" s="379"/>
      <c r="U30" s="379"/>
      <c r="V30" s="379"/>
      <c r="W30" s="379"/>
      <c r="X30" s="380"/>
      <c r="Y30" s="380"/>
      <c r="AG30" s="16"/>
      <c r="AH30" s="16"/>
      <c r="AI30" s="21"/>
      <c r="AJ30" s="21"/>
      <c r="AK30" s="21"/>
      <c r="AL30" s="21"/>
      <c r="AM30" s="21"/>
    </row>
    <row r="31" spans="1:39" ht="0.75" customHeight="1">
      <c r="A31" s="36" t="s">
        <v>434</v>
      </c>
      <c r="B31" s="378"/>
      <c r="C31" s="506">
        <v>51.553</v>
      </c>
      <c r="D31" s="506">
        <v>55.838</v>
      </c>
      <c r="E31" s="506">
        <v>59.067</v>
      </c>
      <c r="F31" s="506">
        <v>60.613</v>
      </c>
      <c r="G31" s="506">
        <v>62.042</v>
      </c>
      <c r="H31" s="506">
        <v>62.776</v>
      </c>
      <c r="I31" s="506">
        <v>64.671</v>
      </c>
      <c r="J31" s="506">
        <v>67.361</v>
      </c>
      <c r="K31" s="506">
        <v>68.413</v>
      </c>
      <c r="L31" s="506">
        <v>69.715</v>
      </c>
      <c r="M31" s="506">
        <v>70.293</v>
      </c>
      <c r="N31" s="506">
        <v>71.926</v>
      </c>
      <c r="O31" s="506">
        <v>72.913</v>
      </c>
      <c r="P31" s="506">
        <v>74.819</v>
      </c>
      <c r="Q31" s="506">
        <v>76.761</v>
      </c>
      <c r="R31" s="505">
        <v>79.154</v>
      </c>
      <c r="S31" s="379">
        <v>83.317</v>
      </c>
      <c r="T31" s="379">
        <v>85.843</v>
      </c>
      <c r="U31" s="379">
        <v>87.922</v>
      </c>
      <c r="V31" s="379">
        <v>90.311</v>
      </c>
      <c r="W31" s="379">
        <v>91.554</v>
      </c>
      <c r="X31" s="380">
        <v>93.228</v>
      </c>
      <c r="Y31" s="380">
        <v>94.523</v>
      </c>
      <c r="Z31" s="16">
        <v>96.508</v>
      </c>
      <c r="AB31" s="16">
        <v>98.099</v>
      </c>
      <c r="AD31" s="16">
        <v>99.561</v>
      </c>
      <c r="AF31" s="16">
        <v>100</v>
      </c>
      <c r="AG31" s="16"/>
      <c r="AH31" s="16"/>
      <c r="AI31" s="21"/>
      <c r="AJ31" s="21"/>
      <c r="AK31" s="21"/>
      <c r="AL31" s="21"/>
      <c r="AM31" s="21"/>
    </row>
    <row r="32" spans="1:39" ht="9.75" customHeight="1">
      <c r="A32" s="36"/>
      <c r="B32" s="378"/>
      <c r="C32" s="378"/>
      <c r="D32" s="378"/>
      <c r="E32" s="378"/>
      <c r="F32" s="378"/>
      <c r="G32" s="378"/>
      <c r="H32" s="378"/>
      <c r="I32" s="378"/>
      <c r="J32" s="378"/>
      <c r="K32" s="378"/>
      <c r="L32" s="378"/>
      <c r="M32" s="378"/>
      <c r="N32" s="378"/>
      <c r="O32" s="378"/>
      <c r="P32" s="378"/>
      <c r="Q32" s="378"/>
      <c r="R32" s="379"/>
      <c r="S32" s="379"/>
      <c r="T32" s="379"/>
      <c r="U32" s="379"/>
      <c r="V32" s="379"/>
      <c r="W32" s="379"/>
      <c r="X32" s="380"/>
      <c r="Y32" s="380"/>
      <c r="AG32" s="16"/>
      <c r="AH32" s="16"/>
      <c r="AI32" s="21"/>
      <c r="AJ32" s="21"/>
      <c r="AK32" s="21"/>
      <c r="AL32" s="21"/>
      <c r="AM32" s="21"/>
    </row>
    <row r="33" spans="1:34" s="15" customFormat="1" ht="15" customHeight="1">
      <c r="A33" s="15" t="s">
        <v>240</v>
      </c>
      <c r="AG33" s="250"/>
      <c r="AH33" s="250"/>
    </row>
    <row r="34" spans="1:34" ht="15" customHeight="1">
      <c r="A34" s="23"/>
      <c r="B34" s="23"/>
      <c r="C34" s="23"/>
      <c r="D34" s="23"/>
      <c r="E34" s="23"/>
      <c r="F34" s="23"/>
      <c r="G34" s="23"/>
      <c r="H34" s="23"/>
      <c r="I34" s="23"/>
      <c r="J34" s="23"/>
      <c r="K34" s="23"/>
      <c r="L34" s="23"/>
      <c r="M34" s="23"/>
      <c r="N34" s="23"/>
      <c r="O34" s="23"/>
      <c r="P34" s="23"/>
      <c r="Q34" s="23"/>
      <c r="R34" s="572" t="s">
        <v>72</v>
      </c>
      <c r="S34" s="566" t="s">
        <v>73</v>
      </c>
      <c r="T34" s="566" t="s">
        <v>74</v>
      </c>
      <c r="U34" s="566" t="s">
        <v>75</v>
      </c>
      <c r="V34" s="566" t="s">
        <v>76</v>
      </c>
      <c r="W34" s="566" t="s">
        <v>77</v>
      </c>
      <c r="X34" s="566" t="s">
        <v>78</v>
      </c>
      <c r="Y34" s="566" t="s">
        <v>79</v>
      </c>
      <c r="Z34" s="566" t="s">
        <v>182</v>
      </c>
      <c r="AA34" s="410"/>
      <c r="AB34" s="566" t="s">
        <v>301</v>
      </c>
      <c r="AC34" s="410"/>
      <c r="AD34" s="566" t="s">
        <v>342</v>
      </c>
      <c r="AE34" s="410"/>
      <c r="AF34" s="566" t="s">
        <v>426</v>
      </c>
      <c r="AG34" s="17" t="s">
        <v>80</v>
      </c>
      <c r="AH34" s="18"/>
    </row>
    <row r="35" spans="1:34" ht="21.75" customHeight="1" thickBot="1">
      <c r="A35" s="24"/>
      <c r="B35" s="24"/>
      <c r="C35" s="24"/>
      <c r="D35" s="24"/>
      <c r="E35" s="24"/>
      <c r="F35" s="24"/>
      <c r="G35" s="24"/>
      <c r="H35" s="24"/>
      <c r="I35" s="24"/>
      <c r="J35" s="24"/>
      <c r="K35" s="24"/>
      <c r="L35" s="24"/>
      <c r="M35" s="24"/>
      <c r="N35" s="24"/>
      <c r="O35" s="24"/>
      <c r="P35" s="24"/>
      <c r="Q35" s="24"/>
      <c r="R35" s="573"/>
      <c r="S35" s="574"/>
      <c r="T35" s="574"/>
      <c r="U35" s="574"/>
      <c r="V35" s="574"/>
      <c r="W35" s="574"/>
      <c r="X35" s="574"/>
      <c r="Y35" s="567"/>
      <c r="Z35" s="567"/>
      <c r="AA35" s="413"/>
      <c r="AB35" s="567"/>
      <c r="AC35" s="413"/>
      <c r="AD35" s="567"/>
      <c r="AE35" s="413"/>
      <c r="AF35" s="567"/>
      <c r="AG35" s="19" t="s">
        <v>81</v>
      </c>
      <c r="AH35" s="25" t="s">
        <v>82</v>
      </c>
    </row>
    <row r="36" spans="1:34" ht="18.75" customHeight="1" thickTop="1">
      <c r="A36" s="15" t="s">
        <v>105</v>
      </c>
      <c r="B36" s="15"/>
      <c r="C36" s="15"/>
      <c r="D36" s="15"/>
      <c r="E36" s="15"/>
      <c r="F36" s="15"/>
      <c r="G36" s="15"/>
      <c r="H36" s="15"/>
      <c r="I36" s="15"/>
      <c r="J36" s="15"/>
      <c r="K36" s="15"/>
      <c r="L36" s="15"/>
      <c r="M36" s="15"/>
      <c r="N36" s="15"/>
      <c r="O36" s="15"/>
      <c r="P36" s="15"/>
      <c r="Q36" s="15"/>
      <c r="T36" s="26"/>
      <c r="V36" s="26"/>
      <c r="AG36" s="27"/>
      <c r="AH36" s="28"/>
    </row>
    <row r="37" spans="1:34" ht="15" customHeight="1">
      <c r="A37" s="15"/>
      <c r="B37" s="15"/>
      <c r="C37" s="15"/>
      <c r="D37" s="15"/>
      <c r="E37" s="15"/>
      <c r="F37" s="15"/>
      <c r="G37" s="15"/>
      <c r="H37" s="15"/>
      <c r="I37" s="15"/>
      <c r="J37" s="15"/>
      <c r="K37" s="15"/>
      <c r="L37" s="15"/>
      <c r="M37" s="15"/>
      <c r="N37" s="15"/>
      <c r="O37" s="15"/>
      <c r="P37" s="15"/>
      <c r="Q37" s="15"/>
      <c r="T37" s="26"/>
      <c r="U37" s="26"/>
      <c r="V37" s="26"/>
      <c r="W37" s="26"/>
      <c r="X37" s="26"/>
      <c r="Y37" s="26"/>
      <c r="Z37" s="26"/>
      <c r="AC37" s="26"/>
      <c r="AD37" s="26"/>
      <c r="AE37" s="26"/>
      <c r="AF37" s="26" t="s">
        <v>104</v>
      </c>
      <c r="AG37" s="27"/>
      <c r="AH37" s="28"/>
    </row>
    <row r="38" spans="2:54" ht="18.75">
      <c r="B38" s="29" t="s">
        <v>329</v>
      </c>
      <c r="C38" s="29"/>
      <c r="D38" s="29"/>
      <c r="E38" s="29"/>
      <c r="F38" s="29"/>
      <c r="G38" s="29"/>
      <c r="H38" s="29"/>
      <c r="I38" s="29"/>
      <c r="J38" s="29"/>
      <c r="K38" s="29"/>
      <c r="L38" s="29"/>
      <c r="M38" s="29"/>
      <c r="N38" s="29"/>
      <c r="O38" s="29"/>
      <c r="P38" s="29"/>
      <c r="Q38" s="29"/>
      <c r="T38" s="26"/>
      <c r="U38" s="26"/>
      <c r="V38" s="26"/>
      <c r="W38" s="26"/>
      <c r="X38" s="26"/>
      <c r="Y38" s="26"/>
      <c r="Z38" s="26"/>
      <c r="AB38" s="26"/>
      <c r="AC38" s="26"/>
      <c r="AD38" s="26"/>
      <c r="AE38" s="26"/>
      <c r="AF38" s="26"/>
      <c r="AG38" s="405"/>
      <c r="AH38" s="376"/>
      <c r="AQ38" s="16" t="s">
        <v>384</v>
      </c>
      <c r="AR38" s="16" t="s">
        <v>385</v>
      </c>
      <c r="AS38" s="16" t="s">
        <v>386</v>
      </c>
      <c r="AT38" s="16" t="s">
        <v>387</v>
      </c>
      <c r="AU38" s="16" t="s">
        <v>388</v>
      </c>
      <c r="AV38" s="16" t="s">
        <v>389</v>
      </c>
      <c r="AW38" s="16" t="s">
        <v>390</v>
      </c>
      <c r="AX38" s="16" t="s">
        <v>391</v>
      </c>
      <c r="AY38" s="16" t="s">
        <v>392</v>
      </c>
      <c r="AZ38" s="16" t="s">
        <v>393</v>
      </c>
      <c r="BA38" s="16" t="s">
        <v>394</v>
      </c>
      <c r="BB38" s="16" t="s">
        <v>427</v>
      </c>
    </row>
    <row r="39" spans="2:42" ht="15" customHeight="1">
      <c r="B39" s="30" t="s">
        <v>328</v>
      </c>
      <c r="C39" s="30"/>
      <c r="D39" s="30"/>
      <c r="E39" s="30"/>
      <c r="F39" s="30"/>
      <c r="G39" s="30"/>
      <c r="H39" s="30"/>
      <c r="I39" s="30"/>
      <c r="J39" s="30"/>
      <c r="K39" s="30"/>
      <c r="L39" s="30"/>
      <c r="M39" s="30"/>
      <c r="N39" s="30"/>
      <c r="O39" s="30"/>
      <c r="P39" s="30"/>
      <c r="Q39" s="30"/>
      <c r="R39" s="31">
        <v>38.052</v>
      </c>
      <c r="S39" s="31">
        <v>45.029</v>
      </c>
      <c r="T39" s="31">
        <v>48</v>
      </c>
      <c r="U39" s="447">
        <v>53.023</v>
      </c>
      <c r="V39" s="31">
        <v>53.385</v>
      </c>
      <c r="W39" s="31">
        <v>61.312</v>
      </c>
      <c r="X39" s="31">
        <v>57.347</v>
      </c>
      <c r="Y39" s="31">
        <v>58.253</v>
      </c>
      <c r="Z39" s="33">
        <v>58.526</v>
      </c>
      <c r="AA39" s="33"/>
      <c r="AB39" s="33">
        <v>59</v>
      </c>
      <c r="AC39" s="33"/>
      <c r="AD39" s="33">
        <v>57.315</v>
      </c>
      <c r="AE39" s="33"/>
      <c r="AF39" s="33">
        <v>59.402</v>
      </c>
      <c r="AG39" s="405">
        <f>(AF39-AD39)/AD39*100</f>
        <v>3.641280642065783</v>
      </c>
      <c r="AH39" s="376">
        <f>(AF39-X39)/X39*100</f>
        <v>3.583448131550037</v>
      </c>
      <c r="AP39" s="16" t="s">
        <v>395</v>
      </c>
    </row>
    <row r="40" spans="2:54" ht="15" customHeight="1">
      <c r="B40" s="16" t="s">
        <v>276</v>
      </c>
      <c r="R40" s="32">
        <v>994.730369140625</v>
      </c>
      <c r="S40" s="32">
        <v>1089.1422300000002</v>
      </c>
      <c r="T40" s="32">
        <v>1159.53312</v>
      </c>
      <c r="U40" s="32">
        <v>1217.1580499999998</v>
      </c>
      <c r="V40" s="32">
        <v>1341.6663199999998</v>
      </c>
      <c r="W40" s="32">
        <v>1317.97859</v>
      </c>
      <c r="X40" s="32">
        <v>1145.15514</v>
      </c>
      <c r="Y40" s="32">
        <v>1084.16701</v>
      </c>
      <c r="Z40" s="14">
        <v>1038.31473</v>
      </c>
      <c r="AA40" s="14"/>
      <c r="AB40" s="14">
        <v>1093.63363</v>
      </c>
      <c r="AC40" s="14"/>
      <c r="AD40" s="372">
        <f>BA40+AD39</f>
        <v>1071.04718</v>
      </c>
      <c r="AE40" s="372"/>
      <c r="AF40" s="372">
        <f>BB40+AF39</f>
        <v>1069.4865627158752</v>
      </c>
      <c r="AG40" s="405">
        <f>(AF40-AD40)/AD40*100</f>
        <v>-0.14570948070885856</v>
      </c>
      <c r="AH40" s="376">
        <f>(AF40-X40)/X40*100</f>
        <v>-6.607714067818351</v>
      </c>
      <c r="AO40" s="16" t="s">
        <v>396</v>
      </c>
      <c r="AP40" s="16" t="s">
        <v>397</v>
      </c>
      <c r="AQ40" s="16">
        <v>956.73037</v>
      </c>
      <c r="AR40" s="16">
        <v>1044.1132300000002</v>
      </c>
      <c r="AS40" s="16">
        <v>1111.53312</v>
      </c>
      <c r="AT40" s="16">
        <v>1164.1350499999999</v>
      </c>
      <c r="AU40" s="16">
        <v>1288.2813199999998</v>
      </c>
      <c r="AV40" s="16">
        <v>1256.66659</v>
      </c>
      <c r="AW40" s="16">
        <v>1087.80814</v>
      </c>
      <c r="AX40" s="16">
        <v>1025.91401</v>
      </c>
      <c r="AY40" s="16">
        <v>979.78873</v>
      </c>
      <c r="AZ40" s="16">
        <v>1036.50563</v>
      </c>
      <c r="BA40" s="16">
        <v>1013.73218</v>
      </c>
      <c r="BB40" s="504">
        <v>1010.0845627158752</v>
      </c>
    </row>
    <row r="41" spans="2:54" ht="15" customHeight="1">
      <c r="B41" s="16" t="s">
        <v>277</v>
      </c>
      <c r="R41" s="32">
        <v>439.22936914062507</v>
      </c>
      <c r="S41" s="32">
        <v>493.0962300000001</v>
      </c>
      <c r="T41" s="32">
        <v>542.77412</v>
      </c>
      <c r="U41" s="32">
        <v>555.3510499999998</v>
      </c>
      <c r="V41" s="32">
        <v>616.7423199999998</v>
      </c>
      <c r="W41" s="32">
        <v>625.80459</v>
      </c>
      <c r="X41" s="32">
        <v>580.7611400000001</v>
      </c>
      <c r="Y41" s="32">
        <v>565.3010099999999</v>
      </c>
      <c r="Z41" s="14">
        <v>537.61473</v>
      </c>
      <c r="AA41" s="14"/>
      <c r="AB41" s="14">
        <v>538.31363</v>
      </c>
      <c r="AC41" s="14"/>
      <c r="AD41" s="372">
        <f>AD40-BA45</f>
        <v>484.16918</v>
      </c>
      <c r="AE41" s="372"/>
      <c r="AF41" s="372">
        <f>AF40-BB45</f>
        <v>448.3305627158752</v>
      </c>
      <c r="AG41" s="405">
        <f>(AF41-AD41)/AD41*100</f>
        <v>-7.40208562720262</v>
      </c>
      <c r="AH41" s="376">
        <f>(AF41-X41)/X41*100</f>
        <v>-22.802933626744526</v>
      </c>
      <c r="AO41" s="16" t="s">
        <v>396</v>
      </c>
      <c r="AP41" s="16" t="s">
        <v>398</v>
      </c>
      <c r="AQ41" s="16">
        <v>526.3187109999999</v>
      </c>
      <c r="AR41" s="16">
        <v>528.252698</v>
      </c>
      <c r="AS41" s="16">
        <v>775.8086639999999</v>
      </c>
      <c r="AT41" s="16">
        <v>863.855579</v>
      </c>
      <c r="AU41" s="16">
        <v>991.8166259999999</v>
      </c>
      <c r="AV41" s="16">
        <v>1036.60405</v>
      </c>
      <c r="AW41" s="16">
        <v>1072.4578000000001</v>
      </c>
      <c r="AX41" s="16">
        <v>1066.49644898</v>
      </c>
      <c r="AY41" s="16">
        <v>1083.6382899999999</v>
      </c>
      <c r="AZ41" s="16">
        <v>1113.7334589999998</v>
      </c>
      <c r="BA41" s="16">
        <v>1123.2557779899998</v>
      </c>
      <c r="BB41" s="504">
        <v>1119.7325588114145</v>
      </c>
    </row>
    <row r="42" spans="18:54" ht="15" customHeight="1">
      <c r="R42" s="32"/>
      <c r="S42" s="32"/>
      <c r="T42" s="32"/>
      <c r="U42" s="32"/>
      <c r="V42" s="32"/>
      <c r="W42" s="32"/>
      <c r="X42" s="32"/>
      <c r="Y42" s="32"/>
      <c r="Z42" s="14"/>
      <c r="AA42" s="14"/>
      <c r="AB42" s="14"/>
      <c r="AC42" s="14"/>
      <c r="AD42" s="14"/>
      <c r="AE42" s="14"/>
      <c r="AF42" s="14"/>
      <c r="AG42" s="38"/>
      <c r="AH42" s="39"/>
      <c r="AP42" s="16" t="s">
        <v>399</v>
      </c>
      <c r="AQ42" s="16">
        <v>362.5602100000001</v>
      </c>
      <c r="AR42" s="16">
        <v>378.11154386</v>
      </c>
      <c r="AS42" s="16">
        <v>382.08825149000006</v>
      </c>
      <c r="AT42" s="16">
        <v>411.23630548999995</v>
      </c>
      <c r="AU42" s="16">
        <v>441.17585868000003</v>
      </c>
      <c r="AV42" s="16">
        <v>451.15</v>
      </c>
      <c r="AW42" s="16">
        <v>442.3599999999999</v>
      </c>
      <c r="AX42" s="16">
        <v>451.7024715700008</v>
      </c>
      <c r="AY42" s="16">
        <v>363.87824517999957</v>
      </c>
      <c r="AZ42" s="16">
        <v>298.46833321</v>
      </c>
      <c r="BA42" s="16">
        <v>251.06418580000002</v>
      </c>
      <c r="BB42" s="504">
        <v>253.74186088</v>
      </c>
    </row>
    <row r="43" spans="2:34" ht="15.75">
      <c r="B43" s="29" t="s">
        <v>106</v>
      </c>
      <c r="C43" s="29"/>
      <c r="D43" s="29"/>
      <c r="E43" s="29"/>
      <c r="F43" s="29"/>
      <c r="G43" s="29"/>
      <c r="H43" s="29"/>
      <c r="I43" s="29"/>
      <c r="J43" s="29"/>
      <c r="K43" s="29"/>
      <c r="L43" s="29"/>
      <c r="M43" s="29"/>
      <c r="N43" s="29"/>
      <c r="O43" s="29"/>
      <c r="P43" s="29"/>
      <c r="Q43" s="29"/>
      <c r="R43" s="32"/>
      <c r="S43" s="32"/>
      <c r="T43" s="32"/>
      <c r="U43" s="32"/>
      <c r="V43" s="32"/>
      <c r="W43" s="32"/>
      <c r="X43" s="32"/>
      <c r="Y43" s="32"/>
      <c r="Z43" s="14"/>
      <c r="AA43" s="14"/>
      <c r="AB43" s="14"/>
      <c r="AC43" s="14"/>
      <c r="AD43" s="14"/>
      <c r="AE43" s="14"/>
      <c r="AF43" s="14"/>
      <c r="AG43" s="405"/>
      <c r="AH43" s="376"/>
    </row>
    <row r="44" spans="2:42" ht="15" customHeight="1">
      <c r="B44" s="30" t="s">
        <v>174</v>
      </c>
      <c r="C44" s="30"/>
      <c r="D44" s="30"/>
      <c r="E44" s="30"/>
      <c r="F44" s="30"/>
      <c r="G44" s="30"/>
      <c r="H44" s="30"/>
      <c r="I44" s="30"/>
      <c r="J44" s="30"/>
      <c r="K44" s="30"/>
      <c r="L44" s="30"/>
      <c r="M44" s="30"/>
      <c r="N44" s="30"/>
      <c r="O44" s="30"/>
      <c r="P44" s="30"/>
      <c r="Q44" s="30"/>
      <c r="R44" s="33" t="s">
        <v>43</v>
      </c>
      <c r="S44" s="465" t="s">
        <v>43</v>
      </c>
      <c r="T44" s="31">
        <v>155</v>
      </c>
      <c r="U44" s="31">
        <v>163</v>
      </c>
      <c r="V44" s="31">
        <v>180</v>
      </c>
      <c r="W44" s="31">
        <v>187</v>
      </c>
      <c r="X44" s="31">
        <v>175</v>
      </c>
      <c r="Y44" s="31">
        <v>181.136</v>
      </c>
      <c r="Z44" s="33">
        <v>199</v>
      </c>
      <c r="AA44" s="414" t="s">
        <v>309</v>
      </c>
      <c r="AB44" s="33">
        <v>190</v>
      </c>
      <c r="AC44" s="414" t="s">
        <v>309</v>
      </c>
      <c r="AD44" s="33">
        <v>190</v>
      </c>
      <c r="AE44" s="33"/>
      <c r="AF44" s="33">
        <v>189</v>
      </c>
      <c r="AG44" s="405">
        <f aca="true" t="shared" si="6" ref="AG44:AG49">(AF44-AD44)/AD44*100</f>
        <v>-0.5263157894736842</v>
      </c>
      <c r="AH44" s="376">
        <f aca="true" t="shared" si="7" ref="AH44:AH49">(AF44-X44)/X44*100</f>
        <v>8</v>
      </c>
      <c r="AP44" s="16" t="s">
        <v>395</v>
      </c>
    </row>
    <row r="45" spans="1:54" ht="15" customHeight="1">
      <c r="A45" s="268"/>
      <c r="B45" s="30" t="s">
        <v>108</v>
      </c>
      <c r="R45" s="16">
        <v>90</v>
      </c>
      <c r="S45" s="466">
        <v>95</v>
      </c>
      <c r="T45" s="16">
        <v>166</v>
      </c>
      <c r="U45" s="16">
        <v>173</v>
      </c>
      <c r="V45" s="16">
        <v>193</v>
      </c>
      <c r="W45" s="16">
        <v>202</v>
      </c>
      <c r="X45" s="16">
        <v>183</v>
      </c>
      <c r="Y45" s="16">
        <v>188</v>
      </c>
      <c r="Z45" s="370">
        <v>204</v>
      </c>
      <c r="AA45" s="415" t="s">
        <v>309</v>
      </c>
      <c r="AB45" s="370">
        <v>195</v>
      </c>
      <c r="AC45" s="414" t="s">
        <v>309</v>
      </c>
      <c r="AD45" s="370">
        <v>198</v>
      </c>
      <c r="AE45" s="370"/>
      <c r="AF45" s="370">
        <v>196</v>
      </c>
      <c r="AG45" s="405">
        <f t="shared" si="6"/>
        <v>-1.0101010101010102</v>
      </c>
      <c r="AH45" s="376">
        <f t="shared" si="7"/>
        <v>7.103825136612022</v>
      </c>
      <c r="AK45" s="32"/>
      <c r="AL45" s="32"/>
      <c r="AM45" s="32"/>
      <c r="AN45" s="32"/>
      <c r="AP45" s="16" t="s">
        <v>400</v>
      </c>
      <c r="AQ45" s="16">
        <v>555.501</v>
      </c>
      <c r="AR45" s="16">
        <v>596.046</v>
      </c>
      <c r="AS45" s="16">
        <v>616.759</v>
      </c>
      <c r="AT45" s="16">
        <v>661.807</v>
      </c>
      <c r="AU45" s="16">
        <v>724.924</v>
      </c>
      <c r="AV45" s="16">
        <v>692.174</v>
      </c>
      <c r="AW45" s="16">
        <v>564.394</v>
      </c>
      <c r="AX45" s="16">
        <v>518.866</v>
      </c>
      <c r="AY45" s="16">
        <v>500.7</v>
      </c>
      <c r="AZ45" s="16">
        <v>555.32</v>
      </c>
      <c r="BA45" s="16">
        <v>586.878</v>
      </c>
      <c r="BB45" s="504">
        <v>621.156</v>
      </c>
    </row>
    <row r="46" spans="1:54" ht="15" customHeight="1">
      <c r="A46" s="268"/>
      <c r="B46" s="16" t="s">
        <v>278</v>
      </c>
      <c r="R46" s="14" t="s">
        <v>43</v>
      </c>
      <c r="S46" s="467" t="s">
        <v>43</v>
      </c>
      <c r="T46" s="32">
        <v>931</v>
      </c>
      <c r="U46" s="32">
        <v>1027</v>
      </c>
      <c r="V46" s="32">
        <v>1172</v>
      </c>
      <c r="W46" s="32">
        <v>1224</v>
      </c>
      <c r="X46" s="32">
        <v>1246</v>
      </c>
      <c r="Y46" s="32">
        <v>1247.7415685199999</v>
      </c>
      <c r="Z46" s="32">
        <v>1282.03829</v>
      </c>
      <c r="AA46" s="293"/>
      <c r="AB46" s="32">
        <v>1303.7334589999998</v>
      </c>
      <c r="AC46" s="293"/>
      <c r="AD46" s="293">
        <f>AD44+BA41</f>
        <v>1313.2557779899998</v>
      </c>
      <c r="AE46" s="293"/>
      <c r="AF46" s="293">
        <f>AF44+BB41</f>
        <v>1308.7325588114145</v>
      </c>
      <c r="AG46" s="405">
        <f t="shared" si="6"/>
        <v>-0.3444278909252812</v>
      </c>
      <c r="AH46" s="376">
        <f t="shared" si="7"/>
        <v>5.034715795458626</v>
      </c>
      <c r="AK46" s="32"/>
      <c r="AL46" s="32"/>
      <c r="AM46" s="32"/>
      <c r="AN46" s="32"/>
      <c r="AO46" s="16" t="s">
        <v>396</v>
      </c>
      <c r="AP46" s="16" t="s">
        <v>401</v>
      </c>
      <c r="AQ46" s="16">
        <v>138.21</v>
      </c>
      <c r="AR46" s="16">
        <v>151</v>
      </c>
      <c r="AS46" s="16">
        <v>162</v>
      </c>
      <c r="AT46" s="16">
        <v>176</v>
      </c>
      <c r="AU46" s="16">
        <v>181</v>
      </c>
      <c r="AV46" s="16">
        <v>183</v>
      </c>
      <c r="AW46" s="16">
        <v>192.4</v>
      </c>
      <c r="AX46" s="16">
        <v>209.758288</v>
      </c>
      <c r="AY46" s="16">
        <v>220.066487</v>
      </c>
      <c r="AZ46" s="16">
        <v>234.179706</v>
      </c>
      <c r="BA46" s="16">
        <v>239.1759</v>
      </c>
      <c r="BB46" s="504">
        <v>238.226305</v>
      </c>
    </row>
    <row r="47" spans="2:54" ht="15.75" customHeight="1">
      <c r="B47" s="16" t="s">
        <v>279</v>
      </c>
      <c r="R47" s="14" t="s">
        <v>43</v>
      </c>
      <c r="S47" s="467" t="s">
        <v>43</v>
      </c>
      <c r="T47" s="32">
        <v>769</v>
      </c>
      <c r="U47" s="32">
        <v>851</v>
      </c>
      <c r="V47" s="32">
        <v>991</v>
      </c>
      <c r="W47" s="32">
        <v>1041</v>
      </c>
      <c r="X47" s="32">
        <v>1055</v>
      </c>
      <c r="Y47" s="37">
        <v>1037.7415685199999</v>
      </c>
      <c r="Z47" s="32">
        <v>1061.971803</v>
      </c>
      <c r="AA47" s="293"/>
      <c r="AB47" s="32">
        <v>1069.5537529999997</v>
      </c>
      <c r="AC47" s="293"/>
      <c r="AD47" s="293">
        <f>AD46-BA46</f>
        <v>1074.0798779899999</v>
      </c>
      <c r="AE47" s="293"/>
      <c r="AF47" s="293">
        <f>AF46-BB46</f>
        <v>1070.5062538114146</v>
      </c>
      <c r="AG47" s="405">
        <f t="shared" si="6"/>
        <v>-0.33271493599459995</v>
      </c>
      <c r="AH47" s="376">
        <f t="shared" si="7"/>
        <v>1.4697870911293442</v>
      </c>
      <c r="AO47" s="16" t="s">
        <v>396</v>
      </c>
      <c r="AP47" s="16" t="s">
        <v>402</v>
      </c>
      <c r="AQ47" s="16">
        <v>90.748</v>
      </c>
      <c r="AR47" s="16">
        <v>95</v>
      </c>
      <c r="AS47" s="16">
        <v>96.6</v>
      </c>
      <c r="AT47" s="16">
        <v>103</v>
      </c>
      <c r="AU47" s="16">
        <v>113</v>
      </c>
      <c r="AV47" s="16">
        <v>112</v>
      </c>
      <c r="AW47" s="16">
        <v>107.8</v>
      </c>
      <c r="AX47" s="16">
        <v>110.64684940000002</v>
      </c>
      <c r="AY47" s="16">
        <v>87.12897723</v>
      </c>
      <c r="AZ47" s="16">
        <v>42.17405836</v>
      </c>
      <c r="BA47" s="16">
        <v>0</v>
      </c>
      <c r="BB47" s="504">
        <v>0</v>
      </c>
    </row>
    <row r="48" spans="2:34" ht="15.75" customHeight="1">
      <c r="B48" s="16" t="s">
        <v>280</v>
      </c>
      <c r="R48" s="32">
        <v>616.318707875</v>
      </c>
      <c r="S48" s="462">
        <v>623.252698</v>
      </c>
      <c r="T48" s="32">
        <v>941.8086674374999</v>
      </c>
      <c r="U48" s="32">
        <v>1036.8555771249999</v>
      </c>
      <c r="V48" s="32">
        <v>1184.8166225625</v>
      </c>
      <c r="W48" s="32">
        <v>1238.6040465625001</v>
      </c>
      <c r="X48" s="32">
        <v>1254.0578040624998</v>
      </c>
      <c r="Y48" s="32">
        <v>1254.49607098</v>
      </c>
      <c r="Z48" s="14">
        <v>1283.6382899999999</v>
      </c>
      <c r="AA48" s="14"/>
      <c r="AB48" s="14">
        <v>1305.7334589999998</v>
      </c>
      <c r="AC48" s="372"/>
      <c r="AD48" s="372">
        <f>AD45+BA41</f>
        <v>1321.2557779899998</v>
      </c>
      <c r="AE48" s="372"/>
      <c r="AF48" s="372">
        <f>AF45+BB41</f>
        <v>1315.7325588114145</v>
      </c>
      <c r="AG48" s="405">
        <f t="shared" si="6"/>
        <v>-0.4180280056740955</v>
      </c>
      <c r="AH48" s="376">
        <f t="shared" si="7"/>
        <v>4.918015305922925</v>
      </c>
    </row>
    <row r="49" spans="2:34" ht="15.75" customHeight="1">
      <c r="B49" s="16" t="s">
        <v>281</v>
      </c>
      <c r="R49" s="32">
        <v>478.10870787499994</v>
      </c>
      <c r="S49" s="462">
        <v>472.252698</v>
      </c>
      <c r="T49" s="32">
        <v>779.8086674374999</v>
      </c>
      <c r="U49" s="32">
        <v>860.8555771249999</v>
      </c>
      <c r="V49" s="32">
        <v>1003.8166225625</v>
      </c>
      <c r="W49" s="32">
        <v>1055.6040465625001</v>
      </c>
      <c r="X49" s="32">
        <v>1063.0578040624998</v>
      </c>
      <c r="Y49" s="32">
        <v>1044.73807098</v>
      </c>
      <c r="Z49" s="14">
        <v>1063.5718029999998</v>
      </c>
      <c r="AA49" s="14"/>
      <c r="AB49" s="14">
        <v>1071.5537529999997</v>
      </c>
      <c r="AC49" s="372"/>
      <c r="AD49" s="372">
        <f>AD48-BA46</f>
        <v>1082.0798779899999</v>
      </c>
      <c r="AE49" s="372"/>
      <c r="AF49" s="372">
        <f>AF48-BB46</f>
        <v>1077.5062538114146</v>
      </c>
      <c r="AG49" s="405">
        <f t="shared" si="6"/>
        <v>-0.42266973738398755</v>
      </c>
      <c r="AH49" s="376">
        <f t="shared" si="7"/>
        <v>1.3591405560167726</v>
      </c>
    </row>
    <row r="50" spans="18:34" ht="15" customHeight="1">
      <c r="R50" s="32"/>
      <c r="S50" s="32"/>
      <c r="T50" s="32"/>
      <c r="U50" s="32"/>
      <c r="V50" s="32"/>
      <c r="W50" s="32"/>
      <c r="Z50" s="370"/>
      <c r="AA50" s="370"/>
      <c r="AB50" s="370"/>
      <c r="AC50" s="370"/>
      <c r="AD50" s="370"/>
      <c r="AE50" s="370"/>
      <c r="AF50" s="370"/>
      <c r="AG50" s="38"/>
      <c r="AH50" s="39"/>
    </row>
    <row r="51" spans="2:34" ht="18.75">
      <c r="B51" s="29" t="s">
        <v>176</v>
      </c>
      <c r="C51" s="29"/>
      <c r="D51" s="29"/>
      <c r="E51" s="29"/>
      <c r="F51" s="29"/>
      <c r="G51" s="29"/>
      <c r="H51" s="29"/>
      <c r="I51" s="29"/>
      <c r="J51" s="29"/>
      <c r="K51" s="29"/>
      <c r="L51" s="29"/>
      <c r="M51" s="29"/>
      <c r="N51" s="29"/>
      <c r="O51" s="29"/>
      <c r="P51" s="29"/>
      <c r="Q51" s="29"/>
      <c r="R51" s="32"/>
      <c r="S51" s="32"/>
      <c r="T51" s="32"/>
      <c r="U51" s="32"/>
      <c r="V51" s="32"/>
      <c r="W51" s="32"/>
      <c r="X51" s="32"/>
      <c r="Y51" s="32"/>
      <c r="Z51" s="14"/>
      <c r="AA51" s="14"/>
      <c r="AB51" s="14"/>
      <c r="AC51" s="14"/>
      <c r="AD51" s="14"/>
      <c r="AE51" s="14"/>
      <c r="AF51" s="14"/>
      <c r="AG51" s="405"/>
      <c r="AH51" s="376"/>
    </row>
    <row r="52" spans="2:34" ht="15" customHeight="1">
      <c r="B52" s="30" t="s">
        <v>84</v>
      </c>
      <c r="C52" s="30"/>
      <c r="D52" s="30"/>
      <c r="E52" s="30"/>
      <c r="F52" s="30"/>
      <c r="G52" s="30"/>
      <c r="H52" s="30"/>
      <c r="I52" s="30"/>
      <c r="J52" s="30"/>
      <c r="K52" s="30"/>
      <c r="L52" s="30"/>
      <c r="M52" s="30"/>
      <c r="N52" s="30"/>
      <c r="O52" s="30"/>
      <c r="P52" s="30"/>
      <c r="Q52" s="30"/>
      <c r="R52" s="14">
        <v>56</v>
      </c>
      <c r="S52" s="14">
        <v>57</v>
      </c>
      <c r="T52" s="14">
        <v>59</v>
      </c>
      <c r="U52" s="14">
        <v>60</v>
      </c>
      <c r="V52" s="14">
        <v>63</v>
      </c>
      <c r="W52" s="14">
        <v>64</v>
      </c>
      <c r="X52" s="14">
        <v>62.5</v>
      </c>
      <c r="Y52" s="14">
        <v>60</v>
      </c>
      <c r="Z52" s="14">
        <v>53</v>
      </c>
      <c r="AA52" s="414" t="s">
        <v>309</v>
      </c>
      <c r="AB52" s="14">
        <v>49.95</v>
      </c>
      <c r="AC52" s="14"/>
      <c r="AD52" s="14">
        <v>51</v>
      </c>
      <c r="AE52" s="14"/>
      <c r="AF52" s="14">
        <v>53</v>
      </c>
      <c r="AG52" s="405">
        <f>(AF52-AD52)/AD52*100</f>
        <v>3.9215686274509802</v>
      </c>
      <c r="AH52" s="376">
        <f>(AF52-X52)/X52*100</f>
        <v>-15.2</v>
      </c>
    </row>
    <row r="53" spans="2:34" ht="15" customHeight="1">
      <c r="B53" s="16" t="s">
        <v>420</v>
      </c>
      <c r="R53" s="32">
        <v>418.5602100000001</v>
      </c>
      <c r="S53" s="32">
        <v>435.11154386</v>
      </c>
      <c r="T53" s="32">
        <v>440.8882514900001</v>
      </c>
      <c r="U53" s="32">
        <v>472.23630549</v>
      </c>
      <c r="V53" s="32">
        <v>504.17585868000003</v>
      </c>
      <c r="W53" s="32">
        <v>515.15</v>
      </c>
      <c r="X53" s="32">
        <v>504.8599999999999</v>
      </c>
      <c r="Y53" s="32">
        <v>511.7210915700008</v>
      </c>
      <c r="Z53" s="14">
        <v>414.5882451799995</v>
      </c>
      <c r="AA53" s="14"/>
      <c r="AB53" s="14">
        <v>348.41833320999996</v>
      </c>
      <c r="AC53" s="14"/>
      <c r="AD53" s="372" t="s">
        <v>306</v>
      </c>
      <c r="AE53" s="372"/>
      <c r="AF53" s="372" t="s">
        <v>306</v>
      </c>
      <c r="AG53" s="487" t="s">
        <v>306</v>
      </c>
      <c r="AH53" s="486" t="s">
        <v>306</v>
      </c>
    </row>
    <row r="54" spans="2:34" ht="15" customHeight="1">
      <c r="B54" s="16" t="s">
        <v>403</v>
      </c>
      <c r="R54" s="20">
        <v>327.8122100000001</v>
      </c>
      <c r="S54" s="20">
        <v>340.11154386</v>
      </c>
      <c r="T54" s="20">
        <v>344.2882514900001</v>
      </c>
      <c r="U54" s="20">
        <v>369.23630549</v>
      </c>
      <c r="V54" s="20">
        <v>391.17585868000003</v>
      </c>
      <c r="W54" s="20">
        <v>403.15</v>
      </c>
      <c r="X54" s="20">
        <v>397.0599999999999</v>
      </c>
      <c r="Y54" s="20">
        <v>401.0742421700008</v>
      </c>
      <c r="Z54" s="371">
        <v>327.45926794999946</v>
      </c>
      <c r="AA54" s="371"/>
      <c r="AB54" s="371">
        <v>306.24427484999995</v>
      </c>
      <c r="AC54" s="371"/>
      <c r="AD54" s="372">
        <f>AD52+BA42</f>
        <v>302.0641858</v>
      </c>
      <c r="AE54" s="372"/>
      <c r="AF54" s="372">
        <f>AF52+BB42</f>
        <v>306.74186088</v>
      </c>
      <c r="AG54" s="405">
        <f>(AF54-AD54)/AD54*100</f>
        <v>1.5485699066280938</v>
      </c>
      <c r="AH54" s="376">
        <f>(AF54-X54)/X54*100</f>
        <v>-22.74672319548681</v>
      </c>
    </row>
    <row r="55" spans="2:34" ht="15" customHeight="1">
      <c r="B55" s="30"/>
      <c r="C55" s="30"/>
      <c r="D55" s="30"/>
      <c r="E55" s="30"/>
      <c r="F55" s="30"/>
      <c r="G55" s="30"/>
      <c r="H55" s="30"/>
      <c r="I55" s="30"/>
      <c r="J55" s="30"/>
      <c r="K55" s="30"/>
      <c r="L55" s="30"/>
      <c r="M55" s="30"/>
      <c r="N55" s="30"/>
      <c r="O55" s="30"/>
      <c r="P55" s="30"/>
      <c r="Q55" s="30"/>
      <c r="Z55" s="370"/>
      <c r="AA55" s="370"/>
      <c r="AB55" s="370"/>
      <c r="AC55" s="370"/>
      <c r="AD55" s="370"/>
      <c r="AE55" s="370"/>
      <c r="AF55" s="370"/>
      <c r="AG55" s="405"/>
      <c r="AH55" s="376"/>
    </row>
    <row r="56" spans="2:34" ht="18.75">
      <c r="B56" s="29" t="s">
        <v>284</v>
      </c>
      <c r="C56" s="29"/>
      <c r="D56" s="29"/>
      <c r="E56" s="29"/>
      <c r="F56" s="29"/>
      <c r="G56" s="29"/>
      <c r="H56" s="29"/>
      <c r="I56" s="29"/>
      <c r="J56" s="29"/>
      <c r="K56" s="29"/>
      <c r="L56" s="29"/>
      <c r="M56" s="29"/>
      <c r="N56" s="29"/>
      <c r="O56" s="29"/>
      <c r="P56" s="29"/>
      <c r="Q56" s="29"/>
      <c r="R56" s="32"/>
      <c r="S56" s="32"/>
      <c r="T56" s="32"/>
      <c r="U56" s="32"/>
      <c r="V56" s="32"/>
      <c r="W56" s="32"/>
      <c r="X56" s="32"/>
      <c r="Y56" s="32"/>
      <c r="Z56" s="14"/>
      <c r="AA56" s="14"/>
      <c r="AB56" s="14"/>
      <c r="AC56" s="14"/>
      <c r="AD56" s="14"/>
      <c r="AE56" s="14"/>
      <c r="AF56" s="14"/>
      <c r="AG56" s="405"/>
      <c r="AH56" s="376"/>
    </row>
    <row r="57" spans="2:41" ht="15" customHeight="1">
      <c r="B57" s="30" t="s">
        <v>107</v>
      </c>
      <c r="C57" s="30"/>
      <c r="D57" s="30"/>
      <c r="E57" s="30"/>
      <c r="F57" s="30"/>
      <c r="G57" s="30"/>
      <c r="H57" s="30"/>
      <c r="I57" s="30"/>
      <c r="J57" s="30"/>
      <c r="K57" s="30"/>
      <c r="L57" s="30"/>
      <c r="M57" s="30"/>
      <c r="N57" s="30"/>
      <c r="O57" s="30"/>
      <c r="P57" s="30"/>
      <c r="Q57" s="30"/>
      <c r="R57" s="14" t="s">
        <v>43</v>
      </c>
      <c r="S57" s="14" t="s">
        <v>43</v>
      </c>
      <c r="T57" s="32">
        <v>262</v>
      </c>
      <c r="U57" s="32">
        <v>276</v>
      </c>
      <c r="V57" s="32">
        <v>296</v>
      </c>
      <c r="W57" s="32">
        <v>312</v>
      </c>
      <c r="X57" s="32">
        <v>294.5</v>
      </c>
      <c r="Y57" s="32">
        <v>299.13599999999997</v>
      </c>
      <c r="Z57" s="372">
        <f>Z39+Z44+Z52</f>
        <v>310.526</v>
      </c>
      <c r="AA57" s="414" t="s">
        <v>309</v>
      </c>
      <c r="AB57" s="372">
        <f>AB39+AB44+AB52</f>
        <v>298.95</v>
      </c>
      <c r="AC57" s="414" t="s">
        <v>309</v>
      </c>
      <c r="AD57" s="372">
        <f>AD39+AD44+AD52</f>
        <v>298.315</v>
      </c>
      <c r="AE57" s="372"/>
      <c r="AF57" s="372">
        <f>AF39+AF44+AF52</f>
        <v>301.402</v>
      </c>
      <c r="AG57" s="405">
        <f aca="true" t="shared" si="8" ref="AG57:AG62">(AF57-AD57)/AD57*100</f>
        <v>1.0348121951628275</v>
      </c>
      <c r="AH57" s="376">
        <f>(AF57-X57)/X57*100</f>
        <v>2.3436332767402335</v>
      </c>
      <c r="AO57" s="402"/>
    </row>
    <row r="58" spans="2:41" ht="15" customHeight="1">
      <c r="B58" s="30" t="s">
        <v>108</v>
      </c>
      <c r="C58" s="30"/>
      <c r="D58" s="30"/>
      <c r="E58" s="30"/>
      <c r="F58" s="30"/>
      <c r="G58" s="30"/>
      <c r="H58" s="30"/>
      <c r="I58" s="30"/>
      <c r="J58" s="30"/>
      <c r="K58" s="30"/>
      <c r="L58" s="30"/>
      <c r="M58" s="30"/>
      <c r="N58" s="30"/>
      <c r="O58" s="30"/>
      <c r="P58" s="30"/>
      <c r="Q58" s="30"/>
      <c r="R58" s="32">
        <v>184</v>
      </c>
      <c r="S58" s="32">
        <v>197</v>
      </c>
      <c r="T58" s="32">
        <v>273</v>
      </c>
      <c r="U58" s="32">
        <v>286</v>
      </c>
      <c r="V58" s="32">
        <v>309</v>
      </c>
      <c r="W58" s="32">
        <v>327</v>
      </c>
      <c r="X58" s="32">
        <v>302.5</v>
      </c>
      <c r="Y58" s="32">
        <v>306.445</v>
      </c>
      <c r="Z58" s="372">
        <f>Z39+Z45+Z52</f>
        <v>315.526</v>
      </c>
      <c r="AA58" s="414" t="s">
        <v>309</v>
      </c>
      <c r="AB58" s="372">
        <f>AB39+AB45+AB52</f>
        <v>303.95</v>
      </c>
      <c r="AC58" s="414" t="s">
        <v>309</v>
      </c>
      <c r="AD58" s="372">
        <f>AD39+AD45+AD52</f>
        <v>306.315</v>
      </c>
      <c r="AE58" s="372"/>
      <c r="AF58" s="372">
        <f>AF39+AF45+AF52</f>
        <v>308.402</v>
      </c>
      <c r="AG58" s="405">
        <f t="shared" si="8"/>
        <v>0.6813247800466804</v>
      </c>
      <c r="AH58" s="376">
        <f>(AF58-X58)/X58*100</f>
        <v>1.9510743801652848</v>
      </c>
      <c r="AO58" s="402"/>
    </row>
    <row r="59" spans="2:41" ht="15" customHeight="1">
      <c r="B59" s="16" t="s">
        <v>416</v>
      </c>
      <c r="R59" s="14" t="s">
        <v>43</v>
      </c>
      <c r="S59" s="14" t="s">
        <v>43</v>
      </c>
      <c r="T59" s="32">
        <v>2531.230038068125</v>
      </c>
      <c r="U59" s="32">
        <v>2716.22692949</v>
      </c>
      <c r="V59" s="32">
        <v>3017.273803508125</v>
      </c>
      <c r="W59" s="32">
        <v>3056.4206325</v>
      </c>
      <c r="X59" s="32">
        <v>2895.7259446874996</v>
      </c>
      <c r="Y59" s="32">
        <v>2843.3766600900008</v>
      </c>
      <c r="Z59" s="14">
        <v>2738.5107381799994</v>
      </c>
      <c r="AA59" s="14"/>
      <c r="AB59" s="14">
        <v>2734.9274572100003</v>
      </c>
      <c r="AC59" s="14"/>
      <c r="AD59" s="503">
        <f>SUM(AD57,BA40:BA42)</f>
        <v>2686.36714379</v>
      </c>
      <c r="AE59" s="372"/>
      <c r="AF59" s="372">
        <f>SUM(AF57,BB40:BB42)</f>
        <v>2684.9609824072895</v>
      </c>
      <c r="AG59" s="405">
        <f t="shared" si="8"/>
        <v>-0.0523443486107562</v>
      </c>
      <c r="AH59" s="486" t="s">
        <v>306</v>
      </c>
      <c r="AO59" s="402"/>
    </row>
    <row r="60" spans="2:42" ht="15" customHeight="1">
      <c r="B60" s="16" t="s">
        <v>417</v>
      </c>
      <c r="R60" s="14" t="s">
        <v>43</v>
      </c>
      <c r="S60" s="14" t="s">
        <v>43</v>
      </c>
      <c r="T60" s="32">
        <v>1655</v>
      </c>
      <c r="U60" s="32">
        <v>1775</v>
      </c>
      <c r="V60" s="32">
        <v>1998</v>
      </c>
      <c r="W60" s="32">
        <v>2069</v>
      </c>
      <c r="X60" s="32">
        <v>2032.5</v>
      </c>
      <c r="Y60" s="32">
        <v>2004.1058106900007</v>
      </c>
      <c r="Z60" s="14">
        <v>1928.5197609499994</v>
      </c>
      <c r="AA60" s="14"/>
      <c r="AB60" s="14">
        <v>1906.5363988500003</v>
      </c>
      <c r="AC60" s="14"/>
      <c r="AD60" s="372">
        <f>AD39+AD41+AD47+AD54</f>
        <v>1917.62824379</v>
      </c>
      <c r="AE60" s="372"/>
      <c r="AF60" s="372">
        <f>AF39+AF41+AF47+AF54</f>
        <v>1884.98067740729</v>
      </c>
      <c r="AG60" s="405">
        <f t="shared" si="8"/>
        <v>-1.7024971596259642</v>
      </c>
      <c r="AH60" s="376">
        <f>(AF60-X60)/X60*100</f>
        <v>-7.258023251793853</v>
      </c>
      <c r="AO60" s="402"/>
      <c r="AP60" s="32"/>
    </row>
    <row r="61" spans="2:41" ht="15" customHeight="1">
      <c r="B61" s="16" t="s">
        <v>418</v>
      </c>
      <c r="R61" s="32">
        <v>2029.6092870156251</v>
      </c>
      <c r="S61" s="32">
        <v>2147.4774703756248</v>
      </c>
      <c r="T61" s="32">
        <v>2542.4300380681248</v>
      </c>
      <c r="U61" s="32">
        <v>2725.22692949</v>
      </c>
      <c r="V61" s="32">
        <v>3030.2738035081247</v>
      </c>
      <c r="W61" s="32">
        <v>3071.4206325</v>
      </c>
      <c r="X61" s="32">
        <v>2903.7259446874996</v>
      </c>
      <c r="Y61" s="32">
        <v>2850.557542550001</v>
      </c>
      <c r="Z61" s="14">
        <v>2730.1007381799996</v>
      </c>
      <c r="AA61" s="14"/>
      <c r="AB61" s="372">
        <f>2444+AB58</f>
        <v>2747.95</v>
      </c>
      <c r="AC61" s="372"/>
      <c r="AD61" s="503">
        <f>SUM(AD58,BA40:BA42)</f>
        <v>2694.36714379</v>
      </c>
      <c r="AE61" s="372"/>
      <c r="AF61" s="372">
        <f>SUM(AF58,BB40:BB42)</f>
        <v>2691.9609824072895</v>
      </c>
      <c r="AG61" s="405">
        <f t="shared" si="8"/>
        <v>-0.08930339683869709</v>
      </c>
      <c r="AH61" s="486" t="s">
        <v>306</v>
      </c>
      <c r="AO61" s="402"/>
    </row>
    <row r="62" spans="2:41" ht="15" customHeight="1">
      <c r="B62" s="16" t="s">
        <v>419</v>
      </c>
      <c r="R62" s="32">
        <v>1245.150287015625</v>
      </c>
      <c r="S62" s="32">
        <v>1305.4314703756247</v>
      </c>
      <c r="T62" s="32">
        <v>1667.0710380681248</v>
      </c>
      <c r="U62" s="32">
        <v>1784.4199294900002</v>
      </c>
      <c r="V62" s="32">
        <v>2011.3498035081248</v>
      </c>
      <c r="W62" s="32">
        <v>2084.2466325</v>
      </c>
      <c r="X62" s="32">
        <v>2040.5319446874996</v>
      </c>
      <c r="Y62" s="32">
        <v>2011.286693150001</v>
      </c>
      <c r="Z62" s="14">
        <v>1920.1097609499996</v>
      </c>
      <c r="AA62" s="14"/>
      <c r="AB62" s="372">
        <f>1616+AB58</f>
        <v>1919.95</v>
      </c>
      <c r="AC62" s="372"/>
      <c r="AD62" s="372">
        <f>AD41+AD49+AD54</f>
        <v>1868.31324379</v>
      </c>
      <c r="AE62" s="372"/>
      <c r="AF62" s="372">
        <f>AF41+AF49+AF54</f>
        <v>1832.57867740729</v>
      </c>
      <c r="AG62" s="405">
        <f t="shared" si="8"/>
        <v>-1.9126646188205576</v>
      </c>
      <c r="AH62" s="376">
        <f>(AF62-X62)/X62*100</f>
        <v>-10.191130201201386</v>
      </c>
      <c r="AO62" s="402"/>
    </row>
    <row r="63" spans="1:34" ht="15" customHeight="1">
      <c r="A63" s="30"/>
      <c r="B63" s="30"/>
      <c r="C63" s="30"/>
      <c r="D63" s="30"/>
      <c r="E63" s="30"/>
      <c r="F63" s="30"/>
      <c r="G63" s="30"/>
      <c r="H63" s="30"/>
      <c r="I63" s="30"/>
      <c r="J63" s="30"/>
      <c r="K63" s="30"/>
      <c r="L63" s="30"/>
      <c r="M63" s="30"/>
      <c r="N63" s="30"/>
      <c r="O63" s="30"/>
      <c r="P63" s="30"/>
      <c r="Q63" s="30"/>
      <c r="R63" s="32"/>
      <c r="S63" s="32"/>
      <c r="T63" s="32"/>
      <c r="U63" s="32"/>
      <c r="V63" s="32"/>
      <c r="W63" s="32"/>
      <c r="X63" s="32"/>
      <c r="Y63" s="32"/>
      <c r="Z63" s="32"/>
      <c r="AA63" s="32"/>
      <c r="AB63" s="32"/>
      <c r="AC63" s="32"/>
      <c r="AD63" s="32"/>
      <c r="AE63" s="32"/>
      <c r="AF63" s="32"/>
      <c r="AG63" s="38"/>
      <c r="AH63" s="39"/>
    </row>
    <row r="64" spans="1:34" ht="15" customHeight="1">
      <c r="A64" s="30"/>
      <c r="B64" s="30"/>
      <c r="C64" s="30"/>
      <c r="D64" s="30"/>
      <c r="E64" s="30"/>
      <c r="F64" s="30"/>
      <c r="G64" s="30"/>
      <c r="H64" s="30"/>
      <c r="I64" s="30"/>
      <c r="J64" s="30"/>
      <c r="K64" s="30"/>
      <c r="L64" s="30"/>
      <c r="M64" s="30"/>
      <c r="N64" s="30"/>
      <c r="O64" s="30"/>
      <c r="P64" s="30"/>
      <c r="Q64" s="30"/>
      <c r="R64" s="32"/>
      <c r="S64" s="32"/>
      <c r="T64" s="32"/>
      <c r="U64" s="32"/>
      <c r="V64" s="32"/>
      <c r="W64" s="32"/>
      <c r="X64" s="32"/>
      <c r="Y64" s="32"/>
      <c r="AG64" s="38"/>
      <c r="AH64" s="39"/>
    </row>
    <row r="65" spans="1:34" ht="15" customHeight="1">
      <c r="A65" s="29" t="s">
        <v>432</v>
      </c>
      <c r="B65" s="34"/>
      <c r="C65" s="34"/>
      <c r="D65" s="34"/>
      <c r="E65" s="34"/>
      <c r="F65" s="34"/>
      <c r="G65" s="34"/>
      <c r="H65" s="34"/>
      <c r="I65" s="34"/>
      <c r="J65" s="34"/>
      <c r="K65" s="34"/>
      <c r="L65" s="34"/>
      <c r="M65" s="34"/>
      <c r="N65" s="34"/>
      <c r="O65" s="34"/>
      <c r="P65" s="34"/>
      <c r="Q65" s="34"/>
      <c r="X65" s="32"/>
      <c r="Y65" s="32"/>
      <c r="AG65" s="38"/>
      <c r="AH65" s="39"/>
    </row>
    <row r="66" spans="1:34" ht="15" customHeight="1">
      <c r="A66" s="34"/>
      <c r="B66" s="34"/>
      <c r="C66" s="34"/>
      <c r="D66" s="34"/>
      <c r="E66" s="34"/>
      <c r="F66" s="34"/>
      <c r="G66" s="34"/>
      <c r="H66" s="34"/>
      <c r="I66" s="34"/>
      <c r="J66" s="34"/>
      <c r="K66" s="34"/>
      <c r="L66" s="34"/>
      <c r="M66" s="34"/>
      <c r="N66" s="34"/>
      <c r="O66" s="34"/>
      <c r="P66" s="34"/>
      <c r="Q66" s="34"/>
      <c r="R66" s="32"/>
      <c r="S66" s="32"/>
      <c r="T66" s="32"/>
      <c r="U66" s="32"/>
      <c r="V66" s="32"/>
      <c r="W66" s="32"/>
      <c r="X66" s="32"/>
      <c r="Y66" s="32"/>
      <c r="Z66" s="32"/>
      <c r="AA66" s="32"/>
      <c r="AB66" s="32"/>
      <c r="AC66" s="32"/>
      <c r="AD66" s="32"/>
      <c r="AE66" s="32"/>
      <c r="AF66" s="32"/>
      <c r="AG66" s="38"/>
      <c r="AH66" s="39"/>
    </row>
    <row r="67" spans="2:34" ht="18.75">
      <c r="B67" s="29" t="s">
        <v>173</v>
      </c>
      <c r="C67" s="29"/>
      <c r="D67" s="29"/>
      <c r="E67" s="29"/>
      <c r="F67" s="29"/>
      <c r="G67" s="29"/>
      <c r="H67" s="29"/>
      <c r="I67" s="29"/>
      <c r="J67" s="29"/>
      <c r="K67" s="29"/>
      <c r="L67" s="29"/>
      <c r="M67" s="29"/>
      <c r="N67" s="29"/>
      <c r="O67" s="29"/>
      <c r="P67" s="29"/>
      <c r="Q67" s="29"/>
      <c r="R67" s="32"/>
      <c r="S67" s="32"/>
      <c r="T67" s="32"/>
      <c r="U67" s="32"/>
      <c r="V67" s="32"/>
      <c r="W67" s="32"/>
      <c r="X67" s="32"/>
      <c r="Y67" s="32"/>
      <c r="Z67" s="32"/>
      <c r="AA67" s="32"/>
      <c r="AB67" s="32"/>
      <c r="AC67" s="32"/>
      <c r="AD67" s="32"/>
      <c r="AE67" s="32"/>
      <c r="AF67" s="32"/>
      <c r="AG67" s="38"/>
      <c r="AH67" s="39"/>
    </row>
    <row r="68" spans="2:40" ht="15" customHeight="1">
      <c r="B68" s="30" t="s">
        <v>109</v>
      </c>
      <c r="C68" s="30"/>
      <c r="D68" s="30"/>
      <c r="E68" s="30"/>
      <c r="F68" s="30"/>
      <c r="G68" s="30"/>
      <c r="H68" s="30"/>
      <c r="I68" s="30"/>
      <c r="J68" s="30"/>
      <c r="K68" s="30"/>
      <c r="L68" s="30"/>
      <c r="M68" s="30"/>
      <c r="N68" s="30"/>
      <c r="O68" s="30"/>
      <c r="P68" s="30"/>
      <c r="Q68" s="30"/>
      <c r="R68" s="372">
        <f>ROUND(R39*($AD$31/R$31),1)</f>
        <v>47.9</v>
      </c>
      <c r="S68" s="372">
        <f>ROUND(S39*($AF$31/S$31),1)</f>
        <v>54</v>
      </c>
      <c r="T68" s="372">
        <f aca="true" t="shared" si="9" ref="T68:Z70">ROUND(T39*($AF$31/T$31),1)</f>
        <v>55.9</v>
      </c>
      <c r="U68" s="372">
        <f t="shared" si="9"/>
        <v>60.3</v>
      </c>
      <c r="V68" s="372">
        <f t="shared" si="9"/>
        <v>59.1</v>
      </c>
      <c r="W68" s="372">
        <f t="shared" si="9"/>
        <v>67</v>
      </c>
      <c r="X68" s="372">
        <f t="shared" si="9"/>
        <v>61.5</v>
      </c>
      <c r="Y68" s="372">
        <f t="shared" si="9"/>
        <v>61.6</v>
      </c>
      <c r="Z68" s="372">
        <f t="shared" si="9"/>
        <v>60.6</v>
      </c>
      <c r="AA68" s="372"/>
      <c r="AB68" s="372">
        <f>ROUND(AB39*($AF$31/AB$31),1)</f>
        <v>60.1</v>
      </c>
      <c r="AC68" s="372"/>
      <c r="AD68" s="372">
        <f>ROUND(AD39*($AF$31/AD$31),1)</f>
        <v>57.6</v>
      </c>
      <c r="AE68" s="372"/>
      <c r="AF68" s="372">
        <f>ROUND(AF39*($AF$31/AF$31),1)</f>
        <v>59.4</v>
      </c>
      <c r="AG68" s="405">
        <f>(AD68-AB68)/AB68*100</f>
        <v>-4.159733777038269</v>
      </c>
      <c r="AH68" s="376">
        <f>(AD68-W68)/W68*100</f>
        <v>-14.029850746268654</v>
      </c>
      <c r="AI68" s="16">
        <v>1.1225612357154084</v>
      </c>
      <c r="AJ68" s="16">
        <v>1.095266259227618</v>
      </c>
      <c r="AK68" s="16">
        <v>1.066177646519463</v>
      </c>
      <c r="AL68" s="16">
        <v>1.0503650018381387</v>
      </c>
      <c r="AM68" s="16">
        <v>1.021335702832164</v>
      </c>
      <c r="AN68" s="16">
        <v>1</v>
      </c>
    </row>
    <row r="69" spans="2:40" ht="15" customHeight="1">
      <c r="B69" s="16" t="s">
        <v>276</v>
      </c>
      <c r="R69" s="293">
        <f>ROUND(R40*($AD$31/R$31),1)</f>
        <v>1251.2</v>
      </c>
      <c r="S69" s="293">
        <f>ROUND(S40*($AF$31/S$31),1)</f>
        <v>1307.2</v>
      </c>
      <c r="T69" s="293">
        <f t="shared" si="9"/>
        <v>1350.8</v>
      </c>
      <c r="U69" s="293">
        <f t="shared" si="9"/>
        <v>1384.4</v>
      </c>
      <c r="V69" s="293">
        <f t="shared" si="9"/>
        <v>1485.6</v>
      </c>
      <c r="W69" s="293">
        <f t="shared" si="9"/>
        <v>1439.6</v>
      </c>
      <c r="X69" s="293">
        <f t="shared" si="9"/>
        <v>1228.3</v>
      </c>
      <c r="Y69" s="293">
        <f t="shared" si="9"/>
        <v>1147</v>
      </c>
      <c r="Z69" s="372">
        <f t="shared" si="9"/>
        <v>1075.9</v>
      </c>
      <c r="AA69" s="372"/>
      <c r="AB69" s="372">
        <f>ROUND(AB40*($AF$31/AB$31),1)</f>
        <v>1114.8</v>
      </c>
      <c r="AC69" s="372"/>
      <c r="AD69" s="372">
        <f>ROUND(AD40*($AF$31/AD$31),1)</f>
        <v>1075.8</v>
      </c>
      <c r="AE69" s="372"/>
      <c r="AF69" s="372">
        <f>ROUND(AF40*($AF$31/AF$31),1)</f>
        <v>1069.5</v>
      </c>
      <c r="AG69" s="405">
        <f>(AD69-AB69)/AB69*100</f>
        <v>-3.4983853606027986</v>
      </c>
      <c r="AH69" s="376">
        <f>(AD69-W69)/W69*100</f>
        <v>-25.270908585718253</v>
      </c>
      <c r="AI69" s="16">
        <v>1.1225612357154084</v>
      </c>
      <c r="AJ69" s="16">
        <v>1.095266259227618</v>
      </c>
      <c r="AK69" s="16">
        <v>1.066177646519463</v>
      </c>
      <c r="AL69" s="16">
        <v>1.0503650018381387</v>
      </c>
      <c r="AM69" s="16">
        <v>1.021335702832164</v>
      </c>
      <c r="AN69" s="16">
        <v>1</v>
      </c>
    </row>
    <row r="70" spans="2:40" ht="15" customHeight="1">
      <c r="B70" s="16" t="s">
        <v>277</v>
      </c>
      <c r="R70" s="293">
        <f>ROUND(R41*($AD$31/R$31),1)</f>
        <v>552.5</v>
      </c>
      <c r="S70" s="293">
        <f>ROUND(S41*($AF$31/S$31),1)</f>
        <v>591.8</v>
      </c>
      <c r="T70" s="293">
        <f t="shared" si="9"/>
        <v>632.3</v>
      </c>
      <c r="U70" s="293">
        <f t="shared" si="9"/>
        <v>631.6</v>
      </c>
      <c r="V70" s="293">
        <f t="shared" si="9"/>
        <v>682.9</v>
      </c>
      <c r="W70" s="293">
        <f t="shared" si="9"/>
        <v>683.5</v>
      </c>
      <c r="X70" s="293">
        <f t="shared" si="9"/>
        <v>622.9</v>
      </c>
      <c r="Y70" s="293">
        <f t="shared" si="9"/>
        <v>598.1</v>
      </c>
      <c r="Z70" s="372">
        <f t="shared" si="9"/>
        <v>557.1</v>
      </c>
      <c r="AA70" s="372"/>
      <c r="AB70" s="372">
        <f>ROUND(AB41*($AF$31/AB$31),1)</f>
        <v>548.7</v>
      </c>
      <c r="AC70" s="372"/>
      <c r="AD70" s="372">
        <f>ROUND(AD41*($AF$31/AD$31),1)</f>
        <v>486.3</v>
      </c>
      <c r="AE70" s="372"/>
      <c r="AF70" s="372">
        <f>ROUND(AF41*($AF$31/AF$31),1)</f>
        <v>448.3</v>
      </c>
      <c r="AG70" s="405">
        <f>(AD70-AB70)/AB70*100</f>
        <v>-11.372334609076002</v>
      </c>
      <c r="AH70" s="376">
        <f>(AD70-W70)/W70*100</f>
        <v>-28.85149963423555</v>
      </c>
      <c r="AI70" s="16">
        <v>1.1225612357154084</v>
      </c>
      <c r="AJ70" s="16">
        <v>1.095266259227618</v>
      </c>
      <c r="AK70" s="16">
        <v>1.066177646519463</v>
      </c>
      <c r="AL70" s="16">
        <v>1.0503650018381387</v>
      </c>
      <c r="AM70" s="16">
        <v>1.021335702832164</v>
      </c>
      <c r="AN70" s="16">
        <v>1</v>
      </c>
    </row>
    <row r="71" spans="2:40" ht="15" customHeight="1">
      <c r="B71" s="30"/>
      <c r="C71" s="30"/>
      <c r="D71" s="30"/>
      <c r="E71" s="30"/>
      <c r="F71" s="30"/>
      <c r="G71" s="30"/>
      <c r="H71" s="30"/>
      <c r="I71" s="30"/>
      <c r="J71" s="30"/>
      <c r="K71" s="30"/>
      <c r="L71" s="30"/>
      <c r="M71" s="30"/>
      <c r="N71" s="30"/>
      <c r="O71" s="30"/>
      <c r="P71" s="30"/>
      <c r="Q71" s="30"/>
      <c r="R71" s="32"/>
      <c r="S71" s="32"/>
      <c r="T71" s="32"/>
      <c r="U71" s="32"/>
      <c r="V71" s="32"/>
      <c r="W71" s="32"/>
      <c r="X71" s="32"/>
      <c r="Y71" s="32"/>
      <c r="Z71" s="293"/>
      <c r="AA71" s="293"/>
      <c r="AB71" s="293"/>
      <c r="AC71" s="293"/>
      <c r="AD71" s="293"/>
      <c r="AE71" s="293"/>
      <c r="AF71" s="372"/>
      <c r="AG71" s="38"/>
      <c r="AH71" s="39"/>
      <c r="AI71" s="16">
        <v>1.1225612357154084</v>
      </c>
      <c r="AJ71" s="16">
        <v>1.095266259227618</v>
      </c>
      <c r="AK71" s="16">
        <v>1.066177646519463</v>
      </c>
      <c r="AL71" s="16">
        <v>1.0503650018381387</v>
      </c>
      <c r="AM71" s="16">
        <v>1.021335702832164</v>
      </c>
      <c r="AN71" s="16">
        <v>1</v>
      </c>
    </row>
    <row r="72" spans="2:41" ht="15.75">
      <c r="B72" s="29" t="s">
        <v>106</v>
      </c>
      <c r="C72" s="29"/>
      <c r="D72" s="29"/>
      <c r="E72" s="29"/>
      <c r="F72" s="29"/>
      <c r="G72" s="29"/>
      <c r="H72" s="29"/>
      <c r="I72" s="29"/>
      <c r="J72" s="29"/>
      <c r="K72" s="29"/>
      <c r="L72" s="29"/>
      <c r="M72" s="29"/>
      <c r="N72" s="29"/>
      <c r="O72" s="29"/>
      <c r="P72" s="29"/>
      <c r="Q72" s="29"/>
      <c r="R72" s="32"/>
      <c r="S72" s="32"/>
      <c r="T72" s="32"/>
      <c r="U72" s="32"/>
      <c r="V72" s="32"/>
      <c r="W72" s="32"/>
      <c r="X72" s="32"/>
      <c r="Y72" s="32"/>
      <c r="Z72" s="293"/>
      <c r="AA72" s="293"/>
      <c r="AB72" s="293"/>
      <c r="AC72" s="293"/>
      <c r="AD72" s="293"/>
      <c r="AE72" s="293"/>
      <c r="AF72" s="372"/>
      <c r="AG72" s="38"/>
      <c r="AH72" s="39"/>
      <c r="AI72" s="16">
        <v>1.1225612357154084</v>
      </c>
      <c r="AJ72" s="16">
        <v>1.095266259227618</v>
      </c>
      <c r="AK72" s="16">
        <v>1.066177646519463</v>
      </c>
      <c r="AL72" s="16">
        <v>1.0503650018381387</v>
      </c>
      <c r="AM72" s="16">
        <v>1.021335702832164</v>
      </c>
      <c r="AN72" s="16">
        <v>1</v>
      </c>
      <c r="AO72" s="89"/>
    </row>
    <row r="73" spans="2:41" ht="15" customHeight="1">
      <c r="B73" s="30" t="s">
        <v>174</v>
      </c>
      <c r="C73" s="30"/>
      <c r="D73" s="30"/>
      <c r="E73" s="30"/>
      <c r="F73" s="30"/>
      <c r="G73" s="30"/>
      <c r="H73" s="30"/>
      <c r="I73" s="30"/>
      <c r="J73" s="30"/>
      <c r="K73" s="30"/>
      <c r="L73" s="30"/>
      <c r="M73" s="30"/>
      <c r="N73" s="30"/>
      <c r="O73" s="30"/>
      <c r="P73" s="30"/>
      <c r="Q73" s="30"/>
      <c r="R73" s="14" t="s">
        <v>306</v>
      </c>
      <c r="S73" s="467" t="s">
        <v>306</v>
      </c>
      <c r="T73" s="293">
        <f aca="true" t="shared" si="10" ref="S73:Z78">ROUND(T44*($AF$31/T$31),1)</f>
        <v>180.6</v>
      </c>
      <c r="U73" s="293">
        <f t="shared" si="10"/>
        <v>185.4</v>
      </c>
      <c r="V73" s="293">
        <f t="shared" si="10"/>
        <v>199.3</v>
      </c>
      <c r="W73" s="293">
        <f t="shared" si="10"/>
        <v>204.3</v>
      </c>
      <c r="X73" s="293">
        <f t="shared" si="10"/>
        <v>187.7</v>
      </c>
      <c r="Y73" s="293">
        <f t="shared" si="10"/>
        <v>191.6</v>
      </c>
      <c r="Z73" s="293">
        <f t="shared" si="10"/>
        <v>206.2</v>
      </c>
      <c r="AA73" s="414" t="s">
        <v>309</v>
      </c>
      <c r="AB73" s="293">
        <f aca="true" t="shared" si="11" ref="AB73:AB78">ROUND(AB44*($AF$31/AB$31),1)</f>
        <v>193.7</v>
      </c>
      <c r="AC73" s="414" t="s">
        <v>309</v>
      </c>
      <c r="AD73" s="372">
        <f aca="true" t="shared" si="12" ref="AD73:AD78">ROUND(AD44*($AF$31/AD$31),1)</f>
        <v>190.8</v>
      </c>
      <c r="AE73" s="372"/>
      <c r="AF73" s="372">
        <f aca="true" t="shared" si="13" ref="AF73:AF78">ROUND(AF44*($AF$31/AF$31),1)</f>
        <v>189</v>
      </c>
      <c r="AG73" s="405">
        <f aca="true" t="shared" si="14" ref="AG73:AG78">(AD73-AB73)/AB73*100</f>
        <v>-1.4971605575632305</v>
      </c>
      <c r="AH73" s="376">
        <f aca="true" t="shared" si="15" ref="AH73:AH78">(AD73-W73)/W73*100</f>
        <v>-6.607929515418502</v>
      </c>
      <c r="AI73" s="16">
        <v>1.1225612357154084</v>
      </c>
      <c r="AJ73" s="16">
        <v>1.095266259227618</v>
      </c>
      <c r="AK73" s="16">
        <v>1.066177646519463</v>
      </c>
      <c r="AL73" s="16">
        <v>1.0503650018381387</v>
      </c>
      <c r="AM73" s="16">
        <v>1.021335702832164</v>
      </c>
      <c r="AN73" s="16">
        <v>1</v>
      </c>
      <c r="AO73" s="89"/>
    </row>
    <row r="74" spans="2:41" ht="15" customHeight="1">
      <c r="B74" s="30" t="s">
        <v>175</v>
      </c>
      <c r="C74" s="30"/>
      <c r="D74" s="30"/>
      <c r="E74" s="30"/>
      <c r="F74" s="30"/>
      <c r="G74" s="30"/>
      <c r="H74" s="30"/>
      <c r="I74" s="30"/>
      <c r="J74" s="30"/>
      <c r="K74" s="30"/>
      <c r="L74" s="30"/>
      <c r="M74" s="30"/>
      <c r="N74" s="30"/>
      <c r="O74" s="30"/>
      <c r="P74" s="30"/>
      <c r="Q74" s="30"/>
      <c r="R74" s="293">
        <f>ROUND(R45*($AD$31/R$31),1)</f>
        <v>113.2</v>
      </c>
      <c r="S74" s="468">
        <f t="shared" si="10"/>
        <v>114</v>
      </c>
      <c r="T74" s="293">
        <f t="shared" si="10"/>
        <v>193.4</v>
      </c>
      <c r="U74" s="293">
        <f t="shared" si="10"/>
        <v>196.8</v>
      </c>
      <c r="V74" s="293">
        <f t="shared" si="10"/>
        <v>213.7</v>
      </c>
      <c r="W74" s="293">
        <f t="shared" si="10"/>
        <v>220.6</v>
      </c>
      <c r="X74" s="293">
        <f t="shared" si="10"/>
        <v>196.3</v>
      </c>
      <c r="Y74" s="293">
        <f t="shared" si="10"/>
        <v>198.9</v>
      </c>
      <c r="Z74" s="293">
        <f t="shared" si="10"/>
        <v>211.4</v>
      </c>
      <c r="AA74" s="414" t="s">
        <v>309</v>
      </c>
      <c r="AB74" s="293">
        <f t="shared" si="11"/>
        <v>198.8</v>
      </c>
      <c r="AC74" s="414" t="s">
        <v>309</v>
      </c>
      <c r="AD74" s="372">
        <f t="shared" si="12"/>
        <v>198.9</v>
      </c>
      <c r="AE74" s="372"/>
      <c r="AF74" s="372">
        <f t="shared" si="13"/>
        <v>196</v>
      </c>
      <c r="AG74" s="405">
        <f t="shared" si="14"/>
        <v>0.05030181086518829</v>
      </c>
      <c r="AH74" s="376">
        <f t="shared" si="15"/>
        <v>-9.836808703535807</v>
      </c>
      <c r="AI74" s="16">
        <v>1.1225612357154084</v>
      </c>
      <c r="AJ74" s="16">
        <v>1.095266259227618</v>
      </c>
      <c r="AK74" s="16">
        <v>1.066177646519463</v>
      </c>
      <c r="AL74" s="16">
        <v>1.0503650018381387</v>
      </c>
      <c r="AM74" s="16">
        <v>1.021335702832164</v>
      </c>
      <c r="AN74" s="16">
        <v>1</v>
      </c>
      <c r="AO74" s="89"/>
    </row>
    <row r="75" spans="2:41" ht="15" customHeight="1">
      <c r="B75" s="16" t="s">
        <v>278</v>
      </c>
      <c r="R75" s="14" t="s">
        <v>306</v>
      </c>
      <c r="S75" s="467" t="s">
        <v>306</v>
      </c>
      <c r="T75" s="293">
        <f t="shared" si="10"/>
        <v>1084.5</v>
      </c>
      <c r="U75" s="293">
        <f t="shared" si="10"/>
        <v>1168.1</v>
      </c>
      <c r="V75" s="293">
        <f t="shared" si="10"/>
        <v>1297.7</v>
      </c>
      <c r="W75" s="293">
        <f t="shared" si="10"/>
        <v>1336.9</v>
      </c>
      <c r="X75" s="293">
        <f t="shared" si="10"/>
        <v>1336.5</v>
      </c>
      <c r="Y75" s="293">
        <f t="shared" si="10"/>
        <v>1320</v>
      </c>
      <c r="Z75" s="293">
        <f t="shared" si="10"/>
        <v>1328.4</v>
      </c>
      <c r="AA75" s="293"/>
      <c r="AB75" s="293">
        <f t="shared" si="11"/>
        <v>1329</v>
      </c>
      <c r="AC75" s="293"/>
      <c r="AD75" s="372">
        <f t="shared" si="12"/>
        <v>1319</v>
      </c>
      <c r="AE75" s="372"/>
      <c r="AF75" s="372">
        <f t="shared" si="13"/>
        <v>1308.7</v>
      </c>
      <c r="AG75" s="405">
        <f t="shared" si="14"/>
        <v>-0.7524454477050414</v>
      </c>
      <c r="AH75" s="376">
        <f t="shared" si="15"/>
        <v>-1.3389183932979347</v>
      </c>
      <c r="AI75" s="16">
        <v>1.12256123571541</v>
      </c>
      <c r="AJ75" s="16">
        <v>1.09526625922762</v>
      </c>
      <c r="AK75" s="16">
        <v>1.06617764651946</v>
      </c>
      <c r="AL75" s="16">
        <v>1.05036500183814</v>
      </c>
      <c r="AM75" s="16">
        <v>1.02133570283216</v>
      </c>
      <c r="AN75" s="16">
        <v>1</v>
      </c>
      <c r="AO75" s="89"/>
    </row>
    <row r="76" spans="2:41" ht="15" customHeight="1">
      <c r="B76" s="16" t="s">
        <v>279</v>
      </c>
      <c r="R76" s="14" t="s">
        <v>306</v>
      </c>
      <c r="S76" s="467" t="s">
        <v>306</v>
      </c>
      <c r="T76" s="293">
        <f t="shared" si="10"/>
        <v>895.8</v>
      </c>
      <c r="U76" s="293">
        <f t="shared" si="10"/>
        <v>967.9</v>
      </c>
      <c r="V76" s="293">
        <f t="shared" si="10"/>
        <v>1097.3</v>
      </c>
      <c r="W76" s="293">
        <f t="shared" si="10"/>
        <v>1137</v>
      </c>
      <c r="X76" s="293">
        <f t="shared" si="10"/>
        <v>1131.6</v>
      </c>
      <c r="Y76" s="293">
        <f t="shared" si="10"/>
        <v>1097.9</v>
      </c>
      <c r="Z76" s="293">
        <f t="shared" si="10"/>
        <v>1100.4</v>
      </c>
      <c r="AA76" s="293"/>
      <c r="AB76" s="293">
        <f t="shared" si="11"/>
        <v>1090.3</v>
      </c>
      <c r="AC76" s="293"/>
      <c r="AD76" s="372">
        <f t="shared" si="12"/>
        <v>1078.8</v>
      </c>
      <c r="AE76" s="372"/>
      <c r="AF76" s="372">
        <f t="shared" si="13"/>
        <v>1070.5</v>
      </c>
      <c r="AG76" s="405">
        <f t="shared" si="14"/>
        <v>-1.0547555718609558</v>
      </c>
      <c r="AH76" s="376">
        <f t="shared" si="15"/>
        <v>-5.118733509234833</v>
      </c>
      <c r="AI76" s="16">
        <v>1.12256123571541</v>
      </c>
      <c r="AJ76" s="16">
        <v>1.09526625922762</v>
      </c>
      <c r="AK76" s="16">
        <v>1.06617764651946</v>
      </c>
      <c r="AL76" s="16">
        <v>1.05036500183814</v>
      </c>
      <c r="AM76" s="16">
        <v>1.02133570283216</v>
      </c>
      <c r="AN76" s="16">
        <v>1</v>
      </c>
      <c r="AO76" s="89"/>
    </row>
    <row r="77" spans="2:41" ht="15" customHeight="1">
      <c r="B77" s="16" t="s">
        <v>280</v>
      </c>
      <c r="R77" s="293">
        <f>ROUND(R48*($AD$31/R$31),1)</f>
        <v>775.2</v>
      </c>
      <c r="S77" s="468">
        <f>ROUND(S48*($AF$31/S$31),1)</f>
        <v>748</v>
      </c>
      <c r="T77" s="293">
        <f t="shared" si="10"/>
        <v>1097.1</v>
      </c>
      <c r="U77" s="293">
        <f t="shared" si="10"/>
        <v>1179.3</v>
      </c>
      <c r="V77" s="293">
        <f t="shared" si="10"/>
        <v>1311.9</v>
      </c>
      <c r="W77" s="293">
        <f t="shared" si="10"/>
        <v>1352.9</v>
      </c>
      <c r="X77" s="293">
        <f t="shared" si="10"/>
        <v>1345.2</v>
      </c>
      <c r="Y77" s="293">
        <f t="shared" si="10"/>
        <v>1327.2</v>
      </c>
      <c r="Z77" s="372">
        <f t="shared" si="10"/>
        <v>1330.1</v>
      </c>
      <c r="AA77" s="372"/>
      <c r="AB77" s="372">
        <f t="shared" si="11"/>
        <v>1331</v>
      </c>
      <c r="AC77" s="372"/>
      <c r="AD77" s="372">
        <f t="shared" si="12"/>
        <v>1327.1</v>
      </c>
      <c r="AE77" s="372"/>
      <c r="AF77" s="372">
        <f t="shared" si="13"/>
        <v>1315.7</v>
      </c>
      <c r="AG77" s="405">
        <f t="shared" si="14"/>
        <v>-0.29301277235162215</v>
      </c>
      <c r="AH77" s="376">
        <f t="shared" si="15"/>
        <v>-1.907014561312749</v>
      </c>
      <c r="AI77" s="16">
        <v>1.12256123571541</v>
      </c>
      <c r="AJ77" s="16">
        <v>1.09526625922762</v>
      </c>
      <c r="AK77" s="16">
        <v>1.06617764651946</v>
      </c>
      <c r="AL77" s="16">
        <v>1.05036500183814</v>
      </c>
      <c r="AM77" s="16">
        <v>1.02133570283216</v>
      </c>
      <c r="AN77" s="16">
        <v>1</v>
      </c>
      <c r="AO77" s="89"/>
    </row>
    <row r="78" spans="2:41" ht="15" customHeight="1">
      <c r="B78" s="16" t="s">
        <v>281</v>
      </c>
      <c r="R78" s="293">
        <f>ROUND(R49*($AD$31/R$31),1)</f>
        <v>601.4</v>
      </c>
      <c r="S78" s="468">
        <f>ROUND(S49*($AF$31/S$31),1)</f>
        <v>566.8</v>
      </c>
      <c r="T78" s="293">
        <f t="shared" si="10"/>
        <v>908.4</v>
      </c>
      <c r="U78" s="293">
        <f t="shared" si="10"/>
        <v>979.1</v>
      </c>
      <c r="V78" s="293">
        <f t="shared" si="10"/>
        <v>1111.5</v>
      </c>
      <c r="W78" s="293">
        <f t="shared" si="10"/>
        <v>1153</v>
      </c>
      <c r="X78" s="293">
        <f t="shared" si="10"/>
        <v>1140.3</v>
      </c>
      <c r="Y78" s="293">
        <f t="shared" si="10"/>
        <v>1105.3</v>
      </c>
      <c r="Z78" s="372">
        <f t="shared" si="10"/>
        <v>1102.1</v>
      </c>
      <c r="AA78" s="372"/>
      <c r="AB78" s="372">
        <f t="shared" si="11"/>
        <v>1092.3</v>
      </c>
      <c r="AC78" s="372"/>
      <c r="AD78" s="372">
        <f t="shared" si="12"/>
        <v>1086.9</v>
      </c>
      <c r="AE78" s="372"/>
      <c r="AF78" s="372">
        <f t="shared" si="13"/>
        <v>1077.5</v>
      </c>
      <c r="AG78" s="405">
        <f t="shared" si="14"/>
        <v>-0.4943696786596964</v>
      </c>
      <c r="AH78" s="376">
        <f t="shared" si="15"/>
        <v>-5.732870771899385</v>
      </c>
      <c r="AI78" s="16">
        <v>1.12256123571541</v>
      </c>
      <c r="AJ78" s="16">
        <v>1.09526625922762</v>
      </c>
      <c r="AK78" s="16">
        <v>1.06617764651946</v>
      </c>
      <c r="AL78" s="16">
        <v>1.05036500183814</v>
      </c>
      <c r="AM78" s="16">
        <v>1.02133570283216</v>
      </c>
      <c r="AN78" s="16">
        <v>1</v>
      </c>
      <c r="AO78" s="89"/>
    </row>
    <row r="79" spans="2:41" ht="15" customHeight="1">
      <c r="B79" s="30"/>
      <c r="C79" s="30"/>
      <c r="D79" s="30"/>
      <c r="E79" s="30"/>
      <c r="F79" s="30"/>
      <c r="G79" s="30"/>
      <c r="H79" s="30"/>
      <c r="I79" s="30"/>
      <c r="J79" s="30"/>
      <c r="K79" s="30"/>
      <c r="L79" s="30"/>
      <c r="M79" s="30"/>
      <c r="N79" s="30"/>
      <c r="O79" s="30"/>
      <c r="P79" s="30"/>
      <c r="Q79" s="30"/>
      <c r="R79" s="32"/>
      <c r="S79" s="32"/>
      <c r="T79" s="32"/>
      <c r="U79" s="32"/>
      <c r="V79" s="32"/>
      <c r="W79" s="32"/>
      <c r="X79" s="32"/>
      <c r="Y79" s="32"/>
      <c r="Z79" s="293"/>
      <c r="AA79" s="293"/>
      <c r="AB79" s="293"/>
      <c r="AC79" s="293"/>
      <c r="AD79" s="293"/>
      <c r="AE79" s="293"/>
      <c r="AF79" s="372"/>
      <c r="AG79" s="38"/>
      <c r="AH79" s="39"/>
      <c r="AI79" s="16">
        <v>1.12256123571541</v>
      </c>
      <c r="AJ79" s="16">
        <v>1.09526625922762</v>
      </c>
      <c r="AK79" s="16">
        <v>1.06617764651946</v>
      </c>
      <c r="AL79" s="16">
        <v>1.05036500183814</v>
      </c>
      <c r="AM79" s="16">
        <v>1.02133570283216</v>
      </c>
      <c r="AN79" s="16">
        <v>1</v>
      </c>
      <c r="AO79" s="89"/>
    </row>
    <row r="80" spans="2:40" ht="18.75">
      <c r="B80" s="29" t="s">
        <v>176</v>
      </c>
      <c r="C80" s="29"/>
      <c r="D80" s="29"/>
      <c r="E80" s="29"/>
      <c r="F80" s="29"/>
      <c r="G80" s="29"/>
      <c r="H80" s="29"/>
      <c r="I80" s="29"/>
      <c r="J80" s="29"/>
      <c r="K80" s="29"/>
      <c r="L80" s="29"/>
      <c r="M80" s="29"/>
      <c r="N80" s="29"/>
      <c r="O80" s="29"/>
      <c r="P80" s="29"/>
      <c r="Q80" s="29"/>
      <c r="R80" s="32"/>
      <c r="S80" s="32"/>
      <c r="T80" s="32"/>
      <c r="U80" s="32"/>
      <c r="V80" s="32"/>
      <c r="W80" s="32"/>
      <c r="X80" s="32"/>
      <c r="Y80" s="32"/>
      <c r="Z80" s="293"/>
      <c r="AA80" s="293"/>
      <c r="AB80" s="293"/>
      <c r="AC80" s="293"/>
      <c r="AD80" s="293"/>
      <c r="AE80" s="293"/>
      <c r="AF80" s="372"/>
      <c r="AG80" s="38"/>
      <c r="AH80" s="39"/>
      <c r="AI80" s="16">
        <v>1.12256123571541</v>
      </c>
      <c r="AJ80" s="16">
        <v>1.09526625922762</v>
      </c>
      <c r="AK80" s="16">
        <v>1.06617764651946</v>
      </c>
      <c r="AL80" s="16">
        <v>1.05036500183814</v>
      </c>
      <c r="AM80" s="16">
        <v>1.02133570283216</v>
      </c>
      <c r="AN80" s="16">
        <v>1</v>
      </c>
    </row>
    <row r="81" spans="2:40" ht="15" customHeight="1">
      <c r="B81" s="30" t="s">
        <v>84</v>
      </c>
      <c r="C81" s="30"/>
      <c r="D81" s="30"/>
      <c r="E81" s="30"/>
      <c r="F81" s="30"/>
      <c r="G81" s="30"/>
      <c r="H81" s="30"/>
      <c r="I81" s="30"/>
      <c r="J81" s="30"/>
      <c r="K81" s="30"/>
      <c r="L81" s="30"/>
      <c r="M81" s="30"/>
      <c r="N81" s="30"/>
      <c r="O81" s="30"/>
      <c r="P81" s="30"/>
      <c r="Q81" s="30"/>
      <c r="R81" s="293">
        <f>ROUND(R52*($AD$31/R$31),1)</f>
        <v>70.4</v>
      </c>
      <c r="S81" s="293">
        <f>ROUND(S52*($AF$31/S$31),1)</f>
        <v>68.4</v>
      </c>
      <c r="T81" s="293">
        <f aca="true" t="shared" si="16" ref="T81:Z83">ROUND(T52*($AF$31/T$31),1)</f>
        <v>68.7</v>
      </c>
      <c r="U81" s="293">
        <f t="shared" si="16"/>
        <v>68.2</v>
      </c>
      <c r="V81" s="293">
        <f t="shared" si="16"/>
        <v>69.8</v>
      </c>
      <c r="W81" s="293">
        <f t="shared" si="16"/>
        <v>69.9</v>
      </c>
      <c r="X81" s="293">
        <f t="shared" si="16"/>
        <v>67</v>
      </c>
      <c r="Y81" s="293">
        <f t="shared" si="16"/>
        <v>63.5</v>
      </c>
      <c r="Z81" s="293">
        <f t="shared" si="16"/>
        <v>54.9</v>
      </c>
      <c r="AA81" s="414" t="s">
        <v>309</v>
      </c>
      <c r="AB81" s="293">
        <f>ROUND(AB52*($AF$31/AB$31),1)</f>
        <v>50.9</v>
      </c>
      <c r="AC81" s="293"/>
      <c r="AD81" s="372">
        <f>ROUND(AD52*($AF$31/AD$31),1)</f>
        <v>51.2</v>
      </c>
      <c r="AE81" s="372"/>
      <c r="AF81" s="372">
        <f>ROUND(AF52*($AF$31/AF$31),1)</f>
        <v>53</v>
      </c>
      <c r="AG81" s="405">
        <f>(AD81-AB81)/AB81*100</f>
        <v>0.5893909626719142</v>
      </c>
      <c r="AH81" s="376">
        <f>(AD81-W81)/W81*100</f>
        <v>-26.75250357653791</v>
      </c>
      <c r="AI81" s="16">
        <v>1.12256123571541</v>
      </c>
      <c r="AJ81" s="16">
        <v>1.09526625922762</v>
      </c>
      <c r="AK81" s="16">
        <v>1.06617764651946</v>
      </c>
      <c r="AL81" s="16">
        <v>1.05036500183814</v>
      </c>
      <c r="AM81" s="16">
        <v>1.02133570283216</v>
      </c>
      <c r="AN81" s="16">
        <v>1</v>
      </c>
    </row>
    <row r="82" spans="2:40" ht="15" customHeight="1">
      <c r="B82" s="16" t="s">
        <v>420</v>
      </c>
      <c r="R82" s="293">
        <f>ROUND(R53*($AD$31/R$31),1)</f>
        <v>526.5</v>
      </c>
      <c r="S82" s="293">
        <f>ROUND(S53*($AF$31/S$31),1)</f>
        <v>522.2</v>
      </c>
      <c r="T82" s="293">
        <f t="shared" si="16"/>
        <v>513.6</v>
      </c>
      <c r="U82" s="293">
        <f t="shared" si="16"/>
        <v>537.1</v>
      </c>
      <c r="V82" s="293">
        <f t="shared" si="16"/>
        <v>558.3</v>
      </c>
      <c r="W82" s="293">
        <f t="shared" si="16"/>
        <v>562.7</v>
      </c>
      <c r="X82" s="293">
        <f t="shared" si="16"/>
        <v>541.5</v>
      </c>
      <c r="Y82" s="293">
        <f t="shared" si="16"/>
        <v>541.4</v>
      </c>
      <c r="Z82" s="293">
        <f t="shared" si="16"/>
        <v>429.6</v>
      </c>
      <c r="AA82" s="293"/>
      <c r="AB82" s="293">
        <f>ROUND(AB53*($AF$31/AB$31),1)</f>
        <v>355.2</v>
      </c>
      <c r="AC82" s="293"/>
      <c r="AD82" s="372" t="s">
        <v>306</v>
      </c>
      <c r="AE82" s="372"/>
      <c r="AF82" s="372" t="s">
        <v>306</v>
      </c>
      <c r="AG82" s="487" t="s">
        <v>306</v>
      </c>
      <c r="AH82" s="486" t="s">
        <v>306</v>
      </c>
      <c r="AI82" s="16">
        <v>1.12256123571541</v>
      </c>
      <c r="AJ82" s="16">
        <v>1.09526625922762</v>
      </c>
      <c r="AK82" s="16">
        <v>1.06617764651946</v>
      </c>
      <c r="AL82" s="16">
        <v>1.05036500183814</v>
      </c>
      <c r="AM82" s="16">
        <v>1.02133570283216</v>
      </c>
      <c r="AN82" s="16">
        <v>1</v>
      </c>
    </row>
    <row r="83" spans="2:40" ht="15" customHeight="1">
      <c r="B83" s="16" t="s">
        <v>403</v>
      </c>
      <c r="R83" s="293">
        <f>ROUND(R54*($AD$31/R$31),1)</f>
        <v>412.3</v>
      </c>
      <c r="S83" s="293">
        <f>ROUND(S54*($AF$31/S$31),1)</f>
        <v>408.2</v>
      </c>
      <c r="T83" s="293">
        <f t="shared" si="16"/>
        <v>401.1</v>
      </c>
      <c r="U83" s="293">
        <f t="shared" si="16"/>
        <v>420</v>
      </c>
      <c r="V83" s="293">
        <f t="shared" si="16"/>
        <v>433.1</v>
      </c>
      <c r="W83" s="293">
        <f t="shared" si="16"/>
        <v>440.3</v>
      </c>
      <c r="X83" s="293">
        <f t="shared" si="16"/>
        <v>425.9</v>
      </c>
      <c r="Y83" s="293">
        <f t="shared" si="16"/>
        <v>424.3</v>
      </c>
      <c r="Z83" s="293">
        <f t="shared" si="16"/>
        <v>339.3</v>
      </c>
      <c r="AA83" s="293"/>
      <c r="AB83" s="293">
        <f>ROUND(AB54*($AF$31/AB$31),1)</f>
        <v>312.2</v>
      </c>
      <c r="AC83" s="293"/>
      <c r="AD83" s="372">
        <f>ROUND(AD54*($AF$31/AD$31),1)</f>
        <v>303.4</v>
      </c>
      <c r="AE83" s="372"/>
      <c r="AF83" s="372">
        <f>ROUND(AF54*($AF$31/AF$31),1)</f>
        <v>306.7</v>
      </c>
      <c r="AG83" s="405">
        <f>(AD83-AB83)/AB83*100</f>
        <v>-2.8187059577194145</v>
      </c>
      <c r="AH83" s="376">
        <f>(AD83-W83)/W83*100</f>
        <v>-31.092436974789923</v>
      </c>
      <c r="AI83" s="16">
        <v>1.12256123571541</v>
      </c>
      <c r="AJ83" s="16">
        <v>1.09526625922762</v>
      </c>
      <c r="AK83" s="16">
        <v>1.06617764651946</v>
      </c>
      <c r="AL83" s="16">
        <v>1.05036500183814</v>
      </c>
      <c r="AM83" s="16">
        <v>1.02133570283216</v>
      </c>
      <c r="AN83" s="16">
        <v>1</v>
      </c>
    </row>
    <row r="84" spans="2:40" ht="15" customHeight="1">
      <c r="B84" s="30"/>
      <c r="C84" s="30"/>
      <c r="D84" s="30"/>
      <c r="E84" s="30"/>
      <c r="F84" s="30"/>
      <c r="G84" s="30"/>
      <c r="H84" s="30"/>
      <c r="I84" s="30"/>
      <c r="J84" s="30"/>
      <c r="K84" s="30"/>
      <c r="L84" s="30"/>
      <c r="M84" s="30"/>
      <c r="N84" s="30"/>
      <c r="O84" s="30"/>
      <c r="P84" s="30"/>
      <c r="Q84" s="30"/>
      <c r="R84" s="32"/>
      <c r="S84" s="32"/>
      <c r="T84" s="32"/>
      <c r="U84" s="32"/>
      <c r="V84" s="32"/>
      <c r="W84" s="32"/>
      <c r="X84" s="32"/>
      <c r="Y84" s="32"/>
      <c r="Z84" s="293"/>
      <c r="AA84" s="293"/>
      <c r="AB84" s="293"/>
      <c r="AC84" s="293"/>
      <c r="AD84" s="293"/>
      <c r="AE84" s="293"/>
      <c r="AF84" s="372"/>
      <c r="AG84" s="38"/>
      <c r="AH84" s="39"/>
      <c r="AI84" s="16">
        <v>1.12256123571541</v>
      </c>
      <c r="AJ84" s="16">
        <v>1.09526625922762</v>
      </c>
      <c r="AK84" s="16">
        <v>1.06617764651946</v>
      </c>
      <c r="AL84" s="16">
        <v>1.05036500183814</v>
      </c>
      <c r="AM84" s="16">
        <v>1.02133570283216</v>
      </c>
      <c r="AN84" s="16">
        <v>1</v>
      </c>
    </row>
    <row r="85" spans="2:40" ht="18.75">
      <c r="B85" s="29" t="s">
        <v>284</v>
      </c>
      <c r="C85" s="29"/>
      <c r="D85" s="29"/>
      <c r="E85" s="29"/>
      <c r="F85" s="29"/>
      <c r="G85" s="29"/>
      <c r="H85" s="29"/>
      <c r="I85" s="29"/>
      <c r="J85" s="29"/>
      <c r="K85" s="29"/>
      <c r="L85" s="29"/>
      <c r="M85" s="29"/>
      <c r="N85" s="29"/>
      <c r="O85" s="29"/>
      <c r="P85" s="29"/>
      <c r="Q85" s="29"/>
      <c r="R85" s="32"/>
      <c r="S85" s="32"/>
      <c r="T85" s="32"/>
      <c r="U85" s="32"/>
      <c r="V85" s="32"/>
      <c r="W85" s="32"/>
      <c r="X85" s="32"/>
      <c r="Y85" s="32"/>
      <c r="Z85" s="293"/>
      <c r="AA85" s="293"/>
      <c r="AB85" s="293"/>
      <c r="AC85" s="293"/>
      <c r="AD85" s="293"/>
      <c r="AE85" s="293"/>
      <c r="AF85" s="372"/>
      <c r="AG85" s="38"/>
      <c r="AH85" s="39"/>
      <c r="AI85" s="16">
        <v>1.12256123571541</v>
      </c>
      <c r="AJ85" s="16">
        <v>1.09526625922762</v>
      </c>
      <c r="AK85" s="16">
        <v>1.06617764651946</v>
      </c>
      <c r="AL85" s="16">
        <v>1.05036500183814</v>
      </c>
      <c r="AM85" s="16">
        <v>1.02133570283216</v>
      </c>
      <c r="AN85" s="16">
        <v>1</v>
      </c>
    </row>
    <row r="86" spans="2:41" ht="15" customHeight="1">
      <c r="B86" s="30" t="s">
        <v>107</v>
      </c>
      <c r="C86" s="30"/>
      <c r="D86" s="30"/>
      <c r="E86" s="30"/>
      <c r="F86" s="30"/>
      <c r="G86" s="30"/>
      <c r="H86" s="30"/>
      <c r="I86" s="30"/>
      <c r="J86" s="30"/>
      <c r="K86" s="30"/>
      <c r="L86" s="30"/>
      <c r="M86" s="30"/>
      <c r="N86" s="30"/>
      <c r="O86" s="30"/>
      <c r="P86" s="30"/>
      <c r="Q86" s="30"/>
      <c r="R86" s="14" t="s">
        <v>306</v>
      </c>
      <c r="S86" s="467" t="s">
        <v>306</v>
      </c>
      <c r="T86" s="293">
        <f aca="true" t="shared" si="17" ref="S86:Z91">ROUND(T57*($AF$31/T$31),1)</f>
        <v>305.2</v>
      </c>
      <c r="U86" s="293">
        <f t="shared" si="17"/>
        <v>313.9</v>
      </c>
      <c r="V86" s="293">
        <f t="shared" si="17"/>
        <v>327.8</v>
      </c>
      <c r="W86" s="293">
        <f t="shared" si="17"/>
        <v>340.8</v>
      </c>
      <c r="X86" s="293">
        <f t="shared" si="17"/>
        <v>315.9</v>
      </c>
      <c r="Y86" s="293">
        <f t="shared" si="17"/>
        <v>316.5</v>
      </c>
      <c r="Z86" s="293">
        <f t="shared" si="17"/>
        <v>321.8</v>
      </c>
      <c r="AA86" s="414" t="s">
        <v>309</v>
      </c>
      <c r="AB86" s="293">
        <f aca="true" t="shared" si="18" ref="AB86:AB91">ROUND(AB57*($AF$31/AB$31),1)</f>
        <v>304.7</v>
      </c>
      <c r="AC86" s="414" t="s">
        <v>309</v>
      </c>
      <c r="AD86" s="372">
        <f aca="true" t="shared" si="19" ref="AD86:AD91">ROUND(AD57*($AF$31/AD$31),1)</f>
        <v>299.6</v>
      </c>
      <c r="AE86" s="372"/>
      <c r="AF86" s="372">
        <f aca="true" t="shared" si="20" ref="AF86:AF91">ROUND(AF57*($AF$31/AF$31),1)</f>
        <v>301.4</v>
      </c>
      <c r="AG86" s="405">
        <f aca="true" t="shared" si="21" ref="AG86:AG91">(AD86-AB86)/AB86*100</f>
        <v>-1.673777486051843</v>
      </c>
      <c r="AH86" s="376">
        <f>(AD86-W86)/W86*100</f>
        <v>-12.089201877934268</v>
      </c>
      <c r="AI86" s="16">
        <v>1.12256123571541</v>
      </c>
      <c r="AJ86" s="16">
        <v>1.09526625922762</v>
      </c>
      <c r="AK86" s="16">
        <v>1.06617764651946</v>
      </c>
      <c r="AL86" s="16">
        <v>1.05036500183814</v>
      </c>
      <c r="AM86" s="16">
        <v>1.02133570283216</v>
      </c>
      <c r="AN86" s="16">
        <v>1</v>
      </c>
      <c r="AO86" s="402"/>
    </row>
    <row r="87" spans="2:41" ht="15" customHeight="1">
      <c r="B87" s="30" t="s">
        <v>108</v>
      </c>
      <c r="C87" s="30"/>
      <c r="D87" s="30"/>
      <c r="E87" s="30"/>
      <c r="F87" s="30"/>
      <c r="G87" s="30"/>
      <c r="H87" s="30"/>
      <c r="I87" s="30"/>
      <c r="J87" s="30"/>
      <c r="K87" s="30"/>
      <c r="L87" s="30"/>
      <c r="M87" s="30"/>
      <c r="N87" s="30"/>
      <c r="O87" s="30"/>
      <c r="P87" s="30"/>
      <c r="Q87" s="30"/>
      <c r="R87" s="293">
        <f>ROUND(R58*($AD$31/R$31),1)</f>
        <v>231.4</v>
      </c>
      <c r="S87" s="468">
        <f t="shared" si="17"/>
        <v>236.4</v>
      </c>
      <c r="T87" s="293">
        <f t="shared" si="17"/>
        <v>318</v>
      </c>
      <c r="U87" s="293">
        <f t="shared" si="17"/>
        <v>325.3</v>
      </c>
      <c r="V87" s="293">
        <f t="shared" si="17"/>
        <v>342.2</v>
      </c>
      <c r="W87" s="293">
        <f t="shared" si="17"/>
        <v>357.2</v>
      </c>
      <c r="X87" s="293">
        <f t="shared" si="17"/>
        <v>324.5</v>
      </c>
      <c r="Y87" s="293">
        <f t="shared" si="17"/>
        <v>324.2</v>
      </c>
      <c r="Z87" s="293">
        <f t="shared" si="17"/>
        <v>326.9</v>
      </c>
      <c r="AA87" s="414" t="s">
        <v>309</v>
      </c>
      <c r="AB87" s="293">
        <f t="shared" si="18"/>
        <v>309.8</v>
      </c>
      <c r="AC87" s="414" t="s">
        <v>309</v>
      </c>
      <c r="AD87" s="372">
        <f t="shared" si="19"/>
        <v>307.7</v>
      </c>
      <c r="AE87" s="372"/>
      <c r="AF87" s="372">
        <f t="shared" si="20"/>
        <v>308.4</v>
      </c>
      <c r="AG87" s="405">
        <f t="shared" si="21"/>
        <v>-0.6778566817301558</v>
      </c>
      <c r="AH87" s="376">
        <f>(AD87-W87)/W87*100</f>
        <v>-13.85778275475924</v>
      </c>
      <c r="AI87" s="16">
        <v>1.12256123571541</v>
      </c>
      <c r="AJ87" s="16">
        <v>1.09526625922762</v>
      </c>
      <c r="AK87" s="16">
        <v>1.06617764651946</v>
      </c>
      <c r="AL87" s="16">
        <v>1.05036500183814</v>
      </c>
      <c r="AM87" s="16">
        <v>1.02133570283216</v>
      </c>
      <c r="AN87" s="16">
        <v>1</v>
      </c>
      <c r="AO87" s="402"/>
    </row>
    <row r="88" spans="2:41" ht="15" customHeight="1">
      <c r="B88" s="16" t="s">
        <v>416</v>
      </c>
      <c r="R88" s="14" t="s">
        <v>306</v>
      </c>
      <c r="S88" s="467" t="s">
        <v>306</v>
      </c>
      <c r="T88" s="293">
        <f t="shared" si="17"/>
        <v>2948.7</v>
      </c>
      <c r="U88" s="293">
        <f t="shared" si="17"/>
        <v>3089.4</v>
      </c>
      <c r="V88" s="293">
        <f t="shared" si="17"/>
        <v>3341</v>
      </c>
      <c r="W88" s="293">
        <f t="shared" si="17"/>
        <v>3338.4</v>
      </c>
      <c r="X88" s="293">
        <f t="shared" si="17"/>
        <v>3106.1</v>
      </c>
      <c r="Y88" s="293">
        <f t="shared" si="17"/>
        <v>3008.1</v>
      </c>
      <c r="Z88" s="372">
        <f t="shared" si="17"/>
        <v>2837.6</v>
      </c>
      <c r="AA88" s="372"/>
      <c r="AB88" s="372">
        <f t="shared" si="18"/>
        <v>2787.9</v>
      </c>
      <c r="AC88" s="372"/>
      <c r="AD88" s="503">
        <f t="shared" si="19"/>
        <v>2698.2</v>
      </c>
      <c r="AE88" s="372"/>
      <c r="AF88" s="372">
        <f t="shared" si="20"/>
        <v>2685</v>
      </c>
      <c r="AG88" s="405">
        <f t="shared" si="21"/>
        <v>-3.2174755192080156</v>
      </c>
      <c r="AH88" s="486" t="s">
        <v>306</v>
      </c>
      <c r="AI88" s="16">
        <v>1.12256123571541</v>
      </c>
      <c r="AJ88" s="16">
        <v>1.09526625922762</v>
      </c>
      <c r="AK88" s="16">
        <v>1.06617764651946</v>
      </c>
      <c r="AL88" s="16">
        <v>1.05036500183814</v>
      </c>
      <c r="AM88" s="16">
        <v>1.02133570283216</v>
      </c>
      <c r="AN88" s="16">
        <v>1</v>
      </c>
      <c r="AO88" s="402"/>
    </row>
    <row r="89" spans="2:41" ht="15" customHeight="1">
      <c r="B89" s="16" t="s">
        <v>417</v>
      </c>
      <c r="R89" s="14" t="s">
        <v>306</v>
      </c>
      <c r="S89" s="467" t="s">
        <v>306</v>
      </c>
      <c r="T89" s="293">
        <f t="shared" si="17"/>
        <v>1927.9</v>
      </c>
      <c r="U89" s="293">
        <f t="shared" si="17"/>
        <v>2018.8</v>
      </c>
      <c r="V89" s="293">
        <f t="shared" si="17"/>
        <v>2212.4</v>
      </c>
      <c r="W89" s="293">
        <f t="shared" si="17"/>
        <v>2259.9</v>
      </c>
      <c r="X89" s="293">
        <f t="shared" si="17"/>
        <v>2180.1</v>
      </c>
      <c r="Y89" s="293">
        <f t="shared" si="17"/>
        <v>2120.2</v>
      </c>
      <c r="Z89" s="372">
        <f t="shared" si="17"/>
        <v>1998.3</v>
      </c>
      <c r="AA89" s="372"/>
      <c r="AB89" s="372">
        <f t="shared" si="18"/>
        <v>1943.5</v>
      </c>
      <c r="AC89" s="372"/>
      <c r="AD89" s="372">
        <f t="shared" si="19"/>
        <v>1926.1</v>
      </c>
      <c r="AE89" s="372"/>
      <c r="AF89" s="372">
        <f t="shared" si="20"/>
        <v>1885</v>
      </c>
      <c r="AG89" s="405">
        <f t="shared" si="21"/>
        <v>-0.8952919989709334</v>
      </c>
      <c r="AH89" s="376">
        <f>(AD89-W89)/W89*100</f>
        <v>-14.77056506925086</v>
      </c>
      <c r="AI89" s="16">
        <v>1.12256123571541</v>
      </c>
      <c r="AJ89" s="16">
        <v>1.09526625922762</v>
      </c>
      <c r="AK89" s="16">
        <v>1.06617764651946</v>
      </c>
      <c r="AL89" s="16">
        <v>1.05036500183814</v>
      </c>
      <c r="AM89" s="16">
        <v>1.02133570283216</v>
      </c>
      <c r="AN89" s="16">
        <v>1</v>
      </c>
      <c r="AO89" s="402"/>
    </row>
    <row r="90" spans="2:41" ht="15" customHeight="1">
      <c r="B90" s="16" t="s">
        <v>418</v>
      </c>
      <c r="R90" s="293">
        <f>ROUND(R61*($AD$31/R$31),1)</f>
        <v>2552.9</v>
      </c>
      <c r="S90" s="468">
        <f>ROUND(S61*($AF$31/S$31),1)</f>
        <v>2577.5</v>
      </c>
      <c r="T90" s="293">
        <f t="shared" si="17"/>
        <v>2961.7</v>
      </c>
      <c r="U90" s="293">
        <f t="shared" si="17"/>
        <v>3099.6</v>
      </c>
      <c r="V90" s="293">
        <f t="shared" si="17"/>
        <v>3355.4</v>
      </c>
      <c r="W90" s="293">
        <f t="shared" si="17"/>
        <v>3354.8</v>
      </c>
      <c r="X90" s="293">
        <f t="shared" si="17"/>
        <v>3114.7</v>
      </c>
      <c r="Y90" s="293">
        <f t="shared" si="17"/>
        <v>3015.7</v>
      </c>
      <c r="Z90" s="372">
        <f t="shared" si="17"/>
        <v>2828.9</v>
      </c>
      <c r="AA90" s="372"/>
      <c r="AB90" s="372">
        <f t="shared" si="18"/>
        <v>2801.2</v>
      </c>
      <c r="AC90" s="372"/>
      <c r="AD90" s="503">
        <f t="shared" si="19"/>
        <v>2706.2</v>
      </c>
      <c r="AE90" s="372"/>
      <c r="AF90" s="372">
        <f t="shared" si="20"/>
        <v>2692</v>
      </c>
      <c r="AG90" s="405">
        <f t="shared" si="21"/>
        <v>-3.391403684135371</v>
      </c>
      <c r="AH90" s="486" t="s">
        <v>306</v>
      </c>
      <c r="AI90" s="16">
        <v>1.12256123571541</v>
      </c>
      <c r="AJ90" s="16">
        <v>1.09526625922762</v>
      </c>
      <c r="AK90" s="16">
        <v>1.06617764651946</v>
      </c>
      <c r="AL90" s="16">
        <v>1.05036500183814</v>
      </c>
      <c r="AM90" s="16">
        <v>1.02133570283216</v>
      </c>
      <c r="AN90" s="16">
        <v>1</v>
      </c>
      <c r="AO90" s="402"/>
    </row>
    <row r="91" spans="1:41" ht="16.5" customHeight="1" thickBot="1">
      <c r="A91" s="22"/>
      <c r="B91" s="22" t="s">
        <v>419</v>
      </c>
      <c r="C91" s="22"/>
      <c r="D91" s="22"/>
      <c r="E91" s="22"/>
      <c r="F91" s="22"/>
      <c r="G91" s="22"/>
      <c r="H91" s="22"/>
      <c r="I91" s="22"/>
      <c r="J91" s="22"/>
      <c r="K91" s="22"/>
      <c r="L91" s="22"/>
      <c r="M91" s="22"/>
      <c r="N91" s="22"/>
      <c r="O91" s="22"/>
      <c r="P91" s="22"/>
      <c r="Q91" s="22"/>
      <c r="R91" s="369">
        <f>ROUND(R62*($AD$31/R$31),1)</f>
        <v>1566.2</v>
      </c>
      <c r="S91" s="469">
        <f>ROUND(S62*($AF$31/S$31),1)</f>
        <v>1566.8</v>
      </c>
      <c r="T91" s="369">
        <f t="shared" si="17"/>
        <v>1942</v>
      </c>
      <c r="U91" s="369">
        <f t="shared" si="17"/>
        <v>2029.5</v>
      </c>
      <c r="V91" s="369">
        <f t="shared" si="17"/>
        <v>2227.1</v>
      </c>
      <c r="W91" s="369">
        <f t="shared" si="17"/>
        <v>2276.5</v>
      </c>
      <c r="X91" s="369">
        <f t="shared" si="17"/>
        <v>2188.8</v>
      </c>
      <c r="Y91" s="369">
        <f t="shared" si="17"/>
        <v>2127.8</v>
      </c>
      <c r="Z91" s="373">
        <f t="shared" si="17"/>
        <v>1989.6</v>
      </c>
      <c r="AA91" s="373"/>
      <c r="AB91" s="373">
        <f t="shared" si="18"/>
        <v>1957.2</v>
      </c>
      <c r="AC91" s="373"/>
      <c r="AD91" s="373">
        <f t="shared" si="19"/>
        <v>1876.6</v>
      </c>
      <c r="AE91" s="373"/>
      <c r="AF91" s="513">
        <f t="shared" si="20"/>
        <v>1832.6</v>
      </c>
      <c r="AG91" s="494">
        <f t="shared" si="21"/>
        <v>-4.118127937870434</v>
      </c>
      <c r="AH91" s="495">
        <f>(AD91-W91)/W91*100</f>
        <v>-17.56643971008127</v>
      </c>
      <c r="AI91" s="16">
        <v>1.12256123571541</v>
      </c>
      <c r="AJ91" s="16">
        <v>1.09526625922762</v>
      </c>
      <c r="AK91" s="16">
        <v>1.06617764651946</v>
      </c>
      <c r="AL91" s="16">
        <v>1.05036500183814</v>
      </c>
      <c r="AM91" s="16">
        <v>1.02133570283216</v>
      </c>
      <c r="AN91" s="16">
        <v>1</v>
      </c>
      <c r="AO91" s="402"/>
    </row>
    <row r="92" spans="1:34" ht="29.25" customHeight="1">
      <c r="A92" s="568" t="s">
        <v>404</v>
      </c>
      <c r="B92" s="569"/>
      <c r="C92" s="569"/>
      <c r="D92" s="569"/>
      <c r="E92" s="569"/>
      <c r="F92" s="569"/>
      <c r="G92" s="569"/>
      <c r="H92" s="569"/>
      <c r="I92" s="569"/>
      <c r="J92" s="569"/>
      <c r="K92" s="569"/>
      <c r="L92" s="569"/>
      <c r="M92" s="569"/>
      <c r="N92" s="569"/>
      <c r="O92" s="569"/>
      <c r="P92" s="569"/>
      <c r="Q92" s="569"/>
      <c r="R92" s="569"/>
      <c r="S92" s="569"/>
      <c r="T92" s="569"/>
      <c r="U92" s="569"/>
      <c r="V92" s="569"/>
      <c r="W92" s="569"/>
      <c r="X92" s="569"/>
      <c r="Y92" s="569"/>
      <c r="Z92" s="569"/>
      <c r="AA92" s="569"/>
      <c r="AB92" s="569"/>
      <c r="AC92" s="569"/>
      <c r="AD92" s="569"/>
      <c r="AE92" s="569"/>
      <c r="AF92" s="569"/>
      <c r="AG92" s="569"/>
      <c r="AH92" s="569"/>
    </row>
    <row r="93" spans="1:38" s="35" customFormat="1" ht="13.5" customHeight="1">
      <c r="A93" s="563" t="s">
        <v>405</v>
      </c>
      <c r="B93" s="563"/>
      <c r="C93" s="563"/>
      <c r="D93" s="563"/>
      <c r="E93" s="563"/>
      <c r="F93" s="563"/>
      <c r="G93" s="563"/>
      <c r="H93" s="563"/>
      <c r="I93" s="563"/>
      <c r="J93" s="563"/>
      <c r="K93" s="563"/>
      <c r="L93" s="563"/>
      <c r="M93" s="563"/>
      <c r="N93" s="563"/>
      <c r="O93" s="563"/>
      <c r="P93" s="563"/>
      <c r="Q93" s="563"/>
      <c r="R93" s="563"/>
      <c r="S93" s="563"/>
      <c r="T93" s="563"/>
      <c r="U93" s="563"/>
      <c r="V93" s="563"/>
      <c r="W93" s="563"/>
      <c r="X93" s="563"/>
      <c r="Y93" s="563"/>
      <c r="Z93" s="563"/>
      <c r="AA93" s="563"/>
      <c r="AB93" s="563"/>
      <c r="AC93" s="563"/>
      <c r="AD93" s="563"/>
      <c r="AE93" s="563"/>
      <c r="AF93" s="563"/>
      <c r="AG93" s="563"/>
      <c r="AH93" s="563"/>
      <c r="AK93" s="90">
        <v>1.1527244642713053</v>
      </c>
      <c r="AL93" s="35" t="s">
        <v>73</v>
      </c>
    </row>
    <row r="94" spans="1:38" s="35" customFormat="1" ht="29.25" customHeight="1">
      <c r="A94" s="570" t="s">
        <v>433</v>
      </c>
      <c r="B94" s="570"/>
      <c r="C94" s="570"/>
      <c r="D94" s="570"/>
      <c r="E94" s="570"/>
      <c r="F94" s="570"/>
      <c r="G94" s="570"/>
      <c r="H94" s="570"/>
      <c r="I94" s="570"/>
      <c r="J94" s="570"/>
      <c r="K94" s="570"/>
      <c r="L94" s="570"/>
      <c r="M94" s="570"/>
      <c r="N94" s="570"/>
      <c r="O94" s="570"/>
      <c r="P94" s="570"/>
      <c r="Q94" s="570"/>
      <c r="R94" s="570"/>
      <c r="S94" s="570"/>
      <c r="T94" s="570"/>
      <c r="U94" s="570"/>
      <c r="V94" s="570"/>
      <c r="W94" s="570"/>
      <c r="X94" s="570"/>
      <c r="Y94" s="570"/>
      <c r="Z94" s="570"/>
      <c r="AA94" s="570"/>
      <c r="AB94" s="570"/>
      <c r="AC94" s="570"/>
      <c r="AD94" s="570"/>
      <c r="AE94" s="570"/>
      <c r="AF94" s="570"/>
      <c r="AG94" s="570"/>
      <c r="AH94" s="570"/>
      <c r="AK94" s="90">
        <v>1.1225612357154084</v>
      </c>
      <c r="AL94" s="35" t="s">
        <v>74</v>
      </c>
    </row>
    <row r="95" spans="1:37" s="35" customFormat="1" ht="15" customHeight="1">
      <c r="A95" s="563" t="s">
        <v>406</v>
      </c>
      <c r="B95" s="564"/>
      <c r="C95" s="564"/>
      <c r="D95" s="564"/>
      <c r="E95" s="564"/>
      <c r="F95" s="564"/>
      <c r="G95" s="564"/>
      <c r="H95" s="564"/>
      <c r="I95" s="564"/>
      <c r="J95" s="564"/>
      <c r="K95" s="564"/>
      <c r="L95" s="564"/>
      <c r="M95" s="564"/>
      <c r="N95" s="564"/>
      <c r="O95" s="564"/>
      <c r="P95" s="564"/>
      <c r="Q95" s="564"/>
      <c r="R95" s="564"/>
      <c r="S95" s="564"/>
      <c r="T95" s="564"/>
      <c r="U95" s="564"/>
      <c r="V95" s="564"/>
      <c r="W95" s="564"/>
      <c r="X95" s="564"/>
      <c r="Y95" s="564"/>
      <c r="Z95" s="489"/>
      <c r="AA95" s="489"/>
      <c r="AB95" s="489"/>
      <c r="AC95" s="489"/>
      <c r="AD95" s="489"/>
      <c r="AE95" s="489"/>
      <c r="AF95" s="489"/>
      <c r="AG95" s="488"/>
      <c r="AH95" s="488"/>
      <c r="AK95" s="90"/>
    </row>
    <row r="96" spans="1:38" s="35" customFormat="1" ht="17.25" customHeight="1">
      <c r="A96" s="563" t="s">
        <v>407</v>
      </c>
      <c r="B96" s="563"/>
      <c r="C96" s="563"/>
      <c r="D96" s="563"/>
      <c r="E96" s="563"/>
      <c r="F96" s="563"/>
      <c r="G96" s="563"/>
      <c r="H96" s="563"/>
      <c r="I96" s="563"/>
      <c r="J96" s="563"/>
      <c r="K96" s="563"/>
      <c r="L96" s="563"/>
      <c r="M96" s="563"/>
      <c r="N96" s="563"/>
      <c r="O96" s="563"/>
      <c r="P96" s="563"/>
      <c r="Q96" s="563"/>
      <c r="R96" s="563"/>
      <c r="S96" s="563"/>
      <c r="T96" s="563"/>
      <c r="U96" s="563"/>
      <c r="V96" s="563"/>
      <c r="W96" s="563"/>
      <c r="X96" s="563"/>
      <c r="Y96" s="563"/>
      <c r="Z96" s="563"/>
      <c r="AA96" s="563"/>
      <c r="AB96" s="563"/>
      <c r="AC96" s="563"/>
      <c r="AD96" s="563"/>
      <c r="AE96" s="563"/>
      <c r="AF96" s="563"/>
      <c r="AG96" s="563"/>
      <c r="AH96" s="563"/>
      <c r="AK96" s="90">
        <v>1.095266259227618</v>
      </c>
      <c r="AL96" s="35" t="s">
        <v>75</v>
      </c>
    </row>
    <row r="97" spans="1:38" s="35" customFormat="1" ht="25.5" customHeight="1">
      <c r="A97" s="563" t="s">
        <v>408</v>
      </c>
      <c r="B97" s="563"/>
      <c r="C97" s="563"/>
      <c r="D97" s="563"/>
      <c r="E97" s="563"/>
      <c r="F97" s="563"/>
      <c r="G97" s="563"/>
      <c r="H97" s="563"/>
      <c r="I97" s="563"/>
      <c r="J97" s="563"/>
      <c r="K97" s="563"/>
      <c r="L97" s="563"/>
      <c r="M97" s="563"/>
      <c r="N97" s="563"/>
      <c r="O97" s="563"/>
      <c r="P97" s="563"/>
      <c r="Q97" s="563"/>
      <c r="R97" s="563"/>
      <c r="S97" s="563"/>
      <c r="T97" s="563"/>
      <c r="U97" s="563"/>
      <c r="V97" s="563"/>
      <c r="W97" s="563"/>
      <c r="X97" s="563"/>
      <c r="Y97" s="563"/>
      <c r="Z97" s="563"/>
      <c r="AA97" s="563"/>
      <c r="AB97" s="563"/>
      <c r="AC97" s="563"/>
      <c r="AD97" s="563"/>
      <c r="AE97" s="563"/>
      <c r="AF97" s="563"/>
      <c r="AG97" s="563"/>
      <c r="AH97" s="563"/>
      <c r="AK97" s="90">
        <v>1.066177646519463</v>
      </c>
      <c r="AL97" s="35" t="s">
        <v>76</v>
      </c>
    </row>
    <row r="98" spans="1:37" s="35" customFormat="1" ht="15" customHeight="1">
      <c r="A98" s="485" t="s">
        <v>409</v>
      </c>
      <c r="B98" s="488"/>
      <c r="C98" s="488"/>
      <c r="D98" s="488"/>
      <c r="E98" s="488"/>
      <c r="F98" s="488"/>
      <c r="G98" s="488"/>
      <c r="H98" s="488"/>
      <c r="I98" s="488"/>
      <c r="J98" s="488"/>
      <c r="K98" s="488"/>
      <c r="L98" s="488"/>
      <c r="M98" s="488"/>
      <c r="N98" s="488"/>
      <c r="O98" s="488"/>
      <c r="P98" s="488"/>
      <c r="Q98" s="488"/>
      <c r="R98" s="488"/>
      <c r="S98" s="488"/>
      <c r="T98" s="488"/>
      <c r="U98" s="488"/>
      <c r="V98" s="488"/>
      <c r="W98" s="488"/>
      <c r="X98" s="488"/>
      <c r="Y98" s="488"/>
      <c r="Z98" s="488"/>
      <c r="AA98" s="488"/>
      <c r="AB98" s="488"/>
      <c r="AC98" s="488"/>
      <c r="AD98" s="488"/>
      <c r="AE98" s="488"/>
      <c r="AF98" s="488"/>
      <c r="AG98" s="488"/>
      <c r="AH98" s="488"/>
      <c r="AK98" s="90"/>
    </row>
    <row r="99" spans="1:38" s="35" customFormat="1" ht="15" customHeight="1">
      <c r="A99" s="490" t="s">
        <v>410</v>
      </c>
      <c r="B99" s="485"/>
      <c r="C99" s="485"/>
      <c r="D99" s="485"/>
      <c r="E99" s="485"/>
      <c r="F99" s="485"/>
      <c r="G99" s="485"/>
      <c r="H99" s="485"/>
      <c r="I99" s="485"/>
      <c r="J99" s="485"/>
      <c r="K99" s="485"/>
      <c r="L99" s="485"/>
      <c r="M99" s="485"/>
      <c r="N99" s="485"/>
      <c r="O99" s="485"/>
      <c r="P99" s="485"/>
      <c r="Q99" s="485"/>
      <c r="AG99" s="491"/>
      <c r="AH99" s="491"/>
      <c r="AK99" s="90">
        <v>1.0503650018381387</v>
      </c>
      <c r="AL99" s="35" t="s">
        <v>77</v>
      </c>
    </row>
    <row r="100" spans="1:38" s="35" customFormat="1" ht="12.75">
      <c r="A100" s="565" t="s">
        <v>411</v>
      </c>
      <c r="B100" s="565"/>
      <c r="C100" s="565"/>
      <c r="D100" s="565"/>
      <c r="E100" s="565"/>
      <c r="F100" s="565"/>
      <c r="G100" s="565"/>
      <c r="H100" s="565"/>
      <c r="I100" s="565"/>
      <c r="J100" s="565"/>
      <c r="K100" s="565"/>
      <c r="L100" s="565"/>
      <c r="M100" s="565"/>
      <c r="N100" s="565"/>
      <c r="O100" s="565"/>
      <c r="P100" s="565"/>
      <c r="Q100" s="565"/>
      <c r="R100" s="565"/>
      <c r="S100" s="565"/>
      <c r="T100" s="565"/>
      <c r="U100" s="565"/>
      <c r="V100" s="565"/>
      <c r="W100" s="565"/>
      <c r="X100" s="565"/>
      <c r="Y100" s="565"/>
      <c r="Z100" s="565"/>
      <c r="AA100" s="565"/>
      <c r="AB100" s="565"/>
      <c r="AC100" s="565"/>
      <c r="AD100" s="565"/>
      <c r="AE100" s="565"/>
      <c r="AF100" s="565"/>
      <c r="AG100" s="565"/>
      <c r="AH100" s="565"/>
      <c r="AK100" s="90">
        <v>1.021335702832164</v>
      </c>
      <c r="AL100" s="35" t="s">
        <v>78</v>
      </c>
    </row>
    <row r="101" spans="1:37" s="35" customFormat="1" ht="12.75">
      <c r="A101" s="485" t="s">
        <v>308</v>
      </c>
      <c r="B101" s="492"/>
      <c r="C101" s="492"/>
      <c r="D101" s="492"/>
      <c r="E101" s="492"/>
      <c r="F101" s="492"/>
      <c r="G101" s="492"/>
      <c r="H101" s="492"/>
      <c r="I101" s="492"/>
      <c r="J101" s="492"/>
      <c r="K101" s="492"/>
      <c r="L101" s="492"/>
      <c r="M101" s="492"/>
      <c r="N101" s="492"/>
      <c r="O101" s="492"/>
      <c r="P101" s="492"/>
      <c r="Q101" s="492"/>
      <c r="R101" s="492"/>
      <c r="S101" s="492"/>
      <c r="T101" s="492"/>
      <c r="U101" s="492"/>
      <c r="V101" s="492"/>
      <c r="W101" s="492"/>
      <c r="X101" s="492"/>
      <c r="Y101" s="492"/>
      <c r="Z101" s="492"/>
      <c r="AA101" s="492"/>
      <c r="AB101" s="492"/>
      <c r="AC101" s="492"/>
      <c r="AD101" s="492"/>
      <c r="AE101" s="492"/>
      <c r="AF101" s="492"/>
      <c r="AG101" s="492"/>
      <c r="AH101" s="492"/>
      <c r="AK101" s="90"/>
    </row>
    <row r="102" spans="1:53" ht="15" customHeight="1">
      <c r="A102" s="490" t="s">
        <v>412</v>
      </c>
      <c r="B102" s="490"/>
      <c r="C102" s="490"/>
      <c r="D102" s="490"/>
      <c r="E102" s="490"/>
      <c r="F102" s="490"/>
      <c r="G102" s="490"/>
      <c r="H102" s="490"/>
      <c r="I102" s="490"/>
      <c r="J102" s="490"/>
      <c r="K102" s="490"/>
      <c r="L102" s="490"/>
      <c r="M102" s="490"/>
      <c r="N102" s="490"/>
      <c r="O102" s="490"/>
      <c r="P102" s="490"/>
      <c r="Q102" s="490"/>
      <c r="R102" s="35"/>
      <c r="S102" s="35"/>
      <c r="T102" s="35"/>
      <c r="U102" s="35"/>
      <c r="V102" s="35"/>
      <c r="W102" s="35"/>
      <c r="X102" s="35"/>
      <c r="Y102" s="35"/>
      <c r="Z102" s="35"/>
      <c r="AA102" s="35"/>
      <c r="AB102" s="35"/>
      <c r="AC102" s="35"/>
      <c r="AD102" s="35"/>
      <c r="AE102" s="35"/>
      <c r="AF102" s="35"/>
      <c r="AG102" s="491"/>
      <c r="AH102" s="491"/>
      <c r="AK102" s="90">
        <v>1</v>
      </c>
      <c r="AL102" s="16" t="s">
        <v>79</v>
      </c>
      <c r="AR102" s="511"/>
      <c r="AS102" s="511"/>
      <c r="AT102" s="511"/>
      <c r="AU102" s="512"/>
      <c r="AV102" s="512"/>
      <c r="AW102" s="510"/>
      <c r="AX102" s="511"/>
      <c r="AY102" s="511"/>
      <c r="AZ102" s="511"/>
      <c r="BA102" s="512"/>
    </row>
    <row r="103" spans="1:53" ht="15" customHeight="1">
      <c r="A103" s="490" t="s">
        <v>415</v>
      </c>
      <c r="B103" s="35"/>
      <c r="C103" s="35"/>
      <c r="D103" s="35"/>
      <c r="E103" s="35"/>
      <c r="F103" s="35"/>
      <c r="G103" s="35"/>
      <c r="H103" s="35"/>
      <c r="I103" s="35"/>
      <c r="J103" s="35"/>
      <c r="K103" s="35"/>
      <c r="L103" s="35"/>
      <c r="M103" s="35"/>
      <c r="N103" s="35"/>
      <c r="O103" s="35"/>
      <c r="P103" s="35"/>
      <c r="Q103" s="35"/>
      <c r="R103" s="493"/>
      <c r="S103" s="493"/>
      <c r="T103" s="493"/>
      <c r="U103" s="493"/>
      <c r="V103" s="35"/>
      <c r="W103" s="35"/>
      <c r="X103" s="35"/>
      <c r="Y103" s="35"/>
      <c r="Z103" s="35"/>
      <c r="AA103" s="35"/>
      <c r="AB103" s="35"/>
      <c r="AC103" s="35"/>
      <c r="AD103" s="35"/>
      <c r="AE103" s="35"/>
      <c r="AF103" s="35"/>
      <c r="AG103" s="491"/>
      <c r="AH103" s="491"/>
      <c r="AR103" s="511"/>
      <c r="AS103" s="511"/>
      <c r="AT103" s="511"/>
      <c r="AU103" s="512"/>
      <c r="AV103" s="512"/>
      <c r="AW103" s="510"/>
      <c r="AX103" s="511"/>
      <c r="AY103" s="511"/>
      <c r="AZ103" s="511"/>
      <c r="BA103" s="512"/>
    </row>
    <row r="104" spans="1:53" ht="15" customHeight="1">
      <c r="A104" s="35" t="s">
        <v>310</v>
      </c>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491"/>
      <c r="AH104" s="491"/>
      <c r="AR104" s="511"/>
      <c r="AS104" s="511"/>
      <c r="AT104" s="511"/>
      <c r="AU104" s="512"/>
      <c r="AV104" s="512"/>
      <c r="AW104" s="510"/>
      <c r="AX104" s="511"/>
      <c r="AY104" s="511"/>
      <c r="AZ104" s="511"/>
      <c r="BA104" s="512"/>
    </row>
    <row r="105" spans="1:53" ht="15" customHeight="1">
      <c r="A105" s="448" t="s">
        <v>413</v>
      </c>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491"/>
      <c r="AH105" s="491"/>
      <c r="AR105" s="511"/>
      <c r="AS105" s="511"/>
      <c r="AT105" s="511"/>
      <c r="AU105" s="512"/>
      <c r="AV105" s="512"/>
      <c r="AW105" s="510"/>
      <c r="AX105" s="511"/>
      <c r="AY105" s="511"/>
      <c r="AZ105" s="511"/>
      <c r="BA105" s="512"/>
    </row>
    <row r="106" spans="1:53" ht="15" customHeight="1">
      <c r="A106" s="448" t="s">
        <v>414</v>
      </c>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491"/>
      <c r="AH106" s="491"/>
      <c r="AR106" s="511"/>
      <c r="AS106" s="511"/>
      <c r="AT106" s="511"/>
      <c r="AU106" s="512"/>
      <c r="AV106" s="512"/>
      <c r="AW106" s="510"/>
      <c r="AX106" s="511"/>
      <c r="AY106" s="511"/>
      <c r="AZ106" s="511"/>
      <c r="BA106" s="512"/>
    </row>
    <row r="107" spans="44:53" ht="15" customHeight="1">
      <c r="AR107" s="511"/>
      <c r="AS107" s="511"/>
      <c r="AT107" s="511"/>
      <c r="AU107" s="512"/>
      <c r="AV107" s="512"/>
      <c r="AW107" s="510"/>
      <c r="AX107" s="511"/>
      <c r="AY107" s="511"/>
      <c r="AZ107" s="511"/>
      <c r="BA107" s="512"/>
    </row>
    <row r="108" spans="18:53" ht="15" customHeight="1">
      <c r="R108" s="364"/>
      <c r="AR108" s="511"/>
      <c r="AS108" s="511"/>
      <c r="AT108" s="511"/>
      <c r="AU108" s="512"/>
      <c r="AV108" s="512"/>
      <c r="AW108" s="510"/>
      <c r="AX108" s="511"/>
      <c r="AY108" s="511"/>
      <c r="AZ108" s="511"/>
      <c r="BA108" s="512"/>
    </row>
    <row r="109" spans="44:53" ht="15">
      <c r="AR109" s="511"/>
      <c r="AS109" s="511"/>
      <c r="AT109" s="511"/>
      <c r="AU109" s="512"/>
      <c r="AV109" s="512"/>
      <c r="AW109" s="510"/>
      <c r="AX109" s="511"/>
      <c r="AY109" s="511"/>
      <c r="AZ109" s="511"/>
      <c r="BA109" s="512"/>
    </row>
    <row r="110" spans="44:53" ht="15">
      <c r="AR110" s="511"/>
      <c r="AS110" s="511"/>
      <c r="AT110" s="511"/>
      <c r="AU110" s="512"/>
      <c r="AV110" s="512"/>
      <c r="AW110" s="510"/>
      <c r="AX110" s="511"/>
      <c r="AY110" s="511"/>
      <c r="AZ110" s="511"/>
      <c r="BA110" s="512"/>
    </row>
    <row r="111" spans="44:53" ht="15">
      <c r="AR111" s="511"/>
      <c r="AS111" s="511"/>
      <c r="AT111"/>
      <c r="AU111"/>
      <c r="AV111"/>
      <c r="AW111"/>
      <c r="AX111"/>
      <c r="AY111"/>
      <c r="AZ111"/>
      <c r="BA111"/>
    </row>
  </sheetData>
  <sheetProtection/>
  <mergeCells count="50">
    <mergeCell ref="C2:C3"/>
    <mergeCell ref="D2:D3"/>
    <mergeCell ref="E2:E3"/>
    <mergeCell ref="F2:F3"/>
    <mergeCell ref="G2:G3"/>
    <mergeCell ref="H2:H3"/>
    <mergeCell ref="I2:I3"/>
    <mergeCell ref="J2:J3"/>
    <mergeCell ref="K2:K3"/>
    <mergeCell ref="L2:L3"/>
    <mergeCell ref="M2:M3"/>
    <mergeCell ref="N2:N3"/>
    <mergeCell ref="Y2:Y3"/>
    <mergeCell ref="Z2:Z3"/>
    <mergeCell ref="O2:O3"/>
    <mergeCell ref="P2:P3"/>
    <mergeCell ref="Q2:Q3"/>
    <mergeCell ref="R2:R3"/>
    <mergeCell ref="S2:S3"/>
    <mergeCell ref="T2:T3"/>
    <mergeCell ref="AB2:AB3"/>
    <mergeCell ref="AD2:AD3"/>
    <mergeCell ref="AF2:AF3"/>
    <mergeCell ref="A22:Y22"/>
    <mergeCell ref="A23:AG23"/>
    <mergeCell ref="A24:AH24"/>
    <mergeCell ref="U2:U3"/>
    <mergeCell ref="V2:V3"/>
    <mergeCell ref="W2:W3"/>
    <mergeCell ref="X2:X3"/>
    <mergeCell ref="A25:AH25"/>
    <mergeCell ref="R34:R35"/>
    <mergeCell ref="S34:S35"/>
    <mergeCell ref="T34:T35"/>
    <mergeCell ref="U34:U35"/>
    <mergeCell ref="V34:V35"/>
    <mergeCell ref="W34:W35"/>
    <mergeCell ref="X34:X35"/>
    <mergeCell ref="Y34:Y35"/>
    <mergeCell ref="Z34:Z35"/>
    <mergeCell ref="A95:Y95"/>
    <mergeCell ref="A96:AH96"/>
    <mergeCell ref="A97:AH97"/>
    <mergeCell ref="A100:AH100"/>
    <mergeCell ref="AB34:AB35"/>
    <mergeCell ref="AD34:AD35"/>
    <mergeCell ref="AF34:AF35"/>
    <mergeCell ref="A92:AH92"/>
    <mergeCell ref="A93:AH93"/>
    <mergeCell ref="A94:AH94"/>
  </mergeCells>
  <printOptions/>
  <pageMargins left="0.7086614173228347" right="0.7086614173228347" top="0.7480314960629921" bottom="0.7480314960629921" header="0.31496062992125984" footer="0.31496062992125984"/>
  <pageSetup fitToHeight="1" fitToWidth="1" horizontalDpi="1200" verticalDpi="1200" orientation="portrait" paperSize="9" scale="44" r:id="rId1"/>
</worksheet>
</file>

<file path=xl/worksheets/sheet7.xml><?xml version="1.0" encoding="utf-8"?>
<worksheet xmlns="http://schemas.openxmlformats.org/spreadsheetml/2006/main" xmlns:r="http://schemas.openxmlformats.org/officeDocument/2006/relationships">
  <sheetPr>
    <pageSetUpPr fitToPage="1"/>
  </sheetPr>
  <dimension ref="A1:S74"/>
  <sheetViews>
    <sheetView zoomScale="88" zoomScaleNormal="88" workbookViewId="0" topLeftCell="A1">
      <selection activeCell="V56" sqref="V56"/>
    </sheetView>
  </sheetViews>
  <sheetFormatPr defaultColWidth="9.140625" defaultRowHeight="12.75"/>
  <cols>
    <col min="1" max="1" width="2.140625" style="7" customWidth="1"/>
    <col min="2" max="2" width="33.7109375" style="7" customWidth="1"/>
    <col min="3" max="5" width="9.140625" style="3" hidden="1" customWidth="1"/>
    <col min="6" max="6" width="10.00390625" style="3" hidden="1" customWidth="1"/>
    <col min="7" max="8" width="9.140625" style="3" hidden="1" customWidth="1"/>
    <col min="9" max="14" width="9.140625" style="3" customWidth="1"/>
    <col min="15" max="15" width="9.140625" style="8" customWidth="1"/>
    <col min="16" max="16" width="9.140625" style="6" customWidth="1"/>
    <col min="17" max="16384" width="9.140625" style="3" customWidth="1"/>
  </cols>
  <sheetData>
    <row r="1" spans="1:16" ht="24" customHeight="1">
      <c r="A1" s="1" t="s">
        <v>339</v>
      </c>
      <c r="B1" s="295"/>
      <c r="C1" s="6"/>
      <c r="D1" s="6"/>
      <c r="E1" s="6"/>
      <c r="F1" s="6"/>
      <c r="G1" s="6"/>
      <c r="H1" s="6"/>
      <c r="I1" s="6"/>
      <c r="J1" s="6"/>
      <c r="K1" s="313"/>
      <c r="L1" s="243"/>
      <c r="M1" s="243"/>
      <c r="N1" s="243"/>
      <c r="O1" s="243"/>
      <c r="P1" s="243"/>
    </row>
    <row r="2" spans="1:19" ht="18.75" customHeight="1" thickBot="1">
      <c r="A2" s="10"/>
      <c r="B2" s="296"/>
      <c r="C2" s="297">
        <v>1999</v>
      </c>
      <c r="D2" s="297">
        <v>2000</v>
      </c>
      <c r="E2" s="297">
        <v>2001</v>
      </c>
      <c r="F2" s="331">
        <v>2002</v>
      </c>
      <c r="G2" s="331">
        <v>2003</v>
      </c>
      <c r="H2" s="331">
        <v>2004</v>
      </c>
      <c r="I2" s="331">
        <v>2005</v>
      </c>
      <c r="J2" s="331">
        <v>2006</v>
      </c>
      <c r="K2" s="336" t="s">
        <v>325</v>
      </c>
      <c r="L2" s="331">
        <v>2008</v>
      </c>
      <c r="M2" s="331">
        <v>2009</v>
      </c>
      <c r="N2" s="331">
        <v>2010</v>
      </c>
      <c r="O2" s="332">
        <v>2011</v>
      </c>
      <c r="P2" s="332">
        <v>2012</v>
      </c>
      <c r="Q2" s="332">
        <v>2013</v>
      </c>
      <c r="R2" s="332">
        <v>2014</v>
      </c>
      <c r="S2" s="332">
        <v>2015</v>
      </c>
    </row>
    <row r="3" spans="1:19" ht="16.5" thickTop="1">
      <c r="A3" s="5" t="s">
        <v>11</v>
      </c>
      <c r="B3" s="298"/>
      <c r="C3" s="6"/>
      <c r="D3" s="6"/>
      <c r="E3" s="6"/>
      <c r="F3" s="6"/>
      <c r="G3" s="6"/>
      <c r="H3" s="6"/>
      <c r="I3" s="6"/>
      <c r="J3" s="259"/>
      <c r="K3" s="337"/>
      <c r="L3" s="6"/>
      <c r="M3" s="6"/>
      <c r="N3" s="6"/>
      <c r="O3" s="299"/>
      <c r="S3" s="299" t="s">
        <v>10</v>
      </c>
    </row>
    <row r="4" spans="1:19" ht="15">
      <c r="A4" s="4"/>
      <c r="B4" s="300" t="s">
        <v>12</v>
      </c>
      <c r="C4" s="301">
        <v>36.8</v>
      </c>
      <c r="D4" s="301">
        <v>38</v>
      </c>
      <c r="E4" s="301">
        <v>32.5</v>
      </c>
      <c r="F4" s="314">
        <v>36.4</v>
      </c>
      <c r="G4" s="314">
        <v>37.4</v>
      </c>
      <c r="H4" s="314">
        <v>35.5</v>
      </c>
      <c r="I4" s="314">
        <v>37</v>
      </c>
      <c r="J4" s="318">
        <v>40.7</v>
      </c>
      <c r="K4" s="338">
        <v>38.7</v>
      </c>
      <c r="L4" s="314">
        <v>40.7</v>
      </c>
      <c r="M4" s="314">
        <v>43</v>
      </c>
      <c r="N4" s="314">
        <v>38.4</v>
      </c>
      <c r="O4" s="315">
        <v>41.1</v>
      </c>
      <c r="P4" s="326">
        <v>40.3</v>
      </c>
      <c r="Q4" s="3">
        <v>42</v>
      </c>
      <c r="R4" s="476">
        <v>45.7</v>
      </c>
      <c r="S4" s="476">
        <v>44.6</v>
      </c>
    </row>
    <row r="5" spans="1:19" ht="15">
      <c r="A5" s="4"/>
      <c r="B5" s="300" t="s">
        <v>13</v>
      </c>
      <c r="C5" s="301">
        <v>63.2</v>
      </c>
      <c r="D5" s="301">
        <v>62</v>
      </c>
      <c r="E5" s="301">
        <v>67.5</v>
      </c>
      <c r="F5" s="314">
        <v>63.6</v>
      </c>
      <c r="G5" s="314">
        <v>62.6</v>
      </c>
      <c r="H5" s="314">
        <v>64.5</v>
      </c>
      <c r="I5" s="314">
        <v>63</v>
      </c>
      <c r="J5" s="318">
        <v>59.3</v>
      </c>
      <c r="K5" s="338">
        <v>61.3</v>
      </c>
      <c r="L5" s="314">
        <v>59.3</v>
      </c>
      <c r="M5" s="314">
        <v>57</v>
      </c>
      <c r="N5" s="314">
        <v>61.6</v>
      </c>
      <c r="O5" s="315">
        <v>58.9</v>
      </c>
      <c r="P5" s="326">
        <v>59.7</v>
      </c>
      <c r="Q5" s="3">
        <v>58</v>
      </c>
      <c r="R5" s="476">
        <v>54.3</v>
      </c>
      <c r="S5" s="476">
        <v>55.4</v>
      </c>
    </row>
    <row r="6" spans="1:19" ht="1.5" customHeight="1">
      <c r="A6" s="4"/>
      <c r="B6" s="300"/>
      <c r="C6" s="301"/>
      <c r="D6" s="301"/>
      <c r="E6" s="301"/>
      <c r="F6" s="314"/>
      <c r="G6" s="314"/>
      <c r="H6" s="314"/>
      <c r="I6" s="314"/>
      <c r="J6" s="318"/>
      <c r="K6" s="338"/>
      <c r="L6" s="314"/>
      <c r="M6" s="314"/>
      <c r="N6" s="314"/>
      <c r="O6" s="316"/>
      <c r="P6" s="327"/>
      <c r="R6" s="476"/>
      <c r="S6" s="476"/>
    </row>
    <row r="7" spans="1:19" ht="15.75">
      <c r="A7" s="5" t="s">
        <v>14</v>
      </c>
      <c r="B7" s="303"/>
      <c r="C7" s="304"/>
      <c r="D7" s="304"/>
      <c r="E7" s="304"/>
      <c r="F7" s="317"/>
      <c r="G7" s="317"/>
      <c r="H7" s="317"/>
      <c r="I7" s="317"/>
      <c r="J7" s="316"/>
      <c r="K7" s="339"/>
      <c r="L7" s="317"/>
      <c r="M7" s="317"/>
      <c r="N7" s="317"/>
      <c r="O7" s="316"/>
      <c r="P7" s="327"/>
      <c r="R7" s="476"/>
      <c r="S7" s="476"/>
    </row>
    <row r="8" spans="1:19" ht="15">
      <c r="A8" s="4"/>
      <c r="B8" s="305" t="s">
        <v>15</v>
      </c>
      <c r="C8" s="301">
        <v>14.4</v>
      </c>
      <c r="D8" s="301">
        <v>12.8</v>
      </c>
      <c r="E8" s="301">
        <v>10.6</v>
      </c>
      <c r="F8" s="314">
        <v>9.3</v>
      </c>
      <c r="G8" s="314">
        <v>8.5</v>
      </c>
      <c r="H8" s="314">
        <v>10.4</v>
      </c>
      <c r="I8" s="314">
        <v>11.4</v>
      </c>
      <c r="J8" s="318">
        <v>9.8</v>
      </c>
      <c r="K8" s="338">
        <v>10.2</v>
      </c>
      <c r="L8" s="314">
        <v>12.6</v>
      </c>
      <c r="M8" s="314">
        <v>9</v>
      </c>
      <c r="N8" s="314">
        <v>13.1</v>
      </c>
      <c r="O8" s="315">
        <v>10.5</v>
      </c>
      <c r="P8" s="326">
        <v>12.6</v>
      </c>
      <c r="Q8" s="3">
        <v>12</v>
      </c>
      <c r="R8" s="476">
        <v>9.7</v>
      </c>
      <c r="S8" s="476">
        <v>10.6</v>
      </c>
    </row>
    <row r="9" spans="1:19" ht="15">
      <c r="A9" s="4"/>
      <c r="B9" s="300" t="s">
        <v>16</v>
      </c>
      <c r="C9" s="301">
        <v>15.2</v>
      </c>
      <c r="D9" s="301">
        <v>18.7</v>
      </c>
      <c r="E9" s="301">
        <v>14</v>
      </c>
      <c r="F9" s="314">
        <v>17.1</v>
      </c>
      <c r="G9" s="314">
        <v>15.5</v>
      </c>
      <c r="H9" s="314">
        <v>15.9</v>
      </c>
      <c r="I9" s="314">
        <v>19.1</v>
      </c>
      <c r="J9" s="318">
        <v>19.8</v>
      </c>
      <c r="K9" s="338">
        <v>24.1</v>
      </c>
      <c r="L9" s="314">
        <v>19.9</v>
      </c>
      <c r="M9" s="314">
        <v>22.9</v>
      </c>
      <c r="N9" s="314">
        <v>17.8</v>
      </c>
      <c r="O9" s="315">
        <v>20.8</v>
      </c>
      <c r="P9" s="326">
        <v>19.8</v>
      </c>
      <c r="Q9" s="3">
        <v>20</v>
      </c>
      <c r="R9" s="476">
        <v>22.2</v>
      </c>
      <c r="S9" s="476">
        <v>20.5</v>
      </c>
    </row>
    <row r="10" spans="1:19" ht="15">
      <c r="A10" s="4"/>
      <c r="B10" s="300" t="s">
        <v>17</v>
      </c>
      <c r="C10" s="301">
        <v>15.7</v>
      </c>
      <c r="D10" s="301">
        <v>14.6</v>
      </c>
      <c r="E10" s="301">
        <v>13.2</v>
      </c>
      <c r="F10" s="314">
        <v>14.3</v>
      </c>
      <c r="G10" s="314">
        <v>12.7</v>
      </c>
      <c r="H10" s="314">
        <v>11.7</v>
      </c>
      <c r="I10" s="314">
        <v>13.6</v>
      </c>
      <c r="J10" s="318">
        <v>15.9</v>
      </c>
      <c r="K10" s="338">
        <v>15.4</v>
      </c>
      <c r="L10" s="314">
        <v>9.3</v>
      </c>
      <c r="M10" s="314">
        <v>15.4</v>
      </c>
      <c r="N10" s="314">
        <v>12.6</v>
      </c>
      <c r="O10" s="315">
        <v>13.9</v>
      </c>
      <c r="P10" s="326">
        <v>13.5</v>
      </c>
      <c r="Q10" s="3">
        <v>12</v>
      </c>
      <c r="R10" s="476">
        <v>14.4</v>
      </c>
      <c r="S10" s="476">
        <v>13.3</v>
      </c>
    </row>
    <row r="11" spans="1:19" ht="15">
      <c r="A11" s="4"/>
      <c r="B11" s="300" t="s">
        <v>18</v>
      </c>
      <c r="C11" s="301">
        <v>10.8</v>
      </c>
      <c r="D11" s="301">
        <v>14.1</v>
      </c>
      <c r="E11" s="301">
        <v>15.5</v>
      </c>
      <c r="F11" s="314">
        <v>15</v>
      </c>
      <c r="G11" s="314">
        <v>14.3</v>
      </c>
      <c r="H11" s="314">
        <v>13.3</v>
      </c>
      <c r="I11" s="314">
        <v>12.3</v>
      </c>
      <c r="J11" s="318">
        <v>11.2</v>
      </c>
      <c r="K11" s="338">
        <v>12.4</v>
      </c>
      <c r="L11" s="314">
        <v>12.8</v>
      </c>
      <c r="M11" s="314">
        <v>12.1</v>
      </c>
      <c r="N11" s="314">
        <v>14.3</v>
      </c>
      <c r="O11" s="315">
        <v>12.4</v>
      </c>
      <c r="P11" s="326">
        <v>12.6</v>
      </c>
      <c r="Q11" s="3">
        <v>12</v>
      </c>
      <c r="R11" s="476">
        <v>13.9</v>
      </c>
      <c r="S11" s="476">
        <v>13</v>
      </c>
    </row>
    <row r="12" spans="1:19" ht="15">
      <c r="A12" s="4"/>
      <c r="B12" s="300" t="s">
        <v>19</v>
      </c>
      <c r="C12" s="301">
        <v>14.3</v>
      </c>
      <c r="D12" s="301">
        <v>11.6</v>
      </c>
      <c r="E12" s="301">
        <v>16</v>
      </c>
      <c r="F12" s="314">
        <v>15.2</v>
      </c>
      <c r="G12" s="314">
        <v>13.3</v>
      </c>
      <c r="H12" s="314">
        <v>13.9</v>
      </c>
      <c r="I12" s="314">
        <v>10.5</v>
      </c>
      <c r="J12" s="318">
        <v>13.4</v>
      </c>
      <c r="K12" s="338">
        <v>10.7</v>
      </c>
      <c r="L12" s="314">
        <v>14.4</v>
      </c>
      <c r="M12" s="314">
        <v>12.5</v>
      </c>
      <c r="N12" s="314">
        <v>11.6</v>
      </c>
      <c r="O12" s="315">
        <v>12.1</v>
      </c>
      <c r="P12" s="326">
        <v>12.7</v>
      </c>
      <c r="Q12" s="3">
        <v>14</v>
      </c>
      <c r="R12" s="476">
        <v>11.4</v>
      </c>
      <c r="S12" s="476">
        <v>13.6</v>
      </c>
    </row>
    <row r="13" spans="1:19" ht="15">
      <c r="A13" s="4"/>
      <c r="B13" s="300" t="s">
        <v>20</v>
      </c>
      <c r="C13" s="301">
        <v>13.2</v>
      </c>
      <c r="D13" s="301">
        <v>12.9</v>
      </c>
      <c r="E13" s="301">
        <v>12.4</v>
      </c>
      <c r="F13" s="314">
        <v>15</v>
      </c>
      <c r="G13" s="314">
        <v>16.9</v>
      </c>
      <c r="H13" s="314">
        <v>15.1</v>
      </c>
      <c r="I13" s="314">
        <v>15.8</v>
      </c>
      <c r="J13" s="318">
        <v>14.2</v>
      </c>
      <c r="K13" s="338">
        <v>14.1</v>
      </c>
      <c r="L13" s="314">
        <v>12.7</v>
      </c>
      <c r="M13" s="314">
        <v>13</v>
      </c>
      <c r="N13" s="314">
        <v>14.4</v>
      </c>
      <c r="O13" s="315">
        <v>13.3</v>
      </c>
      <c r="P13" s="326">
        <v>15.6</v>
      </c>
      <c r="Q13" s="3">
        <v>13</v>
      </c>
      <c r="R13" s="476">
        <v>13.7</v>
      </c>
      <c r="S13" s="476">
        <v>14.1</v>
      </c>
    </row>
    <row r="14" spans="1:19" ht="15">
      <c r="A14" s="4"/>
      <c r="B14" s="300" t="s">
        <v>21</v>
      </c>
      <c r="C14" s="301">
        <v>13.6</v>
      </c>
      <c r="D14" s="301">
        <v>11.8</v>
      </c>
      <c r="E14" s="301">
        <v>14.4</v>
      </c>
      <c r="F14" s="314">
        <v>10.7</v>
      </c>
      <c r="G14" s="314">
        <v>14.4</v>
      </c>
      <c r="H14" s="314">
        <v>15</v>
      </c>
      <c r="I14" s="314">
        <v>13</v>
      </c>
      <c r="J14" s="318">
        <v>12</v>
      </c>
      <c r="K14" s="338">
        <v>8.7</v>
      </c>
      <c r="L14" s="314">
        <v>13.1</v>
      </c>
      <c r="M14" s="314">
        <v>10.2</v>
      </c>
      <c r="N14" s="314">
        <v>12.9</v>
      </c>
      <c r="O14" s="315">
        <v>11.4</v>
      </c>
      <c r="P14" s="326">
        <v>10</v>
      </c>
      <c r="Q14" s="3">
        <v>11</v>
      </c>
      <c r="R14" s="476">
        <v>10.5</v>
      </c>
      <c r="S14" s="476">
        <v>11.3</v>
      </c>
    </row>
    <row r="15" spans="1:19" ht="15">
      <c r="A15" s="4"/>
      <c r="B15" s="300" t="s">
        <v>22</v>
      </c>
      <c r="C15" s="301">
        <v>3</v>
      </c>
      <c r="D15" s="301">
        <v>3.5</v>
      </c>
      <c r="E15" s="301">
        <v>3.9</v>
      </c>
      <c r="F15" s="314">
        <v>3.3</v>
      </c>
      <c r="G15" s="314">
        <v>4.4</v>
      </c>
      <c r="H15" s="314">
        <v>4.6</v>
      </c>
      <c r="I15" s="314">
        <v>4.3</v>
      </c>
      <c r="J15" s="318">
        <v>3.7</v>
      </c>
      <c r="K15" s="338">
        <v>4.5</v>
      </c>
      <c r="L15" s="314">
        <v>5.2</v>
      </c>
      <c r="M15" s="314">
        <v>5</v>
      </c>
      <c r="N15" s="314">
        <v>3.2</v>
      </c>
      <c r="O15" s="315">
        <v>5.7</v>
      </c>
      <c r="P15" s="326">
        <v>3.3</v>
      </c>
      <c r="Q15" s="3">
        <v>6</v>
      </c>
      <c r="R15" s="476">
        <v>4.2</v>
      </c>
      <c r="S15" s="476">
        <v>3.7</v>
      </c>
    </row>
    <row r="16" spans="1:19" ht="1.5" customHeight="1">
      <c r="A16" s="4"/>
      <c r="B16" s="300"/>
      <c r="C16" s="301"/>
      <c r="D16" s="301"/>
      <c r="E16" s="301"/>
      <c r="F16" s="314"/>
      <c r="G16" s="314"/>
      <c r="H16" s="314"/>
      <c r="I16" s="314"/>
      <c r="J16" s="318"/>
      <c r="K16" s="338"/>
      <c r="L16" s="314"/>
      <c r="M16" s="314"/>
      <c r="N16" s="314"/>
      <c r="O16" s="316"/>
      <c r="P16" s="327"/>
      <c r="R16" s="476"/>
      <c r="S16" s="476"/>
    </row>
    <row r="17" spans="1:19" ht="15.75">
      <c r="A17" s="5" t="s">
        <v>23</v>
      </c>
      <c r="B17" s="306"/>
      <c r="C17" s="302"/>
      <c r="D17" s="302"/>
      <c r="E17" s="302"/>
      <c r="F17" s="316"/>
      <c r="G17" s="316"/>
      <c r="H17" s="316"/>
      <c r="I17" s="317"/>
      <c r="J17" s="316"/>
      <c r="K17" s="339"/>
      <c r="L17" s="317"/>
      <c r="M17" s="317"/>
      <c r="N17" s="317"/>
      <c r="O17" s="316"/>
      <c r="P17" s="327"/>
      <c r="R17" s="476"/>
      <c r="S17" s="476"/>
    </row>
    <row r="18" spans="1:19" ht="15">
      <c r="A18" s="4"/>
      <c r="B18" s="307" t="s">
        <v>24</v>
      </c>
      <c r="C18" s="308">
        <v>1.3</v>
      </c>
      <c r="D18" s="308">
        <v>1.4</v>
      </c>
      <c r="E18" s="308">
        <v>1</v>
      </c>
      <c r="F18" s="318">
        <v>1.1</v>
      </c>
      <c r="G18" s="318">
        <v>0.8</v>
      </c>
      <c r="H18" s="318">
        <v>0.6</v>
      </c>
      <c r="I18" s="314">
        <v>2.4</v>
      </c>
      <c r="J18" s="318">
        <v>0.8</v>
      </c>
      <c r="K18" s="338">
        <v>1.5</v>
      </c>
      <c r="L18" s="314">
        <v>1.4</v>
      </c>
      <c r="M18" s="314">
        <v>1.3</v>
      </c>
      <c r="N18" s="314">
        <v>1</v>
      </c>
      <c r="O18" s="315">
        <v>2.2</v>
      </c>
      <c r="P18" s="326">
        <v>2</v>
      </c>
      <c r="Q18" s="3">
        <v>2</v>
      </c>
      <c r="R18" s="476">
        <v>0.8</v>
      </c>
      <c r="S18" s="476">
        <v>1.4</v>
      </c>
    </row>
    <row r="19" spans="1:19" ht="15">
      <c r="A19" s="4"/>
      <c r="B19" s="307" t="s">
        <v>25</v>
      </c>
      <c r="C19" s="308">
        <v>28.8</v>
      </c>
      <c r="D19" s="308">
        <v>32.4</v>
      </c>
      <c r="E19" s="308">
        <v>30.2</v>
      </c>
      <c r="F19" s="318">
        <v>29.8</v>
      </c>
      <c r="G19" s="318">
        <v>32</v>
      </c>
      <c r="H19" s="318">
        <v>30.8</v>
      </c>
      <c r="I19" s="314">
        <v>32.4</v>
      </c>
      <c r="J19" s="318">
        <v>29.3</v>
      </c>
      <c r="K19" s="338">
        <v>33.6</v>
      </c>
      <c r="L19" s="314">
        <v>34.4</v>
      </c>
      <c r="M19" s="314">
        <v>33.9</v>
      </c>
      <c r="N19" s="314">
        <v>29.2</v>
      </c>
      <c r="O19" s="315">
        <v>34.4</v>
      </c>
      <c r="P19" s="326">
        <v>28.8</v>
      </c>
      <c r="Q19" s="3">
        <v>28</v>
      </c>
      <c r="R19" s="476">
        <v>31.5</v>
      </c>
      <c r="S19" s="476">
        <v>31.6</v>
      </c>
    </row>
    <row r="20" spans="1:19" ht="15">
      <c r="A20" s="4"/>
      <c r="B20" s="307" t="s">
        <v>26</v>
      </c>
      <c r="C20" s="308">
        <v>11.8</v>
      </c>
      <c r="D20" s="308">
        <v>12.6</v>
      </c>
      <c r="E20" s="308">
        <v>13.4</v>
      </c>
      <c r="F20" s="318">
        <v>12.7</v>
      </c>
      <c r="G20" s="318">
        <v>9.5</v>
      </c>
      <c r="H20" s="318">
        <v>10.3</v>
      </c>
      <c r="I20" s="314">
        <v>9.5</v>
      </c>
      <c r="J20" s="318">
        <v>11.6</v>
      </c>
      <c r="K20" s="338">
        <v>10.2</v>
      </c>
      <c r="L20" s="314">
        <v>10.2</v>
      </c>
      <c r="M20" s="314">
        <v>11</v>
      </c>
      <c r="N20" s="314">
        <v>10</v>
      </c>
      <c r="O20" s="315">
        <v>10.3</v>
      </c>
      <c r="P20" s="326">
        <v>14.5</v>
      </c>
      <c r="Q20" s="3">
        <v>14</v>
      </c>
      <c r="R20" s="476">
        <v>12.4</v>
      </c>
      <c r="S20" s="476">
        <v>11.7</v>
      </c>
    </row>
    <row r="21" spans="1:19" ht="15">
      <c r="A21" s="4"/>
      <c r="B21" s="307" t="s">
        <v>27</v>
      </c>
      <c r="C21" s="308">
        <v>8.2</v>
      </c>
      <c r="D21" s="308">
        <v>6.8</v>
      </c>
      <c r="E21" s="308">
        <v>8.5</v>
      </c>
      <c r="F21" s="318">
        <v>7.2</v>
      </c>
      <c r="G21" s="318">
        <v>6.8</v>
      </c>
      <c r="H21" s="318">
        <v>5.7</v>
      </c>
      <c r="I21" s="314">
        <v>5.2</v>
      </c>
      <c r="J21" s="318">
        <v>6</v>
      </c>
      <c r="K21" s="338">
        <v>6.5</v>
      </c>
      <c r="L21" s="314">
        <v>4.5</v>
      </c>
      <c r="M21" s="314">
        <v>4.9</v>
      </c>
      <c r="N21" s="314">
        <v>4.1</v>
      </c>
      <c r="O21" s="315">
        <v>3.3</v>
      </c>
      <c r="P21" s="326">
        <v>3.4</v>
      </c>
      <c r="Q21" s="3">
        <v>4</v>
      </c>
      <c r="R21" s="476">
        <v>4.3</v>
      </c>
      <c r="S21" s="476">
        <v>5</v>
      </c>
    </row>
    <row r="22" spans="1:19" ht="15">
      <c r="A22" s="4"/>
      <c r="B22" s="307" t="s">
        <v>28</v>
      </c>
      <c r="C22" s="308">
        <v>26</v>
      </c>
      <c r="D22" s="308">
        <v>25.1</v>
      </c>
      <c r="E22" s="308">
        <v>26.9</v>
      </c>
      <c r="F22" s="318">
        <v>25.2</v>
      </c>
      <c r="G22" s="318">
        <v>30.7</v>
      </c>
      <c r="H22" s="318">
        <v>31.2</v>
      </c>
      <c r="I22" s="314">
        <v>28</v>
      </c>
      <c r="J22" s="318">
        <v>26.6</v>
      </c>
      <c r="K22" s="338">
        <v>23.8</v>
      </c>
      <c r="L22" s="314">
        <v>26.8</v>
      </c>
      <c r="M22" s="314">
        <v>24.3</v>
      </c>
      <c r="N22" s="314">
        <v>26.6</v>
      </c>
      <c r="O22" s="315">
        <v>25.5</v>
      </c>
      <c r="P22" s="326">
        <v>25.3</v>
      </c>
      <c r="Q22" s="3">
        <v>26</v>
      </c>
      <c r="R22" s="476">
        <v>23.1</v>
      </c>
      <c r="S22" s="476">
        <v>23.8</v>
      </c>
    </row>
    <row r="23" spans="1:19" ht="15">
      <c r="A23" s="4"/>
      <c r="B23" s="307" t="s">
        <v>29</v>
      </c>
      <c r="C23" s="308">
        <v>4.7</v>
      </c>
      <c r="D23" s="308">
        <v>4.4</v>
      </c>
      <c r="E23" s="308">
        <v>4.2</v>
      </c>
      <c r="F23" s="318">
        <v>3.9</v>
      </c>
      <c r="G23" s="318">
        <v>3.5</v>
      </c>
      <c r="H23" s="318">
        <v>4.5</v>
      </c>
      <c r="I23" s="314">
        <v>3.5</v>
      </c>
      <c r="J23" s="318">
        <v>4.5</v>
      </c>
      <c r="K23" s="338">
        <v>3</v>
      </c>
      <c r="L23" s="314">
        <v>5.8</v>
      </c>
      <c r="M23" s="314">
        <v>6.4</v>
      </c>
      <c r="N23" s="314">
        <v>7.2</v>
      </c>
      <c r="O23" s="315">
        <v>4.3</v>
      </c>
      <c r="P23" s="326">
        <v>5.7</v>
      </c>
      <c r="Q23" s="3">
        <v>7</v>
      </c>
      <c r="R23" s="476">
        <v>8</v>
      </c>
      <c r="S23" s="476">
        <v>6</v>
      </c>
    </row>
    <row r="24" spans="1:19" ht="15">
      <c r="A24" s="4"/>
      <c r="B24" s="307" t="s">
        <v>30</v>
      </c>
      <c r="C24" s="308">
        <v>3</v>
      </c>
      <c r="D24" s="308">
        <v>1.6</v>
      </c>
      <c r="E24" s="308">
        <v>2.5</v>
      </c>
      <c r="F24" s="318">
        <v>1.8</v>
      </c>
      <c r="G24" s="318">
        <v>2</v>
      </c>
      <c r="H24" s="318">
        <v>1.8</v>
      </c>
      <c r="I24" s="314">
        <v>2.1</v>
      </c>
      <c r="J24" s="318">
        <v>2.6</v>
      </c>
      <c r="K24" s="338">
        <v>2.5</v>
      </c>
      <c r="L24" s="314">
        <v>2.4</v>
      </c>
      <c r="M24" s="314">
        <v>1.6</v>
      </c>
      <c r="N24" s="314">
        <v>3.6</v>
      </c>
      <c r="O24" s="315">
        <v>1.7</v>
      </c>
      <c r="P24" s="326">
        <v>4.9</v>
      </c>
      <c r="Q24" s="3">
        <v>2</v>
      </c>
      <c r="R24" s="476">
        <v>3.6</v>
      </c>
      <c r="S24" s="476">
        <v>1.9</v>
      </c>
    </row>
    <row r="25" spans="1:19" ht="15">
      <c r="A25" s="4"/>
      <c r="B25" s="307" t="s">
        <v>31</v>
      </c>
      <c r="C25" s="308">
        <v>8.6</v>
      </c>
      <c r="D25" s="308">
        <v>8.6</v>
      </c>
      <c r="E25" s="308">
        <v>5.4</v>
      </c>
      <c r="F25" s="318">
        <v>10.4</v>
      </c>
      <c r="G25" s="318">
        <v>8.1</v>
      </c>
      <c r="H25" s="318">
        <v>8.8</v>
      </c>
      <c r="I25" s="314">
        <v>9.5</v>
      </c>
      <c r="J25" s="318">
        <v>9.3</v>
      </c>
      <c r="K25" s="338">
        <v>9.9</v>
      </c>
      <c r="L25" s="314">
        <v>8</v>
      </c>
      <c r="M25" s="314">
        <v>9.1</v>
      </c>
      <c r="N25" s="314">
        <v>13.6</v>
      </c>
      <c r="O25" s="315">
        <v>11.8</v>
      </c>
      <c r="P25" s="326">
        <v>8.3</v>
      </c>
      <c r="Q25" s="3">
        <v>11</v>
      </c>
      <c r="R25" s="476">
        <v>10.6</v>
      </c>
      <c r="S25" s="476">
        <v>13.3</v>
      </c>
    </row>
    <row r="26" spans="1:19" ht="15">
      <c r="A26" s="4"/>
      <c r="B26" s="307" t="s">
        <v>32</v>
      </c>
      <c r="C26" s="308">
        <v>1.1</v>
      </c>
      <c r="D26" s="308">
        <v>1.1</v>
      </c>
      <c r="E26" s="308">
        <v>0.7</v>
      </c>
      <c r="F26" s="318">
        <v>0.2</v>
      </c>
      <c r="G26" s="318">
        <v>0.3</v>
      </c>
      <c r="H26" s="318">
        <v>0.2</v>
      </c>
      <c r="I26" s="314">
        <v>0.3</v>
      </c>
      <c r="J26" s="318">
        <v>0.7</v>
      </c>
      <c r="K26" s="338">
        <v>0.4</v>
      </c>
      <c r="L26" s="314">
        <v>0</v>
      </c>
      <c r="M26" s="314">
        <v>0.6</v>
      </c>
      <c r="N26" s="314">
        <v>0.2</v>
      </c>
      <c r="O26" s="315">
        <v>0</v>
      </c>
      <c r="P26" s="326">
        <v>0.9</v>
      </c>
      <c r="Q26" s="3">
        <v>1</v>
      </c>
      <c r="R26" s="476">
        <v>0</v>
      </c>
      <c r="S26" s="476">
        <v>0</v>
      </c>
    </row>
    <row r="27" spans="1:19" ht="15">
      <c r="A27" s="4"/>
      <c r="B27" s="307" t="s">
        <v>33</v>
      </c>
      <c r="C27" s="308">
        <v>5.4</v>
      </c>
      <c r="D27" s="308">
        <v>4.8</v>
      </c>
      <c r="E27" s="308">
        <v>6.1</v>
      </c>
      <c r="F27" s="318">
        <v>7.1</v>
      </c>
      <c r="G27" s="318">
        <v>4.9</v>
      </c>
      <c r="H27" s="318">
        <v>4.6</v>
      </c>
      <c r="I27" s="314">
        <v>5.4</v>
      </c>
      <c r="J27" s="318">
        <v>7.2</v>
      </c>
      <c r="K27" s="338">
        <v>6.4</v>
      </c>
      <c r="L27" s="314">
        <v>4.2</v>
      </c>
      <c r="M27" s="314">
        <v>5.7</v>
      </c>
      <c r="N27" s="314">
        <v>3.7</v>
      </c>
      <c r="O27" s="315">
        <v>6.2</v>
      </c>
      <c r="P27" s="326">
        <v>5.1</v>
      </c>
      <c r="Q27" s="3">
        <v>4</v>
      </c>
      <c r="R27" s="476">
        <v>4.3</v>
      </c>
      <c r="S27" s="476">
        <v>3.9</v>
      </c>
    </row>
    <row r="28" spans="1:19" ht="25.5">
      <c r="A28" s="4"/>
      <c r="B28" s="307" t="s">
        <v>34</v>
      </c>
      <c r="C28" s="308">
        <v>0.4</v>
      </c>
      <c r="D28" s="308">
        <v>0.5</v>
      </c>
      <c r="E28" s="308">
        <v>0.8</v>
      </c>
      <c r="F28" s="318">
        <v>0.3</v>
      </c>
      <c r="G28" s="318">
        <v>1</v>
      </c>
      <c r="H28" s="318">
        <v>0.9</v>
      </c>
      <c r="I28" s="314">
        <v>0.6</v>
      </c>
      <c r="J28" s="318">
        <v>1.2</v>
      </c>
      <c r="K28" s="338">
        <v>1.8</v>
      </c>
      <c r="L28" s="314">
        <v>1.5</v>
      </c>
      <c r="M28" s="314">
        <v>0.7</v>
      </c>
      <c r="N28" s="314">
        <v>0.6</v>
      </c>
      <c r="O28" s="319">
        <v>0.3</v>
      </c>
      <c r="P28" s="328">
        <v>0.7</v>
      </c>
      <c r="Q28" s="441">
        <v>1</v>
      </c>
      <c r="R28" s="441">
        <v>1</v>
      </c>
      <c r="S28" s="441">
        <v>1.1</v>
      </c>
    </row>
    <row r="29" spans="2:19" ht="0.75" customHeight="1">
      <c r="B29" s="309"/>
      <c r="C29" s="308"/>
      <c r="D29" s="308"/>
      <c r="E29" s="308"/>
      <c r="F29" s="318"/>
      <c r="G29" s="318"/>
      <c r="H29" s="318"/>
      <c r="I29" s="314"/>
      <c r="J29" s="318"/>
      <c r="K29" s="338"/>
      <c r="L29" s="314"/>
      <c r="M29" s="314"/>
      <c r="N29" s="314"/>
      <c r="O29" s="316"/>
      <c r="P29" s="326">
        <v>0.4</v>
      </c>
      <c r="R29" s="476"/>
      <c r="S29" s="476"/>
    </row>
    <row r="30" spans="1:19" ht="18.75">
      <c r="A30" s="5" t="s">
        <v>326</v>
      </c>
      <c r="B30" s="306"/>
      <c r="C30" s="308"/>
      <c r="D30" s="308"/>
      <c r="E30" s="308"/>
      <c r="F30" s="318"/>
      <c r="G30" s="318"/>
      <c r="H30" s="318"/>
      <c r="I30" s="314"/>
      <c r="J30" s="318"/>
      <c r="K30" s="338"/>
      <c r="L30" s="314"/>
      <c r="M30" s="314"/>
      <c r="N30" s="314"/>
      <c r="O30" s="316"/>
      <c r="P30" s="329"/>
      <c r="R30" s="476"/>
      <c r="S30" s="476"/>
    </row>
    <row r="31" spans="1:19" ht="15">
      <c r="A31" s="4"/>
      <c r="B31" s="307" t="s">
        <v>35</v>
      </c>
      <c r="C31" s="308">
        <v>27.6</v>
      </c>
      <c r="D31" s="308">
        <v>28.9</v>
      </c>
      <c r="E31" s="308">
        <v>29</v>
      </c>
      <c r="F31" s="318">
        <v>27.8</v>
      </c>
      <c r="G31" s="318">
        <v>26.8</v>
      </c>
      <c r="H31" s="318">
        <v>25.8</v>
      </c>
      <c r="I31" s="314">
        <v>27.7</v>
      </c>
      <c r="J31" s="318">
        <v>27.8</v>
      </c>
      <c r="K31" s="338">
        <v>28.9</v>
      </c>
      <c r="L31" s="314">
        <v>28.2</v>
      </c>
      <c r="M31" s="314">
        <v>28.9</v>
      </c>
      <c r="N31" s="314">
        <v>28.1</v>
      </c>
      <c r="O31" s="315">
        <v>27.1</v>
      </c>
      <c r="P31" s="326">
        <v>29.9</v>
      </c>
      <c r="Q31" s="3">
        <v>28</v>
      </c>
      <c r="R31" s="476">
        <v>24.4</v>
      </c>
      <c r="S31" s="476">
        <v>24</v>
      </c>
    </row>
    <row r="32" spans="1:19" ht="15">
      <c r="A32" s="4"/>
      <c r="B32" s="307" t="s">
        <v>36</v>
      </c>
      <c r="C32" s="308">
        <v>7.5</v>
      </c>
      <c r="D32" s="308">
        <v>6</v>
      </c>
      <c r="E32" s="308">
        <v>4.8</v>
      </c>
      <c r="F32" s="318">
        <v>6.4</v>
      </c>
      <c r="G32" s="318">
        <v>4.1</v>
      </c>
      <c r="H32" s="318">
        <v>6.1</v>
      </c>
      <c r="I32" s="314">
        <v>6.1</v>
      </c>
      <c r="J32" s="318">
        <v>5.6</v>
      </c>
      <c r="K32" s="338">
        <v>7.5</v>
      </c>
      <c r="L32" s="314">
        <v>6.9</v>
      </c>
      <c r="M32" s="314">
        <v>5.8</v>
      </c>
      <c r="N32" s="314">
        <v>8.2</v>
      </c>
      <c r="O32" s="315">
        <v>10.5</v>
      </c>
      <c r="P32" s="326">
        <v>6.5</v>
      </c>
      <c r="Q32" s="3">
        <v>7</v>
      </c>
      <c r="R32" s="476">
        <v>9.9</v>
      </c>
      <c r="S32" s="476">
        <v>8.8</v>
      </c>
    </row>
    <row r="33" spans="1:19" ht="15">
      <c r="A33" s="4"/>
      <c r="B33" s="307" t="s">
        <v>37</v>
      </c>
      <c r="C33" s="308">
        <v>29.3</v>
      </c>
      <c r="D33" s="308">
        <v>28.8</v>
      </c>
      <c r="E33" s="308">
        <v>31.1</v>
      </c>
      <c r="F33" s="318">
        <v>32.3</v>
      </c>
      <c r="G33" s="318">
        <v>30.6</v>
      </c>
      <c r="H33" s="318">
        <v>30.2</v>
      </c>
      <c r="I33" s="314">
        <v>28.3</v>
      </c>
      <c r="J33" s="318">
        <v>26.4</v>
      </c>
      <c r="K33" s="338">
        <v>28.7</v>
      </c>
      <c r="L33" s="314">
        <v>28.7</v>
      </c>
      <c r="M33" s="314">
        <v>25.7</v>
      </c>
      <c r="N33" s="314">
        <v>28</v>
      </c>
      <c r="O33" s="315">
        <v>21</v>
      </c>
      <c r="P33" s="326">
        <v>25</v>
      </c>
      <c r="Q33" s="3">
        <v>25</v>
      </c>
      <c r="R33" s="476">
        <v>28.7</v>
      </c>
      <c r="S33" s="476">
        <v>30.1</v>
      </c>
    </row>
    <row r="34" spans="1:19" ht="15">
      <c r="A34" s="4"/>
      <c r="B34" s="307" t="s">
        <v>38</v>
      </c>
      <c r="C34" s="308">
        <v>3.4</v>
      </c>
      <c r="D34" s="308">
        <v>2.9</v>
      </c>
      <c r="E34" s="308">
        <v>3.8</v>
      </c>
      <c r="F34" s="318">
        <v>3.2</v>
      </c>
      <c r="G34" s="318">
        <v>4</v>
      </c>
      <c r="H34" s="318">
        <v>5.9</v>
      </c>
      <c r="I34" s="314">
        <v>3.3</v>
      </c>
      <c r="J34" s="318">
        <v>5</v>
      </c>
      <c r="K34" s="338">
        <v>3.5</v>
      </c>
      <c r="L34" s="314">
        <v>4.8</v>
      </c>
      <c r="M34" s="314">
        <v>4.2</v>
      </c>
      <c r="N34" s="314">
        <v>4.3</v>
      </c>
      <c r="O34" s="315">
        <v>2.7</v>
      </c>
      <c r="P34" s="326">
        <v>3.7</v>
      </c>
      <c r="Q34" s="3">
        <v>2</v>
      </c>
      <c r="R34" s="476">
        <v>2.7</v>
      </c>
      <c r="S34" s="476">
        <v>2.4</v>
      </c>
    </row>
    <row r="35" spans="1:19" ht="15">
      <c r="A35" s="4"/>
      <c r="B35" s="307" t="s">
        <v>39</v>
      </c>
      <c r="C35" s="308">
        <v>5.6</v>
      </c>
      <c r="D35" s="308">
        <v>3.8</v>
      </c>
      <c r="E35" s="308">
        <v>4.6</v>
      </c>
      <c r="F35" s="318">
        <v>4.4</v>
      </c>
      <c r="G35" s="318">
        <v>5.9</v>
      </c>
      <c r="H35" s="318">
        <v>6</v>
      </c>
      <c r="I35" s="314">
        <v>5.9</v>
      </c>
      <c r="J35" s="318">
        <v>9.2</v>
      </c>
      <c r="K35" s="338">
        <v>5.9</v>
      </c>
      <c r="L35" s="314">
        <v>5.1</v>
      </c>
      <c r="M35" s="314">
        <v>7.7</v>
      </c>
      <c r="N35" s="314">
        <v>4.3</v>
      </c>
      <c r="O35" s="315">
        <v>7.3</v>
      </c>
      <c r="P35" s="326">
        <v>4</v>
      </c>
      <c r="Q35" s="3">
        <v>6</v>
      </c>
      <c r="R35" s="476">
        <v>4.5</v>
      </c>
      <c r="S35" s="476">
        <v>4.4</v>
      </c>
    </row>
    <row r="36" spans="1:19" ht="15">
      <c r="A36" s="4"/>
      <c r="B36" s="307" t="s">
        <v>40</v>
      </c>
      <c r="C36" s="308">
        <v>9.3</v>
      </c>
      <c r="D36" s="308">
        <v>12.4</v>
      </c>
      <c r="E36" s="308">
        <v>9.2</v>
      </c>
      <c r="F36" s="318">
        <v>10.4</v>
      </c>
      <c r="G36" s="318">
        <v>12.5</v>
      </c>
      <c r="H36" s="318">
        <v>9.1</v>
      </c>
      <c r="I36" s="314">
        <v>10</v>
      </c>
      <c r="J36" s="318">
        <v>9</v>
      </c>
      <c r="K36" s="338">
        <v>8.1</v>
      </c>
      <c r="L36" s="314">
        <v>10.5</v>
      </c>
      <c r="M36" s="314">
        <v>9</v>
      </c>
      <c r="N36" s="314">
        <v>7.7</v>
      </c>
      <c r="O36" s="315">
        <v>11.8</v>
      </c>
      <c r="P36" s="326">
        <v>10.9</v>
      </c>
      <c r="Q36" s="3">
        <v>12</v>
      </c>
      <c r="R36" s="476">
        <v>7.3</v>
      </c>
      <c r="S36" s="476">
        <v>9.4</v>
      </c>
    </row>
    <row r="37" spans="1:19" ht="15">
      <c r="A37" s="4"/>
      <c r="B37" s="307" t="s">
        <v>41</v>
      </c>
      <c r="C37" s="308">
        <v>3</v>
      </c>
      <c r="D37" s="308">
        <v>3.2</v>
      </c>
      <c r="E37" s="308">
        <v>3.3</v>
      </c>
      <c r="F37" s="318">
        <v>2.7</v>
      </c>
      <c r="G37" s="318">
        <v>3.4</v>
      </c>
      <c r="H37" s="318">
        <v>3.9</v>
      </c>
      <c r="I37" s="314">
        <v>3.4</v>
      </c>
      <c r="J37" s="318">
        <v>3.9</v>
      </c>
      <c r="K37" s="338">
        <v>3.1</v>
      </c>
      <c r="L37" s="314">
        <v>4.8</v>
      </c>
      <c r="M37" s="314">
        <v>5.8</v>
      </c>
      <c r="N37" s="314">
        <v>8.1</v>
      </c>
      <c r="O37" s="315">
        <v>6.1</v>
      </c>
      <c r="P37" s="326">
        <v>2</v>
      </c>
      <c r="Q37" s="3">
        <v>2</v>
      </c>
      <c r="R37" s="476">
        <v>2.7</v>
      </c>
      <c r="S37" s="476">
        <v>2.4</v>
      </c>
    </row>
    <row r="38" spans="1:19" ht="15">
      <c r="A38" s="4"/>
      <c r="B38" s="307" t="s">
        <v>42</v>
      </c>
      <c r="C38" s="308" t="s">
        <v>43</v>
      </c>
      <c r="D38" s="308" t="s">
        <v>43</v>
      </c>
      <c r="E38" s="308" t="s">
        <v>43</v>
      </c>
      <c r="F38" s="318" t="s">
        <v>43</v>
      </c>
      <c r="G38" s="318" t="s">
        <v>43</v>
      </c>
      <c r="H38" s="318" t="s">
        <v>43</v>
      </c>
      <c r="I38" s="314" t="s">
        <v>43</v>
      </c>
      <c r="J38" s="318" t="s">
        <v>43</v>
      </c>
      <c r="K38" s="338">
        <v>3.9</v>
      </c>
      <c r="L38" s="314">
        <v>3.2</v>
      </c>
      <c r="M38" s="314">
        <v>3.9</v>
      </c>
      <c r="N38" s="314">
        <v>2.3</v>
      </c>
      <c r="O38" s="315">
        <v>3.9</v>
      </c>
      <c r="P38" s="326">
        <v>8.9</v>
      </c>
      <c r="Q38" s="261" t="s">
        <v>43</v>
      </c>
      <c r="R38" s="476">
        <v>9</v>
      </c>
      <c r="S38" s="476"/>
    </row>
    <row r="39" spans="1:19" ht="15">
      <c r="A39" s="4"/>
      <c r="B39" s="307" t="s">
        <v>44</v>
      </c>
      <c r="C39" s="308">
        <v>14</v>
      </c>
      <c r="D39" s="308">
        <v>14.1</v>
      </c>
      <c r="E39" s="308">
        <v>14.2</v>
      </c>
      <c r="F39" s="318">
        <v>12.8</v>
      </c>
      <c r="G39" s="318">
        <v>12.8</v>
      </c>
      <c r="H39" s="318">
        <v>13</v>
      </c>
      <c r="I39" s="314">
        <v>15.4</v>
      </c>
      <c r="J39" s="318">
        <v>13.1</v>
      </c>
      <c r="K39" s="338">
        <v>10.4</v>
      </c>
      <c r="L39" s="314">
        <v>7.9</v>
      </c>
      <c r="M39" s="314">
        <v>9</v>
      </c>
      <c r="N39" s="314">
        <v>8.9</v>
      </c>
      <c r="O39" s="315">
        <v>9.7</v>
      </c>
      <c r="P39" s="326">
        <v>9.2</v>
      </c>
      <c r="Q39" s="3">
        <v>18</v>
      </c>
      <c r="R39" s="476">
        <v>10.7</v>
      </c>
      <c r="S39" s="476">
        <v>18.5</v>
      </c>
    </row>
    <row r="40" spans="1:19" ht="1.5" customHeight="1">
      <c r="A40" s="4"/>
      <c r="B40" s="307"/>
      <c r="C40" s="308"/>
      <c r="D40" s="308"/>
      <c r="E40" s="308"/>
      <c r="F40" s="318"/>
      <c r="G40" s="318"/>
      <c r="H40" s="318"/>
      <c r="I40" s="314"/>
      <c r="J40" s="318"/>
      <c r="K40" s="338"/>
      <c r="L40" s="314"/>
      <c r="M40" s="314"/>
      <c r="N40" s="314"/>
      <c r="O40" s="316"/>
      <c r="P40" s="327"/>
      <c r="R40" s="476"/>
      <c r="S40" s="476"/>
    </row>
    <row r="41" spans="1:19" ht="15.75">
      <c r="A41" s="5" t="s">
        <v>0</v>
      </c>
      <c r="B41" s="306"/>
      <c r="C41" s="308"/>
      <c r="D41" s="308"/>
      <c r="E41" s="308"/>
      <c r="F41" s="318"/>
      <c r="G41" s="318"/>
      <c r="H41" s="318"/>
      <c r="I41" s="314"/>
      <c r="J41" s="318"/>
      <c r="K41" s="338"/>
      <c r="L41" s="314"/>
      <c r="M41" s="314"/>
      <c r="N41" s="314"/>
      <c r="O41" s="316"/>
      <c r="P41" s="327"/>
      <c r="R41" s="476"/>
      <c r="S41" s="476"/>
    </row>
    <row r="42" spans="1:19" ht="15">
      <c r="A42" s="4"/>
      <c r="B42" s="307" t="s">
        <v>1</v>
      </c>
      <c r="C42" s="308">
        <v>44.1</v>
      </c>
      <c r="D42" s="308">
        <v>36.6</v>
      </c>
      <c r="E42" s="308">
        <v>34.8</v>
      </c>
      <c r="F42" s="318">
        <v>31.4</v>
      </c>
      <c r="G42" s="318">
        <v>31.2</v>
      </c>
      <c r="H42" s="318">
        <v>31.4</v>
      </c>
      <c r="I42" s="314">
        <v>27</v>
      </c>
      <c r="J42" s="318">
        <v>26.8</v>
      </c>
      <c r="K42" s="338">
        <v>20.9</v>
      </c>
      <c r="L42" s="314">
        <v>21.2</v>
      </c>
      <c r="M42" s="314">
        <v>19.9</v>
      </c>
      <c r="N42" s="314">
        <v>18.9</v>
      </c>
      <c r="O42" s="315">
        <v>21.6</v>
      </c>
      <c r="P42" s="326">
        <v>14.2</v>
      </c>
      <c r="Q42" s="3">
        <v>13</v>
      </c>
      <c r="R42" s="476">
        <v>16</v>
      </c>
      <c r="S42" s="476">
        <v>13.2</v>
      </c>
    </row>
    <row r="43" spans="1:19" ht="15">
      <c r="A43" s="4"/>
      <c r="B43" s="307" t="s">
        <v>45</v>
      </c>
      <c r="C43" s="308">
        <v>23.8</v>
      </c>
      <c r="D43" s="308">
        <v>23.2</v>
      </c>
      <c r="E43" s="308">
        <v>22</v>
      </c>
      <c r="F43" s="318">
        <v>25.1</v>
      </c>
      <c r="G43" s="318">
        <v>24.5</v>
      </c>
      <c r="H43" s="318">
        <v>25.1</v>
      </c>
      <c r="I43" s="314">
        <v>25.1</v>
      </c>
      <c r="J43" s="318">
        <v>24.8</v>
      </c>
      <c r="K43" s="338">
        <v>23.9</v>
      </c>
      <c r="L43" s="314">
        <v>24</v>
      </c>
      <c r="M43" s="314">
        <v>24.1</v>
      </c>
      <c r="N43" s="314">
        <v>22.1</v>
      </c>
      <c r="O43" s="315">
        <v>22.9</v>
      </c>
      <c r="P43" s="326">
        <v>22.6</v>
      </c>
      <c r="Q43" s="3">
        <v>25</v>
      </c>
      <c r="R43" s="476">
        <v>20.7</v>
      </c>
      <c r="S43" s="476">
        <v>18.3</v>
      </c>
    </row>
    <row r="44" spans="1:19" ht="15">
      <c r="A44" s="4"/>
      <c r="B44" s="307" t="s">
        <v>46</v>
      </c>
      <c r="C44" s="308">
        <v>14.4</v>
      </c>
      <c r="D44" s="308">
        <v>17.5</v>
      </c>
      <c r="E44" s="308">
        <v>17.1</v>
      </c>
      <c r="F44" s="318">
        <v>14.2</v>
      </c>
      <c r="G44" s="318">
        <v>15.4</v>
      </c>
      <c r="H44" s="318">
        <v>13</v>
      </c>
      <c r="I44" s="314">
        <v>14.9</v>
      </c>
      <c r="J44" s="318">
        <v>16</v>
      </c>
      <c r="K44" s="338">
        <v>17</v>
      </c>
      <c r="L44" s="314">
        <v>14.6</v>
      </c>
      <c r="M44" s="314">
        <v>12.3</v>
      </c>
      <c r="N44" s="314">
        <v>17.6</v>
      </c>
      <c r="O44" s="315">
        <v>16.6</v>
      </c>
      <c r="P44" s="326">
        <v>15.7</v>
      </c>
      <c r="Q44" s="3">
        <v>15</v>
      </c>
      <c r="R44" s="476">
        <v>16.3</v>
      </c>
      <c r="S44" s="476">
        <v>18.7</v>
      </c>
    </row>
    <row r="45" spans="1:19" ht="15">
      <c r="A45" s="4"/>
      <c r="B45" s="307" t="s">
        <v>47</v>
      </c>
      <c r="C45" s="308">
        <v>8.6</v>
      </c>
      <c r="D45" s="308">
        <v>10.5</v>
      </c>
      <c r="E45" s="308">
        <v>10.9</v>
      </c>
      <c r="F45" s="318">
        <v>10.8</v>
      </c>
      <c r="G45" s="318">
        <v>10.1</v>
      </c>
      <c r="H45" s="318">
        <v>11.7</v>
      </c>
      <c r="I45" s="314">
        <v>10.3</v>
      </c>
      <c r="J45" s="318">
        <v>8</v>
      </c>
      <c r="K45" s="338">
        <v>13.8</v>
      </c>
      <c r="L45" s="314">
        <v>11.6</v>
      </c>
      <c r="M45" s="314">
        <v>9.7</v>
      </c>
      <c r="N45" s="314">
        <v>12.5</v>
      </c>
      <c r="O45" s="315">
        <v>12.8</v>
      </c>
      <c r="P45" s="326">
        <v>13.6</v>
      </c>
      <c r="Q45" s="3">
        <v>12</v>
      </c>
      <c r="R45" s="476">
        <v>11.1</v>
      </c>
      <c r="S45" s="476">
        <v>12.6</v>
      </c>
    </row>
    <row r="46" spans="1:19" ht="15">
      <c r="A46" s="4"/>
      <c r="B46" s="307" t="s">
        <v>48</v>
      </c>
      <c r="C46" s="308">
        <v>4.1</v>
      </c>
      <c r="D46" s="308">
        <v>5.4</v>
      </c>
      <c r="E46" s="308">
        <v>6.8</v>
      </c>
      <c r="F46" s="318">
        <v>6.7</v>
      </c>
      <c r="G46" s="318">
        <v>5.4</v>
      </c>
      <c r="H46" s="318">
        <v>6.5</v>
      </c>
      <c r="I46" s="314">
        <v>5.7</v>
      </c>
      <c r="J46" s="318">
        <v>6.9</v>
      </c>
      <c r="K46" s="338">
        <v>6.7</v>
      </c>
      <c r="L46" s="314">
        <v>7.2</v>
      </c>
      <c r="M46" s="314">
        <v>10.8</v>
      </c>
      <c r="N46" s="314">
        <v>5.1</v>
      </c>
      <c r="O46" s="315">
        <v>6.8</v>
      </c>
      <c r="P46" s="326">
        <v>11.4</v>
      </c>
      <c r="Q46" s="3">
        <v>9</v>
      </c>
      <c r="R46" s="476">
        <v>10.3</v>
      </c>
      <c r="S46" s="476">
        <v>7.9</v>
      </c>
    </row>
    <row r="47" spans="1:19" ht="15">
      <c r="A47" s="4"/>
      <c r="B47" s="307" t="s">
        <v>49</v>
      </c>
      <c r="C47" s="308">
        <v>2.5</v>
      </c>
      <c r="D47" s="308">
        <v>4</v>
      </c>
      <c r="E47" s="308">
        <v>3.9</v>
      </c>
      <c r="F47" s="318">
        <v>6.1</v>
      </c>
      <c r="G47" s="318">
        <v>7.9</v>
      </c>
      <c r="H47" s="318">
        <v>6.8</v>
      </c>
      <c r="I47" s="314">
        <v>9.7</v>
      </c>
      <c r="J47" s="318">
        <v>10.3</v>
      </c>
      <c r="K47" s="338">
        <v>8.6</v>
      </c>
      <c r="L47" s="314">
        <v>11</v>
      </c>
      <c r="M47" s="314">
        <v>12.1</v>
      </c>
      <c r="N47" s="314">
        <v>8.4</v>
      </c>
      <c r="O47" s="315">
        <v>8</v>
      </c>
      <c r="P47" s="326">
        <v>9.5</v>
      </c>
      <c r="Q47" s="3">
        <v>13</v>
      </c>
      <c r="R47" s="476">
        <v>9.2</v>
      </c>
      <c r="S47" s="476">
        <v>11.1</v>
      </c>
    </row>
    <row r="48" spans="1:19" ht="15">
      <c r="A48" s="4"/>
      <c r="B48" s="307" t="s">
        <v>2</v>
      </c>
      <c r="C48" s="308">
        <v>1</v>
      </c>
      <c r="D48" s="308">
        <v>1.1</v>
      </c>
      <c r="E48" s="308">
        <v>1.4</v>
      </c>
      <c r="F48" s="318">
        <v>2.8</v>
      </c>
      <c r="G48" s="318">
        <v>3.5</v>
      </c>
      <c r="H48" s="318">
        <v>1.9</v>
      </c>
      <c r="I48" s="314">
        <v>4.4</v>
      </c>
      <c r="J48" s="318">
        <v>3.7</v>
      </c>
      <c r="K48" s="338">
        <v>5.8</v>
      </c>
      <c r="L48" s="314">
        <v>6.6</v>
      </c>
      <c r="M48" s="314">
        <v>6</v>
      </c>
      <c r="N48" s="314">
        <v>11.5</v>
      </c>
      <c r="O48" s="315">
        <v>6.8</v>
      </c>
      <c r="P48" s="326">
        <v>8.3</v>
      </c>
      <c r="Q48" s="3">
        <v>10</v>
      </c>
      <c r="R48" s="476">
        <v>12.6</v>
      </c>
      <c r="S48" s="476">
        <v>13.3</v>
      </c>
    </row>
    <row r="49" spans="1:19" ht="1.5" customHeight="1">
      <c r="A49" s="4"/>
      <c r="B49" s="307"/>
      <c r="C49" s="308"/>
      <c r="D49" s="308"/>
      <c r="E49" s="308"/>
      <c r="F49" s="318"/>
      <c r="G49" s="318"/>
      <c r="H49" s="318"/>
      <c r="I49" s="314"/>
      <c r="J49" s="318"/>
      <c r="K49" s="338"/>
      <c r="L49" s="314"/>
      <c r="M49" s="314"/>
      <c r="N49" s="314"/>
      <c r="O49" s="316"/>
      <c r="P49" s="327"/>
      <c r="R49" s="476"/>
      <c r="S49" s="476"/>
    </row>
    <row r="50" spans="1:19" ht="15.75">
      <c r="A50" s="5" t="s">
        <v>3</v>
      </c>
      <c r="B50" s="303"/>
      <c r="C50" s="301"/>
      <c r="D50" s="301"/>
      <c r="E50" s="301"/>
      <c r="F50" s="314"/>
      <c r="G50" s="314"/>
      <c r="H50" s="314"/>
      <c r="I50" s="314"/>
      <c r="J50" s="318"/>
      <c r="K50" s="338"/>
      <c r="L50" s="314"/>
      <c r="M50" s="314"/>
      <c r="N50" s="314"/>
      <c r="O50" s="316"/>
      <c r="P50" s="327"/>
      <c r="R50" s="476"/>
      <c r="S50" s="476"/>
    </row>
    <row r="51" spans="1:19" ht="15">
      <c r="A51" s="4"/>
      <c r="B51" s="300" t="s">
        <v>4</v>
      </c>
      <c r="C51" s="301">
        <v>57.2</v>
      </c>
      <c r="D51" s="301">
        <v>52.9</v>
      </c>
      <c r="E51" s="301">
        <v>64.2</v>
      </c>
      <c r="F51" s="314">
        <v>64.2</v>
      </c>
      <c r="G51" s="314">
        <v>62.2</v>
      </c>
      <c r="H51" s="314">
        <v>61.2</v>
      </c>
      <c r="I51" s="314">
        <v>57.6</v>
      </c>
      <c r="J51" s="318">
        <v>58.9</v>
      </c>
      <c r="K51" s="338">
        <v>60.4</v>
      </c>
      <c r="L51" s="314">
        <v>62.2</v>
      </c>
      <c r="M51" s="314">
        <v>61.3</v>
      </c>
      <c r="N51" s="314">
        <v>57.5</v>
      </c>
      <c r="O51" s="315">
        <v>61.8</v>
      </c>
      <c r="P51" s="326">
        <v>61.2</v>
      </c>
      <c r="Q51" s="3">
        <v>61</v>
      </c>
      <c r="R51" s="476">
        <v>56.9</v>
      </c>
      <c r="S51" s="476">
        <v>55.5</v>
      </c>
    </row>
    <row r="52" spans="1:19" ht="15">
      <c r="A52" s="4"/>
      <c r="B52" s="300" t="s">
        <v>5</v>
      </c>
      <c r="C52" s="301">
        <v>27.6</v>
      </c>
      <c r="D52" s="301">
        <v>29.5</v>
      </c>
      <c r="E52" s="301">
        <v>23.2</v>
      </c>
      <c r="F52" s="314">
        <v>22.2</v>
      </c>
      <c r="G52" s="314">
        <v>23.3</v>
      </c>
      <c r="H52" s="314">
        <v>23.8</v>
      </c>
      <c r="I52" s="314">
        <v>24.7</v>
      </c>
      <c r="J52" s="318">
        <v>24</v>
      </c>
      <c r="K52" s="338">
        <v>24.7</v>
      </c>
      <c r="L52" s="314">
        <v>24.2</v>
      </c>
      <c r="M52" s="314">
        <v>23.1</v>
      </c>
      <c r="N52" s="314">
        <v>26.3</v>
      </c>
      <c r="O52" s="315">
        <v>23</v>
      </c>
      <c r="P52" s="326">
        <v>22.7</v>
      </c>
      <c r="Q52" s="3">
        <v>25</v>
      </c>
      <c r="R52" s="476">
        <v>24.2</v>
      </c>
      <c r="S52" s="476">
        <v>30.3</v>
      </c>
    </row>
    <row r="53" spans="1:19" ht="15">
      <c r="A53" s="4"/>
      <c r="B53" s="300" t="s">
        <v>6</v>
      </c>
      <c r="C53" s="301">
        <v>5.7</v>
      </c>
      <c r="D53" s="301">
        <v>7.9</v>
      </c>
      <c r="E53" s="301">
        <v>5.1</v>
      </c>
      <c r="F53" s="314">
        <v>6.7</v>
      </c>
      <c r="G53" s="314">
        <v>6.9</v>
      </c>
      <c r="H53" s="314">
        <v>6.7</v>
      </c>
      <c r="I53" s="314">
        <v>8</v>
      </c>
      <c r="J53" s="318">
        <v>7</v>
      </c>
      <c r="K53" s="338">
        <v>5.8</v>
      </c>
      <c r="L53" s="314">
        <v>5.8</v>
      </c>
      <c r="M53" s="314">
        <v>5.7</v>
      </c>
      <c r="N53" s="314">
        <v>6.2</v>
      </c>
      <c r="O53" s="315">
        <v>5.8</v>
      </c>
      <c r="P53" s="326">
        <v>5</v>
      </c>
      <c r="Q53" s="3">
        <v>7</v>
      </c>
      <c r="R53" s="476">
        <v>7.6</v>
      </c>
      <c r="S53" s="476">
        <v>4.9</v>
      </c>
    </row>
    <row r="54" spans="1:19" ht="15">
      <c r="A54" s="4"/>
      <c r="B54" s="300" t="s">
        <v>7</v>
      </c>
      <c r="C54" s="301">
        <v>1.6</v>
      </c>
      <c r="D54" s="301">
        <v>1.4</v>
      </c>
      <c r="E54" s="301">
        <v>0.7</v>
      </c>
      <c r="F54" s="314">
        <v>0.4</v>
      </c>
      <c r="G54" s="314">
        <v>0.4</v>
      </c>
      <c r="H54" s="314">
        <v>0.7</v>
      </c>
      <c r="I54" s="314">
        <v>1.3</v>
      </c>
      <c r="J54" s="318">
        <v>1.6</v>
      </c>
      <c r="K54" s="338">
        <v>1.3</v>
      </c>
      <c r="L54" s="314">
        <v>1.5</v>
      </c>
      <c r="M54" s="314">
        <v>1.5</v>
      </c>
      <c r="N54" s="314">
        <v>0.9</v>
      </c>
      <c r="O54" s="315">
        <v>1.7</v>
      </c>
      <c r="P54" s="326">
        <v>2.3</v>
      </c>
      <c r="Q54" s="3">
        <v>1</v>
      </c>
      <c r="R54" s="476">
        <v>2.4</v>
      </c>
      <c r="S54" s="476">
        <v>1.1</v>
      </c>
    </row>
    <row r="55" spans="1:19" ht="15">
      <c r="A55" s="4"/>
      <c r="B55" s="300" t="s">
        <v>8</v>
      </c>
      <c r="C55" s="301">
        <v>6.2</v>
      </c>
      <c r="D55" s="301">
        <v>6.5</v>
      </c>
      <c r="E55" s="301">
        <v>5.9</v>
      </c>
      <c r="F55" s="314">
        <v>5.1</v>
      </c>
      <c r="G55" s="314">
        <v>5.3</v>
      </c>
      <c r="H55" s="314">
        <v>6</v>
      </c>
      <c r="I55" s="314">
        <v>6.4</v>
      </c>
      <c r="J55" s="318">
        <v>7</v>
      </c>
      <c r="K55" s="338">
        <v>6.8</v>
      </c>
      <c r="L55" s="314">
        <v>5</v>
      </c>
      <c r="M55" s="314">
        <v>6.6</v>
      </c>
      <c r="N55" s="314">
        <v>7.5</v>
      </c>
      <c r="O55" s="315">
        <v>6.7</v>
      </c>
      <c r="P55" s="326">
        <v>6.2</v>
      </c>
      <c r="Q55" s="3">
        <v>4</v>
      </c>
      <c r="R55" s="476">
        <v>6.9</v>
      </c>
      <c r="S55" s="476">
        <v>6.4</v>
      </c>
    </row>
    <row r="56" spans="1:19" ht="15">
      <c r="A56" s="4"/>
      <c r="B56" s="300" t="s">
        <v>9</v>
      </c>
      <c r="C56" s="301">
        <v>1.6</v>
      </c>
      <c r="D56" s="301">
        <v>1.8</v>
      </c>
      <c r="E56" s="301">
        <v>0.7</v>
      </c>
      <c r="F56" s="314">
        <v>1.4</v>
      </c>
      <c r="G56" s="314">
        <v>1.9</v>
      </c>
      <c r="H56" s="314">
        <v>1.6</v>
      </c>
      <c r="I56" s="314">
        <v>1.7</v>
      </c>
      <c r="J56" s="318">
        <v>1.5</v>
      </c>
      <c r="K56" s="338">
        <v>1</v>
      </c>
      <c r="L56" s="314">
        <v>1.3</v>
      </c>
      <c r="M56" s="314">
        <v>1.9</v>
      </c>
      <c r="N56" s="314">
        <v>1.7</v>
      </c>
      <c r="O56" s="315">
        <v>0.9</v>
      </c>
      <c r="P56" s="326">
        <v>2.5</v>
      </c>
      <c r="Q56" s="3">
        <v>2</v>
      </c>
      <c r="R56" s="476">
        <v>2</v>
      </c>
      <c r="S56" s="476">
        <v>1.9</v>
      </c>
    </row>
    <row r="57" spans="1:19" ht="1.5" customHeight="1">
      <c r="A57" s="4"/>
      <c r="B57" s="300"/>
      <c r="C57" s="301"/>
      <c r="D57" s="301"/>
      <c r="E57" s="301"/>
      <c r="F57" s="314"/>
      <c r="G57" s="314"/>
      <c r="H57" s="314"/>
      <c r="I57" s="314"/>
      <c r="J57" s="318"/>
      <c r="K57" s="338"/>
      <c r="L57" s="314"/>
      <c r="M57" s="314"/>
      <c r="N57" s="314"/>
      <c r="O57" s="316"/>
      <c r="P57" s="327"/>
      <c r="R57" s="476"/>
      <c r="S57" s="476"/>
    </row>
    <row r="58" spans="1:19" ht="15.75">
      <c r="A58" s="5" t="s">
        <v>50</v>
      </c>
      <c r="B58" s="303"/>
      <c r="C58" s="304"/>
      <c r="D58" s="304"/>
      <c r="E58" s="304"/>
      <c r="F58" s="317"/>
      <c r="G58" s="317"/>
      <c r="H58" s="317"/>
      <c r="I58" s="317"/>
      <c r="J58" s="316"/>
      <c r="K58" s="339"/>
      <c r="L58" s="317"/>
      <c r="M58" s="317"/>
      <c r="N58" s="317"/>
      <c r="O58" s="316"/>
      <c r="P58" s="327"/>
      <c r="R58" s="476"/>
      <c r="S58" s="476"/>
    </row>
    <row r="59" spans="1:19" ht="15">
      <c r="A59" s="4"/>
      <c r="B59" s="300" t="s">
        <v>51</v>
      </c>
      <c r="C59" s="301">
        <v>7</v>
      </c>
      <c r="D59" s="301">
        <v>6.8</v>
      </c>
      <c r="E59" s="301">
        <v>7.8</v>
      </c>
      <c r="F59" s="314">
        <v>6.1</v>
      </c>
      <c r="G59" s="314">
        <v>5.6</v>
      </c>
      <c r="H59" s="314">
        <v>6.4</v>
      </c>
      <c r="I59" s="314">
        <v>5.3</v>
      </c>
      <c r="J59" s="318">
        <v>6.2</v>
      </c>
      <c r="K59" s="338">
        <v>7.3</v>
      </c>
      <c r="L59" s="314">
        <v>5.4</v>
      </c>
      <c r="M59" s="314">
        <v>6.7</v>
      </c>
      <c r="N59" s="314">
        <v>6.3</v>
      </c>
      <c r="O59" s="315">
        <v>7</v>
      </c>
      <c r="P59" s="326">
        <v>7.5</v>
      </c>
      <c r="Q59" s="3">
        <v>7</v>
      </c>
      <c r="R59" s="476">
        <v>7.8</v>
      </c>
      <c r="S59" s="476">
        <v>6.5</v>
      </c>
    </row>
    <row r="60" spans="1:19" ht="15">
      <c r="A60" s="4"/>
      <c r="B60" s="300" t="s">
        <v>52</v>
      </c>
      <c r="C60" s="301">
        <v>5.7</v>
      </c>
      <c r="D60" s="301">
        <v>5.6</v>
      </c>
      <c r="E60" s="301">
        <v>4.5</v>
      </c>
      <c r="F60" s="314">
        <v>5.1</v>
      </c>
      <c r="G60" s="314">
        <v>6.2</v>
      </c>
      <c r="H60" s="314">
        <v>5</v>
      </c>
      <c r="I60" s="314">
        <v>5.5</v>
      </c>
      <c r="J60" s="318">
        <v>4.7</v>
      </c>
      <c r="K60" s="338">
        <v>5.6</v>
      </c>
      <c r="L60" s="314">
        <v>7.3</v>
      </c>
      <c r="M60" s="314">
        <v>5.1</v>
      </c>
      <c r="N60" s="314">
        <v>4.8</v>
      </c>
      <c r="O60" s="315">
        <v>5.1</v>
      </c>
      <c r="P60" s="326">
        <v>7.1</v>
      </c>
      <c r="Q60" s="3">
        <v>5</v>
      </c>
      <c r="R60" s="476">
        <v>5.5</v>
      </c>
      <c r="S60" s="476">
        <v>7</v>
      </c>
    </row>
    <row r="61" spans="1:19" ht="15">
      <c r="A61" s="4"/>
      <c r="B61" s="300" t="s">
        <v>53</v>
      </c>
      <c r="C61" s="301">
        <v>3.9</v>
      </c>
      <c r="D61" s="301">
        <v>4.4</v>
      </c>
      <c r="E61" s="301">
        <v>3.5</v>
      </c>
      <c r="F61" s="314">
        <v>4.5</v>
      </c>
      <c r="G61" s="314">
        <v>4.4</v>
      </c>
      <c r="H61" s="314">
        <v>4.7</v>
      </c>
      <c r="I61" s="314">
        <v>3.3</v>
      </c>
      <c r="J61" s="318">
        <v>4.2</v>
      </c>
      <c r="K61" s="338">
        <v>3.6</v>
      </c>
      <c r="L61" s="314">
        <v>6</v>
      </c>
      <c r="M61" s="314">
        <v>5.3</v>
      </c>
      <c r="N61" s="314">
        <v>5.5</v>
      </c>
      <c r="O61" s="315">
        <v>6.4</v>
      </c>
      <c r="P61" s="326">
        <v>5.3</v>
      </c>
      <c r="Q61" s="3">
        <v>4</v>
      </c>
      <c r="R61" s="476">
        <v>5.4</v>
      </c>
      <c r="S61" s="476">
        <v>4.4</v>
      </c>
    </row>
    <row r="62" spans="1:19" ht="15">
      <c r="A62" s="4"/>
      <c r="B62" s="300" t="s">
        <v>54</v>
      </c>
      <c r="C62" s="301">
        <v>3.9</v>
      </c>
      <c r="D62" s="301">
        <v>4.8</v>
      </c>
      <c r="E62" s="301">
        <v>5.4</v>
      </c>
      <c r="F62" s="314">
        <v>5.5</v>
      </c>
      <c r="G62" s="314">
        <v>4.3</v>
      </c>
      <c r="H62" s="314">
        <v>4.1</v>
      </c>
      <c r="I62" s="314">
        <v>4.2</v>
      </c>
      <c r="J62" s="318">
        <v>3.5</v>
      </c>
      <c r="K62" s="338">
        <v>6.2</v>
      </c>
      <c r="L62" s="314">
        <v>4</v>
      </c>
      <c r="M62" s="314">
        <v>4.7</v>
      </c>
      <c r="N62" s="314">
        <v>4.3</v>
      </c>
      <c r="O62" s="315">
        <v>5</v>
      </c>
      <c r="P62" s="326">
        <v>2.7</v>
      </c>
      <c r="Q62" s="3">
        <v>4</v>
      </c>
      <c r="R62" s="476">
        <v>6.2</v>
      </c>
      <c r="S62" s="476">
        <v>4.1</v>
      </c>
    </row>
    <row r="63" spans="1:19" ht="15">
      <c r="A63" s="4"/>
      <c r="B63" s="300" t="s">
        <v>55</v>
      </c>
      <c r="C63" s="301">
        <v>8.3</v>
      </c>
      <c r="D63" s="301">
        <v>7.4</v>
      </c>
      <c r="E63" s="301">
        <v>8</v>
      </c>
      <c r="F63" s="314">
        <v>6.2</v>
      </c>
      <c r="G63" s="314">
        <v>9.6</v>
      </c>
      <c r="H63" s="314">
        <v>7.2</v>
      </c>
      <c r="I63" s="314">
        <v>7.1</v>
      </c>
      <c r="J63" s="318">
        <v>8.4</v>
      </c>
      <c r="K63" s="338">
        <v>9.1</v>
      </c>
      <c r="L63" s="314">
        <v>7.2</v>
      </c>
      <c r="M63" s="314">
        <v>9.6</v>
      </c>
      <c r="N63" s="314">
        <v>6.6</v>
      </c>
      <c r="O63" s="319">
        <v>9.3</v>
      </c>
      <c r="P63" s="328">
        <v>10</v>
      </c>
      <c r="Q63" s="3">
        <v>9</v>
      </c>
      <c r="R63" s="476">
        <v>8.4</v>
      </c>
      <c r="S63" s="476">
        <v>7</v>
      </c>
    </row>
    <row r="64" spans="1:19" ht="15">
      <c r="A64" s="2"/>
      <c r="B64" s="300" t="s">
        <v>56</v>
      </c>
      <c r="C64" s="301">
        <v>71.3</v>
      </c>
      <c r="D64" s="301">
        <v>71.1</v>
      </c>
      <c r="E64" s="301">
        <v>70.8</v>
      </c>
      <c r="F64" s="314">
        <v>72.5</v>
      </c>
      <c r="G64" s="314">
        <v>69.8</v>
      </c>
      <c r="H64" s="314">
        <v>72.6</v>
      </c>
      <c r="I64" s="314">
        <v>74.7</v>
      </c>
      <c r="J64" s="318">
        <v>73.1</v>
      </c>
      <c r="K64" s="338">
        <v>68.2</v>
      </c>
      <c r="L64" s="314">
        <v>70.1</v>
      </c>
      <c r="M64" s="314">
        <v>68.7</v>
      </c>
      <c r="N64" s="314">
        <v>72.4</v>
      </c>
      <c r="O64" s="319">
        <v>67.2</v>
      </c>
      <c r="P64" s="328">
        <v>67.4</v>
      </c>
      <c r="Q64" s="3">
        <v>72</v>
      </c>
      <c r="R64" s="476">
        <v>66.7</v>
      </c>
      <c r="S64" s="476">
        <v>71.1</v>
      </c>
    </row>
    <row r="65" spans="1:19" ht="1.5" customHeight="1">
      <c r="A65" s="4"/>
      <c r="B65" s="300"/>
      <c r="C65" s="310"/>
      <c r="D65" s="310"/>
      <c r="E65" s="310"/>
      <c r="F65" s="320"/>
      <c r="G65" s="320"/>
      <c r="H65" s="320"/>
      <c r="I65" s="320"/>
      <c r="J65" s="333"/>
      <c r="K65" s="340"/>
      <c r="L65" s="320"/>
      <c r="M65" s="320"/>
      <c r="N65" s="320"/>
      <c r="O65" s="321"/>
      <c r="P65" s="330"/>
      <c r="R65" s="476"/>
      <c r="S65" s="476"/>
    </row>
    <row r="66" spans="1:19" ht="18.75">
      <c r="A66" s="5" t="s">
        <v>327</v>
      </c>
      <c r="B66" s="298"/>
      <c r="C66" s="6"/>
      <c r="D66" s="6"/>
      <c r="E66" s="6"/>
      <c r="F66" s="322"/>
      <c r="G66" s="322"/>
      <c r="H66" s="322"/>
      <c r="I66" s="322"/>
      <c r="J66" s="334"/>
      <c r="K66" s="341"/>
      <c r="L66" s="322"/>
      <c r="M66" s="322"/>
      <c r="N66" s="322"/>
      <c r="O66" s="321"/>
      <c r="P66" s="330"/>
      <c r="R66" s="476"/>
      <c r="S66" s="476"/>
    </row>
    <row r="67" spans="1:19" ht="15">
      <c r="A67" s="4"/>
      <c r="B67" s="300" t="s">
        <v>57</v>
      </c>
      <c r="C67" s="310" t="s">
        <v>43</v>
      </c>
      <c r="D67" s="310" t="s">
        <v>43</v>
      </c>
      <c r="E67" s="310" t="s">
        <v>43</v>
      </c>
      <c r="F67" s="320" t="s">
        <v>43</v>
      </c>
      <c r="G67" s="314">
        <v>30.3</v>
      </c>
      <c r="H67" s="314">
        <v>37.3</v>
      </c>
      <c r="I67" s="314">
        <v>36.6</v>
      </c>
      <c r="J67" s="318">
        <v>35.7</v>
      </c>
      <c r="K67" s="338">
        <v>28.7</v>
      </c>
      <c r="L67" s="314">
        <v>33.2</v>
      </c>
      <c r="M67" s="314">
        <v>32.7</v>
      </c>
      <c r="N67" s="314">
        <v>33.7</v>
      </c>
      <c r="O67" s="315">
        <v>34.8</v>
      </c>
      <c r="P67" s="326">
        <v>33.1</v>
      </c>
      <c r="Q67" s="3">
        <v>33</v>
      </c>
      <c r="R67" s="476">
        <v>32.7</v>
      </c>
      <c r="S67" s="476">
        <v>33.3</v>
      </c>
    </row>
    <row r="68" spans="1:19" ht="15">
      <c r="A68" s="4"/>
      <c r="B68" s="300" t="s">
        <v>58</v>
      </c>
      <c r="C68" s="310" t="s">
        <v>43</v>
      </c>
      <c r="D68" s="310" t="s">
        <v>43</v>
      </c>
      <c r="E68" s="310" t="s">
        <v>43</v>
      </c>
      <c r="F68" s="320" t="s">
        <v>43</v>
      </c>
      <c r="G68" s="314">
        <v>69.7</v>
      </c>
      <c r="H68" s="314">
        <v>62.7</v>
      </c>
      <c r="I68" s="314">
        <v>63.4</v>
      </c>
      <c r="J68" s="318">
        <v>64.3</v>
      </c>
      <c r="K68" s="338">
        <v>71.3</v>
      </c>
      <c r="L68" s="314">
        <v>66.8</v>
      </c>
      <c r="M68" s="314">
        <v>67.3</v>
      </c>
      <c r="N68" s="314">
        <v>66.3</v>
      </c>
      <c r="O68" s="315">
        <v>65.2</v>
      </c>
      <c r="P68" s="326">
        <v>66.9</v>
      </c>
      <c r="Q68" s="3">
        <v>67</v>
      </c>
      <c r="R68" s="476">
        <v>67.3</v>
      </c>
      <c r="S68" s="476">
        <v>66.7</v>
      </c>
    </row>
    <row r="69" spans="1:19" ht="1.5" customHeight="1">
      <c r="A69" s="4"/>
      <c r="B69" s="300"/>
      <c r="C69" s="310"/>
      <c r="D69" s="310"/>
      <c r="E69" s="310"/>
      <c r="F69" s="310"/>
      <c r="G69" s="310"/>
      <c r="H69" s="310"/>
      <c r="I69" s="310"/>
      <c r="J69" s="335"/>
      <c r="K69" s="342"/>
      <c r="L69" s="310"/>
      <c r="M69" s="310"/>
      <c r="N69" s="310"/>
      <c r="O69" s="294"/>
      <c r="P69" s="325"/>
      <c r="R69" s="476"/>
      <c r="S69" s="385"/>
    </row>
    <row r="70" spans="1:19" ht="16.5" thickBot="1">
      <c r="A70" s="11" t="s">
        <v>59</v>
      </c>
      <c r="B70" s="311"/>
      <c r="C70" s="312">
        <v>2669</v>
      </c>
      <c r="D70" s="312">
        <v>2848</v>
      </c>
      <c r="E70" s="312">
        <v>2857</v>
      </c>
      <c r="F70" s="312">
        <v>2698</v>
      </c>
      <c r="G70" s="312">
        <v>2697</v>
      </c>
      <c r="H70" s="312">
        <v>2840</v>
      </c>
      <c r="I70" s="312">
        <v>2639</v>
      </c>
      <c r="J70" s="312">
        <v>2889</v>
      </c>
      <c r="K70" s="343">
        <v>1854</v>
      </c>
      <c r="L70" s="312">
        <v>1893</v>
      </c>
      <c r="M70" s="312">
        <v>1615</v>
      </c>
      <c r="N70" s="312">
        <v>1438</v>
      </c>
      <c r="O70" s="312">
        <v>1565</v>
      </c>
      <c r="P70" s="312">
        <v>1536</v>
      </c>
      <c r="Q70" s="312">
        <v>1685</v>
      </c>
      <c r="R70" s="312">
        <v>1632</v>
      </c>
      <c r="S70" s="312">
        <v>1690</v>
      </c>
    </row>
    <row r="71" spans="1:17" ht="15">
      <c r="A71" s="427" t="s">
        <v>312</v>
      </c>
      <c r="B71" s="263"/>
      <c r="C71" s="423"/>
      <c r="D71" s="423"/>
      <c r="E71" s="423"/>
      <c r="F71" s="423"/>
      <c r="G71" s="423"/>
      <c r="H71" s="423"/>
      <c r="I71" s="423"/>
      <c r="J71" s="423"/>
      <c r="K71" s="423"/>
      <c r="L71" s="423"/>
      <c r="M71" s="423"/>
      <c r="N71" s="423"/>
      <c r="O71" s="424"/>
      <c r="P71" s="425"/>
      <c r="Q71" s="426"/>
    </row>
    <row r="72" spans="1:14" ht="15">
      <c r="A72" s="9" t="s">
        <v>322</v>
      </c>
      <c r="B72" s="9"/>
      <c r="C72" s="12"/>
      <c r="D72" s="12"/>
      <c r="E72" s="12"/>
      <c r="F72" s="12"/>
      <c r="G72" s="12"/>
      <c r="H72" s="12"/>
      <c r="I72" s="12"/>
      <c r="J72" s="12"/>
      <c r="K72" s="12"/>
      <c r="L72" s="12"/>
      <c r="M72" s="12"/>
      <c r="N72" s="12"/>
    </row>
    <row r="73" spans="1:14" ht="26.25" customHeight="1">
      <c r="A73" s="580" t="s">
        <v>323</v>
      </c>
      <c r="B73" s="580"/>
      <c r="C73" s="581"/>
      <c r="D73" s="581"/>
      <c r="E73" s="581"/>
      <c r="F73" s="581"/>
      <c r="G73" s="581"/>
      <c r="H73" s="581"/>
      <c r="I73" s="581"/>
      <c r="J73" s="581"/>
      <c r="K73" s="581"/>
      <c r="L73" s="581"/>
      <c r="M73" s="581"/>
      <c r="N73" s="581"/>
    </row>
    <row r="74" spans="1:14" ht="15">
      <c r="A74" s="9" t="s">
        <v>324</v>
      </c>
      <c r="B74" s="9"/>
      <c r="C74" s="12"/>
      <c r="D74" s="12"/>
      <c r="E74" s="12"/>
      <c r="F74" s="12"/>
      <c r="G74" s="12"/>
      <c r="H74" s="12"/>
      <c r="I74" s="12"/>
      <c r="J74" s="12"/>
      <c r="K74" s="12"/>
      <c r="L74" s="12"/>
      <c r="M74" s="12"/>
      <c r="N74" s="12"/>
    </row>
  </sheetData>
  <sheetProtection/>
  <mergeCells count="1">
    <mergeCell ref="A73:N73"/>
  </mergeCells>
  <printOptions/>
  <pageMargins left="0.3937007874015748" right="0.4330708661417323" top="0.6299212598425197" bottom="0.984251968503937" header="0.5118110236220472" footer="0.5118110236220472"/>
  <pageSetup fitToHeight="1" fitToWidth="1" horizontalDpi="600" verticalDpi="600" orientation="portrait" paperSize="9" scale="70" r:id="rId1"/>
  <headerFooter alignWithMargins="0">
    <oddHeader>&amp;R&amp;"Arial,Bold"&amp;12BUS AND COACH TRAVEL</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N107"/>
  <sheetViews>
    <sheetView zoomScale="70" zoomScaleNormal="70" workbookViewId="0" topLeftCell="A1">
      <selection activeCell="A1" sqref="A1"/>
    </sheetView>
  </sheetViews>
  <sheetFormatPr defaultColWidth="9.140625" defaultRowHeight="12.75"/>
  <cols>
    <col min="1" max="1" width="30.8515625" style="243" customWidth="1"/>
    <col min="2" max="4" width="11.140625" style="243" hidden="1" customWidth="1"/>
    <col min="5" max="11" width="11.140625" style="243" customWidth="1"/>
    <col min="12" max="16384" width="9.140625" style="243" customWidth="1"/>
  </cols>
  <sheetData>
    <row r="1" spans="1:13" ht="14.25">
      <c r="A1" s="284" t="s">
        <v>321</v>
      </c>
      <c r="B1" s="245"/>
      <c r="C1" s="245"/>
      <c r="D1" s="245"/>
      <c r="E1" s="245"/>
      <c r="F1" s="245"/>
      <c r="G1" s="245"/>
      <c r="H1" s="245"/>
      <c r="I1" s="245"/>
      <c r="J1" s="245"/>
      <c r="K1" s="245"/>
      <c r="L1" s="245"/>
      <c r="M1" s="245"/>
    </row>
    <row r="2" spans="1:13" ht="13.5" thickBot="1">
      <c r="A2" s="252"/>
      <c r="B2" s="252"/>
      <c r="C2" s="252"/>
      <c r="D2" s="252"/>
      <c r="E2" s="252"/>
      <c r="F2" s="252"/>
      <c r="G2" s="280">
        <v>2007</v>
      </c>
      <c r="H2" s="280">
        <v>2008</v>
      </c>
      <c r="I2" s="280">
        <v>2009</v>
      </c>
      <c r="J2" s="280">
        <v>2010</v>
      </c>
      <c r="K2" s="280">
        <v>2011</v>
      </c>
      <c r="L2" s="280">
        <v>2012</v>
      </c>
      <c r="M2" s="280">
        <v>2014</v>
      </c>
    </row>
    <row r="3" spans="1:13" ht="13.5" thickTop="1">
      <c r="A3" s="263" t="s">
        <v>249</v>
      </c>
      <c r="B3" s="259"/>
      <c r="C3" s="259"/>
      <c r="D3" s="259"/>
      <c r="E3" s="259"/>
      <c r="G3" s="259"/>
      <c r="H3" s="259"/>
      <c r="I3" s="259"/>
      <c r="J3" s="259"/>
      <c r="K3" s="259"/>
      <c r="M3" s="259"/>
    </row>
    <row r="4" spans="1:13" ht="14.25">
      <c r="A4" s="264" t="s">
        <v>232</v>
      </c>
      <c r="G4" s="243">
        <v>71</v>
      </c>
      <c r="H4" s="243">
        <v>73</v>
      </c>
      <c r="I4" s="243">
        <v>73</v>
      </c>
      <c r="J4" s="243">
        <v>73</v>
      </c>
      <c r="K4" s="243">
        <v>73</v>
      </c>
      <c r="L4" s="253">
        <v>74</v>
      </c>
      <c r="M4" s="472">
        <v>77.9</v>
      </c>
    </row>
    <row r="5" spans="1:13" ht="12.75">
      <c r="A5" s="264" t="s">
        <v>318</v>
      </c>
      <c r="G5" s="243">
        <v>77</v>
      </c>
      <c r="H5" s="243">
        <v>79</v>
      </c>
      <c r="I5" s="243">
        <v>80</v>
      </c>
      <c r="J5" s="243">
        <v>80</v>
      </c>
      <c r="K5" s="243">
        <v>79</v>
      </c>
      <c r="M5" s="472"/>
    </row>
    <row r="6" spans="1:13" ht="12.75">
      <c r="A6" s="264" t="s">
        <v>223</v>
      </c>
      <c r="G6" s="243">
        <v>71</v>
      </c>
      <c r="H6" s="243">
        <v>74</v>
      </c>
      <c r="I6" s="243">
        <v>75</v>
      </c>
      <c r="J6" s="243">
        <v>74</v>
      </c>
      <c r="K6" s="243">
        <v>74</v>
      </c>
      <c r="M6" s="472"/>
    </row>
    <row r="7" spans="1:13" ht="12.75">
      <c r="A7" s="264" t="s">
        <v>224</v>
      </c>
      <c r="K7" s="243">
        <v>85</v>
      </c>
      <c r="M7" s="472"/>
    </row>
    <row r="8" spans="1:13" ht="12.75">
      <c r="A8" s="264" t="s">
        <v>225</v>
      </c>
      <c r="G8" s="243">
        <v>80</v>
      </c>
      <c r="H8" s="243">
        <v>80</v>
      </c>
      <c r="I8" s="243">
        <v>79</v>
      </c>
      <c r="J8" s="243">
        <v>80</v>
      </c>
      <c r="L8" s="243">
        <v>78</v>
      </c>
      <c r="M8" s="472">
        <v>83.4</v>
      </c>
    </row>
    <row r="9" spans="1:13" ht="12.75">
      <c r="A9" s="264" t="s">
        <v>226</v>
      </c>
      <c r="G9" s="243">
        <v>72</v>
      </c>
      <c r="H9" s="243">
        <v>75</v>
      </c>
      <c r="I9" s="243">
        <v>75</v>
      </c>
      <c r="J9" s="243">
        <v>75</v>
      </c>
      <c r="K9" s="261"/>
      <c r="L9" s="243">
        <v>80</v>
      </c>
      <c r="M9" s="472">
        <v>78.1</v>
      </c>
    </row>
    <row r="10" spans="1:13" ht="12.75">
      <c r="A10" s="264" t="s">
        <v>247</v>
      </c>
      <c r="G10" s="243">
        <v>73</v>
      </c>
      <c r="H10" s="243">
        <v>74</v>
      </c>
      <c r="I10" s="243">
        <v>77</v>
      </c>
      <c r="J10" s="243">
        <v>78</v>
      </c>
      <c r="M10" s="472"/>
    </row>
    <row r="11" spans="1:13" ht="12.75">
      <c r="A11" s="264" t="s">
        <v>227</v>
      </c>
      <c r="L11" s="243">
        <v>56</v>
      </c>
      <c r="M11" s="472">
        <v>65.5</v>
      </c>
    </row>
    <row r="12" spans="1:13" ht="14.25">
      <c r="A12" s="264" t="s">
        <v>251</v>
      </c>
      <c r="G12" s="243">
        <v>80</v>
      </c>
      <c r="H12" s="243">
        <v>81</v>
      </c>
      <c r="M12" s="472"/>
    </row>
    <row r="13" spans="1:13" ht="14.25">
      <c r="A13" s="264" t="s">
        <v>252</v>
      </c>
      <c r="I13" s="243">
        <v>91</v>
      </c>
      <c r="J13" s="243">
        <v>91</v>
      </c>
      <c r="K13" s="243">
        <v>94</v>
      </c>
      <c r="L13" s="243">
        <v>93</v>
      </c>
      <c r="M13" s="472">
        <v>94.1</v>
      </c>
    </row>
    <row r="14" spans="1:13" ht="14.25">
      <c r="A14" s="264" t="s">
        <v>253</v>
      </c>
      <c r="I14" s="243">
        <v>58</v>
      </c>
      <c r="J14" s="243">
        <v>59</v>
      </c>
      <c r="K14" s="243">
        <v>63</v>
      </c>
      <c r="L14" s="243">
        <v>62</v>
      </c>
      <c r="M14" s="472">
        <v>69.3</v>
      </c>
    </row>
    <row r="15" spans="1:13" ht="12.75">
      <c r="A15" s="264" t="s">
        <v>228</v>
      </c>
      <c r="G15" s="243">
        <v>87</v>
      </c>
      <c r="H15" s="243">
        <v>87</v>
      </c>
      <c r="I15" s="243">
        <v>86</v>
      </c>
      <c r="J15" s="243">
        <v>88</v>
      </c>
      <c r="K15" s="243">
        <v>89</v>
      </c>
      <c r="L15" s="243">
        <v>89</v>
      </c>
      <c r="M15" s="472">
        <v>89.4</v>
      </c>
    </row>
    <row r="16" spans="1:13" ht="12.75">
      <c r="A16" s="264" t="s">
        <v>229</v>
      </c>
      <c r="G16" s="243">
        <v>77</v>
      </c>
      <c r="H16" s="243">
        <v>79</v>
      </c>
      <c r="I16" s="243">
        <v>81</v>
      </c>
      <c r="J16" s="243">
        <v>81</v>
      </c>
      <c r="K16" s="243">
        <v>82</v>
      </c>
      <c r="L16" s="243">
        <v>84</v>
      </c>
      <c r="M16" s="472">
        <v>85.5</v>
      </c>
    </row>
    <row r="17" spans="1:13" ht="12.75">
      <c r="A17" s="264" t="s">
        <v>230</v>
      </c>
      <c r="G17" s="243">
        <v>69</v>
      </c>
      <c r="H17" s="243">
        <v>71</v>
      </c>
      <c r="I17" s="243">
        <v>71</v>
      </c>
      <c r="J17" s="243">
        <v>73</v>
      </c>
      <c r="K17" s="243">
        <v>76</v>
      </c>
      <c r="L17" s="243">
        <v>75</v>
      </c>
      <c r="M17" s="472">
        <v>75.1</v>
      </c>
    </row>
    <row r="18" spans="1:13" ht="12.75">
      <c r="A18" s="265" t="s">
        <v>231</v>
      </c>
      <c r="B18" s="259"/>
      <c r="C18" s="259"/>
      <c r="D18" s="259"/>
      <c r="E18" s="259"/>
      <c r="G18" s="259">
        <v>63</v>
      </c>
      <c r="H18" s="259">
        <v>58</v>
      </c>
      <c r="I18" s="259">
        <v>57</v>
      </c>
      <c r="J18" s="259">
        <v>59</v>
      </c>
      <c r="K18" s="259">
        <v>59</v>
      </c>
      <c r="L18" s="259">
        <v>55</v>
      </c>
      <c r="M18" s="472">
        <v>60.4</v>
      </c>
    </row>
    <row r="19" spans="1:13" ht="12.75">
      <c r="A19" s="266" t="s">
        <v>248</v>
      </c>
      <c r="B19" s="245"/>
      <c r="C19" s="245"/>
      <c r="D19" s="245"/>
      <c r="E19" s="245"/>
      <c r="F19" s="245"/>
      <c r="G19" s="267">
        <v>2697</v>
      </c>
      <c r="H19" s="267">
        <v>2846</v>
      </c>
      <c r="I19" s="267">
        <v>2902</v>
      </c>
      <c r="J19" s="267">
        <v>2833</v>
      </c>
      <c r="K19" s="267">
        <v>2984</v>
      </c>
      <c r="L19" s="267">
        <v>4068</v>
      </c>
      <c r="M19" s="267">
        <v>4070</v>
      </c>
    </row>
    <row r="20" spans="1:12" ht="12.75">
      <c r="A20" s="259" t="s">
        <v>312</v>
      </c>
      <c r="B20" s="259"/>
      <c r="C20" s="259"/>
      <c r="D20" s="259"/>
      <c r="E20" s="259"/>
      <c r="F20" s="428"/>
      <c r="G20" s="428"/>
      <c r="H20" s="428"/>
      <c r="I20" s="428"/>
      <c r="J20" s="428"/>
      <c r="K20" s="428"/>
      <c r="L20" s="259"/>
    </row>
    <row r="21" spans="1:12" ht="14.25">
      <c r="A21" s="243" t="s">
        <v>234</v>
      </c>
      <c r="L21" s="259"/>
    </row>
    <row r="22" ht="15" customHeight="1">
      <c r="A22" s="243" t="s">
        <v>233</v>
      </c>
    </row>
    <row r="23" ht="15" customHeight="1">
      <c r="A23" s="243" t="s">
        <v>250</v>
      </c>
    </row>
    <row r="24" ht="15" customHeight="1">
      <c r="A24" s="243" t="s">
        <v>254</v>
      </c>
    </row>
    <row r="25" ht="15" customHeight="1">
      <c r="A25" s="243" t="s">
        <v>428</v>
      </c>
    </row>
    <row r="28" spans="1:9" ht="15" thickBot="1">
      <c r="A28" s="285" t="s">
        <v>294</v>
      </c>
      <c r="B28" s="286"/>
      <c r="C28" s="260"/>
      <c r="D28" s="260"/>
      <c r="I28" s="259"/>
    </row>
    <row r="29" spans="1:14" ht="12.75">
      <c r="A29" s="287"/>
      <c r="B29" s="438" t="s">
        <v>260</v>
      </c>
      <c r="C29" s="438">
        <v>2004</v>
      </c>
      <c r="D29" s="438">
        <v>2005</v>
      </c>
      <c r="E29" s="436" t="s">
        <v>258</v>
      </c>
      <c r="F29" s="436">
        <v>2007</v>
      </c>
      <c r="G29" s="436">
        <v>2008</v>
      </c>
      <c r="H29" s="436">
        <v>2009</v>
      </c>
      <c r="I29" s="436">
        <v>2010</v>
      </c>
      <c r="J29" s="436">
        <v>2011</v>
      </c>
      <c r="K29" s="436">
        <v>2012</v>
      </c>
      <c r="L29" s="436">
        <v>2013</v>
      </c>
      <c r="M29" s="436">
        <v>2014</v>
      </c>
      <c r="N29" s="436">
        <v>2015</v>
      </c>
    </row>
    <row r="30" spans="1:14" ht="13.5" thickBot="1">
      <c r="A30" s="269"/>
      <c r="B30" s="439"/>
      <c r="C30" s="439"/>
      <c r="D30" s="439"/>
      <c r="E30" s="437"/>
      <c r="F30" s="437"/>
      <c r="G30" s="437"/>
      <c r="H30" s="437"/>
      <c r="I30" s="437"/>
      <c r="J30" s="437"/>
      <c r="K30" s="437"/>
      <c r="L30" s="437"/>
      <c r="M30" s="437"/>
      <c r="N30" s="437"/>
    </row>
    <row r="31" spans="1:14" ht="13.5" thickTop="1">
      <c r="A31" s="398"/>
      <c r="B31" s="438"/>
      <c r="C31" s="438"/>
      <c r="D31" s="438"/>
      <c r="E31" s="399"/>
      <c r="F31" s="399"/>
      <c r="G31" s="399"/>
      <c r="H31" s="399"/>
      <c r="I31" s="399"/>
      <c r="J31" s="399"/>
      <c r="N31" s="400" t="s">
        <v>304</v>
      </c>
    </row>
    <row r="32" spans="1:14" ht="12.75">
      <c r="A32" s="270" t="s">
        <v>256</v>
      </c>
      <c r="B32" s="277">
        <v>25</v>
      </c>
      <c r="C32" s="277">
        <v>26</v>
      </c>
      <c r="D32" s="277">
        <v>26</v>
      </c>
      <c r="E32" s="277">
        <v>27</v>
      </c>
      <c r="F32" s="243">
        <v>28</v>
      </c>
      <c r="G32" s="243">
        <v>25</v>
      </c>
      <c r="H32" s="243">
        <v>26</v>
      </c>
      <c r="I32" s="243">
        <v>27</v>
      </c>
      <c r="J32" s="243">
        <v>27</v>
      </c>
      <c r="K32" s="273">
        <v>27</v>
      </c>
      <c r="L32" s="259">
        <v>26</v>
      </c>
      <c r="M32" s="273">
        <v>27</v>
      </c>
      <c r="N32" s="473">
        <v>27.61</v>
      </c>
    </row>
    <row r="33" spans="1:14" ht="12.75">
      <c r="A33" s="275" t="s">
        <v>257</v>
      </c>
      <c r="B33" s="276">
        <v>77</v>
      </c>
      <c r="C33" s="276">
        <v>79</v>
      </c>
      <c r="D33" s="276">
        <v>81</v>
      </c>
      <c r="E33" s="262">
        <v>84</v>
      </c>
      <c r="F33" s="262">
        <v>82</v>
      </c>
      <c r="G33" s="262">
        <v>84</v>
      </c>
      <c r="H33" s="262">
        <v>87</v>
      </c>
      <c r="I33" s="262">
        <v>87</v>
      </c>
      <c r="J33" s="262">
        <v>87</v>
      </c>
      <c r="K33" s="262">
        <v>88</v>
      </c>
      <c r="L33" s="262">
        <v>86</v>
      </c>
      <c r="M33" s="475">
        <v>87.3</v>
      </c>
      <c r="N33" s="475">
        <v>86.944</v>
      </c>
    </row>
    <row r="34" spans="1:12" ht="12.75">
      <c r="A34" s="270" t="s">
        <v>262</v>
      </c>
      <c r="B34" s="277"/>
      <c r="C34" s="277"/>
      <c r="D34" s="277"/>
      <c r="E34" s="277"/>
      <c r="K34" s="273"/>
      <c r="L34" s="259"/>
    </row>
    <row r="35" spans="1:14" ht="12.75">
      <c r="A35" s="281" t="s">
        <v>60</v>
      </c>
      <c r="B35" s="271"/>
      <c r="C35" s="271"/>
      <c r="D35" s="271"/>
      <c r="F35" s="273">
        <v>1</v>
      </c>
      <c r="G35" s="243">
        <v>1</v>
      </c>
      <c r="H35" s="243">
        <v>2</v>
      </c>
      <c r="I35" s="243">
        <v>1</v>
      </c>
      <c r="J35" s="243">
        <v>2</v>
      </c>
      <c r="K35" s="273">
        <v>2</v>
      </c>
      <c r="L35" s="259">
        <v>1</v>
      </c>
      <c r="M35" s="473">
        <v>1.5999999999999943</v>
      </c>
      <c r="N35" s="473">
        <v>1.980000000000004</v>
      </c>
    </row>
    <row r="36" spans="1:14" ht="12.75">
      <c r="A36" s="281" t="s">
        <v>61</v>
      </c>
      <c r="B36" s="271"/>
      <c r="C36" s="271"/>
      <c r="D36" s="271"/>
      <c r="F36" s="273">
        <v>2</v>
      </c>
      <c r="G36" s="243">
        <v>2</v>
      </c>
      <c r="H36" s="243">
        <v>4</v>
      </c>
      <c r="I36" s="243">
        <v>3</v>
      </c>
      <c r="J36" s="243">
        <v>3</v>
      </c>
      <c r="K36" s="273">
        <v>3</v>
      </c>
      <c r="L36" s="259">
        <v>3</v>
      </c>
      <c r="M36" s="473">
        <v>3</v>
      </c>
      <c r="N36" s="473">
        <v>3.3700000000000045</v>
      </c>
    </row>
    <row r="37" spans="1:14" ht="12.75">
      <c r="A37" s="281" t="s">
        <v>62</v>
      </c>
      <c r="B37" s="271"/>
      <c r="C37" s="271"/>
      <c r="D37" s="271"/>
      <c r="F37" s="273">
        <v>5</v>
      </c>
      <c r="G37" s="243">
        <v>4</v>
      </c>
      <c r="H37" s="243">
        <v>6</v>
      </c>
      <c r="I37" s="243">
        <v>6</v>
      </c>
      <c r="J37" s="243">
        <v>5</v>
      </c>
      <c r="K37" s="273">
        <v>5</v>
      </c>
      <c r="L37" s="259">
        <v>4</v>
      </c>
      <c r="M37" s="473">
        <v>5.299999999999997</v>
      </c>
      <c r="N37" s="473">
        <v>5.709999999999994</v>
      </c>
    </row>
    <row r="38" spans="1:14" ht="12.75">
      <c r="A38" s="281" t="s">
        <v>63</v>
      </c>
      <c r="B38" s="271"/>
      <c r="C38" s="271"/>
      <c r="D38" s="271"/>
      <c r="F38" s="273">
        <v>75</v>
      </c>
      <c r="G38" s="243">
        <v>75</v>
      </c>
      <c r="H38" s="243">
        <v>78</v>
      </c>
      <c r="I38" s="243">
        <v>79</v>
      </c>
      <c r="J38" s="243">
        <v>80</v>
      </c>
      <c r="K38" s="273">
        <v>81</v>
      </c>
      <c r="L38" s="259">
        <v>75</v>
      </c>
      <c r="M38" s="473">
        <v>75.3</v>
      </c>
      <c r="N38" s="473">
        <v>73.78999999999999</v>
      </c>
    </row>
    <row r="39" spans="1:14" ht="12.75">
      <c r="A39" s="281" t="s">
        <v>64</v>
      </c>
      <c r="B39" s="271"/>
      <c r="C39" s="271"/>
      <c r="D39" s="271"/>
      <c r="F39" s="273">
        <v>83</v>
      </c>
      <c r="G39" s="243">
        <v>88</v>
      </c>
      <c r="H39" s="243">
        <v>89</v>
      </c>
      <c r="I39" s="243">
        <v>90</v>
      </c>
      <c r="J39" s="243">
        <v>88</v>
      </c>
      <c r="K39" s="273">
        <v>91</v>
      </c>
      <c r="L39" s="259">
        <v>90</v>
      </c>
      <c r="M39" s="473">
        <v>91</v>
      </c>
      <c r="N39" s="473">
        <v>90.38</v>
      </c>
    </row>
    <row r="40" spans="1:14" ht="12.75">
      <c r="A40" s="281" t="s">
        <v>65</v>
      </c>
      <c r="B40" s="271"/>
      <c r="C40" s="271"/>
      <c r="D40" s="271"/>
      <c r="F40" s="273">
        <v>85</v>
      </c>
      <c r="G40" s="243">
        <v>89</v>
      </c>
      <c r="H40" s="243">
        <v>92</v>
      </c>
      <c r="I40" s="243">
        <v>91</v>
      </c>
      <c r="J40" s="243">
        <v>93</v>
      </c>
      <c r="K40" s="273">
        <v>92</v>
      </c>
      <c r="L40" s="259">
        <v>92</v>
      </c>
      <c r="M40" s="473">
        <v>91.2</v>
      </c>
      <c r="N40" s="473">
        <v>92.79</v>
      </c>
    </row>
    <row r="41" spans="1:14" ht="12.75">
      <c r="A41" s="281" t="s">
        <v>66</v>
      </c>
      <c r="B41" s="271"/>
      <c r="C41" s="271"/>
      <c r="D41" s="271"/>
      <c r="F41" s="273">
        <v>86</v>
      </c>
      <c r="G41" s="243">
        <v>89</v>
      </c>
      <c r="H41" s="243">
        <v>92</v>
      </c>
      <c r="I41" s="243">
        <v>93</v>
      </c>
      <c r="J41" s="243">
        <v>91</v>
      </c>
      <c r="K41" s="273">
        <v>94</v>
      </c>
      <c r="L41" s="259">
        <v>90</v>
      </c>
      <c r="M41" s="473">
        <v>92.7</v>
      </c>
      <c r="N41" s="473">
        <v>92.14</v>
      </c>
    </row>
    <row r="42" spans="1:14" ht="12.75" customHeight="1" thickBot="1">
      <c r="A42" s="282" t="s">
        <v>67</v>
      </c>
      <c r="B42" s="272"/>
      <c r="C42" s="272"/>
      <c r="D42" s="272"/>
      <c r="E42" s="260"/>
      <c r="F42" s="274">
        <v>81</v>
      </c>
      <c r="G42" s="260">
        <v>85</v>
      </c>
      <c r="H42" s="260">
        <v>87</v>
      </c>
      <c r="I42" s="260">
        <v>87</v>
      </c>
      <c r="J42" s="260">
        <v>90</v>
      </c>
      <c r="K42" s="274">
        <v>88</v>
      </c>
      <c r="L42" s="260">
        <v>89</v>
      </c>
      <c r="M42" s="474">
        <v>90.7</v>
      </c>
      <c r="N42" s="474">
        <v>89.8</v>
      </c>
    </row>
    <row r="43" spans="1:14" ht="12.75">
      <c r="A43" s="259" t="s">
        <v>312</v>
      </c>
      <c r="B43" s="271"/>
      <c r="C43" s="271"/>
      <c r="D43" s="271"/>
      <c r="E43" s="259"/>
      <c r="F43" s="273"/>
      <c r="G43" s="259"/>
      <c r="H43" s="259"/>
      <c r="I43" s="259"/>
      <c r="J43" s="259"/>
      <c r="K43" s="273"/>
      <c r="L43" s="259"/>
      <c r="M43" s="85"/>
      <c r="N43" s="85"/>
    </row>
    <row r="44" spans="1:14" ht="103.5">
      <c r="A44" s="440" t="s">
        <v>261</v>
      </c>
      <c r="B44" s="440"/>
      <c r="C44" s="440"/>
      <c r="D44" s="440"/>
      <c r="E44" s="440"/>
      <c r="F44" s="440"/>
      <c r="G44" s="440"/>
      <c r="H44" s="440"/>
      <c r="I44" s="440"/>
      <c r="J44" s="440"/>
      <c r="K44" s="440"/>
      <c r="L44" s="85"/>
      <c r="M44" s="85"/>
      <c r="N44" s="85"/>
    </row>
    <row r="45" spans="1:14" ht="12.75">
      <c r="A45" s="81" t="s">
        <v>263</v>
      </c>
      <c r="B45" s="288"/>
      <c r="C45" s="81"/>
      <c r="D45" s="172"/>
      <c r="E45" s="172"/>
      <c r="F45" s="81"/>
      <c r="G45" s="85"/>
      <c r="H45" s="85"/>
      <c r="I45" s="85"/>
      <c r="J45" s="85"/>
      <c r="K45" s="81"/>
      <c r="L45" s="85"/>
      <c r="M45" s="85"/>
      <c r="N45" s="85"/>
    </row>
    <row r="46" spans="1:14" ht="15">
      <c r="A46" s="95" t="s">
        <v>264</v>
      </c>
      <c r="B46" s="288"/>
      <c r="D46" s="172"/>
      <c r="E46" s="172"/>
      <c r="F46" s="81"/>
      <c r="G46" s="85"/>
      <c r="H46" s="85"/>
      <c r="I46" s="85"/>
      <c r="J46" s="85"/>
      <c r="K46" s="81"/>
      <c r="L46" s="85"/>
      <c r="M46" s="75"/>
      <c r="N46" s="75"/>
    </row>
    <row r="47" spans="1:12" ht="12.75">
      <c r="A47" s="81" t="s">
        <v>259</v>
      </c>
      <c r="C47" s="95"/>
      <c r="D47" s="172"/>
      <c r="E47" s="172"/>
      <c r="F47" s="81"/>
      <c r="G47" s="85"/>
      <c r="H47" s="85"/>
      <c r="I47" s="85"/>
      <c r="J47" s="85"/>
      <c r="K47" s="81"/>
      <c r="L47" s="85"/>
    </row>
    <row r="107" spans="1:10" ht="12.75">
      <c r="A107" s="289"/>
      <c r="B107" s="289"/>
      <c r="C107" s="289"/>
      <c r="D107" s="289"/>
      <c r="E107" s="289"/>
      <c r="F107" s="289"/>
      <c r="G107" s="289"/>
      <c r="H107" s="289"/>
      <c r="I107" s="289"/>
      <c r="J107" s="289"/>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65" r:id="rId1"/>
  <headerFooter>
    <oddHeader>&amp;R&amp;"Arial,Bold"&amp;16BUS AND COACH TRAVEL</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U68"/>
  <sheetViews>
    <sheetView zoomScale="85" zoomScaleNormal="85" workbookViewId="0" topLeftCell="A1">
      <selection activeCell="L20" sqref="L20"/>
    </sheetView>
  </sheetViews>
  <sheetFormatPr defaultColWidth="9.140625" defaultRowHeight="12.75"/>
  <cols>
    <col min="1" max="1" width="32.140625" style="0" customWidth="1"/>
    <col min="2" max="3" width="12.421875" style="0" hidden="1" customWidth="1"/>
    <col min="4" max="4" width="10.28125" style="0" hidden="1" customWidth="1"/>
    <col min="5" max="7" width="12.421875" style="0" customWidth="1"/>
    <col min="8" max="9" width="12.57421875" style="0" customWidth="1"/>
    <col min="10" max="10" width="10.28125" style="0" customWidth="1"/>
    <col min="11" max="11" width="10.8515625" style="0" customWidth="1"/>
    <col min="12" max="12" width="11.421875" style="0" customWidth="1"/>
  </cols>
  <sheetData>
    <row r="1" spans="1:9" s="256" customFormat="1" ht="14.25">
      <c r="A1" s="254" t="s">
        <v>430</v>
      </c>
      <c r="B1" s="255"/>
      <c r="C1" s="255"/>
      <c r="D1" s="255"/>
      <c r="E1" s="255"/>
      <c r="F1" s="255"/>
      <c r="G1" s="255"/>
      <c r="H1" s="255"/>
      <c r="I1" s="255"/>
    </row>
    <row r="2" spans="1:12" s="257" customFormat="1" ht="27.75" customHeight="1">
      <c r="A2" s="344"/>
      <c r="B2" s="345">
        <v>2006</v>
      </c>
      <c r="C2" s="346" t="s">
        <v>241</v>
      </c>
      <c r="D2" s="345" t="s">
        <v>242</v>
      </c>
      <c r="E2" s="345" t="s">
        <v>243</v>
      </c>
      <c r="F2" s="345">
        <v>2010</v>
      </c>
      <c r="G2" s="345">
        <v>2011</v>
      </c>
      <c r="H2" s="345">
        <v>2012</v>
      </c>
      <c r="I2" s="345" t="s">
        <v>273</v>
      </c>
      <c r="J2" s="345">
        <v>2014</v>
      </c>
      <c r="K2" s="345">
        <v>2015</v>
      </c>
      <c r="L2" s="345">
        <v>2016</v>
      </c>
    </row>
    <row r="3" spans="1:9" s="257" customFormat="1" ht="12.75">
      <c r="A3" s="347" t="s">
        <v>162</v>
      </c>
      <c r="B3" s="347"/>
      <c r="C3" s="347"/>
      <c r="D3" s="347"/>
      <c r="E3" s="347"/>
      <c r="F3" s="347"/>
      <c r="G3" s="347"/>
      <c r="H3" s="347"/>
      <c r="I3" s="348"/>
    </row>
    <row r="4" spans="1:12" s="256" customFormat="1" ht="12.75">
      <c r="A4" s="349" t="s">
        <v>127</v>
      </c>
      <c r="B4" s="350">
        <v>820863</v>
      </c>
      <c r="C4" s="350">
        <v>896913</v>
      </c>
      <c r="D4" s="350">
        <v>952177</v>
      </c>
      <c r="E4" s="350">
        <v>957852</v>
      </c>
      <c r="F4" s="350">
        <v>1018941</v>
      </c>
      <c r="G4" s="350">
        <v>1049490</v>
      </c>
      <c r="H4" s="350">
        <v>1074616</v>
      </c>
      <c r="I4" s="362">
        <v>1141214</v>
      </c>
      <c r="J4" s="417">
        <v>1142923</v>
      </c>
      <c r="K4" s="417">
        <v>1170709</v>
      </c>
      <c r="L4" s="417">
        <v>1146751</v>
      </c>
    </row>
    <row r="5" spans="1:12" s="256" customFormat="1" ht="12.75">
      <c r="A5" s="349" t="s">
        <v>123</v>
      </c>
      <c r="B5" s="350">
        <v>54347</v>
      </c>
      <c r="C5" s="350">
        <v>58081</v>
      </c>
      <c r="D5" s="350">
        <v>59606</v>
      </c>
      <c r="E5" s="350">
        <v>55737</v>
      </c>
      <c r="F5" s="350">
        <v>59470</v>
      </c>
      <c r="G5" s="350">
        <v>60866</v>
      </c>
      <c r="H5" s="350">
        <v>61660</v>
      </c>
      <c r="I5" s="362">
        <v>40923</v>
      </c>
      <c r="J5" s="417">
        <v>44381</v>
      </c>
      <c r="K5" s="417">
        <v>43590</v>
      </c>
      <c r="L5" s="417">
        <v>41348</v>
      </c>
    </row>
    <row r="6" spans="1:15" s="256" customFormat="1" ht="12.75">
      <c r="A6" s="349" t="s">
        <v>124</v>
      </c>
      <c r="B6" s="350">
        <v>76464</v>
      </c>
      <c r="C6" s="350">
        <v>84563</v>
      </c>
      <c r="D6" s="350">
        <v>92996</v>
      </c>
      <c r="E6" s="350">
        <v>93005</v>
      </c>
      <c r="F6" s="350">
        <v>100613</v>
      </c>
      <c r="G6" s="350">
        <v>105325</v>
      </c>
      <c r="H6" s="350">
        <v>109680</v>
      </c>
      <c r="I6" s="362">
        <v>83937</v>
      </c>
      <c r="J6" s="417">
        <v>96253</v>
      </c>
      <c r="K6" s="417">
        <v>106078</v>
      </c>
      <c r="L6" s="417">
        <v>111486</v>
      </c>
      <c r="O6" s="496"/>
    </row>
    <row r="7" spans="1:12" s="256" customFormat="1" ht="12.75">
      <c r="A7" s="349" t="s">
        <v>125</v>
      </c>
      <c r="B7" s="350">
        <v>5800</v>
      </c>
      <c r="C7" s="350">
        <v>5141</v>
      </c>
      <c r="D7" s="350">
        <v>4967</v>
      </c>
      <c r="E7" s="350">
        <v>4980</v>
      </c>
      <c r="F7" s="350">
        <v>4782</v>
      </c>
      <c r="G7" s="350">
        <v>4790</v>
      </c>
      <c r="H7" s="350">
        <v>4751</v>
      </c>
      <c r="I7" s="362">
        <v>3964</v>
      </c>
      <c r="J7" s="417">
        <v>4092</v>
      </c>
      <c r="K7" s="417">
        <v>4041</v>
      </c>
      <c r="L7" s="417">
        <v>3921</v>
      </c>
    </row>
    <row r="8" spans="1:12" s="256" customFormat="1" ht="12.75">
      <c r="A8" s="351" t="s">
        <v>126</v>
      </c>
      <c r="B8" s="352">
        <v>9830</v>
      </c>
      <c r="C8" s="352">
        <v>10776</v>
      </c>
      <c r="D8" s="352">
        <v>11943</v>
      </c>
      <c r="E8" s="352">
        <v>11272</v>
      </c>
      <c r="F8" s="352">
        <v>11269</v>
      </c>
      <c r="G8" s="352">
        <v>11373</v>
      </c>
      <c r="H8" s="352">
        <v>11554</v>
      </c>
      <c r="I8" s="362">
        <v>9775</v>
      </c>
      <c r="J8" s="417">
        <v>10102</v>
      </c>
      <c r="K8" s="417">
        <v>10099</v>
      </c>
      <c r="L8" s="417">
        <v>9745</v>
      </c>
    </row>
    <row r="9" spans="1:15" s="256" customFormat="1" ht="12.75">
      <c r="A9" s="353" t="s">
        <v>163</v>
      </c>
      <c r="B9" s="354">
        <v>967304</v>
      </c>
      <c r="C9" s="354">
        <v>1055474</v>
      </c>
      <c r="D9" s="354">
        <v>1121689</v>
      </c>
      <c r="E9" s="354">
        <v>1122846</v>
      </c>
      <c r="F9" s="354">
        <v>1195075</v>
      </c>
      <c r="G9" s="354">
        <v>1231844</v>
      </c>
      <c r="H9" s="354">
        <v>1262261</v>
      </c>
      <c r="I9" s="363">
        <v>1279813</v>
      </c>
      <c r="J9" s="409">
        <v>1297751</v>
      </c>
      <c r="K9" s="409">
        <v>1334517</v>
      </c>
      <c r="L9" s="409">
        <v>1313251</v>
      </c>
      <c r="O9" s="496"/>
    </row>
    <row r="10" spans="1:9" s="256" customFormat="1" ht="4.5" customHeight="1">
      <c r="A10" s="353"/>
      <c r="B10" s="354"/>
      <c r="C10" s="354"/>
      <c r="D10" s="354"/>
      <c r="E10" s="354"/>
      <c r="F10" s="354"/>
      <c r="G10" s="354"/>
      <c r="H10" s="354"/>
      <c r="I10" s="355"/>
    </row>
    <row r="11" spans="1:12" s="256" customFormat="1" ht="12.75">
      <c r="A11" s="356" t="s">
        <v>295</v>
      </c>
      <c r="B11" s="354"/>
      <c r="C11" s="354"/>
      <c r="D11" s="354"/>
      <c r="E11" s="354"/>
      <c r="F11" s="354"/>
      <c r="G11" s="354"/>
      <c r="H11" s="354"/>
      <c r="I11" s="357">
        <v>131210</v>
      </c>
      <c r="J11" s="442">
        <v>152626</v>
      </c>
      <c r="K11" s="442">
        <v>152473</v>
      </c>
      <c r="L11" s="442">
        <v>151767</v>
      </c>
    </row>
    <row r="12" spans="1:12" s="256" customFormat="1" ht="4.5" customHeight="1">
      <c r="A12" s="430"/>
      <c r="B12" s="407"/>
      <c r="C12" s="407"/>
      <c r="D12" s="407"/>
      <c r="E12" s="407"/>
      <c r="F12" s="407"/>
      <c r="G12" s="407"/>
      <c r="H12" s="407"/>
      <c r="I12" s="407"/>
      <c r="J12" s="407"/>
      <c r="K12" s="407"/>
      <c r="L12" s="407"/>
    </row>
    <row r="13" spans="1:10" s="256" customFormat="1" ht="12.75" customHeight="1">
      <c r="A13" s="431" t="s">
        <v>313</v>
      </c>
      <c r="B13" s="354"/>
      <c r="C13" s="354"/>
      <c r="D13" s="354"/>
      <c r="E13" s="354"/>
      <c r="F13" s="354"/>
      <c r="G13" s="354"/>
      <c r="H13" s="354"/>
      <c r="I13" s="354"/>
      <c r="J13" s="354"/>
    </row>
    <row r="14" spans="1:9" s="256" customFormat="1" ht="14.25">
      <c r="A14" s="429" t="s">
        <v>244</v>
      </c>
      <c r="B14" s="429"/>
      <c r="C14" s="429"/>
      <c r="D14" s="429"/>
      <c r="E14" s="429"/>
      <c r="F14" s="429"/>
      <c r="G14" s="429"/>
      <c r="H14" s="429"/>
      <c r="I14" s="429"/>
    </row>
    <row r="15" spans="1:9" s="256" customFormat="1" ht="14.25">
      <c r="A15" s="278" t="s">
        <v>245</v>
      </c>
      <c r="B15" s="278"/>
      <c r="C15" s="278"/>
      <c r="D15" s="278"/>
      <c r="E15" s="278"/>
      <c r="F15" s="278"/>
      <c r="G15" s="278"/>
      <c r="H15" s="278"/>
      <c r="I15" s="278"/>
    </row>
    <row r="16" spans="1:9" s="251" customFormat="1" ht="14.25">
      <c r="A16" s="283" t="s">
        <v>246</v>
      </c>
      <c r="B16" s="279"/>
      <c r="C16" s="279"/>
      <c r="D16" s="279"/>
      <c r="E16" s="279"/>
      <c r="F16" s="279"/>
      <c r="G16" s="279"/>
      <c r="H16" s="279"/>
      <c r="I16" s="279"/>
    </row>
    <row r="17" spans="1:10" s="251" customFormat="1" ht="51" customHeight="1">
      <c r="A17" s="583" t="s">
        <v>275</v>
      </c>
      <c r="B17" s="583"/>
      <c r="C17" s="583"/>
      <c r="D17" s="583"/>
      <c r="E17" s="583"/>
      <c r="F17" s="583"/>
      <c r="G17" s="583"/>
      <c r="H17" s="583"/>
      <c r="I17" s="583"/>
      <c r="J17" s="138"/>
    </row>
    <row r="18" s="251" customFormat="1" ht="12.75"/>
    <row r="19" spans="1:7" s="251" customFormat="1" ht="14.25">
      <c r="A19" s="258" t="s">
        <v>429</v>
      </c>
      <c r="B19" s="6"/>
      <c r="C19" s="6"/>
      <c r="D19" s="6"/>
      <c r="E19" s="6"/>
      <c r="F19" s="6"/>
      <c r="G19" s="13"/>
    </row>
    <row r="20" spans="1:10" s="251" customFormat="1" ht="38.25">
      <c r="A20" s="359"/>
      <c r="E20" s="360" t="s">
        <v>123</v>
      </c>
      <c r="F20" s="360" t="s">
        <v>124</v>
      </c>
      <c r="G20" s="360" t="s">
        <v>125</v>
      </c>
      <c r="H20" s="360" t="s">
        <v>126</v>
      </c>
      <c r="I20" s="360" t="s">
        <v>127</v>
      </c>
      <c r="J20" s="361" t="s">
        <v>128</v>
      </c>
    </row>
    <row r="21" spans="1:9" s="251" customFormat="1" ht="12.75">
      <c r="A21" s="391" t="s">
        <v>129</v>
      </c>
      <c r="B21" s="392"/>
      <c r="C21" s="392"/>
      <c r="E21" s="392"/>
      <c r="F21" s="392"/>
      <c r="G21" s="392"/>
      <c r="H21" s="358"/>
      <c r="I21" s="408"/>
    </row>
    <row r="22" spans="1:10" s="251" customFormat="1" ht="6" customHeight="1">
      <c r="A22" s="348"/>
      <c r="B22" s="392"/>
      <c r="C22" s="392"/>
      <c r="E22" s="392"/>
      <c r="F22" s="392"/>
      <c r="G22" s="392"/>
      <c r="H22" s="358"/>
      <c r="J22" s="290"/>
    </row>
    <row r="23" spans="1:10" s="251" customFormat="1" ht="12.75">
      <c r="A23" s="348" t="s">
        <v>130</v>
      </c>
      <c r="B23" s="392"/>
      <c r="C23" s="392"/>
      <c r="E23" s="392">
        <v>2154</v>
      </c>
      <c r="F23" s="392">
        <v>3364</v>
      </c>
      <c r="G23" s="392">
        <v>249</v>
      </c>
      <c r="H23" s="358">
        <v>254</v>
      </c>
      <c r="I23" s="392">
        <v>44091</v>
      </c>
      <c r="J23" s="392">
        <v>50112</v>
      </c>
    </row>
    <row r="24" spans="1:10" s="251" customFormat="1" ht="12.75">
      <c r="A24" s="348" t="s">
        <v>131</v>
      </c>
      <c r="B24" s="392"/>
      <c r="C24" s="392"/>
      <c r="E24" s="392">
        <v>1422</v>
      </c>
      <c r="F24" s="392">
        <v>2396</v>
      </c>
      <c r="G24" s="392">
        <v>186</v>
      </c>
      <c r="H24" s="358">
        <v>326</v>
      </c>
      <c r="I24" s="392">
        <v>55130</v>
      </c>
      <c r="J24" s="392">
        <v>59460</v>
      </c>
    </row>
    <row r="25" spans="1:10" s="251" customFormat="1" ht="12.75">
      <c r="A25" s="348" t="s">
        <v>132</v>
      </c>
      <c r="B25" s="392"/>
      <c r="C25" s="392"/>
      <c r="E25" s="392">
        <v>844</v>
      </c>
      <c r="F25" s="392">
        <v>1513</v>
      </c>
      <c r="G25" s="392">
        <v>91</v>
      </c>
      <c r="H25" s="358">
        <v>151</v>
      </c>
      <c r="I25" s="392">
        <v>29353</v>
      </c>
      <c r="J25" s="392">
        <v>31952</v>
      </c>
    </row>
    <row r="26" spans="1:10" s="251" customFormat="1" ht="12.75">
      <c r="A26" s="348" t="s">
        <v>133</v>
      </c>
      <c r="B26" s="392"/>
      <c r="C26" s="392"/>
      <c r="E26" s="392">
        <v>606</v>
      </c>
      <c r="F26" s="392">
        <v>1460</v>
      </c>
      <c r="G26" s="392">
        <v>82</v>
      </c>
      <c r="H26" s="358">
        <v>219</v>
      </c>
      <c r="I26" s="392">
        <v>25195</v>
      </c>
      <c r="J26" s="392">
        <v>27562</v>
      </c>
    </row>
    <row r="27" spans="1:10" s="251" customFormat="1" ht="6" customHeight="1">
      <c r="A27" s="348"/>
      <c r="B27" s="392"/>
      <c r="C27" s="392"/>
      <c r="E27" s="392"/>
      <c r="F27" s="392"/>
      <c r="G27" s="392"/>
      <c r="H27" s="358"/>
      <c r="I27" s="392"/>
      <c r="J27" s="392"/>
    </row>
    <row r="28" spans="1:10" s="251" customFormat="1" ht="12.75">
      <c r="A28" s="348" t="s">
        <v>134</v>
      </c>
      <c r="B28" s="392"/>
      <c r="C28" s="392"/>
      <c r="E28" s="392">
        <v>416</v>
      </c>
      <c r="F28" s="392">
        <v>852</v>
      </c>
      <c r="G28" s="392">
        <v>23</v>
      </c>
      <c r="H28" s="358">
        <v>61</v>
      </c>
      <c r="I28" s="392">
        <v>10792</v>
      </c>
      <c r="J28" s="392">
        <v>12144</v>
      </c>
    </row>
    <row r="29" spans="1:10" s="251" customFormat="1" ht="12.75">
      <c r="A29" s="348" t="s">
        <v>135</v>
      </c>
      <c r="B29" s="392"/>
      <c r="C29" s="392"/>
      <c r="E29" s="392">
        <v>698</v>
      </c>
      <c r="F29" s="392">
        <v>2330</v>
      </c>
      <c r="G29" s="392">
        <v>101</v>
      </c>
      <c r="H29" s="358">
        <v>217</v>
      </c>
      <c r="I29" s="392">
        <v>38500</v>
      </c>
      <c r="J29" s="392">
        <v>41846</v>
      </c>
    </row>
    <row r="30" spans="1:10" s="251" customFormat="1" ht="12.75">
      <c r="A30" s="348" t="s">
        <v>136</v>
      </c>
      <c r="B30" s="392"/>
      <c r="C30" s="392"/>
      <c r="E30" s="392">
        <v>1173</v>
      </c>
      <c r="F30" s="392">
        <v>4431</v>
      </c>
      <c r="G30" s="392">
        <v>195</v>
      </c>
      <c r="H30" s="358">
        <v>364</v>
      </c>
      <c r="I30" s="392">
        <v>30500</v>
      </c>
      <c r="J30" s="392">
        <v>36663</v>
      </c>
    </row>
    <row r="31" spans="1:10" s="251" customFormat="1" ht="12.75">
      <c r="A31" s="348" t="s">
        <v>137</v>
      </c>
      <c r="B31" s="392"/>
      <c r="C31" s="392"/>
      <c r="E31" s="392">
        <v>1030</v>
      </c>
      <c r="F31" s="392">
        <v>3078</v>
      </c>
      <c r="G31" s="392">
        <v>74</v>
      </c>
      <c r="H31" s="358">
        <v>258</v>
      </c>
      <c r="I31" s="392">
        <v>26770</v>
      </c>
      <c r="J31" s="392">
        <v>31210</v>
      </c>
    </row>
    <row r="32" spans="1:10" s="251" customFormat="1" ht="6" customHeight="1">
      <c r="A32" s="348"/>
      <c r="B32" s="392"/>
      <c r="E32" s="348"/>
      <c r="F32" s="348"/>
      <c r="G32" s="348"/>
      <c r="H32" s="348"/>
      <c r="I32" s="392"/>
      <c r="J32" s="392"/>
    </row>
    <row r="33" spans="1:10" s="251" customFormat="1" ht="12.75">
      <c r="A33" s="348" t="s">
        <v>138</v>
      </c>
      <c r="B33" s="392"/>
      <c r="C33" s="392"/>
      <c r="E33" s="392">
        <v>476</v>
      </c>
      <c r="F33" s="392">
        <v>1382</v>
      </c>
      <c r="G33" s="392">
        <v>93</v>
      </c>
      <c r="H33" s="358">
        <v>169</v>
      </c>
      <c r="I33" s="392">
        <v>27257</v>
      </c>
      <c r="J33" s="392">
        <v>29377</v>
      </c>
    </row>
    <row r="34" spans="1:10" s="251" customFormat="1" ht="12.75">
      <c r="A34" s="348" t="s">
        <v>139</v>
      </c>
      <c r="B34" s="392"/>
      <c r="C34" s="392"/>
      <c r="E34" s="392">
        <v>622</v>
      </c>
      <c r="F34" s="392">
        <v>1619</v>
      </c>
      <c r="G34" s="392">
        <v>53</v>
      </c>
      <c r="H34" s="358">
        <v>152</v>
      </c>
      <c r="I34" s="392">
        <v>23936</v>
      </c>
      <c r="J34" s="392">
        <v>26382</v>
      </c>
    </row>
    <row r="35" spans="1:10" s="251" customFormat="1" ht="12.75">
      <c r="A35" s="348" t="s">
        <v>140</v>
      </c>
      <c r="B35" s="392"/>
      <c r="C35" s="392"/>
      <c r="E35" s="392">
        <v>393</v>
      </c>
      <c r="F35" s="392">
        <v>1251</v>
      </c>
      <c r="G35" s="392">
        <v>64</v>
      </c>
      <c r="H35" s="358">
        <v>137</v>
      </c>
      <c r="I35" s="392">
        <v>20517</v>
      </c>
      <c r="J35" s="392">
        <v>22362</v>
      </c>
    </row>
    <row r="36" spans="1:10" s="251" customFormat="1" ht="12.75">
      <c r="A36" s="348" t="s">
        <v>141</v>
      </c>
      <c r="B36" s="392"/>
      <c r="C36" s="392"/>
      <c r="E36" s="392">
        <v>4160</v>
      </c>
      <c r="F36" s="392">
        <v>9234</v>
      </c>
      <c r="G36" s="392">
        <v>268</v>
      </c>
      <c r="H36" s="358">
        <v>700</v>
      </c>
      <c r="I36" s="392">
        <v>97893</v>
      </c>
      <c r="J36" s="392">
        <v>112255</v>
      </c>
    </row>
    <row r="37" spans="1:10" s="251" customFormat="1" ht="6" customHeight="1">
      <c r="A37" s="348"/>
      <c r="B37" s="392"/>
      <c r="C37" s="392"/>
      <c r="E37" s="392"/>
      <c r="F37" s="392"/>
      <c r="G37" s="392"/>
      <c r="H37" s="358"/>
      <c r="I37" s="392"/>
      <c r="J37" s="392"/>
    </row>
    <row r="38" spans="1:10" s="251" customFormat="1" ht="12.75">
      <c r="A38" s="348" t="s">
        <v>142</v>
      </c>
      <c r="B38" s="392"/>
      <c r="C38" s="392"/>
      <c r="E38" s="392">
        <v>116</v>
      </c>
      <c r="F38" s="392">
        <v>224</v>
      </c>
      <c r="G38" s="392">
        <v>9</v>
      </c>
      <c r="H38" s="358">
        <v>20</v>
      </c>
      <c r="I38" s="392">
        <v>7724</v>
      </c>
      <c r="J38" s="392">
        <v>8093</v>
      </c>
    </row>
    <row r="39" spans="1:10" s="251" customFormat="1" ht="12.75">
      <c r="A39" s="348" t="s">
        <v>143</v>
      </c>
      <c r="B39" s="392"/>
      <c r="C39" s="392"/>
      <c r="E39" s="392">
        <v>1445</v>
      </c>
      <c r="F39" s="392">
        <v>2480</v>
      </c>
      <c r="G39" s="392">
        <v>113</v>
      </c>
      <c r="H39" s="358">
        <v>251</v>
      </c>
      <c r="I39" s="392">
        <v>32507</v>
      </c>
      <c r="J39" s="392">
        <v>36796</v>
      </c>
    </row>
    <row r="40" spans="1:10" s="251" customFormat="1" ht="12.75">
      <c r="A40" s="348" t="s">
        <v>144</v>
      </c>
      <c r="B40" s="392"/>
      <c r="C40" s="392"/>
      <c r="E40" s="392">
        <v>2453</v>
      </c>
      <c r="F40" s="392">
        <v>10476</v>
      </c>
      <c r="G40" s="392">
        <v>271</v>
      </c>
      <c r="H40" s="358">
        <v>759</v>
      </c>
      <c r="I40" s="392">
        <v>84011</v>
      </c>
      <c r="J40" s="392">
        <v>97970</v>
      </c>
    </row>
    <row r="41" spans="1:10" s="251" customFormat="1" ht="12.75">
      <c r="A41" s="348" t="s">
        <v>145</v>
      </c>
      <c r="B41" s="392"/>
      <c r="C41" s="392"/>
      <c r="E41" s="392">
        <v>7132</v>
      </c>
      <c r="F41" s="392">
        <v>21204</v>
      </c>
      <c r="G41" s="392">
        <v>419</v>
      </c>
      <c r="H41" s="358">
        <v>1385</v>
      </c>
      <c r="I41" s="392">
        <v>96488</v>
      </c>
      <c r="J41" s="392">
        <v>126628</v>
      </c>
    </row>
    <row r="42" spans="1:10" s="251" customFormat="1" ht="6" customHeight="1">
      <c r="A42" s="348"/>
      <c r="B42" s="392"/>
      <c r="C42" s="392"/>
      <c r="E42" s="392"/>
      <c r="F42" s="392"/>
      <c r="G42" s="392"/>
      <c r="H42" s="358"/>
      <c r="I42" s="392"/>
      <c r="J42" s="392"/>
    </row>
    <row r="43" spans="1:10" s="251" customFormat="1" ht="12.75">
      <c r="A43" s="348" t="s">
        <v>146</v>
      </c>
      <c r="B43" s="392"/>
      <c r="C43" s="392"/>
      <c r="E43" s="392">
        <v>1552</v>
      </c>
      <c r="F43" s="392">
        <v>3222</v>
      </c>
      <c r="G43" s="392">
        <v>50</v>
      </c>
      <c r="H43" s="358">
        <v>399</v>
      </c>
      <c r="I43" s="392">
        <v>54419</v>
      </c>
      <c r="J43" s="392">
        <v>59642</v>
      </c>
    </row>
    <row r="44" spans="1:10" s="251" customFormat="1" ht="12.75">
      <c r="A44" s="348" t="s">
        <v>147</v>
      </c>
      <c r="B44" s="392"/>
      <c r="C44" s="392"/>
      <c r="E44" s="392">
        <v>716</v>
      </c>
      <c r="F44" s="392">
        <v>2777</v>
      </c>
      <c r="G44" s="392">
        <v>88</v>
      </c>
      <c r="H44" s="358">
        <v>224</v>
      </c>
      <c r="I44" s="392">
        <v>18127</v>
      </c>
      <c r="J44" s="392">
        <v>21932</v>
      </c>
    </row>
    <row r="45" spans="1:10" s="251" customFormat="1" ht="12.75">
      <c r="A45" s="348" t="s">
        <v>148</v>
      </c>
      <c r="B45" s="392"/>
      <c r="C45" s="392"/>
      <c r="E45" s="392">
        <v>648</v>
      </c>
      <c r="F45" s="392">
        <v>1908</v>
      </c>
      <c r="G45" s="392">
        <v>41</v>
      </c>
      <c r="H45" s="358">
        <v>149</v>
      </c>
      <c r="I45" s="392">
        <v>19558</v>
      </c>
      <c r="J45" s="392">
        <v>22304</v>
      </c>
    </row>
    <row r="46" spans="1:10" s="251" customFormat="1" ht="12.75">
      <c r="A46" s="348" t="s">
        <v>149</v>
      </c>
      <c r="B46" s="392"/>
      <c r="C46" s="392"/>
      <c r="E46" s="392">
        <v>612</v>
      </c>
      <c r="F46" s="392">
        <v>1098</v>
      </c>
      <c r="G46" s="392">
        <v>77</v>
      </c>
      <c r="H46" s="358">
        <v>126</v>
      </c>
      <c r="I46" s="392">
        <v>21123</v>
      </c>
      <c r="J46" s="392">
        <v>23036</v>
      </c>
    </row>
    <row r="47" spans="1:10" s="251" customFormat="1" ht="6" customHeight="1">
      <c r="A47" s="348"/>
      <c r="B47" s="392"/>
      <c r="C47" s="392"/>
      <c r="E47" s="392"/>
      <c r="F47" s="392"/>
      <c r="G47" s="392"/>
      <c r="H47" s="358"/>
      <c r="I47" s="392"/>
      <c r="J47" s="392"/>
    </row>
    <row r="48" spans="1:10" s="251" customFormat="1" ht="12.75">
      <c r="A48" s="348" t="s">
        <v>150</v>
      </c>
      <c r="B48" s="392"/>
      <c r="C48" s="392"/>
      <c r="E48" s="392">
        <v>1057</v>
      </c>
      <c r="F48" s="392">
        <v>3395</v>
      </c>
      <c r="G48" s="392">
        <v>147</v>
      </c>
      <c r="H48" s="358">
        <v>391</v>
      </c>
      <c r="I48" s="392">
        <v>33606</v>
      </c>
      <c r="J48" s="392">
        <v>38596</v>
      </c>
    </row>
    <row r="49" spans="1:10" s="251" customFormat="1" ht="12.75">
      <c r="A49" s="348" t="s">
        <v>151</v>
      </c>
      <c r="B49" s="392"/>
      <c r="C49" s="392"/>
      <c r="E49" s="392">
        <v>2507</v>
      </c>
      <c r="F49" s="392">
        <v>7810</v>
      </c>
      <c r="G49" s="392">
        <v>191</v>
      </c>
      <c r="H49" s="358">
        <v>619</v>
      </c>
      <c r="I49" s="392">
        <v>62508</v>
      </c>
      <c r="J49" s="392">
        <v>73635</v>
      </c>
    </row>
    <row r="50" spans="1:10" s="251" customFormat="1" ht="12.75">
      <c r="A50" s="348" t="s">
        <v>152</v>
      </c>
      <c r="B50" s="392"/>
      <c r="C50" s="392"/>
      <c r="E50" s="392">
        <v>135</v>
      </c>
      <c r="F50" s="392">
        <v>423</v>
      </c>
      <c r="G50" s="392">
        <v>4</v>
      </c>
      <c r="H50" s="358">
        <v>29</v>
      </c>
      <c r="I50" s="392">
        <v>5692</v>
      </c>
      <c r="J50" s="392">
        <v>6283</v>
      </c>
    </row>
    <row r="51" spans="1:10" s="251" customFormat="1" ht="12.75">
      <c r="A51" s="348" t="s">
        <v>153</v>
      </c>
      <c r="B51" s="392"/>
      <c r="C51" s="392"/>
      <c r="E51" s="392">
        <v>776</v>
      </c>
      <c r="F51" s="392">
        <v>2008</v>
      </c>
      <c r="G51" s="392">
        <v>191</v>
      </c>
      <c r="H51" s="358">
        <v>258</v>
      </c>
      <c r="I51" s="392">
        <v>36775</v>
      </c>
      <c r="J51" s="392">
        <v>40008</v>
      </c>
    </row>
    <row r="52" spans="1:10" s="251" customFormat="1" ht="6" customHeight="1">
      <c r="A52" s="348"/>
      <c r="B52" s="392"/>
      <c r="C52" s="392"/>
      <c r="E52" s="392"/>
      <c r="F52" s="392"/>
      <c r="G52" s="392"/>
      <c r="H52" s="358"/>
      <c r="I52" s="392"/>
      <c r="J52" s="392"/>
    </row>
    <row r="53" spans="1:10" s="251" customFormat="1" ht="12.75">
      <c r="A53" s="348" t="s">
        <v>154</v>
      </c>
      <c r="B53" s="392"/>
      <c r="C53" s="392"/>
      <c r="E53" s="392">
        <v>1514</v>
      </c>
      <c r="F53" s="392">
        <v>3946</v>
      </c>
      <c r="G53" s="392">
        <v>156</v>
      </c>
      <c r="H53" s="358">
        <v>415</v>
      </c>
      <c r="I53" s="392">
        <v>37247</v>
      </c>
      <c r="J53" s="392">
        <v>43278</v>
      </c>
    </row>
    <row r="54" spans="1:10" s="251" customFormat="1" ht="12.75">
      <c r="A54" s="348" t="s">
        <v>155</v>
      </c>
      <c r="B54" s="392"/>
      <c r="C54" s="392"/>
      <c r="E54" s="392">
        <v>763</v>
      </c>
      <c r="F54" s="392">
        <v>1303</v>
      </c>
      <c r="G54" s="392">
        <v>93</v>
      </c>
      <c r="H54" s="358">
        <v>184</v>
      </c>
      <c r="I54" s="392">
        <v>28777</v>
      </c>
      <c r="J54" s="392">
        <v>31120</v>
      </c>
    </row>
    <row r="55" spans="1:10" s="251" customFormat="1" ht="12.75">
      <c r="A55" s="348" t="s">
        <v>156</v>
      </c>
      <c r="B55" s="392"/>
      <c r="C55" s="392"/>
      <c r="E55" s="392">
        <v>154</v>
      </c>
      <c r="F55" s="392">
        <v>392</v>
      </c>
      <c r="G55" s="392">
        <v>4</v>
      </c>
      <c r="H55" s="358">
        <v>20</v>
      </c>
      <c r="I55" s="392">
        <v>5547</v>
      </c>
      <c r="J55" s="392">
        <v>6117</v>
      </c>
    </row>
    <row r="56" spans="1:10" s="251" customFormat="1" ht="12.75">
      <c r="A56" s="348" t="s">
        <v>157</v>
      </c>
      <c r="B56" s="392"/>
      <c r="C56" s="392"/>
      <c r="E56" s="392">
        <v>858</v>
      </c>
      <c r="F56" s="392">
        <v>2480</v>
      </c>
      <c r="G56" s="392">
        <v>102</v>
      </c>
      <c r="H56" s="358">
        <v>236</v>
      </c>
      <c r="I56" s="392">
        <v>30378</v>
      </c>
      <c r="J56" s="392">
        <v>34054</v>
      </c>
    </row>
    <row r="57" spans="1:10" s="251" customFormat="1" ht="6" customHeight="1">
      <c r="A57" s="348"/>
      <c r="B57" s="392"/>
      <c r="C57" s="392"/>
      <c r="E57" s="392"/>
      <c r="F57" s="392"/>
      <c r="G57" s="392"/>
      <c r="H57" s="358"/>
      <c r="I57" s="392"/>
      <c r="J57" s="392"/>
    </row>
    <row r="58" spans="1:10" s="251" customFormat="1" ht="12.75">
      <c r="A58" s="348" t="s">
        <v>158</v>
      </c>
      <c r="B58" s="392"/>
      <c r="C58" s="392"/>
      <c r="E58" s="392">
        <v>2086</v>
      </c>
      <c r="F58" s="392">
        <v>6834</v>
      </c>
      <c r="G58" s="392">
        <v>258</v>
      </c>
      <c r="H58" s="358">
        <v>619</v>
      </c>
      <c r="I58" s="392">
        <v>67418</v>
      </c>
      <c r="J58" s="392">
        <v>77215</v>
      </c>
    </row>
    <row r="59" spans="1:10" s="251" customFormat="1" ht="12.75">
      <c r="A59" s="348" t="s">
        <v>159</v>
      </c>
      <c r="B59" s="392"/>
      <c r="C59" s="392"/>
      <c r="E59" s="392">
        <v>554</v>
      </c>
      <c r="F59" s="392">
        <v>1251</v>
      </c>
      <c r="G59" s="392">
        <v>69</v>
      </c>
      <c r="H59" s="358">
        <v>123</v>
      </c>
      <c r="I59" s="392">
        <v>18676</v>
      </c>
      <c r="J59" s="392">
        <v>20673</v>
      </c>
    </row>
    <row r="60" spans="1:10" s="251" customFormat="1" ht="12.75">
      <c r="A60" s="348" t="s">
        <v>160</v>
      </c>
      <c r="B60" s="392"/>
      <c r="C60" s="392"/>
      <c r="E60" s="392">
        <v>942</v>
      </c>
      <c r="F60" s="392">
        <v>2503</v>
      </c>
      <c r="G60" s="392">
        <v>64</v>
      </c>
      <c r="H60" s="358">
        <v>214</v>
      </c>
      <c r="I60" s="392">
        <v>18972</v>
      </c>
      <c r="J60" s="392">
        <v>22695</v>
      </c>
    </row>
    <row r="61" spans="1:10" s="251" customFormat="1" ht="13.5" thickBot="1">
      <c r="A61" s="434" t="s">
        <v>161</v>
      </c>
      <c r="B61" s="435"/>
      <c r="C61" s="435"/>
      <c r="E61" s="435">
        <v>1215</v>
      </c>
      <c r="F61" s="435">
        <v>3452</v>
      </c>
      <c r="G61" s="435">
        <v>77</v>
      </c>
      <c r="H61" s="514">
        <v>278</v>
      </c>
      <c r="I61" s="435">
        <v>32920</v>
      </c>
      <c r="J61" s="435">
        <v>37942</v>
      </c>
    </row>
    <row r="62" spans="1:8" s="251" customFormat="1" ht="12.75">
      <c r="A62" s="431" t="s">
        <v>313</v>
      </c>
      <c r="B62" s="433"/>
      <c r="C62" s="433"/>
      <c r="D62" s="433"/>
      <c r="E62" s="433"/>
      <c r="F62" s="433"/>
      <c r="G62" s="358"/>
      <c r="H62" s="432"/>
    </row>
    <row r="63" spans="1:7" s="251" customFormat="1" ht="27" customHeight="1">
      <c r="A63" s="582" t="s">
        <v>307</v>
      </c>
      <c r="B63" s="582"/>
      <c r="C63" s="582"/>
      <c r="D63" s="582"/>
      <c r="E63" s="582"/>
      <c r="F63" s="582"/>
      <c r="G63" s="582"/>
    </row>
    <row r="64" spans="9:21" ht="12.75">
      <c r="I64" s="251"/>
      <c r="J64" s="251"/>
      <c r="K64" s="251"/>
      <c r="L64" s="251"/>
      <c r="M64" s="251"/>
      <c r="N64" s="251"/>
      <c r="O64" s="251"/>
      <c r="P64" s="251"/>
      <c r="Q64" s="251"/>
      <c r="R64" s="251"/>
      <c r="S64" s="251"/>
      <c r="T64" s="251"/>
      <c r="U64" s="251"/>
    </row>
    <row r="65" spans="9:21" ht="12.75">
      <c r="I65" s="251"/>
      <c r="J65" s="251"/>
      <c r="K65" s="251"/>
      <c r="L65" s="251"/>
      <c r="M65" s="251"/>
      <c r="N65" s="251"/>
      <c r="O65" s="251"/>
      <c r="P65" s="251"/>
      <c r="Q65" s="251"/>
      <c r="R65" s="251"/>
      <c r="S65" s="251"/>
      <c r="T65" s="251"/>
      <c r="U65" s="251"/>
    </row>
    <row r="66" spans="9:21" ht="12.75">
      <c r="I66" s="251"/>
      <c r="J66" s="251"/>
      <c r="K66" s="251"/>
      <c r="L66" s="251"/>
      <c r="M66" s="251"/>
      <c r="N66" s="251"/>
      <c r="O66" s="251"/>
      <c r="P66" s="251"/>
      <c r="Q66" s="251"/>
      <c r="R66" s="251"/>
      <c r="S66" s="251"/>
      <c r="T66" s="251"/>
      <c r="U66" s="251"/>
    </row>
    <row r="67" spans="9:21" ht="12.75">
      <c r="I67" s="251"/>
      <c r="J67" s="251"/>
      <c r="K67" s="251"/>
      <c r="L67" s="251"/>
      <c r="M67" s="251"/>
      <c r="N67" s="251"/>
      <c r="O67" s="251"/>
      <c r="P67" s="251"/>
      <c r="Q67" s="251"/>
      <c r="R67" s="251"/>
      <c r="S67" s="251"/>
      <c r="T67" s="251"/>
      <c r="U67" s="251"/>
    </row>
    <row r="68" spans="9:21" ht="12.75">
      <c r="I68" s="251"/>
      <c r="J68" s="251"/>
      <c r="K68" s="251"/>
      <c r="L68" s="251"/>
      <c r="M68" s="251"/>
      <c r="N68" s="251"/>
      <c r="O68" s="251"/>
      <c r="P68" s="251"/>
      <c r="Q68" s="251"/>
      <c r="R68" s="251"/>
      <c r="S68" s="251"/>
      <c r="T68" s="251"/>
      <c r="U68" s="251"/>
    </row>
  </sheetData>
  <sheetProtection/>
  <mergeCells count="2">
    <mergeCell ref="A63:G63"/>
    <mergeCell ref="A17:I17"/>
  </mergeCells>
  <printOptions/>
  <pageMargins left="0.7" right="0.7" top="0.75" bottom="0.75" header="0.3" footer="0.3"/>
  <pageSetup fitToHeight="1" fitToWidth="1" horizontalDpi="600" verticalDpi="600" orientation="portrait" paperSize="9" scale="70" r:id="rId1"/>
  <headerFooter>
    <oddHeader>&amp;R&amp;"Arial,Bold"&amp;16BUS AND COACH TRAVEL</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Scottish Executive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u016789</cp:lastModifiedBy>
  <cp:lastPrinted>2017-02-01T09:09:51Z</cp:lastPrinted>
  <dcterms:created xsi:type="dcterms:W3CDTF">2013-01-16T10:09:36Z</dcterms:created>
  <dcterms:modified xsi:type="dcterms:W3CDTF">2017-02-01T09:23:52Z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A15828156</vt:lpwstr>
  </property>
  <property fmtid="{D5CDD505-2E9C-101B-9397-08002B2CF9AE}" pid="3" name="Objective-Title">
    <vt:lpwstr>Chapter02 - Bus &amp; Coach</vt:lpwstr>
  </property>
  <property fmtid="{D5CDD505-2E9C-101B-9397-08002B2CF9AE}" pid="4" name="Objective-Comment">
    <vt:lpwstr/>
  </property>
  <property fmtid="{D5CDD505-2E9C-101B-9397-08002B2CF9AE}" pid="5" name="Objective-CreationStamp">
    <vt:filetime>2016-11-03T10:08:14Z</vt:filetime>
  </property>
  <property fmtid="{D5CDD505-2E9C-101B-9397-08002B2CF9AE}" pid="6" name="Objective-IsApproved">
    <vt:bool>false</vt:bool>
  </property>
  <property fmtid="{D5CDD505-2E9C-101B-9397-08002B2CF9AE}" pid="7" name="Objective-IsPublished">
    <vt:bool>true</vt:bool>
  </property>
  <property fmtid="{D5CDD505-2E9C-101B-9397-08002B2CF9AE}" pid="8" name="Objective-DatePublished">
    <vt:filetime>2017-02-01T13:51:07Z</vt:filetime>
  </property>
  <property fmtid="{D5CDD505-2E9C-101B-9397-08002B2CF9AE}" pid="9" name="Objective-ModificationStamp">
    <vt:filetime>2017-02-01T13:51:11Z</vt:filetime>
  </property>
  <property fmtid="{D5CDD505-2E9C-101B-9397-08002B2CF9AE}" pid="10" name="Objective-Owner">
    <vt:lpwstr>Knight, Andrew A (U016789)</vt:lpwstr>
  </property>
  <property fmtid="{D5CDD505-2E9C-101B-9397-08002B2CF9AE}" pid="11" name="Objective-Path">
    <vt:lpwstr>Objective Global Folder:SG File Plan:Business and industry:Transport:General:Research and analysis: Transport - general:Transport Statistics: Scottish Transport Statistics: 2016: Research and analysis: Transport: 2016-2021:</vt:lpwstr>
  </property>
  <property fmtid="{D5CDD505-2E9C-101B-9397-08002B2CF9AE}" pid="12" name="Objective-Parent">
    <vt:lpwstr>Transport Statistics: Scottish Transport Statistics: 2016: Research and analysis: Transport: 2016-2021</vt:lpwstr>
  </property>
  <property fmtid="{D5CDD505-2E9C-101B-9397-08002B2CF9AE}" pid="13" name="Objective-State">
    <vt:lpwstr>Published</vt:lpwstr>
  </property>
  <property fmtid="{D5CDD505-2E9C-101B-9397-08002B2CF9AE}" pid="14" name="Objective-Version">
    <vt:lpwstr>17.0</vt:lpwstr>
  </property>
  <property fmtid="{D5CDD505-2E9C-101B-9397-08002B2CF9AE}" pid="15" name="Objective-VersionNumber">
    <vt:i4>18</vt:i4>
  </property>
  <property fmtid="{D5CDD505-2E9C-101B-9397-08002B2CF9AE}" pid="16" name="Objective-VersionComment">
    <vt:lpwstr/>
  </property>
  <property fmtid="{D5CDD505-2E9C-101B-9397-08002B2CF9AE}" pid="17" name="Objective-FileNumber">
    <vt:lpwstr/>
  </property>
  <property fmtid="{D5CDD505-2E9C-101B-9397-08002B2CF9AE}" pid="18" name="Objective-Classification">
    <vt:lpwstr>[Inherited - OFFICIAL]</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ies>
</file>