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Contents" sheetId="2" r:id="rId2"/>
    <sheet name="T10.1 " sheetId="3" r:id="rId3"/>
    <sheet name="T10.2-10.3" sheetId="4" r:id="rId4"/>
    <sheet name="T10.4-10.5" sheetId="5" r:id="rId5"/>
    <sheet name="T10.6" sheetId="6" r:id="rId6"/>
    <sheet name="Calcs 10.6" sheetId="7" r:id="rId7"/>
    <sheet name="T10.7-10.8" sheetId="8" r:id="rId8"/>
    <sheet name="Sheet1" sheetId="9" state="hidden" r:id="rId9"/>
  </sheets>
  <definedNames>
    <definedName name="_xlnm.Print_Area" localSheetId="8">'Sheet1'!$A$1:$L$23</definedName>
    <definedName name="_xlnm.Print_Area" localSheetId="2">'T10.1 '!$A$1:$S$75</definedName>
    <definedName name="_xlnm.Print_Area" localSheetId="5">'T10.6'!$A$1:$AA$113</definedName>
    <definedName name="_xlnm.Print_Area" localSheetId="7">'T10.7-10.8'!$A$1:$Z$78</definedName>
  </definedNames>
  <calcPr fullCalcOnLoad="1"/>
</workbook>
</file>

<file path=xl/sharedStrings.xml><?xml version="1.0" encoding="utf-8"?>
<sst xmlns="http://schemas.openxmlformats.org/spreadsheetml/2006/main" count="477" uniqueCount="326">
  <si>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</si>
  <si>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</si>
  <si>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</si>
  <si>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</si>
  <si>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</si>
  <si>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</si>
  <si>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</si>
  <si>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</si>
  <si>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</si>
  <si>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</si>
  <si>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</si>
  <si>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</si>
  <si>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</si>
  <si>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</si>
  <si>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</si>
  <si>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</si>
  <si>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</si>
  <si>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</si>
  <si>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</si>
  <si>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</si>
  <si>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</si>
  <si>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</si>
  <si>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</si>
  <si>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</si>
  <si>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</si>
  <si>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</si>
  <si>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</si>
  <si>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</si>
  <si>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</si>
  <si>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</si>
  <si>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</si>
  <si>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</si>
  <si>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</si>
  <si>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</si>
  <si>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</si>
  <si>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</si>
  <si>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</si>
  <si>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</si>
  <si>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</si>
  <si>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</si>
  <si>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</si>
  <si>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</si>
  <si>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</si>
  <si>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</si>
  <si>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</si>
  <si>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</si>
  <si>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</si>
  <si>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</si>
  <si>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</si>
  <si>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</si>
  <si>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</si>
  <si>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</si>
  <si>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</si>
  <si>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</si>
  <si>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</si>
  <si>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</si>
  <si>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</si>
  <si>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</si>
  <si>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</si>
  <si>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</si>
  <si>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</si>
  <si>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</si>
  <si>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</si>
  <si>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</si>
  <si>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</si>
  <si>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</si>
  <si>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</si>
  <si>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</si>
  <si>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</si>
  <si>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</si>
  <si>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</si>
  <si>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</si>
  <si>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</si>
  <si>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</si>
  <si>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</si>
  <si>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</si>
  <si>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</si>
  <si>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</si>
  <si>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</si>
  <si>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</si>
  <si>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</si>
  <si>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</si>
  <si>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</si>
  <si>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</si>
  <si>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</si>
  <si>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</si>
  <si>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</si>
  <si>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</si>
  <si>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</si>
  <si>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</si>
  <si>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</si>
  <si>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</si>
  <si>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</si>
  <si>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</si>
  <si>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</si>
  <si>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</si>
  <si>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</si>
  <si>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</si>
  <si>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</si>
  <si>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</si>
  <si>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</si>
  <si>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</si>
  <si>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</si>
  <si>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</si>
  <si>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</si>
  <si>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</si>
  <si>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</si>
  <si>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</si>
  <si>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</si>
  <si>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</si>
  <si>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</si>
  <si>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</si>
  <si>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</si>
  <si>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</si>
  <si>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</si>
  <si>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</si>
  <si>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</si>
  <si>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</si>
  <si>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</si>
  <si>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</si>
  <si>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</si>
  <si>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</si>
  <si>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</si>
  <si>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</si>
  <si>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</si>
  <si>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</si>
  <si>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</si>
  <si>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</si>
  <si>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</si>
  <si>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</si>
  <si>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</si>
  <si>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</si>
  <si>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</si>
  <si>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</si>
  <si>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</si>
  <si>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</si>
  <si>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</si>
  <si>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</si>
  <si>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</si>
  <si>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</si>
  <si>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</si>
  <si>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</si>
  <si>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</si>
  <si>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</si>
  <si>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</si>
  <si>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</si>
  <si>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</si>
  <si>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</si>
  <si>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</si>
  <si>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</si>
  <si>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</si>
  <si>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</si>
  <si>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</si>
  <si>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</si>
  <si>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</si>
  <si>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</si>
  <si>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</si>
  <si>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</si>
  <si>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</si>
  <si>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</si>
  <si>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</si>
  <si>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</si>
  <si>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>Roads - new construction and improvement</t>
    </r>
    <r>
      <rPr>
        <b/>
        <vertAlign val="superscript"/>
        <sz val="12"/>
        <rFont val="Arial"/>
        <family val="2"/>
      </rPr>
      <t>5</t>
    </r>
  </si>
  <si>
    <r>
      <t>Public transport investment</t>
    </r>
    <r>
      <rPr>
        <b/>
        <vertAlign val="superscript"/>
        <sz val="12"/>
        <rFont val="Arial"/>
        <family val="2"/>
      </rPr>
      <t>6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</si>
  <si>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</si>
  <si>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</si>
  <si>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</si>
  <si>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</si>
  <si>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</si>
  <si>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r>
      <t xml:space="preserve">ave. </t>
    </r>
    <r>
      <rPr>
        <vertAlign val="superscript"/>
        <sz val="12"/>
        <rFont val="Arial"/>
        <family val="2"/>
      </rPr>
      <t>5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</si>
  <si>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</si>
  <si>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</si>
  <si>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</si>
  <si>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</si>
  <si>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</si>
  <si>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</si>
  <si>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</si>
  <si>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</si>
  <si>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</si>
  <si>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Total Gross Capital Expenditure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</si>
  <si>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</si>
  <si>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</si>
  <si>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</si>
  <si>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</si>
  <si>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</si>
  <si>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</si>
  <si>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</si>
  <si>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</si>
  <si>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</si>
  <si>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</si>
  <si>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</si>
  <si>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</si>
  <si>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</si>
  <si>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</si>
  <si>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</si>
  <si>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</si>
  <si>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</si>
  <si>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</si>
  <si>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</si>
  <si>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</si>
  <si>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</si>
  <si>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</si>
  <si>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</si>
  <si>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</si>
  <si>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</si>
  <si>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</si>
  <si>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</si>
  <si>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</si>
  <si>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</si>
  <si>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</si>
  <si>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</si>
  <si>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</si>
  <si>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</si>
  <si>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</si>
  <si>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</si>
  <si>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</si>
  <si>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</si>
  <si>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</si>
  <si>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</si>
  <si>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</si>
  <si>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</si>
  <si>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</si>
  <si>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</si>
  <si>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</si>
  <si>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</si>
  <si>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</si>
  <si>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</si>
  <si>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</si>
  <si>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</si>
  <si>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</si>
  <si>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</si>
  <si>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</si>
  <si>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</si>
  <si>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</si>
  <si>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</si>
  <si>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</si>
  <si>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</si>
  <si>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</si>
  <si>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</si>
  <si>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</si>
  <si>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</si>
  <si>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</si>
  <si>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</si>
  <si>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</si>
  <si>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</si>
  <si>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>-02</t>
  </si>
  <si>
    <t>-13</t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</si>
  <si>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</si>
  <si>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</si>
  <si>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</si>
  <si>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</si>
  <si>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</si>
  <si>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</si>
  <si>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</si>
  <si>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</si>
  <si>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</si>
  <si>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 xml:space="preserve">        Figures for 2008-09 onwards have been amended to include money moved from capital to current expenditure to reflect changes to recording practices.</t>
  </si>
  <si>
    <t>2010-12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</si>
  <si>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</si>
  <si>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</si>
  <si>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</si>
  <si>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</si>
  <si>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</si>
  <si>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</si>
  <si>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</si>
  <si>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</si>
  <si>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</si>
  <si>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</si>
  <si>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</si>
  <si>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</si>
  <si>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</si>
  <si>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</si>
  <si>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</si>
  <si>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</si>
  <si>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</si>
  <si>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t>-14</t>
  </si>
  <si>
    <t>Price                pence</t>
  </si>
  <si>
    <t>2011-13</t>
  </si>
  <si>
    <t>[0.00]</t>
  </si>
  <si>
    <t>Source: Transport Scotland</t>
  </si>
  <si>
    <t>Source: Scottish Government Local Government Finance</t>
  </si>
  <si>
    <t>Source: Office for National Statistics</t>
  </si>
  <si>
    <r>
      <rPr>
        <b/>
        <sz val="12"/>
        <rFont val="Arial"/>
        <family val="2"/>
      </rPr>
      <t>Table 10.7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Transport components of the Retail Prices Index, UK</t>
    </r>
  </si>
  <si>
    <r>
      <t xml:space="preserve">Table 10.8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</si>
  <si>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t>2.  The figures in this column refer to the average expenditure over the three financial year periods to reduce the effect of the sampling errors</t>
  </si>
  <si>
    <r>
      <t xml:space="preserve">ave. </t>
    </r>
    <r>
      <rPr>
        <vertAlign val="superscript"/>
        <sz val="12"/>
        <rFont val="Arial"/>
        <family val="2"/>
      </rPr>
      <t>2</t>
    </r>
  </si>
  <si>
    <t>LA public transport</t>
  </si>
  <si>
    <t>6.     Includes Shipping, Transport Piers and Ferry Terminals</t>
  </si>
  <si>
    <t>3.     Includes all costs in relation to Roads and Bridges Network Strengthening and Minor Improvements that are not classed as Capitalised Maintenance.</t>
  </si>
  <si>
    <t xml:space="preserve">    no longer cover bus travel but cover rail, subway, ferry  and some taxi schemes. Further statistics on concessionary travel can be found in table 11.29. </t>
  </si>
  <si>
    <t>-15</t>
  </si>
  <si>
    <t>2012-14</t>
  </si>
  <si>
    <t>Contents</t>
  </si>
  <si>
    <t>Expenditure on transport within the Scottish Ministers' responsibility, and expenditure on transport controlled by local authorities</t>
  </si>
  <si>
    <t>Table 10.1</t>
  </si>
  <si>
    <t>Table 10.2</t>
  </si>
  <si>
    <t>Table 10.3</t>
  </si>
  <si>
    <t>Table 10.4</t>
  </si>
  <si>
    <t>Table 10.5</t>
  </si>
  <si>
    <t>Table 10.6</t>
  </si>
  <si>
    <t>Table 10.7</t>
  </si>
  <si>
    <t>Table 10.8</t>
  </si>
  <si>
    <t xml:space="preserve"> Petrol and diesel prices per litre (year and month), GB</t>
  </si>
  <si>
    <t>Transport components of the Retail Prices Index, UK</t>
  </si>
  <si>
    <t>Average weekly household expenditure in Scotland on transport and vehicles (£)</t>
  </si>
  <si>
    <t>[1.00]</t>
  </si>
  <si>
    <t>-16</t>
  </si>
  <si>
    <r>
      <t>Table 10.4</t>
    </r>
    <r>
      <rPr>
        <sz val="13"/>
        <rFont val="Arial"/>
        <family val="2"/>
      </rPr>
      <t xml:space="preserve"> Service breakdown of Local Authorities' gross capital expenditure 2015-16</t>
    </r>
    <r>
      <rPr>
        <vertAlign val="superscript"/>
        <sz val="13"/>
        <rFont val="Arial"/>
        <family val="2"/>
      </rPr>
      <t xml:space="preserve"> 1</t>
    </r>
  </si>
  <si>
    <t>transport by Councils and Boards, by type, 2015-16</t>
  </si>
  <si>
    <t>Index: 2005=100</t>
  </si>
  <si>
    <t xml:space="preserve"> Net expenditure on management and maintenance of motorways and trunk roads by Operating Companies, 2014-15</t>
  </si>
  <si>
    <t xml:space="preserve">Net revenue expenditure on roads and transport (excluding loan charges) by Councils , by type, 2014-15 </t>
  </si>
  <si>
    <t>Service breakdown of Local Authorities' gross capital expenditure 2015-16</t>
  </si>
  <si>
    <t>Gross capital account expenditure on local authority roads and transport by Councils and Boards, by type, 2015-16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</si>
  <si>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2014-15</t>
    </r>
  </si>
  <si>
    <t>2.     Includes all costs in relation to the reconstruction and overlay of road network. Figures for  2001/02 - 2007/08 have been moved to current expenditure  to reflect changes in recording practices.</t>
  </si>
  <si>
    <t>7.     Includes subsidies for the Community Transport Association, piers, harbours, road safety, safer routes to schools and additional concessionary fares support to Local Authorities (prior to 2007).</t>
  </si>
  <si>
    <t xml:space="preserve">10.   SG took responsibility for these areas in 2001-02.  In respect of rail services in Scotland for rail passenger services, and from 2006-07 it includes funding for Network Rail in Scotland (which was previously the responsibility of the Department for Transport). </t>
  </si>
  <si>
    <t xml:space="preserve">        British Waterways renamed Scottish Canals following split.</t>
  </si>
  <si>
    <t>12. The NCT schemes were introduced in April 2006. From April 2010 NCT electronic (Smartcards) required on-board Smartcard equipment.  2013/14 NCT schemes included £1.7m transitional aid via s38 of the Transport Scotland Act 2001. (NB 2012/13 spend included £13m transitional aid in total.)</t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</si>
  <si>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2014-15 </t>
    </r>
    <r>
      <rPr>
        <i/>
        <vertAlign val="superscript"/>
        <sz val="13"/>
        <rFont val="Arial"/>
        <family val="2"/>
      </rPr>
      <t>1</t>
    </r>
  </si>
  <si>
    <r>
      <t xml:space="preserve">Forth Estuary Transport </t>
    </r>
    <r>
      <rPr>
        <vertAlign val="superscript"/>
        <sz val="12"/>
        <rFont val="Arial"/>
        <family val="2"/>
      </rPr>
      <t>2</t>
    </r>
  </si>
  <si>
    <t>2. Forth Estuary Transport no longer exists.</t>
  </si>
  <si>
    <t>[1.40]</t>
  </si>
  <si>
    <r>
      <t xml:space="preserve">2014-16 </t>
    </r>
    <r>
      <rPr>
        <b/>
        <vertAlign val="superscript"/>
        <sz val="12"/>
        <rFont val="Arial"/>
        <family val="2"/>
      </rPr>
      <t>3</t>
    </r>
  </si>
  <si>
    <t>3.  ONS have changed the reporting period from calendar years to financial years . Users should exercise caution when making comparisons with previous years.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</si>
</sst>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i/>
      <sz val="11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7.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1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41" fontId="81" fillId="0" borderId="0" xfId="0" applyNumberFormat="1" applyFont="1" applyFill="1" applyAlignment="1">
      <alignment/>
    </xf>
    <xf numFmtId="41" fontId="81" fillId="0" borderId="0" xfId="0" applyNumberFormat="1" applyFont="1" applyFill="1" applyAlignment="1">
      <alignment horizontal="right"/>
    </xf>
    <xf numFmtId="167" fontId="81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66" fontId="81" fillId="0" borderId="0" xfId="0" applyNumberFormat="1" applyFont="1" applyFill="1" applyAlignment="1">
      <alignment/>
    </xf>
    <xf numFmtId="0" fontId="82" fillId="0" borderId="0" xfId="0" applyFont="1" applyAlignment="1">
      <alignment/>
    </xf>
    <xf numFmtId="2" fontId="5" fillId="0" borderId="0" xfId="0" applyNumberFormat="1" applyFont="1" applyAlignment="1">
      <alignment/>
    </xf>
    <xf numFmtId="0" fontId="39" fillId="0" borderId="0" xfId="0" applyFont="1" applyAlignment="1">
      <alignment/>
    </xf>
    <xf numFmtId="166" fontId="4" fillId="0" borderId="0" xfId="0" applyNumberFormat="1" applyFont="1" applyAlignment="1">
      <alignment/>
    </xf>
    <xf numFmtId="181" fontId="4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166" fontId="83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40" fillId="0" borderId="0" xfId="53" applyFont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ill="1" applyAlignment="1">
      <alignment wrapText="1"/>
    </xf>
    <xf numFmtId="1" fontId="5" fillId="0" borderId="12" xfId="0" applyNumberFormat="1" applyFont="1" applyBorder="1" applyAlignment="1">
      <alignment/>
    </xf>
    <xf numFmtId="3" fontId="4" fillId="0" borderId="12" xfId="42" applyNumberFormat="1" applyFont="1" applyFill="1" applyBorder="1" applyAlignment="1">
      <alignment horizontal="right"/>
    </xf>
    <xf numFmtId="167" fontId="5" fillId="0" borderId="0" xfId="0" applyNumberFormat="1" applyFont="1" applyFill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2" fontId="5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0.038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091"/>
          <c:w val="0.92025"/>
          <c:h val="0.917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'T10.6'!$O$2:$AA$2</c:f>
              <c:numCache/>
            </c:numRef>
          </c:cat>
          <c:val>
            <c:numRef>
              <c:f>'T10.6'!$O$4:$AA$4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'T10.6'!$O$2:$AA$2</c:f>
              <c:numCache/>
            </c:numRef>
          </c:cat>
          <c:val>
            <c:numRef>
              <c:f>'T10.6'!$O$14:$AA$14</c:f>
              <c:numCache/>
            </c:numRef>
          </c:val>
          <c:smooth val="0"/>
        </c:ser>
        <c:marker val="1"/>
        <c:axId val="64199043"/>
        <c:axId val="40920476"/>
      </c:lineChart>
      <c:catAx>
        <c:axId val="64199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20476"/>
        <c:crosses val="autoZero"/>
        <c:auto val="1"/>
        <c:lblOffset val="100"/>
        <c:tickLblSkip val="1"/>
        <c:noMultiLvlLbl val="0"/>
      </c:catAx>
      <c:valAx>
        <c:axId val="40920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99043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105"/>
          <c:w val="0.163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2011 to December 2016 GB</a:t>
            </a:r>
          </a:p>
        </c:rich>
      </c:tx>
      <c:layout>
        <c:manualLayout>
          <c:xMode val="factor"/>
          <c:yMode val="factor"/>
          <c:x val="-0.00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495"/>
          <c:w val="0.9505"/>
          <c:h val="0.966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10.6'!$A$118:$A$189</c:f>
              <c:strCache>
                <c:ptCount val="7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</c:strCache>
            </c:strRef>
          </c:cat>
          <c:val>
            <c:numRef>
              <c:f>'Calcs 10.6'!$B$118:$B$189</c:f>
              <c:numCache>
                <c:ptCount val="72"/>
                <c:pt idx="0">
                  <c:v>127.52571590030338</c:v>
                </c:pt>
                <c:pt idx="1">
                  <c:v>128.36608530129084</c:v>
                </c:pt>
                <c:pt idx="2">
                  <c:v>131.89238593777884</c:v>
                </c:pt>
                <c:pt idx="3">
                  <c:v>134.74220569864968</c:v>
                </c:pt>
                <c:pt idx="4">
                  <c:v>136.70606507643805</c:v>
                </c:pt>
                <c:pt idx="5">
                  <c:v>135.5647462970674</c:v>
                </c:pt>
                <c:pt idx="6">
                  <c:v>135.10612515614778</c:v>
                </c:pt>
                <c:pt idx="7">
                  <c:v>135.34572601272973</c:v>
                </c:pt>
                <c:pt idx="8">
                  <c:v>134.74992207483197</c:v>
                </c:pt>
                <c:pt idx="9">
                  <c:v>133.965470227827</c:v>
                </c:pt>
                <c:pt idx="10">
                  <c:v>133.17568913211588</c:v>
                </c:pt>
                <c:pt idx="11">
                  <c:v>132.0853453096187</c:v>
                </c:pt>
                <c:pt idx="12">
                  <c:v>132.88733924216288</c:v>
                </c:pt>
                <c:pt idx="13">
                  <c:v>134.55736541550178</c:v>
                </c:pt>
                <c:pt idx="14">
                  <c:v>137.67236690262328</c:v>
                </c:pt>
                <c:pt idx="15">
                  <c:v>141.73842424602938</c:v>
                </c:pt>
                <c:pt idx="16">
                  <c:v>137.676405</c:v>
                </c:pt>
                <c:pt idx="17">
                  <c:v>131.634916</c:v>
                </c:pt>
                <c:pt idx="18">
                  <c:v>131.084754</c:v>
                </c:pt>
                <c:pt idx="19">
                  <c:v>134.13443</c:v>
                </c:pt>
                <c:pt idx="20">
                  <c:v>139.128844</c:v>
                </c:pt>
                <c:pt idx="21">
                  <c:v>138.07635599999998</c:v>
                </c:pt>
                <c:pt idx="22">
                  <c:v>134.54309</c:v>
                </c:pt>
                <c:pt idx="23">
                  <c:v>131.552276</c:v>
                </c:pt>
                <c:pt idx="24">
                  <c:v>131.709578</c:v>
                </c:pt>
                <c:pt idx="25">
                  <c:v>136.366511</c:v>
                </c:pt>
                <c:pt idx="26">
                  <c:v>137.249865</c:v>
                </c:pt>
                <c:pt idx="27">
                  <c:v>136.80606300000002</c:v>
                </c:pt>
                <c:pt idx="28">
                  <c:v>132.74727900000002</c:v>
                </c:pt>
                <c:pt idx="29">
                  <c:v>134.06139199999998</c:v>
                </c:pt>
                <c:pt idx="30">
                  <c:v>134.741711</c:v>
                </c:pt>
                <c:pt idx="31">
                  <c:v>136.868361</c:v>
                </c:pt>
                <c:pt idx="32">
                  <c:v>137.191123</c:v>
                </c:pt>
                <c:pt idx="33">
                  <c:v>131.48058600000002</c:v>
                </c:pt>
                <c:pt idx="34">
                  <c:v>129.73016900000002</c:v>
                </c:pt>
                <c:pt idx="35">
                  <c:v>130.790698</c:v>
                </c:pt>
                <c:pt idx="36">
                  <c:v>130.163805</c:v>
                </c:pt>
                <c:pt idx="37">
                  <c:v>128.99663500000003</c:v>
                </c:pt>
                <c:pt idx="38">
                  <c:v>128.61702400000001</c:v>
                </c:pt>
                <c:pt idx="39">
                  <c:v>128.794056</c:v>
                </c:pt>
                <c:pt idx="40">
                  <c:v>129.31913299999997</c:v>
                </c:pt>
                <c:pt idx="41">
                  <c:v>129.69879</c:v>
                </c:pt>
                <c:pt idx="42">
                  <c:v>131.12031332252138</c:v>
                </c:pt>
                <c:pt idx="43">
                  <c:v>129.26998619398003</c:v>
                </c:pt>
                <c:pt idx="44">
                  <c:v>128.51363951447328</c:v>
                </c:pt>
                <c:pt idx="45">
                  <c:v>126.75774663537119</c:v>
                </c:pt>
                <c:pt idx="46">
                  <c:v>122.4770685134171</c:v>
                </c:pt>
                <c:pt idx="47">
                  <c:v>116.22</c:v>
                </c:pt>
                <c:pt idx="48">
                  <c:v>108.45</c:v>
                </c:pt>
                <c:pt idx="49">
                  <c:v>107.19525562477767</c:v>
                </c:pt>
                <c:pt idx="50">
                  <c:v>111.0420528125703</c:v>
                </c:pt>
                <c:pt idx="51">
                  <c:v>112.54747322161757</c:v>
                </c:pt>
                <c:pt idx="52">
                  <c:v>115.74955790764177</c:v>
                </c:pt>
                <c:pt idx="53">
                  <c:v>116.39630253982509</c:v>
                </c:pt>
                <c:pt idx="54">
                  <c:v>116.40329866923989</c:v>
                </c:pt>
                <c:pt idx="55">
                  <c:v>114.4823815894187</c:v>
                </c:pt>
                <c:pt idx="56">
                  <c:v>111.49316544650968</c:v>
                </c:pt>
                <c:pt idx="57">
                  <c:v>108.9681925453667</c:v>
                </c:pt>
                <c:pt idx="58">
                  <c:v>107.24</c:v>
                </c:pt>
                <c:pt idx="59">
                  <c:v>103.67939692928786</c:v>
                </c:pt>
                <c:pt idx="60">
                  <c:v>101.74238646628896</c:v>
                </c:pt>
                <c:pt idx="61">
                  <c:v>101.4025375718214</c:v>
                </c:pt>
                <c:pt idx="62">
                  <c:v>101.72685884394333</c:v>
                </c:pt>
                <c:pt idx="63">
                  <c:v>106.44284560816905</c:v>
                </c:pt>
                <c:pt idx="64">
                  <c:v>108.43411239403076</c:v>
                </c:pt>
                <c:pt idx="65">
                  <c:v>110.96341401246198</c:v>
                </c:pt>
                <c:pt idx="66">
                  <c:v>111.66290536362959</c:v>
                </c:pt>
                <c:pt idx="67">
                  <c:v>109.04960402185078</c:v>
                </c:pt>
                <c:pt idx="68">
                  <c:v>111.21109967971043</c:v>
                </c:pt>
                <c:pt idx="69">
                  <c:v>113.55512394232454</c:v>
                </c:pt>
                <c:pt idx="70">
                  <c:v>115.88441626191991</c:v>
                </c:pt>
                <c:pt idx="71">
                  <c:v>114.07237962180028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10.6'!$A$118:$A$189</c:f>
              <c:strCache>
                <c:ptCount val="72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</c:strCache>
            </c:strRef>
          </c:cat>
          <c:val>
            <c:numRef>
              <c:f>'Calcs 10.6'!$C$118:$C$189</c:f>
              <c:numCache>
                <c:ptCount val="72"/>
                <c:pt idx="0">
                  <c:v>132.07785401783238</c:v>
                </c:pt>
                <c:pt idx="1">
                  <c:v>133.44571412748513</c:v>
                </c:pt>
                <c:pt idx="2">
                  <c:v>138.1262806667774</c:v>
                </c:pt>
                <c:pt idx="3">
                  <c:v>141.12278119288914</c:v>
                </c:pt>
                <c:pt idx="4">
                  <c:v>141.50727363349392</c:v>
                </c:pt>
                <c:pt idx="5">
                  <c:v>139.64235088885198</c:v>
                </c:pt>
                <c:pt idx="6">
                  <c:v>139.42141607132967</c:v>
                </c:pt>
                <c:pt idx="7">
                  <c:v>139.8523924239907</c:v>
                </c:pt>
                <c:pt idx="8">
                  <c:v>139.1504247660187</c:v>
                </c:pt>
                <c:pt idx="9">
                  <c:v>139.3668588359085</c:v>
                </c:pt>
                <c:pt idx="10">
                  <c:v>140.2541723431356</c:v>
                </c:pt>
                <c:pt idx="11">
                  <c:v>140.62600598105993</c:v>
                </c:pt>
                <c:pt idx="12">
                  <c:v>141.34450130143435</c:v>
                </c:pt>
                <c:pt idx="13">
                  <c:v>142.56475161987038</c:v>
                </c:pt>
                <c:pt idx="14">
                  <c:v>145.04376142216313</c:v>
                </c:pt>
                <c:pt idx="15">
                  <c:v>147.78288032342024</c:v>
                </c:pt>
                <c:pt idx="16">
                  <c:v>144.0109020592667</c:v>
                </c:pt>
                <c:pt idx="17">
                  <c:v>137.4374917127072</c:v>
                </c:pt>
                <c:pt idx="18">
                  <c:v>136.59248417880463</c:v>
                </c:pt>
                <c:pt idx="19">
                  <c:v>139.40545956805627</c:v>
                </c:pt>
                <c:pt idx="20">
                  <c:v>143.97804821697642</c:v>
                </c:pt>
                <c:pt idx="21">
                  <c:v>143.01836062280265</c:v>
                </c:pt>
                <c:pt idx="22">
                  <c:v>141.09923756906076</c:v>
                </c:pt>
                <c:pt idx="23">
                  <c:v>139.66123857358113</c:v>
                </c:pt>
                <c:pt idx="24">
                  <c:v>139.45832245102966</c:v>
                </c:pt>
                <c:pt idx="25">
                  <c:v>143.90401506780512</c:v>
                </c:pt>
                <c:pt idx="26">
                  <c:v>144.60951180311403</c:v>
                </c:pt>
                <c:pt idx="27">
                  <c:v>141.27323656454047</c:v>
                </c:pt>
                <c:pt idx="28">
                  <c:v>137.95112506278252</c:v>
                </c:pt>
                <c:pt idx="29">
                  <c:v>139.2599367152185</c:v>
                </c:pt>
                <c:pt idx="30">
                  <c:v>139.622535</c:v>
                </c:pt>
                <c:pt idx="31">
                  <c:v>141.62552200000002</c:v>
                </c:pt>
                <c:pt idx="32">
                  <c:v>142.332028</c:v>
                </c:pt>
                <c:pt idx="33">
                  <c:v>138.763945</c:v>
                </c:pt>
                <c:pt idx="34">
                  <c:v>137.296061</c:v>
                </c:pt>
                <c:pt idx="35">
                  <c:v>138.766031</c:v>
                </c:pt>
                <c:pt idx="36">
                  <c:v>138.106687</c:v>
                </c:pt>
                <c:pt idx="37">
                  <c:v>136.65356</c:v>
                </c:pt>
                <c:pt idx="38">
                  <c:v>136.03000400000002</c:v>
                </c:pt>
                <c:pt idx="39">
                  <c:v>135.86773699999998</c:v>
                </c:pt>
                <c:pt idx="40">
                  <c:v>136.103889</c:v>
                </c:pt>
                <c:pt idx="41">
                  <c:v>135.413598</c:v>
                </c:pt>
                <c:pt idx="42">
                  <c:v>136.00770251585504</c:v>
                </c:pt>
                <c:pt idx="43">
                  <c:v>133.61397856642014</c:v>
                </c:pt>
                <c:pt idx="44">
                  <c:v>133.07131880571035</c:v>
                </c:pt>
                <c:pt idx="45">
                  <c:v>131.0819765451586</c:v>
                </c:pt>
                <c:pt idx="46">
                  <c:v>127.17997624801116</c:v>
                </c:pt>
                <c:pt idx="47">
                  <c:v>122.37</c:v>
                </c:pt>
                <c:pt idx="48">
                  <c:v>115.85</c:v>
                </c:pt>
                <c:pt idx="49">
                  <c:v>114.60482432705925</c:v>
                </c:pt>
                <c:pt idx="50">
                  <c:v>118.21098075553682</c:v>
                </c:pt>
                <c:pt idx="51">
                  <c:v>119.09091328262988</c:v>
                </c:pt>
                <c:pt idx="52">
                  <c:v>120.9674548009347</c:v>
                </c:pt>
                <c:pt idx="53">
                  <c:v>121.24244809918015</c:v>
                </c:pt>
                <c:pt idx="54">
                  <c:v>118.73215718132138</c:v>
                </c:pt>
                <c:pt idx="55">
                  <c:v>111.70248786533506</c:v>
                </c:pt>
                <c:pt idx="56">
                  <c:v>109.81140500000002</c:v>
                </c:pt>
                <c:pt idx="57">
                  <c:v>110.77926596111021</c:v>
                </c:pt>
                <c:pt idx="58">
                  <c:v>110.12</c:v>
                </c:pt>
                <c:pt idx="59">
                  <c:v>107.76825000000002</c:v>
                </c:pt>
                <c:pt idx="60">
                  <c:v>102.52259600000002</c:v>
                </c:pt>
                <c:pt idx="61">
                  <c:v>101.020909</c:v>
                </c:pt>
                <c:pt idx="62">
                  <c:v>102.399034</c:v>
                </c:pt>
                <c:pt idx="63">
                  <c:v>106.943421</c:v>
                </c:pt>
                <c:pt idx="64">
                  <c:v>109.07089400000002</c:v>
                </c:pt>
                <c:pt idx="65">
                  <c:v>111.856993</c:v>
                </c:pt>
                <c:pt idx="66">
                  <c:v>112.65084500000002</c:v>
                </c:pt>
                <c:pt idx="67">
                  <c:v>110.68451</c:v>
                </c:pt>
                <c:pt idx="68">
                  <c:v>113.23174</c:v>
                </c:pt>
                <c:pt idx="69">
                  <c:v>115.64206800000001</c:v>
                </c:pt>
                <c:pt idx="70">
                  <c:v>118.36027900000002</c:v>
                </c:pt>
                <c:pt idx="71">
                  <c:v>117.16027500000001</c:v>
                </c:pt>
              </c:numCache>
            </c:numRef>
          </c:val>
          <c:smooth val="0"/>
        </c:ser>
        <c:marker val="1"/>
        <c:axId val="32739965"/>
        <c:axId val="26224230"/>
      </c:lineChart>
      <c:dateAx>
        <c:axId val="3273996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22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3996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0495"/>
          <c:w val="0.13075"/>
          <c:h val="0.1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542925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48482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42576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7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35718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1219200</xdr:colOff>
      <xdr:row>52</xdr:row>
      <xdr:rowOff>66675</xdr:rowOff>
    </xdr:from>
    <xdr:to>
      <xdr:col>23</xdr:col>
      <xdr:colOff>685800</xdr:colOff>
      <xdr:row>82</xdr:row>
      <xdr:rowOff>57150</xdr:rowOff>
    </xdr:to>
    <xdr:graphicFrame>
      <xdr:nvGraphicFramePr>
        <xdr:cNvPr id="1" name="Chart 1"/>
        <xdr:cNvGraphicFramePr/>
      </xdr:nvGraphicFramePr>
      <xdr:xfrm>
        <a:off x="1219200" y="9610725"/>
        <a:ext cx="7486650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83</xdr:row>
      <xdr:rowOff>114300</xdr:rowOff>
    </xdr:from>
    <xdr:to>
      <xdr:col>23</xdr:col>
      <xdr:colOff>695325</xdr:colOff>
      <xdr:row>112</xdr:row>
      <xdr:rowOff>66675</xdr:rowOff>
    </xdr:to>
    <xdr:graphicFrame>
      <xdr:nvGraphicFramePr>
        <xdr:cNvPr id="2" name="Chart 3"/>
        <xdr:cNvGraphicFramePr/>
      </xdr:nvGraphicFramePr>
      <xdr:xfrm>
        <a:off x="1276350" y="14954250"/>
        <a:ext cx="743902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7" t="s">
        <v>61</v>
      </c>
    </row>
    <row r="2" ht="12.75">
      <c r="B2" s="18" t="s">
        <v>62</v>
      </c>
    </row>
    <row r="3" ht="12.75">
      <c r="B3" t="s">
        <v>63</v>
      </c>
    </row>
    <row r="4" ht="12.75">
      <c r="B4" t="s">
        <v>64</v>
      </c>
    </row>
    <row r="6" ht="12.75">
      <c r="B6" t="s">
        <v>65</v>
      </c>
    </row>
    <row r="7" ht="12.75">
      <c r="B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</cols>
  <sheetData>
    <row r="1" spans="1:2" ht="20.25">
      <c r="A1" s="218" t="s">
        <v>292</v>
      </c>
      <c r="B1" s="219"/>
    </row>
    <row r="2" spans="1:2" ht="15">
      <c r="A2" s="220" t="s">
        <v>294</v>
      </c>
      <c r="B2" s="221" t="s">
        <v>293</v>
      </c>
    </row>
    <row r="3" spans="1:2" ht="15">
      <c r="A3" s="220" t="s">
        <v>295</v>
      </c>
      <c r="B3" s="221" t="s">
        <v>310</v>
      </c>
    </row>
    <row r="4" spans="1:2" ht="15">
      <c r="A4" s="220" t="s">
        <v>296</v>
      </c>
      <c r="B4" s="221" t="s">
        <v>311</v>
      </c>
    </row>
    <row r="5" spans="1:2" ht="15">
      <c r="A5" s="220" t="s">
        <v>297</v>
      </c>
      <c r="B5" s="221" t="s">
        <v>312</v>
      </c>
    </row>
    <row r="6" spans="1:2" ht="15">
      <c r="A6" s="220" t="s">
        <v>298</v>
      </c>
      <c r="B6" s="221" t="s">
        <v>313</v>
      </c>
    </row>
    <row r="7" spans="1:2" ht="15">
      <c r="A7" s="220" t="s">
        <v>299</v>
      </c>
      <c r="B7" s="221" t="s">
        <v>302</v>
      </c>
    </row>
    <row r="8" spans="1:2" ht="15">
      <c r="A8" s="220" t="s">
        <v>300</v>
      </c>
      <c r="B8" s="221" t="s">
        <v>303</v>
      </c>
    </row>
    <row r="9" spans="1:2" ht="15">
      <c r="A9" s="220" t="s">
        <v>301</v>
      </c>
      <c r="B9" s="221" t="s">
        <v>304</v>
      </c>
    </row>
    <row r="10" ht="15">
      <c r="A10" s="220"/>
    </row>
    <row r="11" ht="15">
      <c r="A11" s="220"/>
    </row>
    <row r="12" ht="15">
      <c r="A12" s="220"/>
    </row>
    <row r="13" ht="15">
      <c r="A13" s="220"/>
    </row>
    <row r="14" ht="15">
      <c r="A14" s="220"/>
    </row>
    <row r="15" ht="15">
      <c r="A15" s="220"/>
    </row>
    <row r="16" ht="15">
      <c r="A16" s="220"/>
    </row>
    <row r="17" ht="15">
      <c r="A17" s="220"/>
    </row>
    <row r="18" ht="15">
      <c r="A18" s="220"/>
    </row>
    <row r="19" ht="15">
      <c r="A19" s="220"/>
    </row>
    <row r="20" ht="15">
      <c r="A20" s="220"/>
    </row>
    <row r="21" ht="15">
      <c r="A21" s="220"/>
    </row>
    <row r="22" ht="15">
      <c r="A22" s="220"/>
    </row>
    <row r="23" ht="15">
      <c r="A23" s="220"/>
    </row>
    <row r="24" ht="15">
      <c r="A24" s="220"/>
    </row>
    <row r="25" ht="15">
      <c r="A25" s="220"/>
    </row>
    <row r="26" ht="15">
      <c r="A26" s="220"/>
    </row>
    <row r="27" ht="15">
      <c r="A27" s="220"/>
    </row>
  </sheetData>
  <sheetProtection/>
  <hyperlinks>
    <hyperlink ref="A2" location="'T10.1 '!A1" display="Table 10.1"/>
    <hyperlink ref="A3" location="'T10.2-10.3'!A1" display="Table 10.2"/>
    <hyperlink ref="A4" location="'T10.2-10.3'!A1" display="Table 10.3"/>
    <hyperlink ref="A5" location="'T10.4-10.5'!A1" display="Table 10.4"/>
    <hyperlink ref="A6" location="'T10.4-10.5'!A1" display="Table 10.5"/>
    <hyperlink ref="A7" location="T10.6!A1" display="Table 10.6"/>
    <hyperlink ref="A8" location="'T10.7-10.8'!A1" display="Table 10.7"/>
    <hyperlink ref="A9" location="'T10.7-10.8'!A1" display="Table 10.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75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27" sqref="P27"/>
    </sheetView>
  </sheetViews>
  <sheetFormatPr defaultColWidth="9.140625" defaultRowHeight="12.75"/>
  <cols>
    <col min="1" max="1" width="53.57421875" style="3" customWidth="1"/>
    <col min="2" max="2" width="6.7109375" style="3" hidden="1" customWidth="1"/>
    <col min="3" max="5" width="8.7109375" style="3" hidden="1" customWidth="1"/>
    <col min="6" max="6" width="6.7109375" style="3" hidden="1" customWidth="1"/>
    <col min="7" max="7" width="7.7109375" style="3" hidden="1" customWidth="1"/>
    <col min="8" max="8" width="8.28125" style="3" customWidth="1"/>
    <col min="9" max="9" width="2.00390625" style="3" customWidth="1"/>
    <col min="10" max="10" width="8.8515625" style="3" customWidth="1"/>
    <col min="11" max="12" width="8.7109375" style="3" customWidth="1"/>
    <col min="13" max="14" width="9.57421875" style="3" customWidth="1"/>
    <col min="15" max="15" width="9.28125" style="3" bestFit="1" customWidth="1"/>
    <col min="16" max="19" width="9.140625" style="3" customWidth="1"/>
    <col min="20" max="20" width="9.28125" style="3" bestFit="1" customWidth="1"/>
    <col min="21" max="21" width="9.140625" style="3" customWidth="1"/>
    <col min="22" max="22" width="9.8515625" style="3" bestFit="1" customWidth="1"/>
    <col min="23" max="23" width="9.7109375" style="3" bestFit="1" customWidth="1"/>
    <col min="24" max="24" width="10.421875" style="3" bestFit="1" customWidth="1"/>
    <col min="25" max="25" width="9.140625" style="3" customWidth="1"/>
    <col min="26" max="26" width="10.7109375" style="3" customWidth="1"/>
    <col min="27" max="16384" width="9.140625" style="3" customWidth="1"/>
  </cols>
  <sheetData>
    <row r="1" spans="1:14" ht="16.5">
      <c r="A1" s="114" t="s">
        <v>191</v>
      </c>
      <c r="B1" s="11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8" s="4" customFormat="1" ht="16.5">
      <c r="A2" s="115" t="s">
        <v>167</v>
      </c>
      <c r="B2" s="115"/>
      <c r="C2" s="5"/>
      <c r="D2" s="5"/>
      <c r="E2" s="5"/>
      <c r="F2" s="5"/>
      <c r="G2" s="5"/>
      <c r="N2" s="5"/>
      <c r="O2" s="79"/>
      <c r="P2" s="79"/>
      <c r="Q2" s="79"/>
      <c r="R2" s="79"/>
    </row>
    <row r="3" spans="1:14" ht="5.25" customHeight="1">
      <c r="A3" s="65"/>
      <c r="B3" s="65"/>
      <c r="C3" s="65"/>
      <c r="D3" s="66"/>
      <c r="E3" s="66"/>
      <c r="F3" s="67"/>
      <c r="G3" s="64"/>
      <c r="H3" s="64"/>
      <c r="I3" s="64"/>
      <c r="J3" s="64"/>
      <c r="K3" s="64"/>
      <c r="L3" s="64"/>
      <c r="M3" s="64"/>
      <c r="N3" s="64"/>
    </row>
    <row r="4" spans="1:19" ht="15.75">
      <c r="A4" s="16" t="s">
        <v>207</v>
      </c>
      <c r="B4" s="16"/>
      <c r="C4" s="144">
        <v>2000</v>
      </c>
      <c r="D4" s="144">
        <v>2001</v>
      </c>
      <c r="E4" s="144">
        <v>2002</v>
      </c>
      <c r="F4" s="144">
        <v>2003</v>
      </c>
      <c r="G4" s="144">
        <v>2004</v>
      </c>
      <c r="H4" s="144">
        <v>2005</v>
      </c>
      <c r="I4" s="144"/>
      <c r="J4" s="144">
        <v>2006</v>
      </c>
      <c r="K4" s="144">
        <v>2007</v>
      </c>
      <c r="L4" s="145">
        <v>2008</v>
      </c>
      <c r="M4" s="144">
        <v>2009</v>
      </c>
      <c r="N4" s="144">
        <v>2010</v>
      </c>
      <c r="O4" s="144">
        <v>2011</v>
      </c>
      <c r="P4" s="144">
        <v>2012</v>
      </c>
      <c r="Q4" s="144">
        <v>2013</v>
      </c>
      <c r="R4" s="144">
        <v>2014</v>
      </c>
      <c r="S4" s="144">
        <v>2015</v>
      </c>
    </row>
    <row r="5" spans="1:19" ht="15.75" customHeight="1">
      <c r="A5" s="68"/>
      <c r="B5" s="68"/>
      <c r="C5" s="146" t="s">
        <v>114</v>
      </c>
      <c r="D5" s="146" t="s">
        <v>245</v>
      </c>
      <c r="E5" s="146" t="s">
        <v>115</v>
      </c>
      <c r="F5" s="146" t="s">
        <v>117</v>
      </c>
      <c r="G5" s="146" t="s">
        <v>128</v>
      </c>
      <c r="H5" s="146" t="s">
        <v>146</v>
      </c>
      <c r="I5" s="146"/>
      <c r="J5" s="146" t="s">
        <v>150</v>
      </c>
      <c r="K5" s="146" t="s">
        <v>158</v>
      </c>
      <c r="L5" s="148" t="s">
        <v>172</v>
      </c>
      <c r="M5" s="146" t="s">
        <v>190</v>
      </c>
      <c r="N5" s="146" t="s">
        <v>206</v>
      </c>
      <c r="O5" s="146" t="s">
        <v>209</v>
      </c>
      <c r="P5" s="146" t="s">
        <v>246</v>
      </c>
      <c r="Q5" s="146" t="s">
        <v>275</v>
      </c>
      <c r="R5" s="146" t="s">
        <v>290</v>
      </c>
      <c r="S5" s="146" t="s">
        <v>306</v>
      </c>
    </row>
    <row r="6" spans="1:19" ht="15.75">
      <c r="A6" s="2" t="s">
        <v>121</v>
      </c>
      <c r="B6" s="2"/>
      <c r="C6" s="4"/>
      <c r="D6" s="4"/>
      <c r="E6" s="4"/>
      <c r="F6" s="4"/>
      <c r="G6" s="69"/>
      <c r="H6" s="4"/>
      <c r="I6" s="4"/>
      <c r="J6" s="4"/>
      <c r="K6" s="69"/>
      <c r="L6" s="69"/>
      <c r="M6" s="69"/>
      <c r="N6" s="69"/>
      <c r="O6" s="69"/>
      <c r="S6" s="69" t="s">
        <v>58</v>
      </c>
    </row>
    <row r="7" spans="1:14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2" t="s">
        <v>250</v>
      </c>
      <c r="B8" s="195">
        <v>13</v>
      </c>
      <c r="C8" s="4" t="s">
        <v>68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customHeight="1">
      <c r="A9" s="70" t="s">
        <v>160</v>
      </c>
      <c r="B9" s="7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9" ht="18">
      <c r="A10" s="71" t="s">
        <v>252</v>
      </c>
      <c r="B10" s="71"/>
      <c r="C10" s="27">
        <v>38.02695744680851</v>
      </c>
      <c r="D10" s="10">
        <v>3</v>
      </c>
      <c r="E10" s="10">
        <v>43</v>
      </c>
      <c r="F10" s="4">
        <v>73</v>
      </c>
      <c r="G10" s="4">
        <v>70</v>
      </c>
      <c r="H10" s="7">
        <v>95</v>
      </c>
      <c r="I10" s="7"/>
      <c r="J10" s="7">
        <v>146</v>
      </c>
      <c r="K10" s="7">
        <v>132</v>
      </c>
      <c r="L10" s="7">
        <v>166</v>
      </c>
      <c r="M10" s="7">
        <v>258</v>
      </c>
      <c r="N10" s="7">
        <v>207</v>
      </c>
      <c r="O10" s="7">
        <v>45</v>
      </c>
      <c r="P10" s="7">
        <v>47</v>
      </c>
      <c r="Q10" s="7">
        <v>101</v>
      </c>
      <c r="R10" s="7">
        <v>76</v>
      </c>
      <c r="S10" s="7">
        <f>556-SUM(S11:S12)-141</f>
        <v>184</v>
      </c>
    </row>
    <row r="11" spans="1:19" ht="15">
      <c r="A11" s="71" t="s">
        <v>204</v>
      </c>
      <c r="B11" s="71"/>
      <c r="C11" s="8" t="s">
        <v>44</v>
      </c>
      <c r="D11" s="186">
        <v>0</v>
      </c>
      <c r="E11" s="186">
        <v>0</v>
      </c>
      <c r="F11" s="186">
        <v>0</v>
      </c>
      <c r="G11" s="186">
        <v>0</v>
      </c>
      <c r="H11" s="186">
        <v>0</v>
      </c>
      <c r="I11" s="186"/>
      <c r="J11" s="186">
        <v>0</v>
      </c>
      <c r="K11" s="186">
        <v>0</v>
      </c>
      <c r="L11" s="7">
        <v>22</v>
      </c>
      <c r="M11" s="7">
        <v>30</v>
      </c>
      <c r="N11" s="7">
        <v>30</v>
      </c>
      <c r="O11" s="7">
        <v>152</v>
      </c>
      <c r="P11" s="7">
        <v>242</v>
      </c>
      <c r="Q11" s="7">
        <v>193</v>
      </c>
      <c r="R11" s="7">
        <v>232</v>
      </c>
      <c r="S11" s="7">
        <v>217</v>
      </c>
    </row>
    <row r="12" spans="1:19" ht="18">
      <c r="A12" s="71" t="s">
        <v>254</v>
      </c>
      <c r="B12" s="71"/>
      <c r="C12" s="14">
        <v>1</v>
      </c>
      <c r="D12" s="186">
        <v>0</v>
      </c>
      <c r="E12" s="186">
        <v>0</v>
      </c>
      <c r="F12" s="186">
        <v>0</v>
      </c>
      <c r="G12" s="186">
        <v>0</v>
      </c>
      <c r="H12" s="186">
        <v>0</v>
      </c>
      <c r="I12" s="186"/>
      <c r="J12" s="186">
        <v>0</v>
      </c>
      <c r="K12" s="186">
        <v>0</v>
      </c>
      <c r="L12" s="186">
        <v>30</v>
      </c>
      <c r="M12" s="186">
        <v>31</v>
      </c>
      <c r="N12" s="186">
        <v>29</v>
      </c>
      <c r="O12" s="186">
        <v>18</v>
      </c>
      <c r="P12" s="186">
        <v>12</v>
      </c>
      <c r="Q12" s="186">
        <v>10</v>
      </c>
      <c r="R12" s="186">
        <v>8</v>
      </c>
      <c r="S12" s="186">
        <v>14</v>
      </c>
    </row>
    <row r="13" spans="1:19" ht="15">
      <c r="A13" s="72" t="s">
        <v>69</v>
      </c>
      <c r="B13" s="72"/>
      <c r="C13" s="27">
        <v>39.02695744680851</v>
      </c>
      <c r="D13" s="22">
        <v>3</v>
      </c>
      <c r="E13" s="14">
        <v>43</v>
      </c>
      <c r="F13" s="4">
        <v>73</v>
      </c>
      <c r="G13" s="4">
        <v>70</v>
      </c>
      <c r="H13" s="7">
        <v>95</v>
      </c>
      <c r="I13" s="7"/>
      <c r="J13" s="7">
        <v>146</v>
      </c>
      <c r="K13" s="7">
        <v>132</v>
      </c>
      <c r="L13" s="194">
        <v>218</v>
      </c>
      <c r="M13" s="7">
        <v>319</v>
      </c>
      <c r="N13" s="7">
        <v>266</v>
      </c>
      <c r="O13" s="7">
        <v>215</v>
      </c>
      <c r="P13" s="7">
        <v>301</v>
      </c>
      <c r="Q13" s="7">
        <v>304</v>
      </c>
      <c r="R13" s="7">
        <v>316</v>
      </c>
      <c r="S13" s="7">
        <f>SUM(S10:S12)</f>
        <v>415</v>
      </c>
    </row>
    <row r="14" spans="1:19" ht="17.25" customHeight="1">
      <c r="A14" s="70" t="s">
        <v>251</v>
      </c>
      <c r="B14" s="70"/>
      <c r="C14" s="4"/>
      <c r="D14" s="7"/>
      <c r="E14" s="4"/>
      <c r="F14" s="4"/>
      <c r="G14" s="4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5">
      <c r="A15" s="71" t="s">
        <v>6</v>
      </c>
      <c r="B15" s="71"/>
      <c r="C15" s="14">
        <v>57.016999999999996</v>
      </c>
      <c r="D15" s="10">
        <v>45</v>
      </c>
      <c r="E15" s="10">
        <v>63</v>
      </c>
      <c r="F15" s="4">
        <v>76</v>
      </c>
      <c r="G15" s="7">
        <v>80</v>
      </c>
      <c r="H15" s="7">
        <v>67</v>
      </c>
      <c r="I15" s="7"/>
      <c r="J15" s="7">
        <v>92</v>
      </c>
      <c r="K15" s="7">
        <v>88</v>
      </c>
      <c r="L15" s="7">
        <v>73</v>
      </c>
      <c r="M15" s="7">
        <v>75</v>
      </c>
      <c r="N15" s="7">
        <v>101</v>
      </c>
      <c r="O15" s="7">
        <v>69</v>
      </c>
      <c r="P15" s="7">
        <v>75</v>
      </c>
      <c r="Q15" s="7">
        <v>73</v>
      </c>
      <c r="R15" s="7">
        <v>78</v>
      </c>
      <c r="S15" s="7">
        <v>79</v>
      </c>
    </row>
    <row r="16" spans="1:19" ht="18">
      <c r="A16" s="71" t="s">
        <v>253</v>
      </c>
      <c r="B16" s="71"/>
      <c r="C16" s="14">
        <v>45.314042553191484</v>
      </c>
      <c r="D16" s="10">
        <v>78</v>
      </c>
      <c r="E16" s="10">
        <v>114</v>
      </c>
      <c r="F16" s="4">
        <v>123</v>
      </c>
      <c r="G16" s="4">
        <v>153</v>
      </c>
      <c r="H16" s="7">
        <v>126</v>
      </c>
      <c r="I16" s="7"/>
      <c r="J16" s="7">
        <v>140</v>
      </c>
      <c r="K16" s="7">
        <v>140</v>
      </c>
      <c r="L16" s="194">
        <v>114</v>
      </c>
      <c r="M16" s="7">
        <v>111</v>
      </c>
      <c r="N16" s="7">
        <v>105</v>
      </c>
      <c r="O16" s="7">
        <v>85</v>
      </c>
      <c r="P16" s="7">
        <v>77</v>
      </c>
      <c r="Q16" s="7">
        <v>85</v>
      </c>
      <c r="R16" s="7">
        <v>71</v>
      </c>
      <c r="S16" s="7">
        <v>72</v>
      </c>
    </row>
    <row r="17" spans="1:19" ht="15">
      <c r="A17" s="71" t="s">
        <v>5</v>
      </c>
      <c r="B17" s="71"/>
      <c r="C17" s="29" t="s">
        <v>47</v>
      </c>
      <c r="D17" s="186">
        <v>0</v>
      </c>
      <c r="E17" s="186">
        <v>0</v>
      </c>
      <c r="F17" s="196">
        <v>0</v>
      </c>
      <c r="G17" s="26">
        <v>0</v>
      </c>
      <c r="H17" s="26">
        <v>0</v>
      </c>
      <c r="I17" s="26"/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7">
        <v>32</v>
      </c>
      <c r="Q17" s="7">
        <v>21</v>
      </c>
      <c r="R17" s="7">
        <v>18</v>
      </c>
      <c r="S17" s="7">
        <v>18</v>
      </c>
    </row>
    <row r="18" spans="1:19" ht="15">
      <c r="A18" s="71" t="s">
        <v>93</v>
      </c>
      <c r="B18" s="71"/>
      <c r="C18" s="8">
        <v>25</v>
      </c>
      <c r="D18" s="10">
        <v>26</v>
      </c>
      <c r="E18" s="10">
        <v>26</v>
      </c>
      <c r="F18" s="4">
        <v>27</v>
      </c>
      <c r="G18" s="4">
        <v>22</v>
      </c>
      <c r="H18" s="7">
        <v>25</v>
      </c>
      <c r="I18" s="7"/>
      <c r="J18" s="7">
        <v>28</v>
      </c>
      <c r="K18" s="7">
        <v>35</v>
      </c>
      <c r="L18" s="7">
        <v>32</v>
      </c>
      <c r="M18" s="7">
        <v>32</v>
      </c>
      <c r="N18" s="7">
        <v>36</v>
      </c>
      <c r="O18" s="7">
        <v>54</v>
      </c>
      <c r="P18" s="7">
        <v>57</v>
      </c>
      <c r="Q18" s="7">
        <v>59</v>
      </c>
      <c r="R18" s="7">
        <v>68</v>
      </c>
      <c r="S18" s="7">
        <v>80</v>
      </c>
    </row>
    <row r="19" spans="1:19" ht="15">
      <c r="A19" s="72" t="s">
        <v>69</v>
      </c>
      <c r="B19" s="72"/>
      <c r="C19" s="30">
        <f>SUM(C15:C18)</f>
        <v>127.33104255319148</v>
      </c>
      <c r="D19" s="10">
        <v>149</v>
      </c>
      <c r="E19" s="28">
        <v>203</v>
      </c>
      <c r="F19" s="4">
        <v>226</v>
      </c>
      <c r="G19" s="4">
        <v>255</v>
      </c>
      <c r="H19" s="7">
        <v>218</v>
      </c>
      <c r="I19" s="7"/>
      <c r="J19" s="7">
        <v>260</v>
      </c>
      <c r="K19" s="7">
        <v>263</v>
      </c>
      <c r="L19" s="7">
        <v>219</v>
      </c>
      <c r="M19" s="7">
        <v>218</v>
      </c>
      <c r="N19" s="7">
        <v>242</v>
      </c>
      <c r="O19" s="7">
        <v>208</v>
      </c>
      <c r="P19" s="7">
        <v>241</v>
      </c>
      <c r="Q19" s="7">
        <v>238</v>
      </c>
      <c r="R19" s="7">
        <v>235</v>
      </c>
      <c r="S19" s="7">
        <f>SUM(S15:S18)</f>
        <v>249</v>
      </c>
    </row>
    <row r="20" spans="1:19" s="1" customFormat="1" ht="15" customHeight="1">
      <c r="A20" s="2" t="s">
        <v>122</v>
      </c>
      <c r="B20" s="2"/>
      <c r="C20" s="21">
        <v>166.358</v>
      </c>
      <c r="D20" s="183">
        <f>SUM(D13,D19)</f>
        <v>152</v>
      </c>
      <c r="E20" s="138">
        <f>SUM(E13,E19)</f>
        <v>246</v>
      </c>
      <c r="F20" s="184">
        <f aca="true" t="shared" si="0" ref="F20:M20">SUM(F13,F19)</f>
        <v>299</v>
      </c>
      <c r="G20" s="184">
        <f t="shared" si="0"/>
        <v>325</v>
      </c>
      <c r="H20" s="185">
        <f t="shared" si="0"/>
        <v>313</v>
      </c>
      <c r="I20" s="185"/>
      <c r="J20" s="185">
        <f t="shared" si="0"/>
        <v>406</v>
      </c>
      <c r="K20" s="185">
        <f t="shared" si="0"/>
        <v>395</v>
      </c>
      <c r="L20" s="185">
        <f t="shared" si="0"/>
        <v>437</v>
      </c>
      <c r="M20" s="185">
        <f t="shared" si="0"/>
        <v>537</v>
      </c>
      <c r="N20" s="185">
        <f aca="true" t="shared" si="1" ref="N20:S20">SUM(N13,N19)</f>
        <v>508</v>
      </c>
      <c r="O20" s="185">
        <f t="shared" si="1"/>
        <v>423</v>
      </c>
      <c r="P20" s="185">
        <f t="shared" si="1"/>
        <v>542</v>
      </c>
      <c r="Q20" s="185">
        <f t="shared" si="1"/>
        <v>542</v>
      </c>
      <c r="R20" s="185">
        <f t="shared" si="1"/>
        <v>551</v>
      </c>
      <c r="S20" s="185">
        <f t="shared" si="1"/>
        <v>664</v>
      </c>
    </row>
    <row r="21" spans="1:19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7"/>
      <c r="M21" s="7"/>
      <c r="N21" s="7"/>
      <c r="S21" s="189"/>
    </row>
    <row r="22" spans="1:19" ht="18.75">
      <c r="A22" s="2" t="s">
        <v>205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  <c r="N22" s="7"/>
      <c r="S22" s="189"/>
    </row>
    <row r="23" spans="1:19" ht="15">
      <c r="A23" s="4" t="s">
        <v>7</v>
      </c>
      <c r="B23" s="4"/>
      <c r="C23" s="4">
        <v>15</v>
      </c>
      <c r="D23" s="9">
        <v>19</v>
      </c>
      <c r="E23" s="9">
        <v>24</v>
      </c>
      <c r="F23" s="4">
        <v>24</v>
      </c>
      <c r="G23" s="4">
        <v>22</v>
      </c>
      <c r="H23" s="7">
        <v>60</v>
      </c>
      <c r="I23" s="7"/>
      <c r="J23" s="7">
        <v>34</v>
      </c>
      <c r="K23" s="7">
        <v>28</v>
      </c>
      <c r="L23" s="7">
        <v>26</v>
      </c>
      <c r="M23" s="7">
        <v>26</v>
      </c>
      <c r="N23" s="7">
        <v>25</v>
      </c>
      <c r="O23" s="7">
        <v>27</v>
      </c>
      <c r="P23" s="22">
        <v>23.047</v>
      </c>
      <c r="Q23" s="22">
        <v>21</v>
      </c>
      <c r="R23" s="22">
        <v>34</v>
      </c>
      <c r="S23" s="22">
        <v>38</v>
      </c>
    </row>
    <row r="24" spans="1:19" ht="15">
      <c r="A24" s="4" t="s">
        <v>8</v>
      </c>
      <c r="B24" s="4"/>
      <c r="C24" s="4">
        <v>22</v>
      </c>
      <c r="D24" s="7">
        <v>22</v>
      </c>
      <c r="E24" s="4">
        <v>26</v>
      </c>
      <c r="F24" s="4">
        <v>28</v>
      </c>
      <c r="G24" s="4">
        <v>33</v>
      </c>
      <c r="H24" s="7">
        <v>52</v>
      </c>
      <c r="I24" s="7"/>
      <c r="J24" s="7">
        <v>44</v>
      </c>
      <c r="K24" s="7">
        <v>45</v>
      </c>
      <c r="L24" s="7">
        <v>51</v>
      </c>
      <c r="M24" s="7">
        <v>56</v>
      </c>
      <c r="N24" s="7">
        <v>59</v>
      </c>
      <c r="O24" s="7">
        <v>68</v>
      </c>
      <c r="P24" s="22">
        <v>74</v>
      </c>
      <c r="Q24" s="22">
        <v>86</v>
      </c>
      <c r="R24" s="22">
        <v>107</v>
      </c>
      <c r="S24" s="22">
        <v>123</v>
      </c>
    </row>
    <row r="25" spans="1:27" ht="18">
      <c r="A25" s="4" t="s">
        <v>261</v>
      </c>
      <c r="B25" s="195"/>
      <c r="C25" s="8" t="s">
        <v>47</v>
      </c>
      <c r="D25" s="7">
        <v>9</v>
      </c>
      <c r="E25" s="4">
        <v>14</v>
      </c>
      <c r="F25" s="4">
        <v>13</v>
      </c>
      <c r="G25" s="4">
        <v>13</v>
      </c>
      <c r="H25" s="7">
        <v>12</v>
      </c>
      <c r="I25" s="7"/>
      <c r="J25" s="7">
        <v>17</v>
      </c>
      <c r="K25" s="7">
        <v>9</v>
      </c>
      <c r="L25" s="7">
        <v>12</v>
      </c>
      <c r="M25" s="7">
        <v>12</v>
      </c>
      <c r="N25" s="22">
        <v>11.5</v>
      </c>
      <c r="O25" s="22">
        <v>11</v>
      </c>
      <c r="P25" s="22">
        <v>11.32999993</v>
      </c>
      <c r="Q25" s="22">
        <v>14</v>
      </c>
      <c r="R25" s="22">
        <v>11</v>
      </c>
      <c r="S25" s="22">
        <v>10</v>
      </c>
      <c r="T25" s="139"/>
      <c r="U25" s="139"/>
      <c r="V25" s="139"/>
      <c r="W25" s="139"/>
      <c r="X25" s="139"/>
      <c r="Y25" s="139"/>
      <c r="Z25" s="139"/>
      <c r="AA25" s="139"/>
    </row>
    <row r="26" spans="1:27" ht="18">
      <c r="A26" s="4" t="s">
        <v>262</v>
      </c>
      <c r="B26" s="195"/>
      <c r="C26" s="8" t="s">
        <v>47</v>
      </c>
      <c r="D26" s="7">
        <v>79</v>
      </c>
      <c r="E26" s="4">
        <v>116</v>
      </c>
      <c r="F26" s="4">
        <v>188</v>
      </c>
      <c r="G26" s="4">
        <v>180</v>
      </c>
      <c r="H26" s="7">
        <v>542</v>
      </c>
      <c r="I26" s="7"/>
      <c r="J26" s="7">
        <v>820</v>
      </c>
      <c r="K26" s="7">
        <v>929</v>
      </c>
      <c r="L26" s="7">
        <v>831</v>
      </c>
      <c r="M26" s="22">
        <v>807</v>
      </c>
      <c r="N26" s="22">
        <v>749</v>
      </c>
      <c r="O26" s="22">
        <v>777</v>
      </c>
      <c r="P26" s="22">
        <v>783</v>
      </c>
      <c r="Q26" s="22">
        <v>803</v>
      </c>
      <c r="R26" s="22">
        <v>676</v>
      </c>
      <c r="S26" s="22">
        <v>745</v>
      </c>
      <c r="T26" s="141"/>
      <c r="U26" s="140"/>
      <c r="V26" s="140"/>
      <c r="W26" s="141"/>
      <c r="X26" s="141"/>
      <c r="Y26" s="139"/>
      <c r="Z26" s="142"/>
      <c r="AA26" s="139"/>
    </row>
    <row r="27" spans="1:27" ht="18">
      <c r="A27" s="4" t="s">
        <v>263</v>
      </c>
      <c r="B27" s="4"/>
      <c r="C27" s="8" t="s">
        <v>47</v>
      </c>
      <c r="D27" s="8" t="s">
        <v>47</v>
      </c>
      <c r="E27" s="8" t="s">
        <v>47</v>
      </c>
      <c r="F27" s="8">
        <v>23</v>
      </c>
      <c r="G27" s="8">
        <v>28</v>
      </c>
      <c r="H27" s="9">
        <v>29</v>
      </c>
      <c r="I27" s="9"/>
      <c r="J27" s="9">
        <v>33</v>
      </c>
      <c r="K27" s="9">
        <v>29</v>
      </c>
      <c r="L27" s="9">
        <v>33</v>
      </c>
      <c r="M27" s="9">
        <v>36</v>
      </c>
      <c r="N27" s="9">
        <v>40</v>
      </c>
      <c r="O27" s="9">
        <v>43</v>
      </c>
      <c r="P27" s="10">
        <v>41.16726592</v>
      </c>
      <c r="Q27" s="10">
        <v>38</v>
      </c>
      <c r="R27" s="10">
        <v>36</v>
      </c>
      <c r="S27" s="10">
        <v>32</v>
      </c>
      <c r="T27" s="143"/>
      <c r="U27" s="139"/>
      <c r="V27" s="143"/>
      <c r="W27" s="139"/>
      <c r="X27" s="143"/>
      <c r="Y27" s="139"/>
      <c r="Z27" s="142"/>
      <c r="AA27" s="139"/>
    </row>
    <row r="28" spans="1:27" ht="18">
      <c r="A28" s="74" t="s">
        <v>264</v>
      </c>
      <c r="B28" s="74"/>
      <c r="C28" s="8" t="s">
        <v>47</v>
      </c>
      <c r="D28" s="8" t="s">
        <v>47</v>
      </c>
      <c r="E28" s="8" t="s">
        <v>47</v>
      </c>
      <c r="F28" s="8">
        <v>53</v>
      </c>
      <c r="G28" s="4">
        <v>56</v>
      </c>
      <c r="H28" s="7">
        <v>57</v>
      </c>
      <c r="I28" s="7"/>
      <c r="J28" s="7">
        <v>63</v>
      </c>
      <c r="K28" s="7">
        <v>67</v>
      </c>
      <c r="L28" s="7">
        <v>64</v>
      </c>
      <c r="M28" s="7">
        <v>64</v>
      </c>
      <c r="N28" s="7">
        <v>63</v>
      </c>
      <c r="O28" s="7">
        <v>61</v>
      </c>
      <c r="P28" s="22">
        <v>61.876285</v>
      </c>
      <c r="Q28" s="22">
        <v>50</v>
      </c>
      <c r="R28" s="22">
        <v>51</v>
      </c>
      <c r="S28" s="22">
        <v>53</v>
      </c>
      <c r="T28" s="143"/>
      <c r="U28" s="139"/>
      <c r="V28" s="139"/>
      <c r="W28" s="143"/>
      <c r="X28" s="143"/>
      <c r="Y28" s="139"/>
      <c r="Z28" s="142"/>
      <c r="AA28" s="139"/>
    </row>
    <row r="29" spans="1:27" ht="18">
      <c r="A29" s="74" t="s">
        <v>265</v>
      </c>
      <c r="B29" s="74"/>
      <c r="C29" s="8" t="s">
        <v>47</v>
      </c>
      <c r="D29" s="8" t="s">
        <v>47</v>
      </c>
      <c r="E29" s="8" t="s">
        <v>47</v>
      </c>
      <c r="F29" s="8">
        <v>3</v>
      </c>
      <c r="G29" s="4">
        <v>2</v>
      </c>
      <c r="H29" s="7">
        <v>2</v>
      </c>
      <c r="I29" s="7"/>
      <c r="J29" s="7">
        <v>3</v>
      </c>
      <c r="K29" s="7">
        <v>2</v>
      </c>
      <c r="L29" s="7">
        <v>5</v>
      </c>
      <c r="M29" s="7">
        <v>2</v>
      </c>
      <c r="N29" s="7">
        <v>5</v>
      </c>
      <c r="O29" s="7">
        <v>2</v>
      </c>
      <c r="P29" s="22">
        <v>0.5454213200000001</v>
      </c>
      <c r="Q29" s="22">
        <v>1</v>
      </c>
      <c r="R29" s="22">
        <v>1</v>
      </c>
      <c r="S29" s="22">
        <v>1</v>
      </c>
      <c r="T29" s="143"/>
      <c r="U29" s="139"/>
      <c r="V29" s="139"/>
      <c r="W29" s="143"/>
      <c r="X29" s="143"/>
      <c r="Y29" s="139"/>
      <c r="Z29" s="142"/>
      <c r="AA29" s="139"/>
    </row>
    <row r="30" spans="1:27" ht="18">
      <c r="A30" s="74" t="s">
        <v>266</v>
      </c>
      <c r="B30" s="74"/>
      <c r="C30" s="8" t="s">
        <v>47</v>
      </c>
      <c r="D30" s="8" t="s">
        <v>47</v>
      </c>
      <c r="E30" s="8" t="s">
        <v>47</v>
      </c>
      <c r="F30" s="8">
        <v>71</v>
      </c>
      <c r="G30" s="4">
        <v>116</v>
      </c>
      <c r="H30" s="7">
        <v>110</v>
      </c>
      <c r="I30" s="7"/>
      <c r="J30" s="7">
        <v>35</v>
      </c>
      <c r="K30" s="36">
        <v>1</v>
      </c>
      <c r="S30" s="189"/>
      <c r="T30" s="143"/>
      <c r="U30" s="139"/>
      <c r="V30" s="139"/>
      <c r="W30" s="143"/>
      <c r="X30" s="143"/>
      <c r="Y30" s="139"/>
      <c r="Z30" s="142"/>
      <c r="AA30" s="139"/>
    </row>
    <row r="31" spans="1:27" ht="15">
      <c r="A31" s="74" t="s">
        <v>260</v>
      </c>
      <c r="B31" s="74"/>
      <c r="C31" s="8"/>
      <c r="D31" s="8"/>
      <c r="E31" s="8"/>
      <c r="F31" s="8"/>
      <c r="G31" s="4"/>
      <c r="H31" s="7"/>
      <c r="I31" s="7"/>
      <c r="J31" s="7">
        <v>160</v>
      </c>
      <c r="K31" s="36">
        <v>251</v>
      </c>
      <c r="L31" s="36">
        <v>129</v>
      </c>
      <c r="M31" s="7">
        <v>159</v>
      </c>
      <c r="N31" s="22">
        <v>75.4</v>
      </c>
      <c r="O31" s="7">
        <v>70</v>
      </c>
      <c r="P31" s="7">
        <v>36</v>
      </c>
      <c r="Q31" s="7">
        <v>35</v>
      </c>
      <c r="R31" s="7">
        <v>3</v>
      </c>
      <c r="S31" s="7">
        <v>3</v>
      </c>
      <c r="T31" s="143"/>
      <c r="U31" s="139"/>
      <c r="V31" s="139"/>
      <c r="W31" s="143"/>
      <c r="X31" s="143"/>
      <c r="Y31" s="139"/>
      <c r="Z31" s="142"/>
      <c r="AA31" s="139"/>
    </row>
    <row r="32" spans="1:27" ht="15.75">
      <c r="A32" s="188" t="s">
        <v>268</v>
      </c>
      <c r="B32" s="188"/>
      <c r="C32" s="8"/>
      <c r="D32" s="8"/>
      <c r="E32" s="8"/>
      <c r="F32" s="8" t="s">
        <v>47</v>
      </c>
      <c r="G32" s="8" t="s">
        <v>47</v>
      </c>
      <c r="H32" s="8" t="s">
        <v>47</v>
      </c>
      <c r="I32" s="8"/>
      <c r="J32" s="10">
        <v>163</v>
      </c>
      <c r="K32" s="10">
        <v>173.916</v>
      </c>
      <c r="L32" s="10">
        <v>193.367</v>
      </c>
      <c r="M32" s="10">
        <v>200.506</v>
      </c>
      <c r="N32" s="10">
        <v>187</v>
      </c>
      <c r="O32" s="10">
        <v>188</v>
      </c>
      <c r="P32" s="10">
        <v>193</v>
      </c>
      <c r="Q32" s="10">
        <v>197</v>
      </c>
      <c r="R32" s="10">
        <v>197</v>
      </c>
      <c r="S32" s="10">
        <v>196</v>
      </c>
      <c r="T32" s="143"/>
      <c r="U32" s="139"/>
      <c r="V32" s="139"/>
      <c r="W32" s="143"/>
      <c r="X32" s="143"/>
      <c r="Y32" s="139"/>
      <c r="Z32" s="142"/>
      <c r="AA32" s="139"/>
    </row>
    <row r="33" spans="1:19" ht="18">
      <c r="A33" s="4" t="s">
        <v>164</v>
      </c>
      <c r="B33" s="4"/>
      <c r="C33" s="4">
        <v>75</v>
      </c>
      <c r="D33" s="9">
        <v>107</v>
      </c>
      <c r="E33" s="9">
        <v>148</v>
      </c>
      <c r="F33" s="4">
        <v>71</v>
      </c>
      <c r="G33" s="4">
        <v>82</v>
      </c>
      <c r="H33" s="7">
        <v>129</v>
      </c>
      <c r="I33" s="7"/>
      <c r="J33" s="22">
        <v>13</v>
      </c>
      <c r="K33" s="22">
        <v>84.084</v>
      </c>
      <c r="L33" s="22">
        <v>44.63300000000001</v>
      </c>
      <c r="M33" s="22">
        <v>22.494</v>
      </c>
      <c r="N33" s="22">
        <v>53</v>
      </c>
      <c r="O33" s="22">
        <v>52</v>
      </c>
      <c r="P33" s="22">
        <v>68</v>
      </c>
      <c r="Q33" s="22">
        <v>93</v>
      </c>
      <c r="R33" s="22">
        <v>115</v>
      </c>
      <c r="S33" s="22">
        <v>150</v>
      </c>
    </row>
    <row r="34" spans="1:19" s="1" customFormat="1" ht="15.75">
      <c r="A34" s="2" t="s">
        <v>123</v>
      </c>
      <c r="B34" s="2"/>
      <c r="C34" s="2">
        <v>112</v>
      </c>
      <c r="D34" s="23">
        <v>236</v>
      </c>
      <c r="E34" s="2">
        <v>328</v>
      </c>
      <c r="F34" s="2">
        <v>474</v>
      </c>
      <c r="G34" s="2">
        <v>532</v>
      </c>
      <c r="H34" s="23">
        <v>993</v>
      </c>
      <c r="I34" s="23"/>
      <c r="J34" s="61">
        <v>1214</v>
      </c>
      <c r="K34" s="61">
        <v>1369</v>
      </c>
      <c r="L34" s="61">
        <v>1248</v>
      </c>
      <c r="M34" s="61">
        <v>1216.4</v>
      </c>
      <c r="N34" s="61">
        <v>1192.789</v>
      </c>
      <c r="O34" s="61">
        <v>1229.208</v>
      </c>
      <c r="P34" s="61">
        <v>1291.96597217</v>
      </c>
      <c r="Q34" s="61">
        <v>1336</v>
      </c>
      <c r="R34" s="61">
        <v>1231</v>
      </c>
      <c r="S34" s="61">
        <f>SUM(S23:S33)</f>
        <v>1351</v>
      </c>
    </row>
    <row r="35" spans="1:19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S35" s="189"/>
    </row>
    <row r="36" spans="1:19" ht="15.75">
      <c r="A36" s="2" t="s">
        <v>192</v>
      </c>
      <c r="B36" s="2"/>
      <c r="C36" s="138">
        <f>C20+C34</f>
        <v>278.358</v>
      </c>
      <c r="D36" s="138">
        <f>D20+D34</f>
        <v>388</v>
      </c>
      <c r="E36" s="138">
        <f>E20+E34</f>
        <v>574</v>
      </c>
      <c r="F36" s="138">
        <f aca="true" t="shared" si="2" ref="F36:S36">F20+F34</f>
        <v>773</v>
      </c>
      <c r="G36" s="138">
        <f t="shared" si="2"/>
        <v>857</v>
      </c>
      <c r="H36" s="137">
        <f t="shared" si="2"/>
        <v>1306</v>
      </c>
      <c r="I36" s="137"/>
      <c r="J36" s="137">
        <f t="shared" si="2"/>
        <v>1620</v>
      </c>
      <c r="K36" s="137">
        <f t="shared" si="2"/>
        <v>1764</v>
      </c>
      <c r="L36" s="137">
        <f t="shared" si="2"/>
        <v>1685</v>
      </c>
      <c r="M36" s="137">
        <f t="shared" si="2"/>
        <v>1753.4</v>
      </c>
      <c r="N36" s="137">
        <f t="shared" si="2"/>
        <v>1700.789</v>
      </c>
      <c r="O36" s="137">
        <f t="shared" si="2"/>
        <v>1652.208</v>
      </c>
      <c r="P36" s="137">
        <f t="shared" si="2"/>
        <v>1833.96597217</v>
      </c>
      <c r="Q36" s="137">
        <f t="shared" si="2"/>
        <v>1878</v>
      </c>
      <c r="R36" s="137">
        <f t="shared" si="2"/>
        <v>1782</v>
      </c>
      <c r="S36" s="137">
        <f t="shared" si="2"/>
        <v>2015</v>
      </c>
    </row>
    <row r="37" spans="1:14" ht="7.5" customHeight="1">
      <c r="A37" s="2"/>
      <c r="B37" s="2"/>
      <c r="C37" s="48"/>
      <c r="D37" s="48"/>
      <c r="E37" s="48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8">
      <c r="A38" s="73" t="s">
        <v>161</v>
      </c>
      <c r="B38" s="7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3"/>
    </row>
    <row r="39" spans="1:19" ht="18.75">
      <c r="A39" s="31" t="s">
        <v>162</v>
      </c>
      <c r="B39" s="31"/>
      <c r="C39" s="34">
        <v>101.86</v>
      </c>
      <c r="D39" s="33">
        <v>127</v>
      </c>
      <c r="E39" s="42">
        <v>120.861</v>
      </c>
      <c r="F39" s="42">
        <v>138.264</v>
      </c>
      <c r="G39" s="34">
        <v>177.773</v>
      </c>
      <c r="H39" s="34">
        <v>242.579</v>
      </c>
      <c r="I39" s="34"/>
      <c r="J39" s="34">
        <v>299.117</v>
      </c>
      <c r="K39" s="33">
        <v>285</v>
      </c>
      <c r="L39" s="33">
        <v>345</v>
      </c>
      <c r="M39" s="34">
        <v>310.338</v>
      </c>
      <c r="N39" s="34">
        <v>293</v>
      </c>
      <c r="O39" s="34">
        <v>328.276</v>
      </c>
      <c r="P39" s="34">
        <v>318</v>
      </c>
      <c r="Q39" s="34">
        <v>350</v>
      </c>
      <c r="R39" s="34">
        <v>361.480294</v>
      </c>
      <c r="S39" s="34">
        <v>356.848</v>
      </c>
    </row>
    <row r="40" spans="1:19" ht="18.75">
      <c r="A40" s="31" t="s">
        <v>163</v>
      </c>
      <c r="B40" s="31"/>
      <c r="C40" s="34">
        <v>22.804</v>
      </c>
      <c r="D40" s="33">
        <v>38</v>
      </c>
      <c r="E40" s="42">
        <v>49.244</v>
      </c>
      <c r="F40" s="42">
        <v>84.023</v>
      </c>
      <c r="G40" s="34">
        <v>93.372</v>
      </c>
      <c r="H40" s="34">
        <v>90.987</v>
      </c>
      <c r="I40" s="34"/>
      <c r="J40" s="34">
        <v>149.137</v>
      </c>
      <c r="K40" s="33">
        <v>218</v>
      </c>
      <c r="L40" s="33">
        <v>149</v>
      </c>
      <c r="M40" s="34">
        <v>164</v>
      </c>
      <c r="N40" s="34">
        <v>107</v>
      </c>
      <c r="O40" s="34">
        <v>157.165</v>
      </c>
      <c r="P40" s="34">
        <v>185</v>
      </c>
      <c r="Q40" s="34">
        <v>111</v>
      </c>
      <c r="R40" s="34">
        <v>71.889</v>
      </c>
      <c r="S40" s="34">
        <v>76.456</v>
      </c>
    </row>
    <row r="41" spans="1:19" ht="15">
      <c r="A41" s="73" t="s">
        <v>2</v>
      </c>
      <c r="B41" s="73"/>
      <c r="C41" s="34">
        <v>124.664</v>
      </c>
      <c r="D41" s="33">
        <v>165</v>
      </c>
      <c r="E41" s="42">
        <v>170.105</v>
      </c>
      <c r="F41" s="42">
        <v>222.287</v>
      </c>
      <c r="G41" s="34">
        <v>271.145</v>
      </c>
      <c r="H41" s="34">
        <v>333.56600000000003</v>
      </c>
      <c r="I41" s="34"/>
      <c r="J41" s="34">
        <v>448.254</v>
      </c>
      <c r="K41" s="33">
        <v>503</v>
      </c>
      <c r="L41" s="33">
        <f>SUM(L39:L40)</f>
        <v>494</v>
      </c>
      <c r="M41" s="42">
        <f>SUM(M39:M40)</f>
        <v>474.338</v>
      </c>
      <c r="N41" s="34">
        <v>400.08</v>
      </c>
      <c r="O41" s="34">
        <v>485.44100000000003</v>
      </c>
      <c r="P41" s="34">
        <v>504</v>
      </c>
      <c r="Q41" s="34">
        <v>461</v>
      </c>
      <c r="R41" s="34">
        <v>433</v>
      </c>
      <c r="S41" s="34">
        <v>433.304</v>
      </c>
    </row>
    <row r="42" spans="1:14" ht="7.5" customHeight="1">
      <c r="A42" s="2"/>
      <c r="B42" s="2"/>
      <c r="C42" s="48"/>
      <c r="D42" s="48"/>
      <c r="E42" s="48"/>
      <c r="F42" s="48"/>
      <c r="G42" s="49"/>
      <c r="H42" s="49"/>
      <c r="I42" s="49"/>
      <c r="J42" s="49"/>
      <c r="K42" s="33"/>
      <c r="L42" s="33"/>
      <c r="M42" s="33"/>
      <c r="N42" s="33"/>
    </row>
    <row r="43" spans="1:14" ht="21.75" customHeight="1">
      <c r="A43" s="2" t="s">
        <v>195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4"/>
    </row>
    <row r="44" spans="1:21" ht="18.75" customHeight="1">
      <c r="A44" s="4" t="s">
        <v>249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4"/>
      <c r="U44" s="10"/>
    </row>
    <row r="45" spans="1:21" ht="18.75" customHeight="1">
      <c r="A45" s="4" t="s">
        <v>259</v>
      </c>
      <c r="B45" s="198" t="s">
        <v>270</v>
      </c>
      <c r="C45" s="10">
        <v>30.407070876962994</v>
      </c>
      <c r="D45" s="10" t="s">
        <v>47</v>
      </c>
      <c r="E45" s="10" t="s">
        <v>47</v>
      </c>
      <c r="F45" s="10" t="s">
        <v>47</v>
      </c>
      <c r="G45" s="10" t="s">
        <v>47</v>
      </c>
      <c r="H45" s="10" t="s">
        <v>47</v>
      </c>
      <c r="I45" s="10"/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  <c r="Q45" s="10" t="s">
        <v>47</v>
      </c>
      <c r="R45" s="10" t="s">
        <v>47</v>
      </c>
      <c r="U45" s="10"/>
    </row>
    <row r="46" spans="1:21" ht="15">
      <c r="A46" s="4" t="s">
        <v>193</v>
      </c>
      <c r="B46" s="4"/>
      <c r="C46" s="10" t="s">
        <v>47</v>
      </c>
      <c r="D46" s="11">
        <v>2.409</v>
      </c>
      <c r="E46" s="45">
        <v>4.943</v>
      </c>
      <c r="F46" s="10">
        <v>5.659</v>
      </c>
      <c r="G46" s="10">
        <v>5.668</v>
      </c>
      <c r="H46" s="22">
        <v>3.651</v>
      </c>
      <c r="I46" s="22"/>
      <c r="J46" s="10">
        <v>5.491</v>
      </c>
      <c r="K46" s="10">
        <v>6</v>
      </c>
      <c r="L46" s="10">
        <v>3.502</v>
      </c>
      <c r="M46" s="10">
        <v>4.039</v>
      </c>
      <c r="N46" s="10">
        <v>4</v>
      </c>
      <c r="O46" s="10">
        <v>4.652</v>
      </c>
      <c r="P46" s="10">
        <v>6.471</v>
      </c>
      <c r="Q46" s="10">
        <v>15.72</v>
      </c>
      <c r="R46" s="10">
        <v>16.566</v>
      </c>
      <c r="S46" s="10" t="s">
        <v>47</v>
      </c>
      <c r="U46" s="10"/>
    </row>
    <row r="47" spans="1:21" ht="15">
      <c r="A47" s="4" t="s">
        <v>157</v>
      </c>
      <c r="B47" s="4"/>
      <c r="C47" s="10">
        <v>216.23672104326118</v>
      </c>
      <c r="D47" s="10">
        <v>204.349</v>
      </c>
      <c r="E47" s="46">
        <v>251.253</v>
      </c>
      <c r="F47" s="10">
        <v>248.772</v>
      </c>
      <c r="G47" s="10">
        <v>243.78</v>
      </c>
      <c r="H47" s="22">
        <v>255.513</v>
      </c>
      <c r="I47" s="22"/>
      <c r="J47" s="10">
        <v>251.873</v>
      </c>
      <c r="K47" s="10">
        <v>261</v>
      </c>
      <c r="L47" s="10">
        <v>273.779</v>
      </c>
      <c r="M47" s="10">
        <v>292.57</v>
      </c>
      <c r="N47" s="10">
        <v>317</v>
      </c>
      <c r="O47" s="10">
        <v>256.026</v>
      </c>
      <c r="P47" s="10">
        <v>270.656</v>
      </c>
      <c r="Q47" s="10">
        <v>240.577</v>
      </c>
      <c r="R47" s="10">
        <v>223.158</v>
      </c>
      <c r="S47" s="10" t="s">
        <v>47</v>
      </c>
      <c r="U47" s="10"/>
    </row>
    <row r="48" spans="1:21" ht="15">
      <c r="A48" s="4" t="s">
        <v>9</v>
      </c>
      <c r="B48" s="4"/>
      <c r="C48" s="10">
        <v>44.04187579020771</v>
      </c>
      <c r="D48" s="10">
        <v>45.677</v>
      </c>
      <c r="E48" s="46">
        <v>49.716</v>
      </c>
      <c r="F48" s="10">
        <v>50.249</v>
      </c>
      <c r="G48" s="10">
        <v>52.966</v>
      </c>
      <c r="H48" s="22">
        <v>58.848</v>
      </c>
      <c r="I48" s="22"/>
      <c r="J48" s="10">
        <v>61.024</v>
      </c>
      <c r="K48" s="10">
        <v>65</v>
      </c>
      <c r="L48" s="10">
        <v>67.012</v>
      </c>
      <c r="M48" s="10">
        <v>69.057</v>
      </c>
      <c r="N48" s="10">
        <v>66</v>
      </c>
      <c r="O48" s="10">
        <v>66.122</v>
      </c>
      <c r="P48" s="10">
        <v>72.823</v>
      </c>
      <c r="Q48" s="10">
        <v>68.644</v>
      </c>
      <c r="R48" s="10">
        <v>70.105</v>
      </c>
      <c r="S48" s="10" t="s">
        <v>47</v>
      </c>
      <c r="U48" s="10"/>
    </row>
    <row r="49" spans="1:21" ht="15">
      <c r="A49" s="4" t="s">
        <v>10</v>
      </c>
      <c r="B49" s="4"/>
      <c r="C49" s="10">
        <v>-21.17928554976214</v>
      </c>
      <c r="D49" s="10">
        <v>-23.156</v>
      </c>
      <c r="E49" s="46">
        <v>-26.154</v>
      </c>
      <c r="F49" s="10">
        <v>-23.765</v>
      </c>
      <c r="G49" s="10">
        <v>-24.401</v>
      </c>
      <c r="H49" s="22">
        <v>-24.703</v>
      </c>
      <c r="I49" s="22"/>
      <c r="J49" s="10">
        <v>-24.026</v>
      </c>
      <c r="K49" s="10">
        <v>-24</v>
      </c>
      <c r="L49" s="10">
        <v>-28.726</v>
      </c>
      <c r="M49" s="10">
        <v>-23.307</v>
      </c>
      <c r="N49" s="10">
        <v>-24</v>
      </c>
      <c r="O49" s="10">
        <v>-24.727</v>
      </c>
      <c r="P49" s="10">
        <v>-29.032</v>
      </c>
      <c r="Q49" s="10">
        <v>-28.546</v>
      </c>
      <c r="R49" s="10">
        <v>-30.921</v>
      </c>
      <c r="S49" s="10" t="s">
        <v>47</v>
      </c>
      <c r="U49" s="10"/>
    </row>
    <row r="50" spans="1:21" ht="15">
      <c r="A50" s="4" t="s">
        <v>110</v>
      </c>
      <c r="B50" s="4"/>
      <c r="C50" s="10">
        <v>14.28349619772847</v>
      </c>
      <c r="D50" s="10">
        <v>29.12</v>
      </c>
      <c r="E50" s="46">
        <v>28.155</v>
      </c>
      <c r="F50" s="10">
        <v>28.054</v>
      </c>
      <c r="G50" s="10">
        <v>34.811</v>
      </c>
      <c r="H50" s="22">
        <v>46.572</v>
      </c>
      <c r="I50" s="22"/>
      <c r="J50" s="10">
        <v>38.898</v>
      </c>
      <c r="K50" s="10">
        <v>39</v>
      </c>
      <c r="L50" s="10">
        <v>43.471</v>
      </c>
      <c r="M50" s="10">
        <v>42</v>
      </c>
      <c r="N50" s="10">
        <v>38</v>
      </c>
      <c r="O50" s="10">
        <v>39.765</v>
      </c>
      <c r="P50" s="10">
        <v>44.235</v>
      </c>
      <c r="Q50" s="10">
        <v>46.448</v>
      </c>
      <c r="R50" s="10">
        <v>42.876</v>
      </c>
      <c r="S50" s="10" t="s">
        <v>47</v>
      </c>
      <c r="U50" s="10"/>
    </row>
    <row r="51" spans="1:21" ht="15">
      <c r="A51" s="4" t="s">
        <v>194</v>
      </c>
      <c r="B51" s="4"/>
      <c r="C51" s="7"/>
      <c r="D51" s="7"/>
      <c r="E51" s="7"/>
      <c r="F51" s="7"/>
      <c r="G51" s="7"/>
      <c r="H51" s="22"/>
      <c r="I51" s="22"/>
      <c r="J51" s="10"/>
      <c r="K51" s="10"/>
      <c r="L51" s="10"/>
      <c r="M51" s="10"/>
      <c r="N51" s="10"/>
      <c r="O51" s="10"/>
      <c r="P51" s="10"/>
      <c r="Q51" s="10"/>
      <c r="R51" s="10"/>
      <c r="S51" s="10"/>
      <c r="U51" s="10"/>
    </row>
    <row r="52" spans="1:21" ht="15">
      <c r="A52" s="4" t="s">
        <v>11</v>
      </c>
      <c r="B52" s="4"/>
      <c r="C52" s="10">
        <v>39.739</v>
      </c>
      <c r="D52" s="10">
        <v>39.07</v>
      </c>
      <c r="E52" s="46">
        <v>65.184</v>
      </c>
      <c r="F52" s="10">
        <v>90.641</v>
      </c>
      <c r="G52" s="10">
        <v>90.145</v>
      </c>
      <c r="H52" s="22">
        <v>94.905</v>
      </c>
      <c r="I52" s="22"/>
      <c r="J52" s="10">
        <v>10.34</v>
      </c>
      <c r="K52" s="10">
        <v>7.722</v>
      </c>
      <c r="L52" s="10">
        <v>11.728</v>
      </c>
      <c r="M52" s="10">
        <v>12.974</v>
      </c>
      <c r="N52" s="10">
        <v>7</v>
      </c>
      <c r="O52" s="10">
        <v>6.1</v>
      </c>
      <c r="P52" s="10">
        <v>7.006</v>
      </c>
      <c r="Q52" s="10">
        <v>8.225</v>
      </c>
      <c r="R52" s="10">
        <v>8.488</v>
      </c>
      <c r="S52" s="10" t="s">
        <v>47</v>
      </c>
      <c r="U52" s="10"/>
    </row>
    <row r="53" spans="1:21" ht="17.25" customHeight="1">
      <c r="A53" s="4" t="s">
        <v>151</v>
      </c>
      <c r="B53" s="4"/>
      <c r="C53" s="10">
        <v>54.518</v>
      </c>
      <c r="D53" s="10">
        <v>61.639</v>
      </c>
      <c r="E53" s="46">
        <v>67.264</v>
      </c>
      <c r="F53" s="10">
        <v>72.155</v>
      </c>
      <c r="G53" s="10">
        <v>80.94</v>
      </c>
      <c r="H53" s="22">
        <v>85.07</v>
      </c>
      <c r="I53" s="22"/>
      <c r="J53" s="10">
        <v>72.379</v>
      </c>
      <c r="K53" s="10">
        <v>76</v>
      </c>
      <c r="L53" s="10">
        <v>66.34299999999999</v>
      </c>
      <c r="M53" s="10">
        <v>72</v>
      </c>
      <c r="N53" s="10">
        <v>80</v>
      </c>
      <c r="O53" s="10">
        <v>115.307</v>
      </c>
      <c r="P53" s="10">
        <v>101.448</v>
      </c>
      <c r="Q53" s="10">
        <v>95.274</v>
      </c>
      <c r="R53" s="10">
        <v>114.566</v>
      </c>
      <c r="S53" s="10" t="s">
        <v>47</v>
      </c>
      <c r="U53" s="75"/>
    </row>
    <row r="54" spans="1:19" ht="15">
      <c r="A54" s="4" t="s">
        <v>92</v>
      </c>
      <c r="B54" s="4"/>
      <c r="C54" s="10">
        <v>12.685121641601791</v>
      </c>
      <c r="D54" s="10">
        <v>13.461</v>
      </c>
      <c r="E54" s="46">
        <v>15.361</v>
      </c>
      <c r="F54" s="10">
        <v>14.884</v>
      </c>
      <c r="G54" s="10">
        <v>15.159</v>
      </c>
      <c r="H54" s="22">
        <v>15.232</v>
      </c>
      <c r="I54" s="22"/>
      <c r="J54" s="10">
        <v>15.871</v>
      </c>
      <c r="K54" s="10">
        <v>16</v>
      </c>
      <c r="L54" s="10">
        <v>16.016</v>
      </c>
      <c r="M54" s="10">
        <v>16</v>
      </c>
      <c r="N54" s="10">
        <v>15</v>
      </c>
      <c r="O54" s="10">
        <v>13.983</v>
      </c>
      <c r="P54" s="10">
        <v>13.671</v>
      </c>
      <c r="Q54" s="10">
        <v>14.026</v>
      </c>
      <c r="R54" s="10">
        <v>14.216</v>
      </c>
      <c r="S54" s="10" t="s">
        <v>47</v>
      </c>
    </row>
    <row r="55" spans="1:19" s="1" customFormat="1" ht="15.75">
      <c r="A55" s="68" t="s">
        <v>67</v>
      </c>
      <c r="B55" s="68"/>
      <c r="C55" s="75">
        <v>390.73199999999997</v>
      </c>
      <c r="D55" s="75">
        <v>372.56899999999996</v>
      </c>
      <c r="E55" s="76">
        <v>455.722</v>
      </c>
      <c r="F55" s="75">
        <v>486.649</v>
      </c>
      <c r="G55" s="75">
        <v>499.0679999999999</v>
      </c>
      <c r="H55" s="76">
        <v>535.088</v>
      </c>
      <c r="I55" s="76"/>
      <c r="J55" s="75">
        <v>431.85</v>
      </c>
      <c r="K55" s="75">
        <v>450.271</v>
      </c>
      <c r="L55" s="75">
        <v>453.125</v>
      </c>
      <c r="M55" s="75">
        <v>486</v>
      </c>
      <c r="N55" s="75">
        <v>503</v>
      </c>
      <c r="O55" s="75">
        <v>477.22800000000007</v>
      </c>
      <c r="P55" s="75">
        <v>487.278</v>
      </c>
      <c r="Q55" s="75">
        <v>460.368</v>
      </c>
      <c r="R55" s="75">
        <v>459.054</v>
      </c>
      <c r="S55" s="147" t="s">
        <v>47</v>
      </c>
    </row>
    <row r="56" spans="1:14" s="1" customFormat="1" ht="15.75">
      <c r="A56" s="13" t="s">
        <v>159</v>
      </c>
      <c r="B56" s="13"/>
      <c r="C56" s="62"/>
      <c r="D56" s="62"/>
      <c r="E56" s="62"/>
      <c r="F56" s="62"/>
      <c r="G56" s="63"/>
      <c r="H56" s="63"/>
      <c r="I56" s="63"/>
      <c r="J56" s="62"/>
      <c r="K56" s="62"/>
      <c r="L56" s="63"/>
      <c r="M56" s="62"/>
      <c r="N56" s="62"/>
    </row>
    <row r="57" ht="12.75">
      <c r="A57" s="3" t="s">
        <v>255</v>
      </c>
    </row>
    <row r="58" spans="1:19" ht="29.25" customHeight="1">
      <c r="A58" s="229" t="s">
        <v>315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</row>
    <row r="59" ht="12.75">
      <c r="A59" s="3" t="s">
        <v>288</v>
      </c>
    </row>
    <row r="60" ht="12.75">
      <c r="A60" s="189" t="s">
        <v>256</v>
      </c>
    </row>
    <row r="61" ht="12.75">
      <c r="A61" s="3" t="s">
        <v>196</v>
      </c>
    </row>
    <row r="62" ht="12.75">
      <c r="A62" s="3" t="s">
        <v>197</v>
      </c>
    </row>
    <row r="63" ht="12.75">
      <c r="A63" s="3" t="s">
        <v>287</v>
      </c>
    </row>
    <row r="64" spans="1:19" ht="26.25" customHeight="1">
      <c r="A64" s="231" t="s">
        <v>316</v>
      </c>
      <c r="B64" s="230"/>
      <c r="C64" s="230"/>
      <c r="D64" s="230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  <c r="P64" s="230"/>
      <c r="Q64" s="230"/>
      <c r="R64" s="230"/>
      <c r="S64" s="230"/>
    </row>
    <row r="65" ht="12.75">
      <c r="A65" s="3" t="s">
        <v>111</v>
      </c>
    </row>
    <row r="66" ht="12.75">
      <c r="A66" s="3" t="s">
        <v>108</v>
      </c>
    </row>
    <row r="67" spans="1:19" ht="26.25" customHeight="1">
      <c r="A67" s="229" t="s">
        <v>317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</row>
    <row r="68" ht="12.75">
      <c r="A68" s="3" t="s">
        <v>318</v>
      </c>
    </row>
    <row r="69" ht="12.75">
      <c r="A69" s="189" t="s">
        <v>267</v>
      </c>
    </row>
    <row r="70" spans="1:19" ht="25.5" customHeight="1">
      <c r="A70" s="229" t="s">
        <v>319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  <c r="P70" s="230"/>
      <c r="Q70" s="230"/>
      <c r="R70" s="230"/>
      <c r="S70" s="230"/>
    </row>
    <row r="72" spans="1:2" ht="12.75">
      <c r="A72" s="189"/>
      <c r="B72" s="189"/>
    </row>
    <row r="73" spans="1:17" ht="12.75">
      <c r="A73" s="190"/>
      <c r="B73" s="190"/>
      <c r="C73" s="200"/>
      <c r="D73" s="200"/>
      <c r="E73" s="200"/>
      <c r="F73" s="200"/>
      <c r="G73" s="200"/>
      <c r="H73" s="200"/>
      <c r="I73" s="200"/>
      <c r="J73" s="200"/>
      <c r="K73" s="200"/>
      <c r="L73" s="200"/>
      <c r="M73" s="200"/>
      <c r="N73" s="200"/>
      <c r="O73" s="200"/>
      <c r="P73" s="200"/>
      <c r="Q73" s="200"/>
    </row>
    <row r="74" spans="1:17" ht="14.25" customHeight="1">
      <c r="A74" s="200"/>
      <c r="B74" s="200" t="s">
        <v>269</v>
      </c>
      <c r="C74" s="222"/>
      <c r="D74" s="222"/>
      <c r="E74" s="222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00"/>
    </row>
    <row r="75" spans="2:16" ht="15" customHeight="1">
      <c r="B75" s="199" t="s">
        <v>271</v>
      </c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</row>
    <row r="76" ht="61.5" customHeight="1"/>
  </sheetData>
  <sheetProtection/>
  <mergeCells count="4">
    <mergeCell ref="A70:S70"/>
    <mergeCell ref="A67:S67"/>
    <mergeCell ref="A58:S58"/>
    <mergeCell ref="A64:S64"/>
  </mergeCells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57" r:id="rId2"/>
  <headerFooter alignWithMargins="0">
    <oddHeader>&amp;R&amp;"Arial,Bold"&amp;18FINANCE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9"/>
  <sheetViews>
    <sheetView zoomScale="75" zoomScaleNormal="75" zoomScalePageLayoutView="0" workbookViewId="0" topLeftCell="A13">
      <selection activeCell="L64" sqref="L64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16" t="s">
        <v>188</v>
      </c>
    </row>
    <row r="2" spans="1:13" s="4" customFormat="1" ht="24.75" customHeight="1">
      <c r="A2" s="117" t="s">
        <v>314</v>
      </c>
      <c r="B2" s="5"/>
      <c r="C2" s="5"/>
      <c r="D2" s="5"/>
      <c r="E2" s="5"/>
      <c r="F2" s="5"/>
      <c r="G2" s="5"/>
      <c r="H2" s="5"/>
      <c r="I2" s="5"/>
      <c r="J2" s="79"/>
      <c r="K2" s="5"/>
      <c r="L2" s="5"/>
      <c r="M2" s="5"/>
    </row>
    <row r="3" spans="1:12" s="4" customFormat="1" ht="18.75">
      <c r="A3" s="65" t="s">
        <v>0</v>
      </c>
      <c r="B3" s="81"/>
      <c r="C3" s="82" t="s">
        <v>1</v>
      </c>
      <c r="D3" s="82"/>
      <c r="E3" s="66"/>
      <c r="F3" s="81"/>
      <c r="G3" s="82" t="s">
        <v>274</v>
      </c>
      <c r="H3" s="81"/>
      <c r="I3" s="77"/>
      <c r="J3" s="144"/>
      <c r="K3" s="82" t="s">
        <v>2</v>
      </c>
      <c r="L3" s="144"/>
    </row>
    <row r="4" spans="1:12" s="4" customFormat="1" ht="14.25" customHeight="1">
      <c r="A4" s="16"/>
      <c r="B4" s="5"/>
      <c r="C4" s="78" t="s">
        <v>272</v>
      </c>
      <c r="D4" s="78"/>
      <c r="E4" s="5"/>
      <c r="F4" s="5"/>
      <c r="G4" s="78" t="s">
        <v>129</v>
      </c>
      <c r="H4" s="5"/>
      <c r="I4" s="78"/>
      <c r="J4" s="5"/>
      <c r="K4" s="16"/>
      <c r="L4" s="16"/>
    </row>
    <row r="5" spans="1:12" s="4" customFormat="1" ht="15.75" customHeight="1">
      <c r="A5" s="68"/>
      <c r="B5" s="79"/>
      <c r="C5" s="80"/>
      <c r="D5" s="80"/>
      <c r="E5" s="79"/>
      <c r="F5" s="79"/>
      <c r="G5" s="80" t="s">
        <v>3</v>
      </c>
      <c r="H5" s="79"/>
      <c r="I5" s="80"/>
      <c r="J5" s="79"/>
      <c r="K5" s="68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201"/>
    </row>
    <row r="7" spans="1:12" s="4" customFormat="1" ht="15">
      <c r="A7" s="4" t="s">
        <v>95</v>
      </c>
      <c r="C7" s="19">
        <v>676</v>
      </c>
      <c r="D7" s="19"/>
      <c r="E7" s="12"/>
      <c r="F7" s="11"/>
      <c r="G7" s="19">
        <v>28001</v>
      </c>
      <c r="H7" s="11"/>
      <c r="I7" s="19"/>
      <c r="J7" s="19"/>
      <c r="K7" s="19">
        <v>28677</v>
      </c>
      <c r="L7" s="202"/>
    </row>
    <row r="8" spans="1:12" s="4" customFormat="1" ht="15">
      <c r="A8" s="4" t="s">
        <v>96</v>
      </c>
      <c r="C8" s="19">
        <v>10820</v>
      </c>
      <c r="D8" s="19"/>
      <c r="E8" s="12"/>
      <c r="F8" s="11"/>
      <c r="G8" s="19">
        <v>33393</v>
      </c>
      <c r="H8" s="11"/>
      <c r="I8" s="19"/>
      <c r="J8" s="19"/>
      <c r="K8" s="19">
        <v>44213</v>
      </c>
      <c r="L8" s="202"/>
    </row>
    <row r="9" spans="1:12" s="4" customFormat="1" ht="15">
      <c r="A9" s="4" t="s">
        <v>97</v>
      </c>
      <c r="C9" s="19">
        <v>1174</v>
      </c>
      <c r="D9" s="19"/>
      <c r="E9" s="12"/>
      <c r="F9" s="11"/>
      <c r="G9" s="19">
        <v>23323</v>
      </c>
      <c r="H9" s="11"/>
      <c r="I9" s="19"/>
      <c r="J9" s="19"/>
      <c r="K9" s="19">
        <v>24497</v>
      </c>
      <c r="L9" s="202"/>
    </row>
    <row r="10" spans="1:12" s="4" customFormat="1" ht="15">
      <c r="A10" s="4" t="s">
        <v>98</v>
      </c>
      <c r="C10" s="19">
        <v>6128</v>
      </c>
      <c r="D10" s="19"/>
      <c r="E10" s="12"/>
      <c r="F10" s="11"/>
      <c r="G10" s="19">
        <v>28372</v>
      </c>
      <c r="H10" s="11"/>
      <c r="I10" s="19"/>
      <c r="J10" s="19"/>
      <c r="K10" s="19">
        <v>34500</v>
      </c>
      <c r="L10" s="202"/>
    </row>
    <row r="11" spans="3:12" s="4" customFormat="1" ht="15">
      <c r="C11" s="215"/>
      <c r="D11" s="215"/>
      <c r="E11" s="215"/>
      <c r="F11" s="11"/>
      <c r="G11" s="215"/>
      <c r="H11" s="11"/>
      <c r="I11" s="215"/>
      <c r="J11" s="12"/>
      <c r="K11" s="215"/>
      <c r="L11" s="20"/>
    </row>
    <row r="12" spans="1:12" s="4" customFormat="1" ht="15.75">
      <c r="A12" s="68" t="s">
        <v>2</v>
      </c>
      <c r="B12" s="79"/>
      <c r="C12" s="224">
        <v>18798</v>
      </c>
      <c r="D12" s="83"/>
      <c r="E12" s="84"/>
      <c r="F12" s="216"/>
      <c r="G12" s="224">
        <v>113089</v>
      </c>
      <c r="H12" s="216"/>
      <c r="I12" s="83"/>
      <c r="J12" s="83"/>
      <c r="K12" s="224">
        <v>131887</v>
      </c>
      <c r="L12" s="202"/>
    </row>
    <row r="13" spans="1:12" s="4" customFormat="1" ht="15.75">
      <c r="A13" s="212" t="s">
        <v>279</v>
      </c>
      <c r="B13" s="5"/>
      <c r="C13" s="208"/>
      <c r="D13" s="209"/>
      <c r="E13" s="210"/>
      <c r="F13" s="36"/>
      <c r="G13" s="208"/>
      <c r="H13" s="36"/>
      <c r="I13" s="209"/>
      <c r="J13" s="211"/>
      <c r="K13" s="208"/>
      <c r="L13" s="202"/>
    </row>
    <row r="14" ht="12.75">
      <c r="A14" t="s">
        <v>112</v>
      </c>
    </row>
    <row r="15" ht="12.75">
      <c r="A15" t="s">
        <v>273</v>
      </c>
    </row>
    <row r="17" ht="18">
      <c r="A17" s="15"/>
    </row>
    <row r="18" s="4" customFormat="1" ht="19.5">
      <c r="A18" s="114" t="s">
        <v>320</v>
      </c>
    </row>
    <row r="19" spans="1:12" s="4" customFormat="1" ht="6" customHeight="1">
      <c r="A19" s="86" t="s">
        <v>165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4" customFormat="1" ht="46.5" customHeight="1">
      <c r="A20" s="65"/>
      <c r="B20" s="236" t="s">
        <v>45</v>
      </c>
      <c r="C20" s="236"/>
      <c r="D20" s="236"/>
      <c r="E20" s="236"/>
      <c r="F20" s="236" t="s">
        <v>99</v>
      </c>
      <c r="G20" s="237"/>
      <c r="H20" s="239" t="s">
        <v>106</v>
      </c>
      <c r="I20" s="236" t="s">
        <v>100</v>
      </c>
      <c r="J20" s="236"/>
      <c r="K20" s="236"/>
      <c r="L20" s="232" t="s">
        <v>2</v>
      </c>
    </row>
    <row r="21" spans="1:12" s="4" customFormat="1" ht="38.25" customHeight="1">
      <c r="A21" s="16"/>
      <c r="B21" s="239" t="s">
        <v>124</v>
      </c>
      <c r="C21" s="238" t="s">
        <v>101</v>
      </c>
      <c r="D21" s="238"/>
      <c r="E21" s="239" t="s">
        <v>104</v>
      </c>
      <c r="F21" s="5"/>
      <c r="G21" s="5"/>
      <c r="H21" s="240"/>
      <c r="I21" s="89" t="s">
        <v>166</v>
      </c>
      <c r="J21" s="234" t="s">
        <v>102</v>
      </c>
      <c r="K21" s="235"/>
      <c r="L21" s="233"/>
    </row>
    <row r="22" spans="1:12" s="4" customFormat="1" ht="96.75" customHeight="1">
      <c r="A22" s="68" t="s">
        <v>57</v>
      </c>
      <c r="B22" s="233"/>
      <c r="C22" s="87" t="s">
        <v>125</v>
      </c>
      <c r="D22" s="87" t="s">
        <v>103</v>
      </c>
      <c r="E22" s="233"/>
      <c r="F22" s="88" t="s">
        <v>92</v>
      </c>
      <c r="G22" s="88" t="s">
        <v>105</v>
      </c>
      <c r="H22" s="233"/>
      <c r="I22" s="88" t="s">
        <v>286</v>
      </c>
      <c r="J22" s="88" t="s">
        <v>170</v>
      </c>
      <c r="K22" s="88" t="s">
        <v>107</v>
      </c>
      <c r="L22" s="233"/>
    </row>
    <row r="23" spans="10:12" s="4" customFormat="1" ht="15">
      <c r="J23" s="3"/>
      <c r="L23" s="6" t="s">
        <v>48</v>
      </c>
    </row>
    <row r="24" spans="1:14" s="4" customFormat="1" ht="15">
      <c r="A24" s="4" t="s">
        <v>14</v>
      </c>
      <c r="B24" s="26">
        <v>0</v>
      </c>
      <c r="C24" s="26">
        <v>1232</v>
      </c>
      <c r="D24" s="26">
        <v>5115</v>
      </c>
      <c r="E24" s="26">
        <v>2775</v>
      </c>
      <c r="F24" s="26">
        <v>189</v>
      </c>
      <c r="G24" s="26">
        <v>1113</v>
      </c>
      <c r="H24" s="26">
        <v>0</v>
      </c>
      <c r="I24" s="26">
        <v>0</v>
      </c>
      <c r="J24" s="26">
        <v>0</v>
      </c>
      <c r="K24" s="225">
        <v>152</v>
      </c>
      <c r="L24" s="191">
        <f>SUM(B24:K24)</f>
        <v>10576</v>
      </c>
      <c r="M24" s="85"/>
      <c r="N24" s="85"/>
    </row>
    <row r="25" spans="1:14" s="4" customFormat="1" ht="15">
      <c r="A25" s="4" t="s">
        <v>15</v>
      </c>
      <c r="B25" s="26">
        <v>11535</v>
      </c>
      <c r="C25" s="26">
        <v>1421</v>
      </c>
      <c r="D25" s="26">
        <v>11387</v>
      </c>
      <c r="E25" s="26">
        <v>2461</v>
      </c>
      <c r="F25" s="26">
        <v>382</v>
      </c>
      <c r="G25" s="26">
        <v>1545</v>
      </c>
      <c r="H25" s="225">
        <v>-130</v>
      </c>
      <c r="I25" s="26">
        <v>0</v>
      </c>
      <c r="J25" s="26">
        <v>311</v>
      </c>
      <c r="K25" s="225">
        <v>7506</v>
      </c>
      <c r="L25" s="191">
        <f aca="true" t="shared" si="0" ref="L25:L55">SUM(B25:K25)</f>
        <v>36418</v>
      </c>
      <c r="M25" s="85"/>
      <c r="N25" s="85"/>
    </row>
    <row r="26" spans="1:14" s="4" customFormat="1" ht="15">
      <c r="A26" s="4" t="s">
        <v>16</v>
      </c>
      <c r="B26" s="26">
        <v>3927</v>
      </c>
      <c r="C26" s="26">
        <v>3087</v>
      </c>
      <c r="D26" s="26">
        <v>1671</v>
      </c>
      <c r="E26" s="26">
        <v>1829</v>
      </c>
      <c r="F26" s="26">
        <v>115</v>
      </c>
      <c r="G26" s="26">
        <v>0</v>
      </c>
      <c r="H26" s="225">
        <v>127</v>
      </c>
      <c r="I26" s="26">
        <v>0</v>
      </c>
      <c r="J26" s="26">
        <v>13</v>
      </c>
      <c r="K26" s="225">
        <v>2227</v>
      </c>
      <c r="L26" s="191">
        <f t="shared" si="0"/>
        <v>12996</v>
      </c>
      <c r="M26" s="85"/>
      <c r="N26" s="85"/>
    </row>
    <row r="27" spans="1:14" s="4" customFormat="1" ht="15">
      <c r="A27" s="4" t="s">
        <v>17</v>
      </c>
      <c r="B27" s="26">
        <v>71</v>
      </c>
      <c r="C27" s="26">
        <v>2623</v>
      </c>
      <c r="D27" s="26">
        <v>5356</v>
      </c>
      <c r="E27" s="26">
        <v>1576</v>
      </c>
      <c r="F27" s="26">
        <v>261</v>
      </c>
      <c r="G27" s="26">
        <v>692</v>
      </c>
      <c r="H27" s="225">
        <v>-326</v>
      </c>
      <c r="I27" s="26">
        <v>1053</v>
      </c>
      <c r="J27" s="26">
        <v>181</v>
      </c>
      <c r="K27" s="225">
        <v>2718</v>
      </c>
      <c r="L27" s="191">
        <f t="shared" si="0"/>
        <v>14205</v>
      </c>
      <c r="M27" s="85"/>
      <c r="N27" s="85"/>
    </row>
    <row r="28" spans="1:14" s="4" customFormat="1" ht="15">
      <c r="A28" s="4" t="s">
        <v>18</v>
      </c>
      <c r="B28" s="26">
        <v>129</v>
      </c>
      <c r="C28" s="26">
        <v>598</v>
      </c>
      <c r="D28" s="26">
        <v>991</v>
      </c>
      <c r="E28" s="26">
        <v>703</v>
      </c>
      <c r="F28" s="26">
        <v>99</v>
      </c>
      <c r="G28" s="26">
        <v>492</v>
      </c>
      <c r="H28" s="225">
        <v>97</v>
      </c>
      <c r="I28" s="26">
        <v>0</v>
      </c>
      <c r="J28" s="26">
        <v>49</v>
      </c>
      <c r="K28" s="225">
        <v>482</v>
      </c>
      <c r="L28" s="191">
        <f t="shared" si="0"/>
        <v>3640</v>
      </c>
      <c r="M28" s="85"/>
      <c r="N28" s="85"/>
    </row>
    <row r="29" spans="1:14" s="4" customFormat="1" ht="15">
      <c r="A29" s="4" t="s">
        <v>19</v>
      </c>
      <c r="B29" s="26">
        <v>0</v>
      </c>
      <c r="C29" s="26">
        <v>1706</v>
      </c>
      <c r="D29" s="26">
        <v>7762</v>
      </c>
      <c r="E29" s="26">
        <v>1151</v>
      </c>
      <c r="F29" s="26">
        <v>276</v>
      </c>
      <c r="G29" s="26">
        <v>2540</v>
      </c>
      <c r="H29" s="225">
        <v>202</v>
      </c>
      <c r="I29" s="26">
        <v>0</v>
      </c>
      <c r="J29" s="26">
        <v>0</v>
      </c>
      <c r="K29" s="225">
        <v>3890</v>
      </c>
      <c r="L29" s="191">
        <f t="shared" si="0"/>
        <v>17527</v>
      </c>
      <c r="M29" s="85"/>
      <c r="N29" s="85"/>
    </row>
    <row r="30" spans="1:14" s="4" customFormat="1" ht="15">
      <c r="A30" s="4" t="s">
        <v>20</v>
      </c>
      <c r="B30" s="26">
        <v>0</v>
      </c>
      <c r="C30" s="26">
        <v>1661</v>
      </c>
      <c r="D30" s="26">
        <v>2600</v>
      </c>
      <c r="E30" s="26">
        <v>1303</v>
      </c>
      <c r="F30" s="26">
        <v>147</v>
      </c>
      <c r="G30" s="26">
        <v>2924</v>
      </c>
      <c r="H30" s="225">
        <v>-629</v>
      </c>
      <c r="I30" s="26">
        <v>0</v>
      </c>
      <c r="J30" s="26">
        <v>195</v>
      </c>
      <c r="K30" s="225">
        <v>880</v>
      </c>
      <c r="L30" s="191">
        <f t="shared" si="0"/>
        <v>9081</v>
      </c>
      <c r="M30" s="85"/>
      <c r="N30" s="85"/>
    </row>
    <row r="31" spans="1:14" s="4" customFormat="1" ht="15">
      <c r="A31" s="4" t="s">
        <v>21</v>
      </c>
      <c r="B31" s="26">
        <v>0</v>
      </c>
      <c r="C31" s="26">
        <v>876</v>
      </c>
      <c r="D31" s="26">
        <v>4626</v>
      </c>
      <c r="E31" s="26">
        <v>1636</v>
      </c>
      <c r="F31" s="26">
        <v>246</v>
      </c>
      <c r="G31" s="26">
        <v>1228</v>
      </c>
      <c r="H31" s="225">
        <v>-252</v>
      </c>
      <c r="I31" s="26">
        <v>0</v>
      </c>
      <c r="J31" s="26">
        <v>242</v>
      </c>
      <c r="K31" s="225">
        <v>2102</v>
      </c>
      <c r="L31" s="191">
        <f t="shared" si="0"/>
        <v>10704</v>
      </c>
      <c r="M31" s="85"/>
      <c r="N31" s="85"/>
    </row>
    <row r="32" spans="1:14" s="4" customFormat="1" ht="15">
      <c r="A32" s="4" t="s">
        <v>22</v>
      </c>
      <c r="B32" s="26">
        <v>0</v>
      </c>
      <c r="C32" s="26">
        <v>659</v>
      </c>
      <c r="D32" s="26">
        <v>2904</v>
      </c>
      <c r="E32" s="26">
        <v>920</v>
      </c>
      <c r="F32" s="26">
        <v>386</v>
      </c>
      <c r="G32" s="26">
        <v>887</v>
      </c>
      <c r="H32" s="225">
        <v>330</v>
      </c>
      <c r="I32" s="26">
        <v>0</v>
      </c>
      <c r="J32" s="26">
        <v>219</v>
      </c>
      <c r="K32" s="225">
        <v>1944</v>
      </c>
      <c r="L32" s="191">
        <f t="shared" si="0"/>
        <v>8249</v>
      </c>
      <c r="M32" s="85"/>
      <c r="N32" s="85"/>
    </row>
    <row r="33" spans="1:14" s="4" customFormat="1" ht="15">
      <c r="A33" s="4" t="s">
        <v>23</v>
      </c>
      <c r="B33" s="26">
        <v>0</v>
      </c>
      <c r="C33" s="26">
        <v>1284</v>
      </c>
      <c r="D33" s="26">
        <v>855</v>
      </c>
      <c r="E33" s="26">
        <v>869</v>
      </c>
      <c r="F33" s="26">
        <v>281</v>
      </c>
      <c r="G33" s="26">
        <v>81</v>
      </c>
      <c r="H33" s="26">
        <v>0</v>
      </c>
      <c r="I33" s="26">
        <v>0</v>
      </c>
      <c r="J33" s="26">
        <v>225</v>
      </c>
      <c r="K33" s="225">
        <v>1244</v>
      </c>
      <c r="L33" s="191">
        <f t="shared" si="0"/>
        <v>4839</v>
      </c>
      <c r="M33" s="85"/>
      <c r="N33" s="85"/>
    </row>
    <row r="34" spans="1:14" s="4" customFormat="1" ht="15">
      <c r="A34" s="4" t="s">
        <v>24</v>
      </c>
      <c r="B34" s="26">
        <v>0</v>
      </c>
      <c r="C34" s="26">
        <v>1086</v>
      </c>
      <c r="D34" s="26">
        <v>4999</v>
      </c>
      <c r="E34" s="26">
        <v>1365</v>
      </c>
      <c r="F34" s="26">
        <v>273</v>
      </c>
      <c r="G34" s="26">
        <v>215</v>
      </c>
      <c r="H34" s="225">
        <v>77</v>
      </c>
      <c r="I34" s="26">
        <v>0</v>
      </c>
      <c r="J34" s="26">
        <v>178</v>
      </c>
      <c r="K34" s="225">
        <v>1634</v>
      </c>
      <c r="L34" s="191">
        <f t="shared" si="0"/>
        <v>9827</v>
      </c>
      <c r="M34" s="85"/>
      <c r="N34" s="85"/>
    </row>
    <row r="35" spans="1:14" s="4" customFormat="1" ht="15">
      <c r="A35" s="4" t="s">
        <v>25</v>
      </c>
      <c r="B35" s="26">
        <v>0</v>
      </c>
      <c r="C35" s="26">
        <v>2279</v>
      </c>
      <c r="D35" s="26">
        <v>6587</v>
      </c>
      <c r="E35" s="26">
        <v>4537</v>
      </c>
      <c r="F35" s="26">
        <v>1987</v>
      </c>
      <c r="G35" s="26">
        <v>5260</v>
      </c>
      <c r="H35" s="225">
        <v>-17355</v>
      </c>
      <c r="I35" s="26">
        <v>0</v>
      </c>
      <c r="J35" s="26">
        <v>1029</v>
      </c>
      <c r="K35" s="225">
        <v>8767</v>
      </c>
      <c r="L35" s="191">
        <f t="shared" si="0"/>
        <v>13091</v>
      </c>
      <c r="M35" s="85"/>
      <c r="N35" s="85"/>
    </row>
    <row r="36" spans="1:14" s="4" customFormat="1" ht="15">
      <c r="A36" s="4" t="s">
        <v>59</v>
      </c>
      <c r="B36" s="26">
        <v>0</v>
      </c>
      <c r="C36" s="26">
        <v>1519</v>
      </c>
      <c r="D36" s="26">
        <v>2268</v>
      </c>
      <c r="E36" s="26">
        <v>361</v>
      </c>
      <c r="F36" s="26">
        <v>0</v>
      </c>
      <c r="G36" s="26">
        <v>29</v>
      </c>
      <c r="H36" s="225">
        <v>48</v>
      </c>
      <c r="I36" s="225">
        <v>-144</v>
      </c>
      <c r="J36" s="26">
        <v>34</v>
      </c>
      <c r="K36" s="225">
        <v>3590</v>
      </c>
      <c r="L36" s="191">
        <f t="shared" si="0"/>
        <v>7705</v>
      </c>
      <c r="M36" s="85"/>
      <c r="N36" s="85"/>
    </row>
    <row r="37" spans="1:14" s="4" customFormat="1" ht="15">
      <c r="A37" s="4" t="s">
        <v>26</v>
      </c>
      <c r="B37" s="26">
        <v>93</v>
      </c>
      <c r="C37" s="26">
        <v>1346</v>
      </c>
      <c r="D37" s="26">
        <v>4166</v>
      </c>
      <c r="E37" s="26">
        <v>1052</v>
      </c>
      <c r="F37" s="26">
        <v>486</v>
      </c>
      <c r="G37" s="26">
        <v>1475</v>
      </c>
      <c r="H37" s="225">
        <v>-54</v>
      </c>
      <c r="I37" s="26">
        <v>0</v>
      </c>
      <c r="J37" s="26">
        <v>287</v>
      </c>
      <c r="K37" s="225">
        <v>2303</v>
      </c>
      <c r="L37" s="191">
        <f t="shared" si="0"/>
        <v>11154</v>
      </c>
      <c r="M37" s="85"/>
      <c r="N37" s="85"/>
    </row>
    <row r="38" spans="1:14" s="4" customFormat="1" ht="15">
      <c r="A38" s="4" t="s">
        <v>12</v>
      </c>
      <c r="B38" s="26">
        <v>46</v>
      </c>
      <c r="C38" s="26">
        <v>4236</v>
      </c>
      <c r="D38" s="26">
        <v>11749</v>
      </c>
      <c r="E38" s="26">
        <v>4299</v>
      </c>
      <c r="F38" s="26">
        <v>305</v>
      </c>
      <c r="G38" s="26">
        <v>4358</v>
      </c>
      <c r="H38" s="225">
        <v>-299</v>
      </c>
      <c r="I38" s="26">
        <v>0</v>
      </c>
      <c r="J38" s="26">
        <v>1028</v>
      </c>
      <c r="K38" s="225">
        <v>8125</v>
      </c>
      <c r="L38" s="191">
        <f t="shared" si="0"/>
        <v>33847</v>
      </c>
      <c r="M38" s="85"/>
      <c r="N38" s="85"/>
    </row>
    <row r="39" spans="1:14" s="4" customFormat="1" ht="15">
      <c r="A39" s="4" t="s">
        <v>27</v>
      </c>
      <c r="B39" s="26">
        <v>0</v>
      </c>
      <c r="C39" s="26">
        <v>1600</v>
      </c>
      <c r="D39" s="26">
        <v>6774</v>
      </c>
      <c r="E39" s="26">
        <v>10328</v>
      </c>
      <c r="F39" s="26">
        <v>3028</v>
      </c>
      <c r="G39" s="26">
        <v>5311</v>
      </c>
      <c r="H39" s="225">
        <v>-11355</v>
      </c>
      <c r="I39" s="26">
        <v>0</v>
      </c>
      <c r="J39" s="26">
        <v>1052</v>
      </c>
      <c r="K39" s="225">
        <v>6667</v>
      </c>
      <c r="L39" s="191">
        <f t="shared" si="0"/>
        <v>23405</v>
      </c>
      <c r="M39" s="85"/>
      <c r="N39" s="85"/>
    </row>
    <row r="40" spans="1:14" s="4" customFormat="1" ht="15">
      <c r="A40" s="4" t="s">
        <v>13</v>
      </c>
      <c r="B40" s="26">
        <v>0</v>
      </c>
      <c r="C40" s="26">
        <v>6252</v>
      </c>
      <c r="D40" s="26">
        <v>9847</v>
      </c>
      <c r="E40" s="26">
        <v>4883</v>
      </c>
      <c r="F40" s="26">
        <v>278</v>
      </c>
      <c r="G40" s="26">
        <v>762</v>
      </c>
      <c r="H40" s="225">
        <v>-403</v>
      </c>
      <c r="I40" s="26">
        <v>167</v>
      </c>
      <c r="J40" s="26">
        <v>282</v>
      </c>
      <c r="K40" s="225">
        <v>5521</v>
      </c>
      <c r="L40" s="191">
        <f t="shared" si="0"/>
        <v>27589</v>
      </c>
      <c r="M40" s="85"/>
      <c r="N40" s="85"/>
    </row>
    <row r="41" spans="1:14" s="4" customFormat="1" ht="15">
      <c r="A41" s="4" t="s">
        <v>28</v>
      </c>
      <c r="B41" s="26">
        <v>0</v>
      </c>
      <c r="C41" s="26">
        <v>399</v>
      </c>
      <c r="D41" s="26">
        <v>5356</v>
      </c>
      <c r="E41" s="26">
        <v>1117</v>
      </c>
      <c r="F41" s="26">
        <v>239</v>
      </c>
      <c r="G41" s="26">
        <v>245</v>
      </c>
      <c r="H41" s="26">
        <v>204</v>
      </c>
      <c r="I41" s="26">
        <v>0</v>
      </c>
      <c r="J41" s="26">
        <v>171</v>
      </c>
      <c r="K41" s="225">
        <v>1516</v>
      </c>
      <c r="L41" s="191">
        <f t="shared" si="0"/>
        <v>9247</v>
      </c>
      <c r="M41" s="85"/>
      <c r="N41" s="85"/>
    </row>
    <row r="42" spans="1:14" s="4" customFormat="1" ht="15">
      <c r="A42" s="4" t="s">
        <v>29</v>
      </c>
      <c r="B42" s="26">
        <v>0</v>
      </c>
      <c r="C42" s="26">
        <v>1159</v>
      </c>
      <c r="D42" s="26">
        <v>2</v>
      </c>
      <c r="E42" s="26">
        <v>4</v>
      </c>
      <c r="F42" s="26">
        <v>359</v>
      </c>
      <c r="G42" s="26">
        <v>1297</v>
      </c>
      <c r="H42" s="225">
        <v>94</v>
      </c>
      <c r="I42" s="26">
        <v>0</v>
      </c>
      <c r="J42" s="26">
        <v>39</v>
      </c>
      <c r="K42" s="225">
        <v>673</v>
      </c>
      <c r="L42" s="191">
        <f t="shared" si="0"/>
        <v>3627</v>
      </c>
      <c r="M42" s="85"/>
      <c r="N42" s="85"/>
    </row>
    <row r="43" spans="1:14" s="4" customFormat="1" ht="15">
      <c r="A43" s="4" t="s">
        <v>30</v>
      </c>
      <c r="B43" s="26">
        <v>0</v>
      </c>
      <c r="C43" s="26">
        <v>1938</v>
      </c>
      <c r="D43" s="26">
        <v>1601</v>
      </c>
      <c r="E43" s="26">
        <v>1013</v>
      </c>
      <c r="F43" s="26">
        <v>223</v>
      </c>
      <c r="G43" s="26">
        <v>1108</v>
      </c>
      <c r="H43" s="225">
        <v>-237</v>
      </c>
      <c r="I43" s="26">
        <v>0</v>
      </c>
      <c r="J43" s="26">
        <v>0</v>
      </c>
      <c r="K43" s="225">
        <v>504</v>
      </c>
      <c r="L43" s="191">
        <f t="shared" si="0"/>
        <v>6150</v>
      </c>
      <c r="M43" s="85"/>
      <c r="N43" s="85"/>
    </row>
    <row r="44" spans="1:14" s="4" customFormat="1" ht="15">
      <c r="A44" s="4" t="s">
        <v>31</v>
      </c>
      <c r="B44" s="26">
        <v>0</v>
      </c>
      <c r="C44" s="26">
        <v>1005</v>
      </c>
      <c r="D44" s="26">
        <v>5700</v>
      </c>
      <c r="E44" s="26">
        <v>1466</v>
      </c>
      <c r="F44" s="26">
        <v>276</v>
      </c>
      <c r="G44" s="26">
        <v>393</v>
      </c>
      <c r="H44" s="225">
        <v>666</v>
      </c>
      <c r="I44" s="26">
        <v>0</v>
      </c>
      <c r="J44" s="26">
        <v>283</v>
      </c>
      <c r="K44" s="225">
        <v>2410</v>
      </c>
      <c r="L44" s="191">
        <f t="shared" si="0"/>
        <v>12199</v>
      </c>
      <c r="M44" s="85"/>
      <c r="N44" s="85"/>
    </row>
    <row r="45" spans="1:14" s="4" customFormat="1" ht="15">
      <c r="A45" s="4" t="s">
        <v>32</v>
      </c>
      <c r="B45" s="26">
        <v>0</v>
      </c>
      <c r="C45" s="26">
        <v>4431</v>
      </c>
      <c r="D45" s="26">
        <v>9529</v>
      </c>
      <c r="E45" s="26">
        <v>4410</v>
      </c>
      <c r="F45" s="26">
        <v>1049</v>
      </c>
      <c r="G45" s="26">
        <v>-1088</v>
      </c>
      <c r="H45" s="26">
        <v>0</v>
      </c>
      <c r="I45" s="26">
        <v>0</v>
      </c>
      <c r="J45" s="26">
        <v>575</v>
      </c>
      <c r="K45" s="225">
        <v>5595</v>
      </c>
      <c r="L45" s="191">
        <f t="shared" si="0"/>
        <v>24501</v>
      </c>
      <c r="M45" s="85"/>
      <c r="N45" s="85"/>
    </row>
    <row r="46" spans="1:14" s="4" customFormat="1" ht="15">
      <c r="A46" s="4" t="s">
        <v>33</v>
      </c>
      <c r="B46" s="26">
        <v>0</v>
      </c>
      <c r="C46" s="26">
        <v>615</v>
      </c>
      <c r="D46" s="26">
        <v>1852</v>
      </c>
      <c r="E46" s="26">
        <v>196</v>
      </c>
      <c r="F46" s="26">
        <v>38</v>
      </c>
      <c r="G46" s="26">
        <v>330</v>
      </c>
      <c r="H46" s="225">
        <v>10</v>
      </c>
      <c r="I46" s="26">
        <v>7079</v>
      </c>
      <c r="J46" s="26">
        <v>123</v>
      </c>
      <c r="K46" s="225">
        <v>2257</v>
      </c>
      <c r="L46" s="191">
        <f t="shared" si="0"/>
        <v>12500</v>
      </c>
      <c r="M46" s="85"/>
      <c r="N46" s="85"/>
    </row>
    <row r="47" spans="1:14" s="4" customFormat="1" ht="15">
      <c r="A47" s="4" t="s">
        <v>34</v>
      </c>
      <c r="B47" s="26">
        <v>0</v>
      </c>
      <c r="C47" s="26">
        <v>3964</v>
      </c>
      <c r="D47" s="26">
        <v>3460</v>
      </c>
      <c r="E47" s="26">
        <v>1881</v>
      </c>
      <c r="F47" s="26">
        <v>320</v>
      </c>
      <c r="G47" s="26">
        <v>1673</v>
      </c>
      <c r="H47" s="225">
        <v>-653</v>
      </c>
      <c r="I47" s="26">
        <v>0</v>
      </c>
      <c r="J47" s="26">
        <v>84</v>
      </c>
      <c r="K47" s="225">
        <v>2832</v>
      </c>
      <c r="L47" s="191">
        <f t="shared" si="0"/>
        <v>13561</v>
      </c>
      <c r="M47" s="85"/>
      <c r="N47" s="85"/>
    </row>
    <row r="48" spans="1:14" s="4" customFormat="1" ht="15">
      <c r="A48" s="4" t="s">
        <v>35</v>
      </c>
      <c r="B48" s="26">
        <v>0</v>
      </c>
      <c r="C48" s="26">
        <v>1010</v>
      </c>
      <c r="D48" s="26">
        <v>4232</v>
      </c>
      <c r="E48" s="26">
        <v>3198</v>
      </c>
      <c r="F48" s="26">
        <v>596</v>
      </c>
      <c r="G48" s="26">
        <v>1470</v>
      </c>
      <c r="H48" s="225">
        <v>-523</v>
      </c>
      <c r="I48" s="26">
        <v>0</v>
      </c>
      <c r="J48" s="26">
        <v>333</v>
      </c>
      <c r="K48" s="225">
        <v>3014</v>
      </c>
      <c r="L48" s="191">
        <f t="shared" si="0"/>
        <v>13330</v>
      </c>
      <c r="M48" s="85"/>
      <c r="N48" s="85"/>
    </row>
    <row r="49" spans="1:14" s="4" customFormat="1" ht="15">
      <c r="A49" s="4" t="s">
        <v>36</v>
      </c>
      <c r="B49" s="26">
        <v>253</v>
      </c>
      <c r="C49" s="26">
        <v>4212</v>
      </c>
      <c r="D49" s="26">
        <v>5022</v>
      </c>
      <c r="E49" s="26">
        <v>1363</v>
      </c>
      <c r="F49" s="26">
        <v>2</v>
      </c>
      <c r="G49" s="26">
        <v>640</v>
      </c>
      <c r="H49" s="225">
        <v>237</v>
      </c>
      <c r="I49" s="26">
        <v>-10</v>
      </c>
      <c r="J49" s="225">
        <v>0</v>
      </c>
      <c r="K49" s="225">
        <v>2495</v>
      </c>
      <c r="L49" s="191">
        <f t="shared" si="0"/>
        <v>14214</v>
      </c>
      <c r="M49" s="85"/>
      <c r="N49" s="85"/>
    </row>
    <row r="50" spans="1:14" s="4" customFormat="1" ht="15">
      <c r="A50" s="4" t="s">
        <v>37</v>
      </c>
      <c r="B50" s="26">
        <v>147</v>
      </c>
      <c r="C50" s="26">
        <v>889</v>
      </c>
      <c r="D50" s="26">
        <v>2820</v>
      </c>
      <c r="E50" s="26">
        <v>443</v>
      </c>
      <c r="F50" s="26">
        <v>15</v>
      </c>
      <c r="G50" s="26">
        <v>516</v>
      </c>
      <c r="H50" s="26">
        <v>-1</v>
      </c>
      <c r="I50" s="26">
        <v>10052</v>
      </c>
      <c r="J50" s="26">
        <v>4</v>
      </c>
      <c r="K50" s="225">
        <v>8571</v>
      </c>
      <c r="L50" s="191">
        <f t="shared" si="0"/>
        <v>23456</v>
      </c>
      <c r="M50" s="85"/>
      <c r="N50" s="85"/>
    </row>
    <row r="51" spans="1:14" s="4" customFormat="1" ht="15">
      <c r="A51" s="4" t="s">
        <v>38</v>
      </c>
      <c r="B51" s="26">
        <v>0</v>
      </c>
      <c r="C51" s="26">
        <v>966</v>
      </c>
      <c r="D51" s="26">
        <v>4264</v>
      </c>
      <c r="E51" s="26">
        <v>1888</v>
      </c>
      <c r="F51" s="26">
        <v>195</v>
      </c>
      <c r="G51" s="26">
        <v>1618</v>
      </c>
      <c r="H51" s="225">
        <v>-246</v>
      </c>
      <c r="I51" s="26">
        <v>0</v>
      </c>
      <c r="J51" s="26">
        <v>264</v>
      </c>
      <c r="K51" s="225">
        <v>1815</v>
      </c>
      <c r="L51" s="191">
        <f t="shared" si="0"/>
        <v>10764</v>
      </c>
      <c r="M51" s="85"/>
      <c r="N51" s="85"/>
    </row>
    <row r="52" spans="1:14" s="4" customFormat="1" ht="15">
      <c r="A52" s="4" t="s">
        <v>39</v>
      </c>
      <c r="B52" s="26">
        <v>242</v>
      </c>
      <c r="C52" s="26">
        <v>4931</v>
      </c>
      <c r="D52" s="26">
        <v>14065</v>
      </c>
      <c r="E52" s="26">
        <v>5272</v>
      </c>
      <c r="F52" s="26">
        <v>1349</v>
      </c>
      <c r="G52" s="26">
        <v>3816</v>
      </c>
      <c r="H52" s="225">
        <v>-607</v>
      </c>
      <c r="I52" s="26">
        <v>0</v>
      </c>
      <c r="J52" s="26">
        <v>586</v>
      </c>
      <c r="K52" s="225">
        <v>5541</v>
      </c>
      <c r="L52" s="191">
        <f t="shared" si="0"/>
        <v>35195</v>
      </c>
      <c r="M52" s="85"/>
      <c r="N52" s="85"/>
    </row>
    <row r="53" spans="1:14" s="4" customFormat="1" ht="15">
      <c r="A53" s="4" t="s">
        <v>40</v>
      </c>
      <c r="B53" s="26">
        <v>0</v>
      </c>
      <c r="C53" s="26">
        <v>2417</v>
      </c>
      <c r="D53" s="26">
        <v>2493</v>
      </c>
      <c r="E53" s="26">
        <v>1191</v>
      </c>
      <c r="F53" s="26">
        <v>98</v>
      </c>
      <c r="G53" s="26">
        <v>1143</v>
      </c>
      <c r="H53" s="225">
        <v>-138</v>
      </c>
      <c r="I53" s="26">
        <v>0</v>
      </c>
      <c r="J53" s="26">
        <v>0</v>
      </c>
      <c r="K53" s="225">
        <v>1568</v>
      </c>
      <c r="L53" s="191">
        <f t="shared" si="0"/>
        <v>8772</v>
      </c>
      <c r="M53" s="85"/>
      <c r="N53" s="85"/>
    </row>
    <row r="54" spans="1:14" s="4" customFormat="1" ht="15">
      <c r="A54" s="4" t="s">
        <v>41</v>
      </c>
      <c r="B54" s="26">
        <v>123</v>
      </c>
      <c r="C54" s="26">
        <v>567</v>
      </c>
      <c r="D54" s="26">
        <v>2044</v>
      </c>
      <c r="E54" s="26">
        <v>1308</v>
      </c>
      <c r="F54" s="26">
        <v>263</v>
      </c>
      <c r="G54" s="26">
        <v>455</v>
      </c>
      <c r="H54" s="225">
        <v>90</v>
      </c>
      <c r="I54" s="26">
        <v>0</v>
      </c>
      <c r="J54" s="26">
        <v>0</v>
      </c>
      <c r="K54" s="225">
        <v>1869</v>
      </c>
      <c r="L54" s="191">
        <f t="shared" si="0"/>
        <v>6719</v>
      </c>
      <c r="M54" s="85"/>
      <c r="N54" s="85"/>
    </row>
    <row r="55" spans="1:14" s="4" customFormat="1" ht="15">
      <c r="A55" s="4" t="s">
        <v>42</v>
      </c>
      <c r="B55" s="26">
        <v>0</v>
      </c>
      <c r="C55" s="26">
        <v>2682</v>
      </c>
      <c r="D55" s="26">
        <v>6411</v>
      </c>
      <c r="E55" s="26">
        <v>3307</v>
      </c>
      <c r="F55" s="26">
        <v>455</v>
      </c>
      <c r="G55" s="26">
        <v>348</v>
      </c>
      <c r="H55" s="225">
        <v>105</v>
      </c>
      <c r="I55" s="26">
        <v>0</v>
      </c>
      <c r="J55" s="26">
        <v>701</v>
      </c>
      <c r="K55" s="225">
        <v>2860</v>
      </c>
      <c r="L55" s="191">
        <f t="shared" si="0"/>
        <v>16869</v>
      </c>
      <c r="M55" s="85"/>
      <c r="N55" s="85"/>
    </row>
    <row r="56" spans="2:14" s="4" customFormat="1" ht="6.75" customHeight="1">
      <c r="B56" s="26"/>
      <c r="C56" s="26"/>
      <c r="D56" s="26"/>
      <c r="E56" s="26"/>
      <c r="F56" s="26"/>
      <c r="G56" s="26"/>
      <c r="H56" s="26"/>
      <c r="I56" s="26"/>
      <c r="J56" s="26"/>
      <c r="K56" s="225"/>
      <c r="L56" s="191"/>
      <c r="M56" s="85"/>
      <c r="N56" s="85"/>
    </row>
    <row r="57" spans="1:14" s="4" customFormat="1" ht="15">
      <c r="A57" s="4" t="s">
        <v>152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91">
        <f>SUM(B57:K57)</f>
        <v>0</v>
      </c>
      <c r="M57" s="85"/>
      <c r="N57" s="85"/>
    </row>
    <row r="58" spans="1:14" s="4" customFormat="1" ht="15">
      <c r="A58" s="4" t="s">
        <v>153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91">
        <f aca="true" t="shared" si="1" ref="L58:L63">SUM(B58:K58)</f>
        <v>0</v>
      </c>
      <c r="M58" s="85"/>
      <c r="N58" s="85"/>
    </row>
    <row r="59" spans="1:14" s="4" customFormat="1" ht="15">
      <c r="A59" s="4" t="s">
        <v>154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25">
        <v>289</v>
      </c>
      <c r="L59" s="193">
        <f t="shared" si="1"/>
        <v>289</v>
      </c>
      <c r="M59" s="85"/>
      <c r="N59" s="85"/>
    </row>
    <row r="60" spans="1:14" s="4" customFormat="1" ht="15">
      <c r="A60" s="4" t="s">
        <v>156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92">
        <f t="shared" si="1"/>
        <v>0</v>
      </c>
      <c r="M60" s="85"/>
      <c r="N60" s="85"/>
    </row>
    <row r="61" spans="1:14" s="4" customFormat="1" ht="15">
      <c r="A61" s="7" t="s">
        <v>186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25">
        <v>-7155</v>
      </c>
      <c r="L61" s="193">
        <f t="shared" si="1"/>
        <v>-7155</v>
      </c>
      <c r="M61" s="85"/>
      <c r="N61" s="85"/>
    </row>
    <row r="62" spans="1:14" s="4" customFormat="1" ht="15">
      <c r="A62" s="4" t="s">
        <v>155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25">
        <v>-37</v>
      </c>
      <c r="L62" s="193">
        <f t="shared" si="1"/>
        <v>-37</v>
      </c>
      <c r="M62" s="85"/>
      <c r="N62" s="85"/>
    </row>
    <row r="63" spans="1:14" s="4" customFormat="1" ht="15">
      <c r="A63" s="4" t="s">
        <v>187</v>
      </c>
      <c r="B63" s="26"/>
      <c r="C63" s="26"/>
      <c r="D63" s="26"/>
      <c r="E63" s="26"/>
      <c r="F63" s="26"/>
      <c r="G63" s="26"/>
      <c r="H63" s="26"/>
      <c r="I63" s="26"/>
      <c r="J63" s="26"/>
      <c r="K63" s="225">
        <v>-10</v>
      </c>
      <c r="L63" s="193">
        <f t="shared" si="1"/>
        <v>-10</v>
      </c>
      <c r="M63" s="85"/>
      <c r="N63" s="85"/>
    </row>
    <row r="64" spans="1:14" s="4" customFormat="1" ht="15.75">
      <c r="A64" s="68" t="s">
        <v>43</v>
      </c>
      <c r="B64" s="120">
        <f>SUM(B24:B63)</f>
        <v>16566</v>
      </c>
      <c r="C64" s="120">
        <f aca="true" t="shared" si="2" ref="C64:L64">SUM(C24:C63)</f>
        <v>64650</v>
      </c>
      <c r="D64" s="120">
        <f t="shared" si="2"/>
        <v>158508</v>
      </c>
      <c r="E64" s="120">
        <f t="shared" si="2"/>
        <v>70105</v>
      </c>
      <c r="F64" s="120">
        <f t="shared" si="2"/>
        <v>14216</v>
      </c>
      <c r="G64" s="120">
        <f t="shared" si="2"/>
        <v>42876</v>
      </c>
      <c r="H64" s="120">
        <f t="shared" si="2"/>
        <v>-30921</v>
      </c>
      <c r="I64" s="120">
        <f t="shared" si="2"/>
        <v>18197</v>
      </c>
      <c r="J64" s="120">
        <f t="shared" si="2"/>
        <v>8488</v>
      </c>
      <c r="K64" s="120">
        <f t="shared" si="2"/>
        <v>96359</v>
      </c>
      <c r="L64" s="120">
        <f t="shared" si="2"/>
        <v>459044</v>
      </c>
      <c r="M64" s="85"/>
      <c r="N64" s="85"/>
    </row>
    <row r="65" ht="12.75">
      <c r="A65" s="212" t="s">
        <v>280</v>
      </c>
    </row>
    <row r="66" ht="12.75" customHeight="1">
      <c r="A66" t="s">
        <v>126</v>
      </c>
    </row>
    <row r="67" ht="12.75">
      <c r="A67" t="s">
        <v>127</v>
      </c>
    </row>
    <row r="68" ht="12.75">
      <c r="A68" t="s">
        <v>171</v>
      </c>
    </row>
    <row r="69" ht="12.75">
      <c r="A69" s="189" t="s">
        <v>289</v>
      </c>
    </row>
  </sheetData>
  <sheetProtection/>
  <mergeCells count="9">
    <mergeCell ref="L20:L22"/>
    <mergeCell ref="J21:K21"/>
    <mergeCell ref="B20:E20"/>
    <mergeCell ref="F20:G20"/>
    <mergeCell ref="I20:K20"/>
    <mergeCell ref="C21:D21"/>
    <mergeCell ref="B21:B22"/>
    <mergeCell ref="E21:E22"/>
    <mergeCell ref="H20:H2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7"/>
  <sheetViews>
    <sheetView zoomScale="70" zoomScaleNormal="70" zoomScalePageLayoutView="0" workbookViewId="0" topLeftCell="A1">
      <selection activeCell="C12" sqref="C12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35" t="s">
        <v>307</v>
      </c>
      <c r="G1" s="108"/>
    </row>
    <row r="2" spans="1:7" ht="78.75">
      <c r="A2" s="121"/>
      <c r="B2" s="241" t="s">
        <v>174</v>
      </c>
      <c r="C2" s="241"/>
      <c r="D2" s="241"/>
      <c r="E2" s="123" t="s">
        <v>198</v>
      </c>
      <c r="F2" s="122" t="s">
        <v>199</v>
      </c>
      <c r="G2" s="124"/>
    </row>
    <row r="3" spans="1:7" ht="94.5">
      <c r="A3" s="125" t="s">
        <v>46</v>
      </c>
      <c r="B3" s="126" t="s">
        <v>176</v>
      </c>
      <c r="C3" s="126" t="s">
        <v>177</v>
      </c>
      <c r="D3" s="126" t="s">
        <v>178</v>
      </c>
      <c r="E3" s="127" t="s">
        <v>175</v>
      </c>
      <c r="F3" s="127" t="s">
        <v>200</v>
      </c>
      <c r="G3" s="122" t="s">
        <v>179</v>
      </c>
    </row>
    <row r="4" spans="1:7" ht="15.75">
      <c r="A4" s="128"/>
      <c r="B4" s="129"/>
      <c r="C4" s="129"/>
      <c r="D4" s="129"/>
      <c r="E4" s="129"/>
      <c r="F4" s="129"/>
      <c r="G4" s="130" t="s">
        <v>48</v>
      </c>
    </row>
    <row r="5" spans="1:7" ht="15">
      <c r="A5" s="131" t="s">
        <v>45</v>
      </c>
      <c r="B5" s="226">
        <v>6190</v>
      </c>
      <c r="C5" s="226">
        <v>274178</v>
      </c>
      <c r="D5" s="226">
        <v>9170</v>
      </c>
      <c r="E5" s="226">
        <v>118</v>
      </c>
      <c r="F5" s="226">
        <v>3180</v>
      </c>
      <c r="G5" s="226">
        <v>292836</v>
      </c>
    </row>
    <row r="6" spans="1:7" ht="15">
      <c r="A6" s="131" t="s">
        <v>180</v>
      </c>
      <c r="B6" s="226">
        <v>539</v>
      </c>
      <c r="C6" s="226">
        <v>39617</v>
      </c>
      <c r="D6" s="226">
        <v>1177</v>
      </c>
      <c r="E6" s="226">
        <v>0</v>
      </c>
      <c r="F6" s="226">
        <v>0</v>
      </c>
      <c r="G6" s="226">
        <v>41333</v>
      </c>
    </row>
    <row r="7" spans="1:11" ht="15.75">
      <c r="A7" s="131" t="s">
        <v>181</v>
      </c>
      <c r="B7" s="226">
        <v>56</v>
      </c>
      <c r="C7" s="226">
        <v>20041</v>
      </c>
      <c r="D7" s="226">
        <v>106</v>
      </c>
      <c r="E7" s="226">
        <v>0</v>
      </c>
      <c r="F7" s="226">
        <v>48</v>
      </c>
      <c r="G7" s="226">
        <v>20251</v>
      </c>
      <c r="I7" s="136"/>
      <c r="K7" s="204"/>
    </row>
    <row r="8" spans="1:7" ht="15">
      <c r="A8" s="131" t="s">
        <v>182</v>
      </c>
      <c r="B8" s="226">
        <v>164</v>
      </c>
      <c r="C8" s="226">
        <v>2133</v>
      </c>
      <c r="D8" s="226">
        <v>131</v>
      </c>
      <c r="E8" s="226">
        <v>0</v>
      </c>
      <c r="F8" s="226">
        <v>0</v>
      </c>
      <c r="G8" s="226">
        <v>2428</v>
      </c>
    </row>
    <row r="9" spans="1:7" ht="15">
      <c r="A9" s="131" t="s">
        <v>201</v>
      </c>
      <c r="B9" s="226">
        <v>0</v>
      </c>
      <c r="C9" s="226">
        <v>4407</v>
      </c>
      <c r="D9" s="226">
        <v>0</v>
      </c>
      <c r="E9" s="226">
        <v>0</v>
      </c>
      <c r="F9" s="226">
        <v>0</v>
      </c>
      <c r="G9" s="226">
        <v>4407</v>
      </c>
    </row>
    <row r="10" spans="1:7" ht="15">
      <c r="A10" s="131" t="s">
        <v>202</v>
      </c>
      <c r="B10" s="226">
        <v>249</v>
      </c>
      <c r="C10" s="226">
        <v>20311</v>
      </c>
      <c r="D10" s="226">
        <v>24847</v>
      </c>
      <c r="E10" s="226">
        <v>89</v>
      </c>
      <c r="F10" s="226">
        <v>22818</v>
      </c>
      <c r="G10" s="226">
        <v>68314</v>
      </c>
    </row>
    <row r="11" spans="1:7" ht="30">
      <c r="A11" s="132" t="s">
        <v>183</v>
      </c>
      <c r="B11" s="226">
        <v>0</v>
      </c>
      <c r="C11" s="226">
        <v>2778</v>
      </c>
      <c r="D11" s="226">
        <v>957</v>
      </c>
      <c r="E11" s="226">
        <v>0</v>
      </c>
      <c r="F11" s="226">
        <v>0</v>
      </c>
      <c r="G11" s="226">
        <v>3735</v>
      </c>
    </row>
    <row r="12" spans="1:7" ht="15.75">
      <c r="A12" s="133" t="s">
        <v>184</v>
      </c>
      <c r="B12" s="134">
        <f aca="true" t="shared" si="0" ref="B12:G12">SUM(B5:B11)</f>
        <v>7198</v>
      </c>
      <c r="C12" s="134">
        <f t="shared" si="0"/>
        <v>363465</v>
      </c>
      <c r="D12" s="134">
        <f t="shared" si="0"/>
        <v>36388</v>
      </c>
      <c r="E12" s="134">
        <f t="shared" si="0"/>
        <v>207</v>
      </c>
      <c r="F12" s="134">
        <f t="shared" si="0"/>
        <v>26046</v>
      </c>
      <c r="G12" s="134">
        <f t="shared" si="0"/>
        <v>433304</v>
      </c>
    </row>
    <row r="13" ht="12.75">
      <c r="A13" s="212" t="s">
        <v>280</v>
      </c>
    </row>
    <row r="14" spans="1:5" ht="12.75">
      <c r="A14" s="38" t="s">
        <v>185</v>
      </c>
      <c r="B14" s="113"/>
      <c r="C14" s="113"/>
      <c r="D14" s="113"/>
      <c r="E14" s="113"/>
    </row>
    <row r="17" spans="1:8" ht="19.5">
      <c r="A17" s="118" t="s">
        <v>189</v>
      </c>
      <c r="B17" s="36"/>
      <c r="C17" s="36"/>
      <c r="D17" s="36"/>
      <c r="E17" s="36"/>
      <c r="F17" s="7"/>
      <c r="G17" s="7"/>
      <c r="H17" s="7"/>
    </row>
    <row r="18" spans="1:8" ht="16.5">
      <c r="A18" s="119" t="s">
        <v>308</v>
      </c>
      <c r="B18" s="36"/>
      <c r="C18" s="36"/>
      <c r="D18" s="36"/>
      <c r="E18" s="36"/>
      <c r="F18" s="36"/>
      <c r="G18" s="7"/>
      <c r="H18" s="110"/>
    </row>
    <row r="19" spans="1:8" ht="15">
      <c r="A19" s="95"/>
      <c r="B19" s="36"/>
      <c r="C19" s="36"/>
      <c r="D19" s="36"/>
      <c r="E19" s="36"/>
      <c r="F19" s="36"/>
      <c r="G19" s="7"/>
      <c r="H19" s="110"/>
    </row>
    <row r="20" spans="1:9" ht="94.5">
      <c r="A20" s="91" t="s">
        <v>60</v>
      </c>
      <c r="B20" s="92" t="s">
        <v>45</v>
      </c>
      <c r="C20" s="92" t="s">
        <v>180</v>
      </c>
      <c r="D20" s="92" t="s">
        <v>181</v>
      </c>
      <c r="E20" s="92" t="s">
        <v>182</v>
      </c>
      <c r="F20" s="92" t="s">
        <v>201</v>
      </c>
      <c r="G20" s="92" t="s">
        <v>100</v>
      </c>
      <c r="H20" s="92" t="s">
        <v>183</v>
      </c>
      <c r="I20" s="92" t="s">
        <v>184</v>
      </c>
    </row>
    <row r="21" spans="1:9" ht="16.5" customHeight="1">
      <c r="A21" s="7"/>
      <c r="B21" s="7"/>
      <c r="C21" s="7"/>
      <c r="D21" s="7"/>
      <c r="E21" s="7"/>
      <c r="G21" s="32"/>
      <c r="H21" s="7"/>
      <c r="I21" s="111" t="s">
        <v>48</v>
      </c>
    </row>
    <row r="22" spans="1:9" ht="16.5" customHeight="1">
      <c r="A22" s="7" t="s">
        <v>14</v>
      </c>
      <c r="B22" s="226">
        <v>37190</v>
      </c>
      <c r="C22" s="226">
        <v>2325</v>
      </c>
      <c r="D22" s="226">
        <v>217</v>
      </c>
      <c r="E22" s="226">
        <v>0</v>
      </c>
      <c r="F22" s="226">
        <v>0</v>
      </c>
      <c r="G22" s="226">
        <v>2196</v>
      </c>
      <c r="H22" s="226">
        <v>0</v>
      </c>
      <c r="I22" s="226">
        <v>41928</v>
      </c>
    </row>
    <row r="23" spans="1:9" ht="16.5" customHeight="1">
      <c r="A23" s="7" t="s">
        <v>15</v>
      </c>
      <c r="B23" s="226">
        <v>26314</v>
      </c>
      <c r="C23" s="226">
        <v>1110</v>
      </c>
      <c r="D23" s="226">
        <v>1185</v>
      </c>
      <c r="E23" s="226">
        <v>0</v>
      </c>
      <c r="F23" s="226">
        <v>0</v>
      </c>
      <c r="G23" s="226">
        <v>911</v>
      </c>
      <c r="H23" s="226">
        <v>0</v>
      </c>
      <c r="I23" s="226">
        <v>29520</v>
      </c>
    </row>
    <row r="24" spans="1:9" ht="16.5" customHeight="1">
      <c r="A24" s="7" t="s">
        <v>16</v>
      </c>
      <c r="B24" s="226">
        <v>7746</v>
      </c>
      <c r="C24" s="226">
        <v>551</v>
      </c>
      <c r="D24" s="226">
        <v>490</v>
      </c>
      <c r="E24" s="226">
        <v>0</v>
      </c>
      <c r="F24" s="226">
        <v>0</v>
      </c>
      <c r="G24" s="226">
        <v>170</v>
      </c>
      <c r="H24" s="226">
        <v>0</v>
      </c>
      <c r="I24" s="226">
        <v>8957</v>
      </c>
    </row>
    <row r="25" spans="1:9" ht="16.5" customHeight="1">
      <c r="A25" s="7" t="s">
        <v>17</v>
      </c>
      <c r="B25" s="226">
        <v>6535</v>
      </c>
      <c r="C25" s="226">
        <v>21</v>
      </c>
      <c r="D25" s="226">
        <v>374</v>
      </c>
      <c r="E25" s="226">
        <v>0</v>
      </c>
      <c r="F25" s="226">
        <v>0</v>
      </c>
      <c r="G25" s="226">
        <v>485</v>
      </c>
      <c r="H25" s="226">
        <v>2793</v>
      </c>
      <c r="I25" s="226">
        <v>10208</v>
      </c>
    </row>
    <row r="26" spans="1:9" ht="16.5" customHeight="1">
      <c r="A26" s="7" t="s">
        <v>18</v>
      </c>
      <c r="B26" s="226">
        <v>2596</v>
      </c>
      <c r="C26" s="226">
        <v>563</v>
      </c>
      <c r="D26" s="226">
        <v>50</v>
      </c>
      <c r="E26" s="226">
        <v>0</v>
      </c>
      <c r="F26" s="226">
        <v>0</v>
      </c>
      <c r="G26" s="226">
        <v>0</v>
      </c>
      <c r="H26" s="226">
        <v>0</v>
      </c>
      <c r="I26" s="226">
        <v>3209</v>
      </c>
    </row>
    <row r="27" spans="1:9" ht="16.5" customHeight="1">
      <c r="A27" s="7" t="s">
        <v>19</v>
      </c>
      <c r="B27" s="226">
        <v>8738</v>
      </c>
      <c r="C27" s="226">
        <v>217</v>
      </c>
      <c r="D27" s="226">
        <v>622</v>
      </c>
      <c r="E27" s="226">
        <v>31</v>
      </c>
      <c r="F27" s="226">
        <v>26</v>
      </c>
      <c r="G27" s="226">
        <v>962</v>
      </c>
      <c r="H27" s="226">
        <v>0</v>
      </c>
      <c r="I27" s="226">
        <v>10596</v>
      </c>
    </row>
    <row r="28" spans="1:9" ht="16.5" customHeight="1">
      <c r="A28" s="7" t="s">
        <v>20</v>
      </c>
      <c r="B28" s="226">
        <v>10298</v>
      </c>
      <c r="C28" s="226">
        <v>107</v>
      </c>
      <c r="D28" s="226">
        <v>1295</v>
      </c>
      <c r="E28" s="226">
        <v>446</v>
      </c>
      <c r="F28" s="226">
        <v>3326</v>
      </c>
      <c r="G28" s="226">
        <v>0</v>
      </c>
      <c r="H28" s="226">
        <v>0</v>
      </c>
      <c r="I28" s="226">
        <v>15472</v>
      </c>
    </row>
    <row r="29" spans="1:9" ht="16.5" customHeight="1">
      <c r="A29" s="7" t="s">
        <v>21</v>
      </c>
      <c r="B29" s="226">
        <v>4451</v>
      </c>
      <c r="C29" s="226">
        <v>1338</v>
      </c>
      <c r="D29" s="226">
        <v>1075</v>
      </c>
      <c r="E29" s="226">
        <v>8</v>
      </c>
      <c r="F29" s="226">
        <v>0</v>
      </c>
      <c r="G29" s="226">
        <v>0</v>
      </c>
      <c r="H29" s="226">
        <v>0</v>
      </c>
      <c r="I29" s="226">
        <v>6872</v>
      </c>
    </row>
    <row r="30" spans="1:9" ht="16.5" customHeight="1">
      <c r="A30" s="7" t="s">
        <v>22</v>
      </c>
      <c r="B30" s="226">
        <v>8946</v>
      </c>
      <c r="C30" s="226">
        <v>158</v>
      </c>
      <c r="D30" s="226">
        <v>0</v>
      </c>
      <c r="E30" s="226">
        <v>0</v>
      </c>
      <c r="F30" s="226">
        <v>0</v>
      </c>
      <c r="G30" s="226">
        <v>0</v>
      </c>
      <c r="H30" s="226">
        <v>0</v>
      </c>
      <c r="I30" s="226">
        <v>9104</v>
      </c>
    </row>
    <row r="31" spans="1:9" ht="16.5" customHeight="1">
      <c r="A31" s="7" t="s">
        <v>23</v>
      </c>
      <c r="B31" s="226">
        <v>7859</v>
      </c>
      <c r="C31" s="226">
        <v>0</v>
      </c>
      <c r="D31" s="226">
        <v>0</v>
      </c>
      <c r="E31" s="226">
        <v>29</v>
      </c>
      <c r="F31" s="226">
        <v>375</v>
      </c>
      <c r="G31" s="226">
        <v>0</v>
      </c>
      <c r="H31" s="226">
        <v>0</v>
      </c>
      <c r="I31" s="226">
        <v>8263</v>
      </c>
    </row>
    <row r="32" spans="1:9" ht="16.5" customHeight="1">
      <c r="A32" s="7" t="s">
        <v>24</v>
      </c>
      <c r="B32" s="226">
        <v>213</v>
      </c>
      <c r="C32" s="226">
        <v>808</v>
      </c>
      <c r="D32" s="226">
        <v>113</v>
      </c>
      <c r="E32" s="226">
        <v>21</v>
      </c>
      <c r="F32" s="226">
        <v>0</v>
      </c>
      <c r="G32" s="226">
        <v>0</v>
      </c>
      <c r="H32" s="226">
        <v>0</v>
      </c>
      <c r="I32" s="226">
        <v>1155</v>
      </c>
    </row>
    <row r="33" spans="1:9" ht="16.5" customHeight="1">
      <c r="A33" s="7" t="s">
        <v>25</v>
      </c>
      <c r="B33" s="226">
        <v>12412</v>
      </c>
      <c r="C33" s="226">
        <v>5921</v>
      </c>
      <c r="D33" s="226">
        <v>509</v>
      </c>
      <c r="E33" s="226">
        <v>219</v>
      </c>
      <c r="F33" s="226">
        <v>0</v>
      </c>
      <c r="G33" s="226">
        <v>1653</v>
      </c>
      <c r="H33" s="226">
        <v>0</v>
      </c>
      <c r="I33" s="226">
        <v>20714</v>
      </c>
    </row>
    <row r="34" spans="1:11" ht="16.5" customHeight="1">
      <c r="A34" s="7" t="s">
        <v>59</v>
      </c>
      <c r="B34" s="226">
        <v>2673</v>
      </c>
      <c r="C34" s="226">
        <v>638</v>
      </c>
      <c r="D34" s="226">
        <v>28</v>
      </c>
      <c r="E34" s="226">
        <v>0</v>
      </c>
      <c r="F34" s="226">
        <v>0</v>
      </c>
      <c r="G34" s="226">
        <v>321</v>
      </c>
      <c r="H34" s="226">
        <v>0</v>
      </c>
      <c r="I34" s="226">
        <v>3660</v>
      </c>
      <c r="K34" s="204"/>
    </row>
    <row r="35" spans="1:9" ht="16.5" customHeight="1">
      <c r="A35" s="7" t="s">
        <v>26</v>
      </c>
      <c r="B35" s="226">
        <v>4520</v>
      </c>
      <c r="C35" s="226">
        <v>411</v>
      </c>
      <c r="D35" s="226">
        <v>720</v>
      </c>
      <c r="E35" s="226">
        <v>0</v>
      </c>
      <c r="F35" s="226">
        <v>0</v>
      </c>
      <c r="G35" s="226">
        <v>0</v>
      </c>
      <c r="H35" s="226">
        <v>0</v>
      </c>
      <c r="I35" s="226">
        <v>5651</v>
      </c>
    </row>
    <row r="36" spans="1:9" ht="16.5" customHeight="1">
      <c r="A36" s="7" t="s">
        <v>12</v>
      </c>
      <c r="B36" s="226">
        <v>13431</v>
      </c>
      <c r="C36" s="226">
        <v>2616</v>
      </c>
      <c r="D36" s="226">
        <v>65</v>
      </c>
      <c r="E36" s="226">
        <v>297</v>
      </c>
      <c r="F36" s="226">
        <v>0</v>
      </c>
      <c r="G36" s="226">
        <v>0</v>
      </c>
      <c r="H36" s="226">
        <v>0</v>
      </c>
      <c r="I36" s="226">
        <v>16409</v>
      </c>
    </row>
    <row r="37" spans="1:9" ht="16.5" customHeight="1">
      <c r="A37" s="7" t="s">
        <v>27</v>
      </c>
      <c r="B37" s="226">
        <v>12641</v>
      </c>
      <c r="C37" s="226">
        <v>14731</v>
      </c>
      <c r="D37" s="226">
        <v>4538</v>
      </c>
      <c r="E37" s="226">
        <v>9</v>
      </c>
      <c r="F37" s="226">
        <v>0</v>
      </c>
      <c r="G37" s="226">
        <v>1590</v>
      </c>
      <c r="H37" s="226">
        <v>0</v>
      </c>
      <c r="I37" s="226">
        <v>33509</v>
      </c>
    </row>
    <row r="38" spans="1:9" ht="16.5" customHeight="1">
      <c r="A38" s="7" t="s">
        <v>13</v>
      </c>
      <c r="B38" s="226">
        <v>25519</v>
      </c>
      <c r="C38" s="226">
        <v>3</v>
      </c>
      <c r="D38" s="226">
        <v>2174</v>
      </c>
      <c r="E38" s="226">
        <v>83</v>
      </c>
      <c r="F38" s="226">
        <v>1</v>
      </c>
      <c r="G38" s="226">
        <v>959</v>
      </c>
      <c r="H38" s="226">
        <v>0</v>
      </c>
      <c r="I38" s="226">
        <v>28739</v>
      </c>
    </row>
    <row r="39" spans="1:9" ht="16.5" customHeight="1">
      <c r="A39" s="7" t="s">
        <v>28</v>
      </c>
      <c r="B39" s="226">
        <v>6284</v>
      </c>
      <c r="C39" s="226">
        <v>273</v>
      </c>
      <c r="D39" s="226">
        <v>183</v>
      </c>
      <c r="E39" s="226">
        <v>21</v>
      </c>
      <c r="F39" s="226">
        <v>0</v>
      </c>
      <c r="G39" s="226">
        <v>0</v>
      </c>
      <c r="H39" s="226">
        <v>0</v>
      </c>
      <c r="I39" s="226">
        <v>6761</v>
      </c>
    </row>
    <row r="40" spans="1:9" ht="16.5" customHeight="1">
      <c r="A40" s="7" t="s">
        <v>29</v>
      </c>
      <c r="B40" s="226">
        <v>1527</v>
      </c>
      <c r="C40" s="226">
        <v>0</v>
      </c>
      <c r="D40" s="226">
        <v>0</v>
      </c>
      <c r="E40" s="226">
        <v>0</v>
      </c>
      <c r="F40" s="226">
        <v>0</v>
      </c>
      <c r="G40" s="226">
        <v>0</v>
      </c>
      <c r="H40" s="226">
        <v>0</v>
      </c>
      <c r="I40" s="226">
        <v>1527</v>
      </c>
    </row>
    <row r="41" spans="1:9" ht="16.5" customHeight="1">
      <c r="A41" s="7" t="s">
        <v>30</v>
      </c>
      <c r="B41" s="226">
        <v>7536</v>
      </c>
      <c r="C41" s="226">
        <v>493</v>
      </c>
      <c r="D41" s="226">
        <v>670</v>
      </c>
      <c r="E41" s="226">
        <v>0</v>
      </c>
      <c r="F41" s="226">
        <v>0</v>
      </c>
      <c r="G41" s="226">
        <v>282</v>
      </c>
      <c r="H41" s="226">
        <v>0</v>
      </c>
      <c r="I41" s="226">
        <v>8981</v>
      </c>
    </row>
    <row r="42" spans="1:9" ht="16.5" customHeight="1">
      <c r="A42" s="7" t="s">
        <v>31</v>
      </c>
      <c r="B42" s="226">
        <v>4714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26">
        <v>0</v>
      </c>
      <c r="I42" s="226">
        <v>4714</v>
      </c>
    </row>
    <row r="43" spans="1:9" ht="16.5" customHeight="1">
      <c r="A43" s="7" t="s">
        <v>32</v>
      </c>
      <c r="B43" s="226">
        <v>9406</v>
      </c>
      <c r="C43" s="226">
        <v>1408</v>
      </c>
      <c r="D43" s="226">
        <v>1450</v>
      </c>
      <c r="E43" s="226">
        <v>954</v>
      </c>
      <c r="F43" s="226">
        <v>85</v>
      </c>
      <c r="G43" s="226">
        <v>0</v>
      </c>
      <c r="H43" s="226">
        <v>0</v>
      </c>
      <c r="I43" s="226">
        <v>13303</v>
      </c>
    </row>
    <row r="44" spans="1:9" ht="16.5" customHeight="1">
      <c r="A44" s="7" t="s">
        <v>33</v>
      </c>
      <c r="B44" s="226">
        <v>2343</v>
      </c>
      <c r="C44" s="226">
        <v>0</v>
      </c>
      <c r="D44" s="226">
        <v>0</v>
      </c>
      <c r="E44" s="226">
        <v>0</v>
      </c>
      <c r="F44" s="226">
        <v>0</v>
      </c>
      <c r="G44" s="226">
        <v>1198</v>
      </c>
      <c r="H44" s="226">
        <v>0</v>
      </c>
      <c r="I44" s="226">
        <v>3541</v>
      </c>
    </row>
    <row r="45" spans="1:9" ht="16.5" customHeight="1">
      <c r="A45" s="7" t="s">
        <v>34</v>
      </c>
      <c r="B45" s="226">
        <v>10592</v>
      </c>
      <c r="C45" s="226">
        <v>744</v>
      </c>
      <c r="D45" s="226">
        <v>547</v>
      </c>
      <c r="E45" s="226">
        <v>271</v>
      </c>
      <c r="F45" s="226">
        <v>0</v>
      </c>
      <c r="G45" s="226">
        <v>204</v>
      </c>
      <c r="H45" s="226">
        <v>0</v>
      </c>
      <c r="I45" s="226">
        <v>12358</v>
      </c>
    </row>
    <row r="46" spans="1:9" ht="16.5" customHeight="1">
      <c r="A46" s="7" t="s">
        <v>35</v>
      </c>
      <c r="B46" s="226">
        <v>4479</v>
      </c>
      <c r="C46" s="226">
        <v>337</v>
      </c>
      <c r="D46" s="226">
        <v>1106</v>
      </c>
      <c r="E46" s="226">
        <v>0</v>
      </c>
      <c r="F46" s="226">
        <v>0</v>
      </c>
      <c r="G46" s="226">
        <v>0</v>
      </c>
      <c r="H46" s="226">
        <v>0</v>
      </c>
      <c r="I46" s="226">
        <v>5922</v>
      </c>
    </row>
    <row r="47" spans="1:9" ht="16.5" customHeight="1">
      <c r="A47" s="7" t="s">
        <v>36</v>
      </c>
      <c r="B47" s="226">
        <v>5245</v>
      </c>
      <c r="C47" s="226">
        <v>2188</v>
      </c>
      <c r="D47" s="226">
        <v>5</v>
      </c>
      <c r="E47" s="226">
        <v>0</v>
      </c>
      <c r="F47" s="226">
        <v>594</v>
      </c>
      <c r="G47" s="226">
        <v>677</v>
      </c>
      <c r="H47" s="226">
        <v>0</v>
      </c>
      <c r="I47" s="226">
        <v>8709</v>
      </c>
    </row>
    <row r="48" spans="1:9" ht="16.5" customHeight="1">
      <c r="A48" s="7" t="s">
        <v>37</v>
      </c>
      <c r="B48" s="226">
        <v>1772</v>
      </c>
      <c r="C48" s="226">
        <v>46</v>
      </c>
      <c r="D48" s="226">
        <v>520</v>
      </c>
      <c r="E48" s="226">
        <v>0</v>
      </c>
      <c r="F48" s="226">
        <v>0</v>
      </c>
      <c r="G48" s="226">
        <v>24</v>
      </c>
      <c r="H48" s="226">
        <v>942</v>
      </c>
      <c r="I48" s="226">
        <v>3304</v>
      </c>
    </row>
    <row r="49" spans="1:9" ht="16.5" customHeight="1">
      <c r="A49" s="7" t="s">
        <v>38</v>
      </c>
      <c r="B49" s="226">
        <v>2080</v>
      </c>
      <c r="C49" s="226">
        <v>536</v>
      </c>
      <c r="D49" s="226">
        <v>46</v>
      </c>
      <c r="E49" s="226">
        <v>16</v>
      </c>
      <c r="F49" s="226">
        <v>0</v>
      </c>
      <c r="G49" s="226">
        <v>249</v>
      </c>
      <c r="H49" s="226">
        <v>0</v>
      </c>
      <c r="I49" s="226">
        <v>2927</v>
      </c>
    </row>
    <row r="50" spans="1:9" ht="16.5" customHeight="1">
      <c r="A50" s="7" t="s">
        <v>39</v>
      </c>
      <c r="B50" s="226">
        <v>25971</v>
      </c>
      <c r="C50" s="226">
        <v>0</v>
      </c>
      <c r="D50" s="226">
        <v>0</v>
      </c>
      <c r="E50" s="226">
        <v>1</v>
      </c>
      <c r="F50" s="226">
        <v>0</v>
      </c>
      <c r="G50" s="226">
        <v>296</v>
      </c>
      <c r="H50" s="226">
        <v>0</v>
      </c>
      <c r="I50" s="226">
        <v>26268</v>
      </c>
    </row>
    <row r="51" spans="1:9" ht="16.5" customHeight="1">
      <c r="A51" s="7" t="s">
        <v>40</v>
      </c>
      <c r="B51" s="226">
        <v>7763</v>
      </c>
      <c r="C51" s="226">
        <v>0</v>
      </c>
      <c r="D51" s="226">
        <v>460</v>
      </c>
      <c r="E51" s="226">
        <v>22</v>
      </c>
      <c r="F51" s="226">
        <v>0</v>
      </c>
      <c r="G51" s="226">
        <v>60</v>
      </c>
      <c r="H51" s="226">
        <v>0</v>
      </c>
      <c r="I51" s="226">
        <v>8305</v>
      </c>
    </row>
    <row r="52" spans="1:9" ht="16.5" customHeight="1">
      <c r="A52" s="7" t="s">
        <v>41</v>
      </c>
      <c r="B52" s="226">
        <v>6832</v>
      </c>
      <c r="C52" s="226">
        <v>723</v>
      </c>
      <c r="D52" s="226">
        <v>0</v>
      </c>
      <c r="E52" s="226">
        <v>0</v>
      </c>
      <c r="F52" s="226">
        <v>0</v>
      </c>
      <c r="G52" s="226">
        <v>0</v>
      </c>
      <c r="H52" s="226">
        <v>0</v>
      </c>
      <c r="I52" s="226">
        <v>7555</v>
      </c>
    </row>
    <row r="53" spans="1:9" ht="16.5" customHeight="1">
      <c r="A53" s="7" t="s">
        <v>42</v>
      </c>
      <c r="B53" s="226">
        <v>4210</v>
      </c>
      <c r="C53" s="226">
        <v>3067</v>
      </c>
      <c r="D53" s="226">
        <v>1208</v>
      </c>
      <c r="E53" s="226">
        <v>0</v>
      </c>
      <c r="F53" s="226">
        <v>0</v>
      </c>
      <c r="G53" s="226">
        <v>0</v>
      </c>
      <c r="H53" s="226">
        <v>0</v>
      </c>
      <c r="I53" s="226">
        <v>8485</v>
      </c>
    </row>
    <row r="54" spans="1:9" ht="16.5" customHeight="1">
      <c r="A54" s="7"/>
      <c r="B54" s="226"/>
      <c r="C54" s="226"/>
      <c r="D54" s="226"/>
      <c r="E54" s="226"/>
      <c r="F54" s="226"/>
      <c r="G54" s="226"/>
      <c r="H54" s="226"/>
      <c r="I54" s="226"/>
    </row>
    <row r="55" spans="1:9" ht="16.5" customHeight="1">
      <c r="A55" s="7" t="s">
        <v>321</v>
      </c>
      <c r="B55" s="226">
        <v>0</v>
      </c>
      <c r="C55" s="226">
        <v>0</v>
      </c>
      <c r="D55" s="226">
        <v>0</v>
      </c>
      <c r="E55" s="226">
        <v>0</v>
      </c>
      <c r="F55" s="226">
        <v>0</v>
      </c>
      <c r="G55" s="226">
        <v>0</v>
      </c>
      <c r="H55" s="226">
        <v>0</v>
      </c>
      <c r="I55" s="226">
        <v>0</v>
      </c>
    </row>
    <row r="56" spans="1:9" ht="16.5" customHeight="1">
      <c r="A56" s="7" t="s">
        <v>49</v>
      </c>
      <c r="B56" s="226">
        <v>0</v>
      </c>
      <c r="C56" s="226">
        <v>0</v>
      </c>
      <c r="D56" s="226">
        <v>601</v>
      </c>
      <c r="E56" s="226">
        <v>0</v>
      </c>
      <c r="F56" s="226">
        <v>0</v>
      </c>
      <c r="G56" s="226">
        <v>0</v>
      </c>
      <c r="H56" s="226">
        <v>0</v>
      </c>
      <c r="I56" s="226">
        <v>601</v>
      </c>
    </row>
    <row r="57" spans="1:9" ht="16.5" customHeight="1">
      <c r="A57" s="7" t="s">
        <v>152</v>
      </c>
      <c r="B57" s="226">
        <v>0</v>
      </c>
      <c r="C57" s="226">
        <v>0</v>
      </c>
      <c r="D57" s="226">
        <v>0</v>
      </c>
      <c r="E57" s="226">
        <v>0</v>
      </c>
      <c r="F57" s="226">
        <v>0</v>
      </c>
      <c r="G57" s="226">
        <v>0</v>
      </c>
      <c r="H57" s="226">
        <v>0</v>
      </c>
      <c r="I57" s="226">
        <v>0</v>
      </c>
    </row>
    <row r="58" spans="1:9" ht="16.5" customHeight="1">
      <c r="A58" s="7" t="s">
        <v>153</v>
      </c>
      <c r="B58" s="226">
        <v>0</v>
      </c>
      <c r="C58" s="226">
        <v>0</v>
      </c>
      <c r="D58" s="226">
        <v>0</v>
      </c>
      <c r="E58" s="226">
        <v>0</v>
      </c>
      <c r="F58" s="226">
        <v>0</v>
      </c>
      <c r="G58" s="226">
        <v>0</v>
      </c>
      <c r="H58" s="226">
        <v>0</v>
      </c>
      <c r="I58" s="226">
        <v>0</v>
      </c>
    </row>
    <row r="59" spans="1:9" ht="16.5" customHeight="1">
      <c r="A59" s="7" t="s">
        <v>154</v>
      </c>
      <c r="B59" s="226">
        <v>0</v>
      </c>
      <c r="C59" s="226">
        <v>0</v>
      </c>
      <c r="D59" s="226">
        <v>0</v>
      </c>
      <c r="E59" s="226">
        <v>0</v>
      </c>
      <c r="F59" s="226">
        <v>0</v>
      </c>
      <c r="G59" s="226">
        <v>633</v>
      </c>
      <c r="H59" s="226">
        <v>0</v>
      </c>
      <c r="I59" s="226">
        <v>633</v>
      </c>
    </row>
    <row r="60" spans="1:9" ht="16.5" customHeight="1">
      <c r="A60" s="7" t="s">
        <v>156</v>
      </c>
      <c r="B60" s="226">
        <v>0</v>
      </c>
      <c r="C60" s="226">
        <v>0</v>
      </c>
      <c r="D60" s="226">
        <v>0</v>
      </c>
      <c r="E60" s="226">
        <v>0</v>
      </c>
      <c r="F60" s="226">
        <v>0</v>
      </c>
      <c r="G60" s="226">
        <v>850</v>
      </c>
      <c r="H60" s="226">
        <v>0</v>
      </c>
      <c r="I60" s="226">
        <v>850</v>
      </c>
    </row>
    <row r="61" spans="1:9" ht="16.5" customHeight="1">
      <c r="A61" s="7" t="s">
        <v>186</v>
      </c>
      <c r="B61" s="226">
        <v>0</v>
      </c>
      <c r="C61" s="226">
        <v>0</v>
      </c>
      <c r="D61" s="226">
        <v>0</v>
      </c>
      <c r="E61" s="226">
        <v>0</v>
      </c>
      <c r="F61" s="226">
        <v>0</v>
      </c>
      <c r="G61" s="226">
        <v>54594</v>
      </c>
      <c r="H61" s="226">
        <v>0</v>
      </c>
      <c r="I61" s="226">
        <v>54594</v>
      </c>
    </row>
    <row r="62" spans="1:9" ht="16.5" customHeight="1">
      <c r="A62" s="7" t="s">
        <v>155</v>
      </c>
      <c r="B62" s="226">
        <v>0</v>
      </c>
      <c r="C62" s="226">
        <v>0</v>
      </c>
      <c r="D62" s="226">
        <v>0</v>
      </c>
      <c r="E62" s="226">
        <v>0</v>
      </c>
      <c r="F62" s="226">
        <v>0</v>
      </c>
      <c r="G62" s="226">
        <v>0</v>
      </c>
      <c r="H62" s="226">
        <v>0</v>
      </c>
      <c r="I62" s="226">
        <v>0</v>
      </c>
    </row>
    <row r="63" spans="1:9" ht="16.5" customHeight="1">
      <c r="A63" s="7" t="s">
        <v>187</v>
      </c>
      <c r="B63" s="226">
        <v>0</v>
      </c>
      <c r="C63" s="226">
        <v>0</v>
      </c>
      <c r="D63" s="226">
        <v>0</v>
      </c>
      <c r="E63" s="226">
        <v>0</v>
      </c>
      <c r="F63" s="226">
        <v>0</v>
      </c>
      <c r="G63" s="226">
        <v>0</v>
      </c>
      <c r="H63" s="226">
        <v>0</v>
      </c>
      <c r="I63" s="226">
        <v>0</v>
      </c>
    </row>
    <row r="64" spans="1:9" ht="16.5" customHeight="1">
      <c r="A64" s="90" t="s">
        <v>2</v>
      </c>
      <c r="B64" s="120">
        <f>SUM(B22:B63)</f>
        <v>292836</v>
      </c>
      <c r="C64" s="120">
        <f aca="true" t="shared" si="1" ref="C64:H64">SUM(C22:C63)</f>
        <v>41333</v>
      </c>
      <c r="D64" s="120">
        <f t="shared" si="1"/>
        <v>20251</v>
      </c>
      <c r="E64" s="120">
        <f t="shared" si="1"/>
        <v>2428</v>
      </c>
      <c r="F64" s="120">
        <f t="shared" si="1"/>
        <v>4407</v>
      </c>
      <c r="G64" s="120">
        <f t="shared" si="1"/>
        <v>68314</v>
      </c>
      <c r="H64" s="120">
        <f t="shared" si="1"/>
        <v>3735</v>
      </c>
      <c r="I64" s="134">
        <f>SUM(B64:H64)</f>
        <v>433304</v>
      </c>
    </row>
    <row r="65" spans="1:8" ht="15">
      <c r="A65" s="212" t="s">
        <v>280</v>
      </c>
      <c r="B65" s="7"/>
      <c r="C65" s="7"/>
      <c r="D65" s="7"/>
      <c r="E65" s="7"/>
      <c r="F65" s="7"/>
      <c r="G65" s="7"/>
      <c r="H65" s="26"/>
    </row>
    <row r="66" spans="1:8" ht="12.75">
      <c r="A66" s="38" t="s">
        <v>185</v>
      </c>
      <c r="B66" s="38"/>
      <c r="C66" s="38"/>
      <c r="D66" s="38"/>
      <c r="E66" s="38"/>
      <c r="F66" s="38"/>
      <c r="G66" s="38"/>
      <c r="H66" s="38"/>
    </row>
    <row r="67" ht="12.75">
      <c r="A67" s="200" t="s">
        <v>322</v>
      </c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2" r:id="rId1"/>
  <headerFooter alignWithMargins="0">
    <oddHeader>&amp;R&amp;"Arial,Bold"&amp;18FINANCE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T68"/>
  <sheetViews>
    <sheetView zoomScale="75" zoomScaleNormal="75" zoomScalePageLayoutView="0" workbookViewId="0" topLeftCell="A1">
      <selection activeCell="AC4" sqref="AC4"/>
    </sheetView>
  </sheetViews>
  <sheetFormatPr defaultColWidth="9.140625" defaultRowHeight="12.75"/>
  <cols>
    <col min="1" max="1" width="24.140625" style="4" customWidth="1"/>
    <col min="2" max="10" width="9.28125" style="4" hidden="1" customWidth="1"/>
    <col min="11" max="15" width="10.8515625" style="4" hidden="1" customWidth="1"/>
    <col min="16" max="19" width="10.8515625" style="4" customWidth="1"/>
    <col min="20" max="20" width="12.57421875" style="4" customWidth="1"/>
    <col min="21" max="21" width="13.00390625" style="4" customWidth="1"/>
    <col min="22" max="22" width="13.421875" style="4" customWidth="1"/>
    <col min="23" max="23" width="13.7109375" style="4" customWidth="1"/>
    <col min="24" max="24" width="11.8515625" style="4" customWidth="1"/>
    <col min="25" max="25" width="12.57421875" style="4" customWidth="1"/>
    <col min="26" max="26" width="12.140625" style="4" customWidth="1"/>
    <col min="27" max="27" width="12.00390625" style="4" bestFit="1" customWidth="1"/>
    <col min="28" max="16384" width="9.140625" style="4" customWidth="1"/>
  </cols>
  <sheetData>
    <row r="1" spans="1:19" ht="18.75" customHeight="1">
      <c r="A1" s="114" t="s">
        <v>239</v>
      </c>
      <c r="B1" s="114"/>
      <c r="C1" s="114"/>
      <c r="D1" s="114"/>
      <c r="E1" s="114"/>
      <c r="F1" s="114"/>
      <c r="G1" s="114"/>
      <c r="H1" s="114"/>
      <c r="I1" s="114"/>
      <c r="J1" s="114"/>
      <c r="K1" s="5"/>
      <c r="L1" s="5"/>
      <c r="M1" s="5"/>
      <c r="N1" s="5"/>
      <c r="O1" s="5"/>
      <c r="P1" s="5"/>
      <c r="Q1" s="5"/>
      <c r="R1" s="5"/>
      <c r="S1" s="5"/>
    </row>
    <row r="2" spans="1:27" ht="24" customHeight="1">
      <c r="A2" s="97"/>
      <c r="B2" s="91">
        <v>1991</v>
      </c>
      <c r="C2" s="91">
        <v>1992</v>
      </c>
      <c r="D2" s="91">
        <v>1993</v>
      </c>
      <c r="E2" s="91">
        <v>1994</v>
      </c>
      <c r="F2" s="91">
        <v>1995</v>
      </c>
      <c r="G2" s="91">
        <v>1996</v>
      </c>
      <c r="H2" s="91">
        <v>1997</v>
      </c>
      <c r="I2" s="91">
        <v>1998</v>
      </c>
      <c r="J2" s="91">
        <v>1999</v>
      </c>
      <c r="K2" s="91">
        <v>2000</v>
      </c>
      <c r="L2" s="91">
        <v>2001</v>
      </c>
      <c r="M2" s="97">
        <v>2002</v>
      </c>
      <c r="N2" s="102">
        <v>2003</v>
      </c>
      <c r="O2" s="102">
        <v>2004</v>
      </c>
      <c r="P2" s="102">
        <v>2005</v>
      </c>
      <c r="Q2" s="102">
        <v>2006</v>
      </c>
      <c r="R2" s="102">
        <v>2007</v>
      </c>
      <c r="S2" s="102">
        <v>2008</v>
      </c>
      <c r="T2" s="102">
        <v>2009</v>
      </c>
      <c r="U2" s="102">
        <v>2010</v>
      </c>
      <c r="V2" s="102">
        <v>2011</v>
      </c>
      <c r="W2" s="102">
        <v>2012</v>
      </c>
      <c r="X2" s="102">
        <v>2013</v>
      </c>
      <c r="Y2" s="102">
        <v>2014</v>
      </c>
      <c r="Z2" s="102">
        <v>2015</v>
      </c>
      <c r="AA2" s="102">
        <v>2016</v>
      </c>
    </row>
    <row r="3" spans="1:10" ht="18.75">
      <c r="A3" s="98" t="s">
        <v>243</v>
      </c>
      <c r="B3"/>
      <c r="C3"/>
      <c r="D3"/>
      <c r="E3"/>
      <c r="F3"/>
      <c r="G3"/>
      <c r="H3"/>
      <c r="I3" s="149"/>
      <c r="J3"/>
    </row>
    <row r="4" spans="1:27" ht="15">
      <c r="A4" s="5" t="s">
        <v>276</v>
      </c>
      <c r="B4" s="150">
        <v>45.07333333333333</v>
      </c>
      <c r="C4" s="150">
        <v>46.07083333333333</v>
      </c>
      <c r="D4" s="150">
        <v>49.443333333333335</v>
      </c>
      <c r="E4" s="150">
        <v>51.5775</v>
      </c>
      <c r="F4" s="150">
        <v>53.76916666666667</v>
      </c>
      <c r="G4" s="150">
        <v>56.520833333333336</v>
      </c>
      <c r="H4" s="150">
        <v>61.82</v>
      </c>
      <c r="I4" s="151">
        <v>64.79583333333333</v>
      </c>
      <c r="J4" s="150">
        <v>70.16166666666668</v>
      </c>
      <c r="K4" s="150">
        <v>79.92666666666666</v>
      </c>
      <c r="L4" s="150">
        <v>75.71666666666665</v>
      </c>
      <c r="M4" s="39">
        <v>73.23666666666668</v>
      </c>
      <c r="N4" s="39">
        <v>76.03916666666667</v>
      </c>
      <c r="O4" s="39">
        <v>80.22416666666665</v>
      </c>
      <c r="P4" s="39">
        <v>86.745</v>
      </c>
      <c r="Q4" s="39">
        <v>91.31916666666666</v>
      </c>
      <c r="R4" s="39">
        <v>94.24416666666666</v>
      </c>
      <c r="S4" s="39">
        <v>107.07583333333334</v>
      </c>
      <c r="T4" s="39">
        <v>99.28958516666667</v>
      </c>
      <c r="U4" s="39">
        <v>116.90257100000001</v>
      </c>
      <c r="V4" s="39">
        <v>133.26879017706662</v>
      </c>
      <c r="W4" s="150">
        <v>135.3905472338598</v>
      </c>
      <c r="X4" s="150">
        <v>134.14527800000002</v>
      </c>
      <c r="Y4" s="4">
        <v>127.5</v>
      </c>
      <c r="Z4" s="150">
        <v>111.13076015068397</v>
      </c>
      <c r="AA4" s="150">
        <v>108.84564031566258</v>
      </c>
    </row>
    <row r="5" spans="1:22" ht="15">
      <c r="A5" s="99" t="s">
        <v>56</v>
      </c>
      <c r="B5" s="150"/>
      <c r="C5" s="150"/>
      <c r="D5" s="150"/>
      <c r="E5" s="150"/>
      <c r="F5" s="150"/>
      <c r="G5" s="150"/>
      <c r="H5" s="150"/>
      <c r="I5" s="151"/>
      <c r="M5" s="7"/>
      <c r="N5" s="7"/>
      <c r="O5" s="7"/>
      <c r="P5" s="7"/>
      <c r="Q5" s="7"/>
      <c r="R5" s="39"/>
      <c r="S5" s="39"/>
      <c r="T5" s="39"/>
      <c r="U5" s="39"/>
      <c r="V5" s="39"/>
    </row>
    <row r="6" spans="1:27" ht="15">
      <c r="A6" s="5" t="s">
        <v>53</v>
      </c>
      <c r="B6" s="159">
        <f aca="true" t="shared" si="0" ref="B6:U6">B8-B7</f>
        <v>21.680000000000003</v>
      </c>
      <c r="C6" s="159">
        <f t="shared" si="0"/>
        <v>23.2525</v>
      </c>
      <c r="D6" s="159">
        <f t="shared" si="0"/>
        <v>25.389166666666664</v>
      </c>
      <c r="E6" s="159">
        <f t="shared" si="0"/>
        <v>28.496666666666666</v>
      </c>
      <c r="F6" s="159">
        <f t="shared" si="0"/>
        <v>31.568333333333328</v>
      </c>
      <c r="G6" s="159">
        <f t="shared" si="0"/>
        <v>34.51249999999999</v>
      </c>
      <c r="H6" s="159">
        <f t="shared" si="0"/>
        <v>38.569166666666675</v>
      </c>
      <c r="I6" s="159">
        <f t="shared" si="0"/>
        <v>43.060833333333335</v>
      </c>
      <c r="J6" s="159">
        <f t="shared" si="0"/>
        <v>46.6725</v>
      </c>
      <c r="K6" s="159">
        <f t="shared" si="0"/>
        <v>48.42083333333335</v>
      </c>
      <c r="L6" s="159">
        <f t="shared" si="0"/>
        <v>46.40333333333333</v>
      </c>
      <c r="M6" s="159">
        <f t="shared" si="0"/>
        <v>45.82000000000001</v>
      </c>
      <c r="N6" s="159">
        <f t="shared" si="0"/>
        <v>46.14</v>
      </c>
      <c r="O6" s="159">
        <f t="shared" si="0"/>
        <v>47.10000000000001</v>
      </c>
      <c r="P6" s="159">
        <f t="shared" si="0"/>
        <v>47.099999999999994</v>
      </c>
      <c r="Q6" s="159">
        <f t="shared" si="0"/>
        <v>47.20416666666668</v>
      </c>
      <c r="R6" s="159">
        <f t="shared" si="0"/>
        <v>48.85000000000001</v>
      </c>
      <c r="S6" s="159">
        <f t="shared" si="0"/>
        <v>50.516666666666666</v>
      </c>
      <c r="T6" s="159">
        <f t="shared" si="0"/>
        <v>54.396666666666675</v>
      </c>
      <c r="U6" s="159">
        <f t="shared" si="0"/>
        <v>57.19</v>
      </c>
      <c r="V6" s="159">
        <f aca="true" t="shared" si="1" ref="V6:AA6">V8-V7</f>
        <v>58.2</v>
      </c>
      <c r="W6" s="203">
        <f t="shared" si="1"/>
        <v>57.95</v>
      </c>
      <c r="X6" s="203">
        <f t="shared" si="1"/>
        <v>57.95</v>
      </c>
      <c r="Y6" s="203">
        <f t="shared" si="1"/>
        <v>57.95</v>
      </c>
      <c r="Z6" s="203">
        <f t="shared" si="1"/>
        <v>57.94999999999999</v>
      </c>
      <c r="AA6" s="203">
        <f t="shared" si="1"/>
        <v>57.94999999999999</v>
      </c>
    </row>
    <row r="7" spans="1:27" ht="18">
      <c r="A7" s="5" t="s">
        <v>223</v>
      </c>
      <c r="B7" s="150">
        <v>6.521666666666661</v>
      </c>
      <c r="C7" s="150">
        <v>6.860833333333332</v>
      </c>
      <c r="D7" s="150">
        <v>7.3625</v>
      </c>
      <c r="E7" s="150">
        <v>7.6825</v>
      </c>
      <c r="F7" s="150">
        <v>8.00833333333334</v>
      </c>
      <c r="G7" s="150">
        <v>8.416666666666679</v>
      </c>
      <c r="H7" s="150">
        <v>9.2075</v>
      </c>
      <c r="I7" s="151">
        <v>9.650833333333331</v>
      </c>
      <c r="J7" s="39">
        <v>10.45</v>
      </c>
      <c r="K7" s="39">
        <v>11.90083333333331</v>
      </c>
      <c r="L7" s="39">
        <v>11.276950354609923</v>
      </c>
      <c r="M7" s="39">
        <v>10.907588652482275</v>
      </c>
      <c r="N7" s="39">
        <v>11.32498226950355</v>
      </c>
      <c r="O7" s="39">
        <v>11.948280141843952</v>
      </c>
      <c r="P7" s="39">
        <v>12.919468085106402</v>
      </c>
      <c r="Q7" s="39">
        <v>13.600726950354598</v>
      </c>
      <c r="R7" s="39">
        <v>14.036365248226943</v>
      </c>
      <c r="S7" s="39">
        <v>15.810338421214922</v>
      </c>
      <c r="T7" s="39">
        <v>12.950815456521724</v>
      </c>
      <c r="U7" s="39">
        <v>17.411021212765974</v>
      </c>
      <c r="V7" s="39">
        <v>22.211465029511103</v>
      </c>
      <c r="W7" s="150">
        <v>22.5650912056433</v>
      </c>
      <c r="X7" s="150">
        <v>22.35754633333336</v>
      </c>
      <c r="Y7" s="150">
        <v>21.253455885185318</v>
      </c>
      <c r="Z7" s="150">
        <v>18.521033207763367</v>
      </c>
      <c r="AA7" s="150">
        <v>18.140940052610432</v>
      </c>
    </row>
    <row r="8" spans="1:27" ht="15">
      <c r="A8" s="5" t="s">
        <v>55</v>
      </c>
      <c r="B8" s="150">
        <v>28.201666666666664</v>
      </c>
      <c r="C8" s="150">
        <v>30.113333333333333</v>
      </c>
      <c r="D8" s="150">
        <v>32.751666666666665</v>
      </c>
      <c r="E8" s="150">
        <v>36.17916666666667</v>
      </c>
      <c r="F8" s="150">
        <v>39.57666666666667</v>
      </c>
      <c r="G8" s="150">
        <v>42.92916666666667</v>
      </c>
      <c r="H8" s="150">
        <v>47.77666666666667</v>
      </c>
      <c r="I8" s="151">
        <v>52.711666666666666</v>
      </c>
      <c r="J8" s="39">
        <v>57.1225</v>
      </c>
      <c r="K8" s="39">
        <v>60.32166666666666</v>
      </c>
      <c r="L8" s="39">
        <v>57.68028368794325</v>
      </c>
      <c r="M8" s="39">
        <v>56.72758865248228</v>
      </c>
      <c r="N8" s="39">
        <v>57.46498226950355</v>
      </c>
      <c r="O8" s="39">
        <v>59.04828014184396</v>
      </c>
      <c r="P8" s="39">
        <v>60.019468085106396</v>
      </c>
      <c r="Q8" s="39">
        <v>60.80489361702128</v>
      </c>
      <c r="R8" s="39">
        <v>62.88636524822695</v>
      </c>
      <c r="S8" s="39">
        <v>66.32700508788159</v>
      </c>
      <c r="T8" s="39">
        <v>67.3474821231884</v>
      </c>
      <c r="U8" s="39">
        <v>74.60102121276597</v>
      </c>
      <c r="V8" s="39">
        <v>80.4114650295111</v>
      </c>
      <c r="W8" s="150">
        <v>80.5150912056433</v>
      </c>
      <c r="X8" s="150">
        <v>80.30754633333336</v>
      </c>
      <c r="Y8" s="150">
        <v>79.20345588518532</v>
      </c>
      <c r="Z8" s="150">
        <v>76.47103320776336</v>
      </c>
      <c r="AA8" s="150">
        <v>76.09094005261042</v>
      </c>
    </row>
    <row r="9" spans="1:27" ht="15">
      <c r="A9" s="100" t="s">
        <v>54</v>
      </c>
      <c r="B9" s="152">
        <f aca="true" t="shared" si="2" ref="B9:AA9">B8/B4*100</f>
        <v>62.56840704037864</v>
      </c>
      <c r="C9" s="152">
        <f t="shared" si="2"/>
        <v>65.36311838654247</v>
      </c>
      <c r="D9" s="152">
        <f t="shared" si="2"/>
        <v>66.2408144003236</v>
      </c>
      <c r="E9" s="152">
        <f t="shared" si="2"/>
        <v>70.14525067455124</v>
      </c>
      <c r="F9" s="152">
        <f t="shared" si="2"/>
        <v>73.60476109294359</v>
      </c>
      <c r="G9" s="152">
        <f t="shared" si="2"/>
        <v>75.95281975672687</v>
      </c>
      <c r="H9" s="152">
        <f t="shared" si="2"/>
        <v>77.28351126927639</v>
      </c>
      <c r="I9" s="152">
        <f t="shared" si="2"/>
        <v>81.35039547295993</v>
      </c>
      <c r="J9" s="152">
        <f t="shared" si="2"/>
        <v>81.41554029978383</v>
      </c>
      <c r="K9" s="47">
        <f t="shared" si="2"/>
        <v>75.47126532654933</v>
      </c>
      <c r="L9" s="47">
        <f t="shared" si="2"/>
        <v>76.1791111881267</v>
      </c>
      <c r="M9" s="47">
        <f t="shared" si="2"/>
        <v>77.45790631170489</v>
      </c>
      <c r="N9" s="47">
        <f t="shared" si="2"/>
        <v>75.57287222966701</v>
      </c>
      <c r="O9" s="47">
        <f t="shared" si="2"/>
        <v>73.60410534046554</v>
      </c>
      <c r="P9" s="47">
        <f t="shared" si="2"/>
        <v>69.19069466263922</v>
      </c>
      <c r="Q9" s="47">
        <f t="shared" si="2"/>
        <v>66.58502901036249</v>
      </c>
      <c r="R9" s="47">
        <f t="shared" si="2"/>
        <v>66.72706383053978</v>
      </c>
      <c r="S9" s="47">
        <f t="shared" si="2"/>
        <v>61.94395413333067</v>
      </c>
      <c r="T9" s="109">
        <f t="shared" si="2"/>
        <v>67.82935190044302</v>
      </c>
      <c r="U9" s="109">
        <f t="shared" si="2"/>
        <v>63.8146967809339</v>
      </c>
      <c r="V9" s="109">
        <f t="shared" si="2"/>
        <v>60.337806715790684</v>
      </c>
      <c r="W9" s="109">
        <f t="shared" si="2"/>
        <v>59.468768574049534</v>
      </c>
      <c r="X9" s="109">
        <f t="shared" si="2"/>
        <v>59.866100045156536</v>
      </c>
      <c r="Y9" s="109">
        <f t="shared" si="2"/>
        <v>62.1203575570081</v>
      </c>
      <c r="Z9" s="109">
        <f t="shared" si="2"/>
        <v>68.81176112183077</v>
      </c>
      <c r="AA9" s="109">
        <f t="shared" si="2"/>
        <v>69.90720053824806</v>
      </c>
    </row>
    <row r="10" spans="1:22" ht="15" hidden="1">
      <c r="A10" s="101" t="s">
        <v>54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53">
        <v>81.93</v>
      </c>
      <c r="J10"/>
      <c r="N10" s="7"/>
      <c r="O10" s="7"/>
      <c r="P10" s="7"/>
      <c r="Q10" s="7"/>
      <c r="R10" s="7"/>
      <c r="S10" s="39"/>
      <c r="T10" s="39"/>
      <c r="U10" s="39"/>
      <c r="V10" s="39"/>
    </row>
    <row r="11" spans="1:22" ht="15" hidden="1">
      <c r="A11" s="101"/>
      <c r="B11" s="150"/>
      <c r="C11" s="150"/>
      <c r="D11" s="150"/>
      <c r="E11" s="150"/>
      <c r="F11" s="150"/>
      <c r="G11" s="150"/>
      <c r="H11" s="150"/>
      <c r="I11" s="151"/>
      <c r="J11"/>
      <c r="N11" s="7"/>
      <c r="O11" s="7"/>
      <c r="P11" s="7"/>
      <c r="Q11" s="7"/>
      <c r="R11" s="7"/>
      <c r="S11" s="39"/>
      <c r="T11" s="39"/>
      <c r="U11" s="39"/>
      <c r="V11" s="39"/>
    </row>
    <row r="12" spans="1:22" ht="6" customHeight="1">
      <c r="A12" s="101"/>
      <c r="B12" s="150"/>
      <c r="C12" s="150"/>
      <c r="D12" s="150"/>
      <c r="E12" s="150"/>
      <c r="F12" s="150"/>
      <c r="G12" s="150"/>
      <c r="H12" s="150"/>
      <c r="I12" s="151"/>
      <c r="J12"/>
      <c r="N12" s="7"/>
      <c r="O12" s="7"/>
      <c r="P12" s="7"/>
      <c r="Q12" s="7"/>
      <c r="R12" s="7"/>
      <c r="S12" s="39"/>
      <c r="T12" s="39"/>
      <c r="U12" s="39"/>
      <c r="V12" s="39"/>
    </row>
    <row r="13" spans="1:23" ht="18.75">
      <c r="A13" s="98" t="s">
        <v>168</v>
      </c>
      <c r="B13" s="150"/>
      <c r="C13" s="150"/>
      <c r="D13" s="150"/>
      <c r="E13" s="150"/>
      <c r="F13" s="150"/>
      <c r="G13" s="150"/>
      <c r="H13" s="150"/>
      <c r="I13" s="151"/>
      <c r="J13" s="164"/>
      <c r="K13" s="150"/>
      <c r="L13" s="150"/>
      <c r="M13" s="150"/>
      <c r="N13" s="39"/>
      <c r="O13" s="39"/>
      <c r="P13" s="39"/>
      <c r="Q13" s="39"/>
      <c r="R13" s="39"/>
      <c r="S13" s="39"/>
      <c r="T13" s="39"/>
      <c r="U13" s="39"/>
      <c r="V13" s="39"/>
      <c r="W13" s="150"/>
    </row>
    <row r="14" spans="1:27" ht="15">
      <c r="A14" s="5" t="s">
        <v>276</v>
      </c>
      <c r="B14" s="150">
        <v>43.818333333333335</v>
      </c>
      <c r="C14" s="150">
        <v>45.01083333333333</v>
      </c>
      <c r="D14" s="150">
        <v>49.195</v>
      </c>
      <c r="E14" s="150">
        <v>51.530833333333334</v>
      </c>
      <c r="F14" s="150">
        <v>54.24083333333332</v>
      </c>
      <c r="G14" s="150">
        <v>57.705833333333345</v>
      </c>
      <c r="H14" s="150">
        <v>62.47166666666667</v>
      </c>
      <c r="I14" s="151">
        <v>65.50333333333334</v>
      </c>
      <c r="J14" s="150">
        <v>72.48583333333333</v>
      </c>
      <c r="K14" s="150">
        <v>81.34333333333335</v>
      </c>
      <c r="L14" s="150">
        <v>77.83583333333333</v>
      </c>
      <c r="M14" s="39">
        <v>75.45916666666666</v>
      </c>
      <c r="N14" s="39">
        <v>77.91916666666667</v>
      </c>
      <c r="O14" s="39">
        <v>81.91250000000001</v>
      </c>
      <c r="P14" s="39">
        <v>90.86000000000001</v>
      </c>
      <c r="Q14" s="39">
        <v>95.20916666666666</v>
      </c>
      <c r="R14" s="39">
        <v>96.84833333333331</v>
      </c>
      <c r="S14" s="39">
        <v>117.51083333333332</v>
      </c>
      <c r="T14" s="39">
        <v>103.92992796280583</v>
      </c>
      <c r="U14" s="39">
        <v>119.25862749257533</v>
      </c>
      <c r="V14" s="39">
        <v>138.71612707906442</v>
      </c>
      <c r="W14" s="150">
        <v>141.82825976401202</v>
      </c>
      <c r="X14" s="150">
        <v>140.40518913870753</v>
      </c>
      <c r="Y14" s="150">
        <v>133.46</v>
      </c>
      <c r="Z14" s="150">
        <v>114.89845587367203</v>
      </c>
      <c r="AA14" s="150">
        <v>110.12863033333333</v>
      </c>
    </row>
    <row r="15" spans="1:22" ht="15">
      <c r="A15" s="99" t="s">
        <v>56</v>
      </c>
      <c r="B15" s="150"/>
      <c r="C15" s="150"/>
      <c r="D15" s="150"/>
      <c r="E15" s="150"/>
      <c r="F15" s="150"/>
      <c r="G15" s="150"/>
      <c r="H15" s="150"/>
      <c r="I15" s="151"/>
      <c r="M15" s="7"/>
      <c r="N15" s="7"/>
      <c r="O15" s="7"/>
      <c r="P15" s="7"/>
      <c r="Q15" s="7"/>
      <c r="R15" s="39"/>
      <c r="S15" s="39"/>
      <c r="T15" s="39"/>
      <c r="U15" s="39"/>
      <c r="V15" s="39"/>
    </row>
    <row r="16" spans="1:27" ht="15">
      <c r="A16" s="5" t="s">
        <v>53</v>
      </c>
      <c r="B16" s="159">
        <f aca="true" t="shared" si="3" ref="B16:U16">B18-B17</f>
        <v>21.869999999999997</v>
      </c>
      <c r="C16" s="159">
        <f t="shared" si="3"/>
        <v>22.6875</v>
      </c>
      <c r="D16" s="159">
        <f t="shared" si="3"/>
        <v>24.780833333333334</v>
      </c>
      <c r="E16" s="159">
        <f t="shared" si="3"/>
        <v>27.92916666666666</v>
      </c>
      <c r="F16" s="159">
        <f t="shared" si="3"/>
        <v>31.568333333333335</v>
      </c>
      <c r="G16" s="159">
        <f t="shared" si="3"/>
        <v>34.5125</v>
      </c>
      <c r="H16" s="159">
        <f t="shared" si="3"/>
        <v>38.5725</v>
      </c>
      <c r="I16" s="159">
        <f t="shared" si="3"/>
        <v>43.81333333333332</v>
      </c>
      <c r="J16" s="159">
        <f t="shared" si="3"/>
        <v>47.83833333333333</v>
      </c>
      <c r="K16" s="159">
        <f t="shared" si="3"/>
        <v>48.4175</v>
      </c>
      <c r="L16" s="159">
        <f t="shared" si="3"/>
        <v>46.32000000000001</v>
      </c>
      <c r="M16" s="159">
        <f t="shared" si="3"/>
        <v>45.81999999999999</v>
      </c>
      <c r="N16" s="159">
        <f t="shared" si="3"/>
        <v>46.14</v>
      </c>
      <c r="O16" s="159">
        <f t="shared" si="3"/>
        <v>47.10000000000001</v>
      </c>
      <c r="P16" s="159">
        <f t="shared" si="3"/>
        <v>47.099999999999994</v>
      </c>
      <c r="Q16" s="159">
        <f t="shared" si="3"/>
        <v>47.204166666666666</v>
      </c>
      <c r="R16" s="159">
        <f t="shared" si="3"/>
        <v>48.85000000000001</v>
      </c>
      <c r="S16" s="159">
        <f t="shared" si="3"/>
        <v>50.51666666666664</v>
      </c>
      <c r="T16" s="159">
        <f t="shared" si="3"/>
        <v>54.39666666666666</v>
      </c>
      <c r="U16" s="159">
        <f t="shared" si="3"/>
        <v>57.19000000000001</v>
      </c>
      <c r="V16" s="159">
        <f aca="true" t="shared" si="4" ref="V16:AA16">V18-V17</f>
        <v>58.2</v>
      </c>
      <c r="W16" s="159">
        <f t="shared" si="4"/>
        <v>57.95000000000002</v>
      </c>
      <c r="X16" s="159">
        <f t="shared" si="4"/>
        <v>57.95000000000002</v>
      </c>
      <c r="Y16" s="159">
        <f t="shared" si="4"/>
        <v>57.95</v>
      </c>
      <c r="Z16" s="159">
        <f t="shared" si="4"/>
        <v>57.951544126327974</v>
      </c>
      <c r="AA16" s="159">
        <f t="shared" si="4"/>
        <v>57.94999999999999</v>
      </c>
    </row>
    <row r="17" spans="1:27" ht="18">
      <c r="A17" s="5" t="s">
        <v>223</v>
      </c>
      <c r="B17" s="150">
        <v>6.3316666666666706</v>
      </c>
      <c r="C17" s="150">
        <v>6.703333333333333</v>
      </c>
      <c r="D17" s="150">
        <v>7.326666666666668</v>
      </c>
      <c r="E17" s="150">
        <v>7.674166666666672</v>
      </c>
      <c r="F17" s="150">
        <v>8.078333333333319</v>
      </c>
      <c r="G17" s="150">
        <v>8.594166666666673</v>
      </c>
      <c r="H17" s="150">
        <v>9.304166666666674</v>
      </c>
      <c r="I17" s="151">
        <v>9.756666666666682</v>
      </c>
      <c r="J17" s="151">
        <v>10.796666666666667</v>
      </c>
      <c r="K17" s="151">
        <v>12.115</v>
      </c>
      <c r="L17" s="151">
        <v>11.584574468085094</v>
      </c>
      <c r="M17" s="151">
        <v>11.238599290780144</v>
      </c>
      <c r="N17" s="151">
        <v>11.604982269503552</v>
      </c>
      <c r="O17" s="151">
        <v>12.199734042553189</v>
      </c>
      <c r="P17" s="151">
        <v>13.532340425531913</v>
      </c>
      <c r="Q17" s="151">
        <v>14.180088652482269</v>
      </c>
      <c r="R17" s="39">
        <v>14.424219858156007</v>
      </c>
      <c r="S17" s="39">
        <v>17.345739284613032</v>
      </c>
      <c r="T17" s="39">
        <v>13.556077560365978</v>
      </c>
      <c r="U17" s="39">
        <v>17.761923243575055</v>
      </c>
      <c r="V17" s="39">
        <v>23.119354513177413</v>
      </c>
      <c r="W17" s="150">
        <v>23.638043294002017</v>
      </c>
      <c r="X17" s="150">
        <v>23.40086485645125</v>
      </c>
      <c r="Y17" s="150">
        <v>22.245000937816442</v>
      </c>
      <c r="Z17" s="150">
        <v>19.149742645612008</v>
      </c>
      <c r="AA17" s="150">
        <v>18.354771722222225</v>
      </c>
    </row>
    <row r="18" spans="1:27" ht="15">
      <c r="A18" s="5" t="s">
        <v>52</v>
      </c>
      <c r="B18" s="150">
        <v>28.201666666666668</v>
      </c>
      <c r="C18" s="150">
        <v>29.390833333333333</v>
      </c>
      <c r="D18" s="150">
        <v>32.1075</v>
      </c>
      <c r="E18" s="150">
        <v>35.60333333333333</v>
      </c>
      <c r="F18" s="150">
        <v>39.646666666666654</v>
      </c>
      <c r="G18" s="150">
        <v>43.106666666666676</v>
      </c>
      <c r="H18" s="150">
        <v>47.87666666666667</v>
      </c>
      <c r="I18" s="151">
        <v>53.57</v>
      </c>
      <c r="J18" s="151">
        <v>58.635</v>
      </c>
      <c r="K18" s="151">
        <v>60.5325</v>
      </c>
      <c r="L18" s="151">
        <v>57.9045744680851</v>
      </c>
      <c r="M18" s="151">
        <v>57.05859929078014</v>
      </c>
      <c r="N18" s="151">
        <v>57.74498226950355</v>
      </c>
      <c r="O18" s="151">
        <v>59.2997340425532</v>
      </c>
      <c r="P18" s="151">
        <v>60.63234042553191</v>
      </c>
      <c r="Q18" s="151">
        <v>61.384255319148934</v>
      </c>
      <c r="R18" s="39">
        <v>63.274219858156016</v>
      </c>
      <c r="S18" s="39">
        <v>67.86240595127967</v>
      </c>
      <c r="T18" s="39">
        <v>67.95274422703264</v>
      </c>
      <c r="U18" s="39">
        <v>74.95192324357507</v>
      </c>
      <c r="V18" s="39">
        <v>81.31935451317742</v>
      </c>
      <c r="W18" s="150">
        <v>81.58804329400203</v>
      </c>
      <c r="X18" s="150">
        <v>81.35086485645127</v>
      </c>
      <c r="Y18" s="150">
        <v>80.19500093781645</v>
      </c>
      <c r="Z18" s="150">
        <v>77.10128677193998</v>
      </c>
      <c r="AA18" s="150">
        <v>76.30477172222221</v>
      </c>
    </row>
    <row r="19" spans="1:27" ht="15">
      <c r="A19" s="103" t="s">
        <v>54</v>
      </c>
      <c r="B19" s="158">
        <f aca="true" t="shared" si="5" ref="B19:AA19">B18/B14*100</f>
        <v>64.36042752272641</v>
      </c>
      <c r="C19" s="158">
        <f t="shared" si="5"/>
        <v>65.29724325625313</v>
      </c>
      <c r="D19" s="158">
        <f t="shared" si="5"/>
        <v>65.26577904258563</v>
      </c>
      <c r="E19" s="158">
        <f t="shared" si="5"/>
        <v>69.09132073030709</v>
      </c>
      <c r="F19" s="158">
        <f t="shared" si="5"/>
        <v>73.09376392324354</v>
      </c>
      <c r="G19" s="158">
        <f t="shared" si="5"/>
        <v>74.70070905598799</v>
      </c>
      <c r="H19" s="158">
        <f t="shared" si="5"/>
        <v>76.63740895872796</v>
      </c>
      <c r="I19" s="158">
        <f t="shared" si="5"/>
        <v>81.7820976031754</v>
      </c>
      <c r="J19" s="158">
        <f t="shared" si="5"/>
        <v>80.89166848694572</v>
      </c>
      <c r="K19" s="158">
        <f t="shared" si="5"/>
        <v>74.4160554030242</v>
      </c>
      <c r="L19" s="158">
        <f t="shared" si="5"/>
        <v>74.39320938481862</v>
      </c>
      <c r="M19" s="158">
        <f t="shared" si="5"/>
        <v>75.61519933400643</v>
      </c>
      <c r="N19" s="158">
        <f t="shared" si="5"/>
        <v>74.10882936740454</v>
      </c>
      <c r="O19" s="158">
        <f t="shared" si="5"/>
        <v>72.39399852593095</v>
      </c>
      <c r="P19" s="158">
        <f t="shared" si="5"/>
        <v>66.73160953723519</v>
      </c>
      <c r="Q19" s="158">
        <f t="shared" si="5"/>
        <v>64.47305177458291</v>
      </c>
      <c r="R19" s="158">
        <f t="shared" si="5"/>
        <v>65.33330794695075</v>
      </c>
      <c r="S19" s="158">
        <f t="shared" si="5"/>
        <v>57.74991464725636</v>
      </c>
      <c r="T19" s="158">
        <f t="shared" si="5"/>
        <v>65.38323037359497</v>
      </c>
      <c r="U19" s="158">
        <f t="shared" si="5"/>
        <v>62.848218883150686</v>
      </c>
      <c r="V19" s="158">
        <f t="shared" si="5"/>
        <v>58.622855341706305</v>
      </c>
      <c r="W19" s="158">
        <f t="shared" si="5"/>
        <v>57.52594259406154</v>
      </c>
      <c r="X19" s="158">
        <f t="shared" si="5"/>
        <v>57.94006998992326</v>
      </c>
      <c r="Y19" s="158">
        <f t="shared" si="5"/>
        <v>60.08916599566645</v>
      </c>
      <c r="Z19" s="158">
        <f t="shared" si="5"/>
        <v>67.1038493821979</v>
      </c>
      <c r="AA19" s="158">
        <f t="shared" si="5"/>
        <v>69.28695244031067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222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226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224</v>
      </c>
      <c r="K23" s="13"/>
      <c r="L23" s="13"/>
      <c r="M23" s="13"/>
      <c r="N23" s="13"/>
      <c r="O23" s="13"/>
    </row>
    <row r="24" spans="1:15" s="3" customFormat="1" ht="12.75">
      <c r="A24" s="3" t="s">
        <v>225</v>
      </c>
      <c r="K24" s="13"/>
      <c r="L24" s="13"/>
      <c r="M24" s="13"/>
      <c r="N24" s="13"/>
      <c r="O24" s="13"/>
    </row>
    <row r="25" spans="1:15" s="3" customFormat="1" ht="12.75">
      <c r="A25" s="3" t="s">
        <v>119</v>
      </c>
      <c r="K25" s="13"/>
      <c r="L25" s="13"/>
      <c r="M25" s="13"/>
      <c r="N25" s="13"/>
      <c r="O25" s="13"/>
    </row>
    <row r="26" spans="1:15" s="3" customFormat="1" ht="12.75">
      <c r="A26" s="3" t="s">
        <v>120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14" t="s">
        <v>240</v>
      </c>
      <c r="K28" s="13"/>
      <c r="L28" s="13"/>
      <c r="M28" s="13"/>
      <c r="N28" s="13"/>
      <c r="O28" s="13"/>
    </row>
    <row r="29" spans="1:27" s="3" customFormat="1" ht="15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P29" s="181" t="s">
        <v>227</v>
      </c>
      <c r="Q29" s="181" t="s">
        <v>228</v>
      </c>
      <c r="R29" s="181" t="s">
        <v>229</v>
      </c>
      <c r="S29" s="181" t="s">
        <v>230</v>
      </c>
      <c r="T29" s="181" t="s">
        <v>231</v>
      </c>
      <c r="U29" s="181" t="s">
        <v>232</v>
      </c>
      <c r="V29" s="181" t="s">
        <v>233</v>
      </c>
      <c r="W29" s="181" t="s">
        <v>234</v>
      </c>
      <c r="X29" s="181" t="s">
        <v>235</v>
      </c>
      <c r="Y29" s="181" t="s">
        <v>236</v>
      </c>
      <c r="Z29" s="182" t="s">
        <v>237</v>
      </c>
      <c r="AA29" s="182" t="s">
        <v>238</v>
      </c>
    </row>
    <row r="30" spans="1:27" s="3" customFormat="1" ht="18.75">
      <c r="A30" s="176" t="s">
        <v>242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3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</row>
    <row r="31" spans="1:27" s="3" customFormat="1" ht="15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P31" s="150">
        <v>86.33</v>
      </c>
      <c r="Q31" s="150">
        <v>89.39</v>
      </c>
      <c r="R31" s="150">
        <v>90.05</v>
      </c>
      <c r="S31" s="150">
        <v>93.61</v>
      </c>
      <c r="T31" s="150">
        <v>96.98</v>
      </c>
      <c r="U31" s="150">
        <v>101.81</v>
      </c>
      <c r="V31" s="150">
        <v>102.65</v>
      </c>
      <c r="W31" s="150">
        <v>103.78</v>
      </c>
      <c r="X31" s="150">
        <v>105.89</v>
      </c>
      <c r="Y31" s="150">
        <v>104.54</v>
      </c>
      <c r="Z31" s="150">
        <v>108.272572</v>
      </c>
      <c r="AA31" s="150">
        <v>108.17245000000001</v>
      </c>
    </row>
    <row r="32" spans="1:27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P32" s="150">
        <v>111.488838</v>
      </c>
      <c r="Q32" s="150">
        <v>111.645945</v>
      </c>
      <c r="R32" s="150">
        <v>115.468758</v>
      </c>
      <c r="S32" s="150">
        <v>119.80299200000002</v>
      </c>
      <c r="T32" s="150">
        <v>121.179187</v>
      </c>
      <c r="U32" s="150">
        <v>117.700876</v>
      </c>
      <c r="V32" s="150">
        <v>117.22383000000002</v>
      </c>
      <c r="W32" s="150">
        <v>116.195155</v>
      </c>
      <c r="X32" s="150">
        <v>114.61457299999998</v>
      </c>
      <c r="Y32" s="150">
        <v>117.20210599999999</v>
      </c>
      <c r="Z32" s="150">
        <v>118.70185099999999</v>
      </c>
      <c r="AA32" s="150">
        <v>121.60674100000001</v>
      </c>
    </row>
    <row r="33" spans="1:27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P33" s="150">
        <v>127.52571590030338</v>
      </c>
      <c r="Q33" s="150">
        <v>128.36608530129084</v>
      </c>
      <c r="R33" s="150">
        <v>131.89238593777884</v>
      </c>
      <c r="S33" s="150">
        <v>134.74220569864968</v>
      </c>
      <c r="T33" s="150">
        <v>136.70606507643805</v>
      </c>
      <c r="U33" s="150">
        <v>135.5647462970674</v>
      </c>
      <c r="V33" s="150">
        <v>135.10612515614778</v>
      </c>
      <c r="W33" s="150">
        <v>135.34572601272973</v>
      </c>
      <c r="X33" s="150">
        <v>134.74992207483197</v>
      </c>
      <c r="Y33" s="150">
        <v>133.965470227827</v>
      </c>
      <c r="Z33" s="150">
        <v>133.17568913211588</v>
      </c>
      <c r="AA33" s="150">
        <v>132.0853453096187</v>
      </c>
    </row>
    <row r="34" spans="1:27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P34" s="150">
        <v>132.88733924216288</v>
      </c>
      <c r="Q34" s="150">
        <v>134.55736541550178</v>
      </c>
      <c r="R34" s="150">
        <v>137.67236690262328</v>
      </c>
      <c r="S34" s="150">
        <v>141.73842424602938</v>
      </c>
      <c r="T34" s="150">
        <v>137.676405</v>
      </c>
      <c r="U34" s="150">
        <v>131.634916</v>
      </c>
      <c r="V34" s="150">
        <v>131.084754</v>
      </c>
      <c r="W34" s="150">
        <v>134.13443</v>
      </c>
      <c r="X34" s="150">
        <v>139.128844</v>
      </c>
      <c r="Y34" s="150">
        <v>138.07635599999998</v>
      </c>
      <c r="Z34" s="150">
        <v>134.54309</v>
      </c>
      <c r="AA34" s="150">
        <v>131.552276</v>
      </c>
    </row>
    <row r="35" spans="1:27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P35" s="39">
        <v>131.709578</v>
      </c>
      <c r="Q35" s="39">
        <v>136.366511</v>
      </c>
      <c r="R35" s="39">
        <v>137.249865</v>
      </c>
      <c r="S35" s="39">
        <v>136.80606300000002</v>
      </c>
      <c r="T35" s="39">
        <v>132.74727900000002</v>
      </c>
      <c r="U35" s="39">
        <v>134.06139199999998</v>
      </c>
      <c r="V35" s="39">
        <v>134.741711</v>
      </c>
      <c r="W35" s="39">
        <v>136.868361</v>
      </c>
      <c r="X35" s="39">
        <v>137.191123</v>
      </c>
      <c r="Y35" s="39">
        <v>131.48058600000002</v>
      </c>
      <c r="Z35" s="150">
        <v>129.73016900000002</v>
      </c>
      <c r="AA35" s="150">
        <v>130.790698</v>
      </c>
    </row>
    <row r="36" spans="1:27" s="3" customFormat="1" ht="15">
      <c r="A36" s="4">
        <v>2014</v>
      </c>
      <c r="B36" s="4"/>
      <c r="C36" s="4"/>
      <c r="D36" s="4"/>
      <c r="E36" s="4"/>
      <c r="F36" s="4"/>
      <c r="G36" s="4"/>
      <c r="H36" s="4"/>
      <c r="I36" s="4"/>
      <c r="J36" s="4"/>
      <c r="K36" s="5"/>
      <c r="P36" s="39">
        <v>130.163805</v>
      </c>
      <c r="Q36" s="39">
        <v>128.99663500000003</v>
      </c>
      <c r="R36" s="39">
        <v>128.61702400000001</v>
      </c>
      <c r="S36" s="39">
        <v>128.794056</v>
      </c>
      <c r="T36" s="39">
        <v>129.31913299999997</v>
      </c>
      <c r="U36" s="39">
        <v>129.69879</v>
      </c>
      <c r="V36" s="39">
        <v>131.12031332252138</v>
      </c>
      <c r="W36" s="39">
        <v>129.26998619398003</v>
      </c>
      <c r="X36" s="39">
        <v>128.51363951447328</v>
      </c>
      <c r="Y36" s="39">
        <v>126.75774663537119</v>
      </c>
      <c r="Z36" s="150">
        <v>122.48</v>
      </c>
      <c r="AA36" s="150">
        <v>116.22</v>
      </c>
    </row>
    <row r="37" spans="1:27" s="3" customFormat="1" ht="15">
      <c r="A37" s="4">
        <v>2015</v>
      </c>
      <c r="B37" s="4"/>
      <c r="C37" s="4"/>
      <c r="D37" s="4"/>
      <c r="E37" s="4"/>
      <c r="F37" s="4"/>
      <c r="G37" s="4"/>
      <c r="H37" s="4"/>
      <c r="I37" s="4"/>
      <c r="J37" s="4"/>
      <c r="K37" s="5"/>
      <c r="P37" s="39">
        <v>108.45</v>
      </c>
      <c r="Q37" s="39">
        <v>107.19525562477767</v>
      </c>
      <c r="R37" s="39">
        <v>111.0420528125703</v>
      </c>
      <c r="S37" s="39">
        <v>112.54747322161757</v>
      </c>
      <c r="T37" s="39">
        <v>115.74955790764177</v>
      </c>
      <c r="U37" s="39">
        <v>116.39630253982509</v>
      </c>
      <c r="V37" s="39">
        <v>116.40329866923989</v>
      </c>
      <c r="W37" s="39">
        <v>114.4823815894187</v>
      </c>
      <c r="X37" s="39">
        <v>111.49316544650968</v>
      </c>
      <c r="Y37" s="39">
        <v>108.9681925453667</v>
      </c>
      <c r="Z37" s="150">
        <v>107.24</v>
      </c>
      <c r="AA37" s="150">
        <v>103.67939692928786</v>
      </c>
    </row>
    <row r="38" spans="1:27" s="3" customFormat="1" ht="15">
      <c r="A38" s="4">
        <v>2016</v>
      </c>
      <c r="B38" s="4"/>
      <c r="C38" s="4"/>
      <c r="D38" s="4"/>
      <c r="E38" s="4"/>
      <c r="F38" s="4"/>
      <c r="G38" s="4"/>
      <c r="H38" s="4"/>
      <c r="I38" s="4"/>
      <c r="J38" s="4"/>
      <c r="K38" s="5"/>
      <c r="P38" s="39">
        <v>101.74238646628896</v>
      </c>
      <c r="Q38" s="39">
        <v>101.4025375718214</v>
      </c>
      <c r="R38" s="39">
        <v>101.72685884394333</v>
      </c>
      <c r="S38" s="39">
        <v>106.44284560816905</v>
      </c>
      <c r="T38" s="39">
        <v>108.43411239403076</v>
      </c>
      <c r="U38" s="39">
        <v>110.96341401246198</v>
      </c>
      <c r="V38" s="39">
        <v>111.66290536362959</v>
      </c>
      <c r="W38" s="39">
        <v>109.04960402185078</v>
      </c>
      <c r="X38" s="39">
        <v>111.21109967971043</v>
      </c>
      <c r="Y38" s="39">
        <v>113.55512394232454</v>
      </c>
      <c r="Z38" s="39">
        <v>115.88441626191991</v>
      </c>
      <c r="AA38" s="39">
        <v>114.07237962180028</v>
      </c>
    </row>
    <row r="39" spans="1:27" s="3" customFormat="1" ht="14.25">
      <c r="A39" s="172"/>
      <c r="B39" s="172"/>
      <c r="C39" s="172"/>
      <c r="D39" s="172"/>
      <c r="E39" s="172"/>
      <c r="F39" s="172"/>
      <c r="G39" s="172"/>
      <c r="H39" s="172"/>
      <c r="I39" s="172"/>
      <c r="J39" s="172"/>
      <c r="K39" s="173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</row>
    <row r="40" spans="1:27" s="3" customFormat="1" ht="15.75">
      <c r="A40" s="176" t="s">
        <v>220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3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</row>
    <row r="41" spans="1:27" s="3" customFormat="1" ht="15">
      <c r="A41" s="4">
        <v>2009</v>
      </c>
      <c r="B41" s="4"/>
      <c r="C41" s="4"/>
      <c r="D41" s="4"/>
      <c r="E41" s="4"/>
      <c r="F41" s="4"/>
      <c r="G41" s="4"/>
      <c r="H41" s="4"/>
      <c r="I41" s="4"/>
      <c r="J41" s="4"/>
      <c r="K41" s="5"/>
      <c r="P41" s="150">
        <v>98.74</v>
      </c>
      <c r="Q41" s="150">
        <v>100.26</v>
      </c>
      <c r="R41" s="150">
        <v>99.88</v>
      </c>
      <c r="S41" s="150">
        <v>101.93</v>
      </c>
      <c r="T41" s="150">
        <v>102.98</v>
      </c>
      <c r="U41" s="150">
        <v>104.33</v>
      </c>
      <c r="V41" s="150">
        <v>103.85</v>
      </c>
      <c r="W41" s="150">
        <v>104.27</v>
      </c>
      <c r="X41" s="150">
        <v>106.58</v>
      </c>
      <c r="Y41" s="150">
        <v>105.54</v>
      </c>
      <c r="Z41" s="150">
        <v>109.45583899024184</v>
      </c>
      <c r="AA41" s="150">
        <v>109.34329656342807</v>
      </c>
    </row>
    <row r="42" spans="1:27" s="3" customFormat="1" ht="15">
      <c r="A42" s="4">
        <v>2010</v>
      </c>
      <c r="B42" s="4"/>
      <c r="C42" s="4"/>
      <c r="D42" s="4"/>
      <c r="E42" s="4"/>
      <c r="F42" s="4"/>
      <c r="G42" s="4"/>
      <c r="H42" s="4"/>
      <c r="I42" s="4"/>
      <c r="J42" s="4"/>
      <c r="K42" s="5"/>
      <c r="P42" s="150">
        <v>113.31100445481543</v>
      </c>
      <c r="Q42" s="150">
        <v>113.38498196860417</v>
      </c>
      <c r="R42" s="150">
        <v>116.20458103521428</v>
      </c>
      <c r="S42" s="150">
        <v>120.98550593975395</v>
      </c>
      <c r="T42" s="150">
        <v>122.75372083156554</v>
      </c>
      <c r="U42" s="150">
        <v>120.11671086126432</v>
      </c>
      <c r="V42" s="150">
        <v>119.66200572761987</v>
      </c>
      <c r="W42" s="150">
        <v>118.6860033941451</v>
      </c>
      <c r="X42" s="150">
        <v>117.17970619431482</v>
      </c>
      <c r="Y42" s="150">
        <v>120.58979316928297</v>
      </c>
      <c r="Z42" s="150">
        <v>122.46978892660162</v>
      </c>
      <c r="AA42" s="150">
        <v>125.75972740772167</v>
      </c>
    </row>
    <row r="43" spans="1:27" s="3" customFormat="1" ht="15">
      <c r="A43" s="4">
        <v>2011</v>
      </c>
      <c r="B43" s="4"/>
      <c r="C43" s="4"/>
      <c r="D43" s="4"/>
      <c r="E43" s="4"/>
      <c r="F43" s="4"/>
      <c r="G43" s="4"/>
      <c r="H43" s="4"/>
      <c r="I43" s="4"/>
      <c r="J43" s="4"/>
      <c r="K43" s="5"/>
      <c r="P43" s="150">
        <v>132.07785401783238</v>
      </c>
      <c r="Q43" s="150">
        <v>133.44571412748513</v>
      </c>
      <c r="R43" s="150">
        <v>138.1262806667774</v>
      </c>
      <c r="S43" s="150">
        <v>141.12278119288914</v>
      </c>
      <c r="T43" s="150">
        <v>141.50727363349392</v>
      </c>
      <c r="U43" s="150">
        <v>139.64235088885198</v>
      </c>
      <c r="V43" s="150">
        <v>139.42141607132967</v>
      </c>
      <c r="W43" s="150">
        <v>139.8523924239907</v>
      </c>
      <c r="X43" s="150">
        <v>139.1504247660187</v>
      </c>
      <c r="Y43" s="150">
        <v>139.3668588359085</v>
      </c>
      <c r="Z43" s="150">
        <v>140.2541723431356</v>
      </c>
      <c r="AA43" s="150">
        <v>140.62600598105993</v>
      </c>
    </row>
    <row r="44" spans="1:27" s="3" customFormat="1" ht="15">
      <c r="A44" s="5">
        <v>2012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13"/>
      <c r="P44" s="151">
        <v>141.34450130143435</v>
      </c>
      <c r="Q44" s="151">
        <v>142.56475161987038</v>
      </c>
      <c r="R44" s="151">
        <v>145.04376142216313</v>
      </c>
      <c r="S44" s="151">
        <v>147.78288032342024</v>
      </c>
      <c r="T44" s="151">
        <v>144.0109020592667</v>
      </c>
      <c r="U44" s="151">
        <v>137.4374917127072</v>
      </c>
      <c r="V44" s="151">
        <v>136.59248417880463</v>
      </c>
      <c r="W44" s="151">
        <v>139.40545956805627</v>
      </c>
      <c r="X44" s="151">
        <v>143.97804821697642</v>
      </c>
      <c r="Y44" s="151">
        <v>143.01836062280265</v>
      </c>
      <c r="Z44" s="151">
        <v>141.09923756906076</v>
      </c>
      <c r="AA44" s="151">
        <v>139.66123857358113</v>
      </c>
    </row>
    <row r="45" spans="1:27" s="3" customFormat="1" ht="15">
      <c r="A45" s="5">
        <v>2013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  <c r="M45" s="13"/>
      <c r="P45" s="40">
        <v>139.45832245102966</v>
      </c>
      <c r="Q45" s="40">
        <v>143.90401506780512</v>
      </c>
      <c r="R45" s="40">
        <v>144.60951180311403</v>
      </c>
      <c r="S45" s="40">
        <v>141.27323656454047</v>
      </c>
      <c r="T45" s="40">
        <v>137.95112506278252</v>
      </c>
      <c r="U45" s="40">
        <v>139.2599367152185</v>
      </c>
      <c r="V45" s="40">
        <v>139.622535</v>
      </c>
      <c r="W45" s="40">
        <v>141.62552200000002</v>
      </c>
      <c r="X45" s="40">
        <v>142.332028</v>
      </c>
      <c r="Y45" s="40">
        <v>138.763945</v>
      </c>
      <c r="Z45" s="151">
        <v>137.296061</v>
      </c>
      <c r="AA45" s="151">
        <v>138.766031</v>
      </c>
    </row>
    <row r="46" spans="1:27" s="3" customFormat="1" ht="15">
      <c r="A46" s="5">
        <v>2014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13"/>
      <c r="M46" s="13"/>
      <c r="P46" s="40">
        <v>138.106687</v>
      </c>
      <c r="Q46" s="40">
        <v>136.65356</v>
      </c>
      <c r="R46" s="40">
        <v>136.03000400000002</v>
      </c>
      <c r="S46" s="40">
        <v>135.86773699999998</v>
      </c>
      <c r="T46" s="40">
        <v>136.103889</v>
      </c>
      <c r="U46" s="40">
        <v>135.413598</v>
      </c>
      <c r="V46" s="40">
        <v>136.00770251585504</v>
      </c>
      <c r="W46" s="40">
        <v>133.61397856642014</v>
      </c>
      <c r="X46" s="40">
        <v>133.07131880571035</v>
      </c>
      <c r="Y46" s="40">
        <v>131.0819765451586</v>
      </c>
      <c r="Z46" s="151">
        <v>127.18</v>
      </c>
      <c r="AA46" s="151">
        <v>122.37</v>
      </c>
    </row>
    <row r="47" spans="1:28" s="3" customFormat="1" ht="15">
      <c r="A47" s="5">
        <v>2015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13"/>
      <c r="M47" s="13"/>
      <c r="N47" s="13"/>
      <c r="O47" s="13"/>
      <c r="P47" s="40">
        <v>115.85</v>
      </c>
      <c r="Q47" s="40">
        <v>114.60482432705925</v>
      </c>
      <c r="R47" s="40">
        <v>118.21098075553682</v>
      </c>
      <c r="S47" s="40">
        <v>119.09091328262988</v>
      </c>
      <c r="T47" s="40">
        <v>120.9674548009347</v>
      </c>
      <c r="U47" s="40">
        <v>121.24244809918015</v>
      </c>
      <c r="V47" s="40">
        <v>118.73215718132138</v>
      </c>
      <c r="W47" s="40">
        <v>111.70248786533506</v>
      </c>
      <c r="X47" s="40">
        <v>109.81140500000002</v>
      </c>
      <c r="Y47" s="40">
        <v>110.77926596111021</v>
      </c>
      <c r="Z47" s="151">
        <v>110.12</v>
      </c>
      <c r="AA47" s="151">
        <v>107.76825000000002</v>
      </c>
      <c r="AB47" s="13"/>
    </row>
    <row r="48" spans="1:27" s="3" customFormat="1" ht="15">
      <c r="A48" s="79">
        <v>2016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187"/>
      <c r="M48" s="187"/>
      <c r="N48" s="187"/>
      <c r="O48" s="187"/>
      <c r="P48" s="177">
        <v>102.52259600000002</v>
      </c>
      <c r="Q48" s="177">
        <v>101.020909</v>
      </c>
      <c r="R48" s="177">
        <v>102.399034</v>
      </c>
      <c r="S48" s="177">
        <v>106.943421</v>
      </c>
      <c r="T48" s="177">
        <v>109.07089400000002</v>
      </c>
      <c r="U48" s="177">
        <v>111.856993</v>
      </c>
      <c r="V48" s="177">
        <v>112.65084500000002</v>
      </c>
      <c r="W48" s="177">
        <v>110.68451</v>
      </c>
      <c r="X48" s="177">
        <v>113.23174</v>
      </c>
      <c r="Y48" s="177">
        <v>115.64206800000001</v>
      </c>
      <c r="Z48" s="177">
        <v>118.36027900000002</v>
      </c>
      <c r="AA48" s="177">
        <v>117.16027500000001</v>
      </c>
    </row>
    <row r="49" spans="1:25" s="3" customFormat="1" ht="15">
      <c r="A49" s="13" t="s">
        <v>222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13"/>
      <c r="M49" s="13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151"/>
      <c r="Y49" s="151"/>
    </row>
    <row r="50" spans="1:23" s="3" customFormat="1" ht="16.5" customHeight="1">
      <c r="A50" s="189" t="s">
        <v>244</v>
      </c>
      <c r="K50" s="1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</row>
    <row r="51" spans="1:15" ht="15.75" customHeight="1">
      <c r="A51" s="3" t="s">
        <v>118</v>
      </c>
      <c r="B51" s="96"/>
      <c r="C51" s="96"/>
      <c r="D51" s="96"/>
      <c r="E51" s="96"/>
      <c r="F51" s="96"/>
      <c r="G51" s="96"/>
      <c r="H51" s="96"/>
      <c r="I51" s="96"/>
      <c r="J51" s="96"/>
      <c r="K51" s="5"/>
      <c r="L51" s="5"/>
      <c r="M51" s="5"/>
      <c r="N51" s="5"/>
      <c r="O51" s="5"/>
    </row>
    <row r="53" ht="21" customHeight="1"/>
    <row r="55" ht="15">
      <c r="W55" s="14"/>
    </row>
    <row r="56" ht="18.75" customHeight="1">
      <c r="W56" s="14"/>
    </row>
    <row r="57" ht="6.75" customHeight="1">
      <c r="W57" s="14"/>
    </row>
    <row r="58" ht="15">
      <c r="W58" s="14"/>
    </row>
    <row r="59" ht="15">
      <c r="W59" s="14"/>
    </row>
    <row r="60" ht="15">
      <c r="W60" s="14"/>
    </row>
    <row r="61" ht="15">
      <c r="W61" s="14"/>
    </row>
    <row r="62" ht="15">
      <c r="W62" s="14"/>
    </row>
    <row r="63" ht="6.75" customHeight="1">
      <c r="W63" s="14"/>
    </row>
    <row r="64" spans="23:46" ht="15">
      <c r="W64" s="14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ht="15">
      <c r="W65" s="14"/>
    </row>
    <row r="66" ht="15">
      <c r="W66" s="14"/>
    </row>
    <row r="67" ht="15">
      <c r="W67" s="14"/>
    </row>
    <row r="68" spans="1:22" ht="6.7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154"/>
      <c r="L68" s="154"/>
      <c r="M68" s="154"/>
      <c r="N68" s="5"/>
      <c r="O68" s="5"/>
      <c r="P68" s="5"/>
      <c r="Q68" s="5"/>
      <c r="R68" s="5"/>
      <c r="S68" s="5"/>
      <c r="T68" s="5"/>
      <c r="U68" s="5"/>
      <c r="V68" s="5"/>
    </row>
    <row r="69" ht="15.75" customHeight="1"/>
  </sheetData>
  <sheetProtection/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47" r:id="rId2"/>
  <rowBreaks count="1" manualBreakCount="1">
    <brk id="113" max="26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2"/>
  <sheetViews>
    <sheetView zoomScalePageLayoutView="0" workbookViewId="0" topLeftCell="A148">
      <selection activeCell="F90" sqref="F90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221</v>
      </c>
    </row>
    <row r="3" spans="1:6" ht="12.75">
      <c r="A3" s="169" t="s">
        <v>216</v>
      </c>
      <c r="B3" s="167"/>
      <c r="C3" s="167"/>
      <c r="D3" s="167"/>
      <c r="E3" s="167"/>
      <c r="F3" s="167"/>
    </row>
    <row r="4" spans="1:6" ht="28.5" customHeight="1">
      <c r="A4" s="167"/>
      <c r="B4" s="168" t="s">
        <v>220</v>
      </c>
      <c r="C4" s="167"/>
      <c r="D4" s="167"/>
      <c r="E4" s="168" t="s">
        <v>217</v>
      </c>
      <c r="F4" s="167"/>
    </row>
    <row r="5" spans="1:6" ht="12.75">
      <c r="A5" s="170">
        <v>1991</v>
      </c>
      <c r="B5" s="163">
        <v>43.818333333333335</v>
      </c>
      <c r="C5" s="163">
        <v>43.818333333333335</v>
      </c>
      <c r="D5" s="163"/>
      <c r="E5" s="163">
        <v>45.07333333333333</v>
      </c>
      <c r="F5" s="163">
        <v>45.07333333333333</v>
      </c>
    </row>
    <row r="6" spans="1:6" ht="12.75">
      <c r="A6" s="170">
        <v>1992</v>
      </c>
      <c r="B6" s="163">
        <v>45.01083333333333</v>
      </c>
      <c r="C6" s="163">
        <v>45.01083333333333</v>
      </c>
      <c r="D6" s="163"/>
      <c r="E6" s="163">
        <v>46.07083333333333</v>
      </c>
      <c r="F6" s="163">
        <v>46.07083333333333</v>
      </c>
    </row>
    <row r="7" spans="1:6" ht="12.75">
      <c r="A7" s="170">
        <v>1993</v>
      </c>
      <c r="B7" s="163">
        <v>49.195</v>
      </c>
      <c r="C7" s="163">
        <v>49.195</v>
      </c>
      <c r="D7" s="163"/>
      <c r="E7" s="163">
        <v>49.443333333333335</v>
      </c>
      <c r="F7" s="163">
        <v>49.443333333333335</v>
      </c>
    </row>
    <row r="8" spans="1:6" ht="12.75">
      <c r="A8" s="170">
        <v>1994</v>
      </c>
      <c r="B8" s="163">
        <v>51.530833333333334</v>
      </c>
      <c r="C8" s="163">
        <v>51.530833333333334</v>
      </c>
      <c r="D8" s="163"/>
      <c r="E8" s="163">
        <v>51.5775</v>
      </c>
      <c r="F8" s="163">
        <v>51.5775</v>
      </c>
    </row>
    <row r="9" spans="1:6" ht="12.75">
      <c r="A9" s="170">
        <v>1995</v>
      </c>
      <c r="B9" s="163">
        <v>54.24083333333332</v>
      </c>
      <c r="C9" s="163">
        <v>54.24083333333332</v>
      </c>
      <c r="D9" s="163"/>
      <c r="E9" s="163">
        <v>53.76916666666667</v>
      </c>
      <c r="F9" s="163">
        <v>53.76916666666667</v>
      </c>
    </row>
    <row r="10" spans="1:6" ht="12.75">
      <c r="A10" s="170">
        <v>1996</v>
      </c>
      <c r="B10" s="163">
        <v>57.705833333333345</v>
      </c>
      <c r="C10" s="163">
        <v>57.705833333333345</v>
      </c>
      <c r="D10" s="163"/>
      <c r="E10" s="163">
        <v>56.520833333333336</v>
      </c>
      <c r="F10" s="163">
        <v>56.520833333333336</v>
      </c>
    </row>
    <row r="11" spans="1:6" ht="12.75">
      <c r="A11" s="170">
        <v>1997</v>
      </c>
      <c r="B11" s="163">
        <v>62.47166666666667</v>
      </c>
      <c r="C11" s="163">
        <v>62.47166666666667</v>
      </c>
      <c r="D11" s="163"/>
      <c r="E11" s="163">
        <v>61.82</v>
      </c>
      <c r="F11" s="163">
        <v>61.82</v>
      </c>
    </row>
    <row r="12" spans="1:6" ht="12.75">
      <c r="A12" s="170">
        <v>1998</v>
      </c>
      <c r="B12" s="163">
        <v>65.50333333333334</v>
      </c>
      <c r="C12" s="163">
        <v>65.50333333333334</v>
      </c>
      <c r="D12" s="163"/>
      <c r="E12" s="163">
        <v>64.79583333333333</v>
      </c>
      <c r="F12" s="163">
        <v>64.79583333333333</v>
      </c>
    </row>
    <row r="13" spans="1:6" ht="12.75">
      <c r="A13" s="170">
        <v>1999</v>
      </c>
      <c r="B13" s="163">
        <v>72.48583333333333</v>
      </c>
      <c r="C13" s="163">
        <v>72.48583333333333</v>
      </c>
      <c r="D13" s="163"/>
      <c r="E13" s="163">
        <v>70.16166666666668</v>
      </c>
      <c r="F13" s="163">
        <v>70.16166666666668</v>
      </c>
    </row>
    <row r="14" spans="1:6" ht="12.75">
      <c r="A14" s="170">
        <v>2000</v>
      </c>
      <c r="B14" s="163">
        <v>81.34333333333335</v>
      </c>
      <c r="C14" s="163">
        <v>81.34333333333335</v>
      </c>
      <c r="D14" s="163"/>
      <c r="E14" s="163">
        <v>79.92666666666666</v>
      </c>
      <c r="F14" s="163">
        <v>79.92666666666666</v>
      </c>
    </row>
    <row r="15" spans="1:7" ht="12.75">
      <c r="A15" s="170">
        <v>2001</v>
      </c>
      <c r="B15" s="163">
        <v>77.83583333333333</v>
      </c>
      <c r="C15" s="163">
        <v>77.83583333333333</v>
      </c>
      <c r="D15" s="163"/>
      <c r="E15" s="163">
        <v>75.71666666666665</v>
      </c>
      <c r="F15" s="163">
        <v>75.71666666666665</v>
      </c>
      <c r="G15" s="163"/>
    </row>
    <row r="16" spans="1:7" ht="12.75">
      <c r="A16" s="170">
        <v>2002</v>
      </c>
      <c r="B16" s="163">
        <v>75.45916666666666</v>
      </c>
      <c r="C16" s="163">
        <v>75.45916666666666</v>
      </c>
      <c r="D16" s="163"/>
      <c r="E16" s="163">
        <v>73.23666666666668</v>
      </c>
      <c r="F16" s="163">
        <v>73.23666666666668</v>
      </c>
      <c r="G16" s="163"/>
    </row>
    <row r="17" spans="1:7" ht="12.75">
      <c r="A17" s="170">
        <v>2003</v>
      </c>
      <c r="B17" s="163">
        <v>77.91916666666667</v>
      </c>
      <c r="C17" s="163">
        <v>77.91916666666667</v>
      </c>
      <c r="D17" s="163"/>
      <c r="E17" s="163">
        <v>76.03916666666667</v>
      </c>
      <c r="F17" s="163">
        <v>76.03916666666667</v>
      </c>
      <c r="G17" s="163"/>
    </row>
    <row r="18" spans="1:7" ht="12.75">
      <c r="A18" s="170">
        <v>2004</v>
      </c>
      <c r="B18" s="163">
        <v>81.9125</v>
      </c>
      <c r="C18" s="163">
        <v>81.9125</v>
      </c>
      <c r="D18" s="163"/>
      <c r="E18" s="163">
        <v>80.22416666666665</v>
      </c>
      <c r="F18" s="163">
        <v>80.22416666666665</v>
      </c>
      <c r="G18" s="163"/>
    </row>
    <row r="19" spans="1:7" ht="12.75">
      <c r="A19" s="170">
        <v>2005</v>
      </c>
      <c r="B19" s="163">
        <v>90.86</v>
      </c>
      <c r="C19" s="163">
        <v>90.86</v>
      </c>
      <c r="D19" s="163"/>
      <c r="E19" s="163">
        <v>86.745</v>
      </c>
      <c r="F19" s="163">
        <v>86.745</v>
      </c>
      <c r="G19" s="163"/>
    </row>
    <row r="20" spans="1:7" ht="12.75">
      <c r="A20" s="170">
        <v>2006</v>
      </c>
      <c r="B20" s="163">
        <v>95.20916666666666</v>
      </c>
      <c r="C20" s="163">
        <v>95.20916666666666</v>
      </c>
      <c r="D20" s="163"/>
      <c r="E20" s="163">
        <v>91.31916666666666</v>
      </c>
      <c r="F20" s="163">
        <v>91.31916666666666</v>
      </c>
      <c r="G20" s="163"/>
    </row>
    <row r="21" spans="1:7" ht="12.75">
      <c r="A21" s="170">
        <v>2007</v>
      </c>
      <c r="B21" s="163">
        <v>96.84833333333331</v>
      </c>
      <c r="C21" s="163">
        <v>96.84833333333331</v>
      </c>
      <c r="D21" s="163"/>
      <c r="E21" s="163">
        <v>94.24416666666666</v>
      </c>
      <c r="F21" s="163">
        <v>94.24416666666666</v>
      </c>
      <c r="G21" s="163"/>
    </row>
    <row r="22" spans="1:7" ht="12.75">
      <c r="A22" s="170">
        <v>2008</v>
      </c>
      <c r="B22" s="163">
        <v>117.51083333333332</v>
      </c>
      <c r="C22" s="163">
        <v>117.51083333333332</v>
      </c>
      <c r="D22" s="163"/>
      <c r="E22" s="163">
        <v>107.07583333333334</v>
      </c>
      <c r="F22" s="163">
        <v>107.07583333333334</v>
      </c>
      <c r="G22" s="163"/>
    </row>
    <row r="23" spans="1:7" ht="12.75">
      <c r="A23" s="170">
        <v>2009</v>
      </c>
      <c r="B23" s="163">
        <v>103.92992796280583</v>
      </c>
      <c r="C23" s="163">
        <v>103.92992796280583</v>
      </c>
      <c r="D23" s="163"/>
      <c r="E23" s="163">
        <v>99.28958516666667</v>
      </c>
      <c r="F23" s="163">
        <v>99.28958516666667</v>
      </c>
      <c r="G23" s="163"/>
    </row>
    <row r="24" spans="1:7" ht="12.75">
      <c r="A24" s="170">
        <v>2010</v>
      </c>
      <c r="B24" s="163">
        <v>119.25862749257533</v>
      </c>
      <c r="C24" s="163">
        <v>119.25862749257533</v>
      </c>
      <c r="D24" s="163"/>
      <c r="E24" s="163">
        <v>116.90257100000001</v>
      </c>
      <c r="F24" s="163">
        <v>116.90257100000001</v>
      </c>
      <c r="G24" s="163"/>
    </row>
    <row r="25" spans="1:7" ht="12.75">
      <c r="A25" s="170">
        <v>2011</v>
      </c>
      <c r="B25" s="163">
        <v>138.71612707906442</v>
      </c>
      <c r="C25" s="163">
        <v>138.71612707906442</v>
      </c>
      <c r="D25" s="163"/>
      <c r="E25" s="163">
        <v>133.26879017706662</v>
      </c>
      <c r="F25" s="163">
        <v>133.26879017706662</v>
      </c>
      <c r="G25" s="163"/>
    </row>
    <row r="26" spans="1:7" ht="12.75">
      <c r="A26" s="170">
        <v>2012</v>
      </c>
      <c r="B26" s="163">
        <v>141.82825976401202</v>
      </c>
      <c r="C26" s="163">
        <v>141.82825976401202</v>
      </c>
      <c r="D26" s="163"/>
      <c r="E26" s="163">
        <v>135.3905472338598</v>
      </c>
      <c r="F26" s="163">
        <v>135.3905472338598</v>
      </c>
      <c r="G26" s="163"/>
    </row>
    <row r="27" spans="1:7" ht="12.75">
      <c r="A27" s="170">
        <v>2013</v>
      </c>
      <c r="B27" s="163">
        <v>140.40518913870753</v>
      </c>
      <c r="C27" s="163">
        <v>140.40518913870753</v>
      </c>
      <c r="D27" s="163"/>
      <c r="E27" s="163">
        <v>134.14527800000002</v>
      </c>
      <c r="F27" s="163">
        <v>134.14527800000002</v>
      </c>
      <c r="G27" s="163"/>
    </row>
    <row r="28" spans="1:7" ht="12.75">
      <c r="A28" s="170">
        <v>2014</v>
      </c>
      <c r="B28" s="163">
        <v>133.46</v>
      </c>
      <c r="C28" s="163">
        <v>133.46</v>
      </c>
      <c r="D28" s="163"/>
      <c r="E28" s="163">
        <v>127.5</v>
      </c>
      <c r="F28" s="163">
        <v>127.5</v>
      </c>
      <c r="G28" s="163"/>
    </row>
    <row r="29" spans="1:7" ht="12.75">
      <c r="A29" s="170">
        <v>2015</v>
      </c>
      <c r="B29" s="163">
        <v>114.89845587367203</v>
      </c>
      <c r="C29" s="163">
        <v>114.89845587367203</v>
      </c>
      <c r="D29" s="163"/>
      <c r="E29" s="163">
        <v>111.13076015068397</v>
      </c>
      <c r="F29" s="163">
        <v>111.13076015068397</v>
      </c>
      <c r="G29" s="163"/>
    </row>
    <row r="30" spans="1:7" ht="12.75">
      <c r="A30" s="170">
        <v>2016</v>
      </c>
      <c r="B30" s="163">
        <v>110.12863033333333</v>
      </c>
      <c r="C30" s="163">
        <v>110.12863033333333</v>
      </c>
      <c r="D30" s="163"/>
      <c r="E30" s="163">
        <v>108.84564031566258</v>
      </c>
      <c r="F30" s="163">
        <v>108.84564031566258</v>
      </c>
      <c r="G30" s="163"/>
    </row>
    <row r="31" spans="1:7" ht="12.75">
      <c r="A31" s="170"/>
      <c r="B31" s="163"/>
      <c r="C31" s="163"/>
      <c r="D31" s="163"/>
      <c r="E31" s="163"/>
      <c r="F31" s="163"/>
      <c r="G31" s="163"/>
    </row>
    <row r="32" spans="1:6" ht="12.75">
      <c r="A32" s="162"/>
      <c r="B32" s="163"/>
      <c r="C32" s="163"/>
      <c r="D32" s="163"/>
      <c r="E32" s="163"/>
      <c r="F32" s="163"/>
    </row>
    <row r="33" spans="1:6" ht="12.75">
      <c r="A33" s="167"/>
      <c r="B33" s="167"/>
      <c r="C33" s="167"/>
      <c r="D33" s="167"/>
      <c r="E33" s="167"/>
      <c r="F33" s="167"/>
    </row>
    <row r="34" spans="1:6" ht="12.75">
      <c r="A34" s="167"/>
      <c r="B34" s="156" t="s">
        <v>212</v>
      </c>
      <c r="C34" s="161"/>
      <c r="D34" s="166"/>
      <c r="E34" s="156" t="s">
        <v>213</v>
      </c>
      <c r="F34" s="161"/>
    </row>
    <row r="35" spans="1:6" ht="24">
      <c r="A35" s="167"/>
      <c r="B35" s="161" t="s">
        <v>214</v>
      </c>
      <c r="C35" s="160" t="s">
        <v>215</v>
      </c>
      <c r="D35" s="157"/>
      <c r="E35" s="161" t="s">
        <v>214</v>
      </c>
      <c r="F35" s="160" t="s">
        <v>215</v>
      </c>
    </row>
    <row r="36" spans="1:6" ht="12.75">
      <c r="A36" s="170">
        <v>1991</v>
      </c>
      <c r="B36" s="163">
        <v>37.486666666666665</v>
      </c>
      <c r="C36" s="163">
        <v>15.616666666666665</v>
      </c>
      <c r="D36" s="163"/>
      <c r="E36" s="163">
        <v>38.55166666666667</v>
      </c>
      <c r="F36" s="163">
        <v>16.871666666666666</v>
      </c>
    </row>
    <row r="37" spans="1:6" ht="12.75">
      <c r="A37" s="170">
        <v>1992</v>
      </c>
      <c r="B37" s="163">
        <v>38.3075</v>
      </c>
      <c r="C37" s="163">
        <v>15.62</v>
      </c>
      <c r="D37" s="163"/>
      <c r="E37" s="163">
        <v>39.21</v>
      </c>
      <c r="F37" s="163">
        <v>15.9575</v>
      </c>
    </row>
    <row r="38" spans="1:6" ht="12.75">
      <c r="A38" s="170">
        <v>1993</v>
      </c>
      <c r="B38" s="163">
        <v>41.86833333333333</v>
      </c>
      <c r="C38" s="163">
        <v>17.0875</v>
      </c>
      <c r="D38" s="163"/>
      <c r="E38" s="163">
        <v>42.08083333333334</v>
      </c>
      <c r="F38" s="163">
        <v>16.691666666666666</v>
      </c>
    </row>
    <row r="39" spans="1:6" ht="12.75">
      <c r="A39" s="170">
        <v>1994</v>
      </c>
      <c r="B39" s="163">
        <v>43.85666666666666</v>
      </c>
      <c r="C39" s="163">
        <v>15.9275</v>
      </c>
      <c r="D39" s="163"/>
      <c r="E39" s="163">
        <v>43.895</v>
      </c>
      <c r="F39" s="163">
        <v>15.398333333333333</v>
      </c>
    </row>
    <row r="40" spans="1:6" ht="12.75">
      <c r="A40" s="170">
        <v>1995</v>
      </c>
      <c r="B40" s="163">
        <v>46.1625</v>
      </c>
      <c r="C40" s="163">
        <v>14.594166666666668</v>
      </c>
      <c r="D40" s="163"/>
      <c r="E40" s="163">
        <v>45.76083333333333</v>
      </c>
      <c r="F40" s="163">
        <v>14.1925</v>
      </c>
    </row>
    <row r="41" spans="1:6" ht="12.75">
      <c r="A41" s="170">
        <v>1996</v>
      </c>
      <c r="B41" s="163">
        <v>49.11166666666667</v>
      </c>
      <c r="C41" s="163">
        <v>14.599166666666667</v>
      </c>
      <c r="D41" s="163"/>
      <c r="E41" s="163">
        <v>48.10416666666666</v>
      </c>
      <c r="F41" s="163">
        <v>13.591666666666667</v>
      </c>
    </row>
    <row r="42" spans="1:6" ht="12.75">
      <c r="A42" s="170">
        <v>1997</v>
      </c>
      <c r="B42" s="163">
        <v>53.1675</v>
      </c>
      <c r="C42" s="163">
        <v>14.595</v>
      </c>
      <c r="D42" s="163"/>
      <c r="E42" s="163">
        <v>52.6125</v>
      </c>
      <c r="F42" s="163">
        <v>14.043333333333331</v>
      </c>
    </row>
    <row r="43" spans="1:6" ht="12.75">
      <c r="A43" s="170">
        <v>1998</v>
      </c>
      <c r="B43" s="163">
        <v>55.74666666666666</v>
      </c>
      <c r="C43" s="163">
        <v>11.933333333333332</v>
      </c>
      <c r="D43" s="163"/>
      <c r="E43" s="163">
        <v>55.145</v>
      </c>
      <c r="F43" s="163">
        <v>12.084166666666667</v>
      </c>
    </row>
    <row r="44" spans="1:6" ht="12.75">
      <c r="A44" s="170">
        <v>1999</v>
      </c>
      <c r="B44" s="163">
        <v>61.689166666666665</v>
      </c>
      <c r="C44" s="163">
        <v>13.850833333333332</v>
      </c>
      <c r="D44" s="163"/>
      <c r="E44" s="163">
        <v>59.711666666666666</v>
      </c>
      <c r="F44" s="163">
        <v>13.039166666666667</v>
      </c>
    </row>
    <row r="45" spans="1:6" ht="12.75">
      <c r="A45" s="170">
        <v>2000</v>
      </c>
      <c r="B45" s="163">
        <v>69.22833333333334</v>
      </c>
      <c r="C45" s="163">
        <v>20.81083333333333</v>
      </c>
      <c r="D45" s="163"/>
      <c r="E45" s="163">
        <v>68.02583333333335</v>
      </c>
      <c r="F45" s="163">
        <v>19.605</v>
      </c>
    </row>
    <row r="46" spans="1:6" ht="12.75">
      <c r="A46" s="170">
        <v>2001</v>
      </c>
      <c r="B46" s="163">
        <v>66.25125886524823</v>
      </c>
      <c r="C46" s="163">
        <v>19.93125886524823</v>
      </c>
      <c r="D46" s="163"/>
      <c r="E46" s="163">
        <v>64.43971631205673</v>
      </c>
      <c r="F46" s="163">
        <v>18.036382978723402</v>
      </c>
    </row>
    <row r="47" spans="1:6" ht="12.75">
      <c r="A47" s="170">
        <v>2002</v>
      </c>
      <c r="B47" s="163">
        <v>64.22056737588652</v>
      </c>
      <c r="C47" s="163">
        <v>18.400567375886524</v>
      </c>
      <c r="D47" s="163"/>
      <c r="E47" s="163">
        <v>62.329078014184404</v>
      </c>
      <c r="F47" s="163">
        <v>16.509078014184393</v>
      </c>
    </row>
    <row r="48" spans="1:6" ht="12.75">
      <c r="A48" s="170">
        <v>2003</v>
      </c>
      <c r="B48" s="163">
        <v>66.31418439716312</v>
      </c>
      <c r="C48" s="163">
        <v>20.17418439716312</v>
      </c>
      <c r="D48" s="163"/>
      <c r="E48" s="163">
        <v>64.71418439716312</v>
      </c>
      <c r="F48" s="163">
        <v>18.57418439716312</v>
      </c>
    </row>
    <row r="49" spans="1:6" ht="12.75">
      <c r="A49" s="170">
        <v>2004</v>
      </c>
      <c r="B49" s="163">
        <v>69.7127659574468</v>
      </c>
      <c r="C49" s="163">
        <v>22.6127659574468</v>
      </c>
      <c r="D49" s="163"/>
      <c r="E49" s="163">
        <v>68.2758865248227</v>
      </c>
      <c r="F49" s="163">
        <v>21.17588652482269</v>
      </c>
    </row>
    <row r="50" spans="1:6" ht="12.75">
      <c r="A50" s="170">
        <v>2005</v>
      </c>
      <c r="B50" s="163">
        <v>77.32765957446809</v>
      </c>
      <c r="C50" s="163">
        <v>30.22765957446809</v>
      </c>
      <c r="D50" s="163"/>
      <c r="E50" s="163">
        <v>73.8255319148936</v>
      </c>
      <c r="F50" s="163">
        <v>26.725531914893608</v>
      </c>
    </row>
    <row r="51" spans="1:6" ht="12.75">
      <c r="A51" s="170">
        <v>2006</v>
      </c>
      <c r="B51" s="163">
        <v>81.02907801418439</v>
      </c>
      <c r="C51" s="163">
        <v>33.82491134751773</v>
      </c>
      <c r="D51" s="163"/>
      <c r="E51" s="163">
        <v>77.71843971631206</v>
      </c>
      <c r="F51" s="163">
        <v>30.514273049645386</v>
      </c>
    </row>
    <row r="52" spans="1:6" ht="12.75">
      <c r="A52" s="170">
        <v>2007</v>
      </c>
      <c r="B52" s="163">
        <v>82.42411347517731</v>
      </c>
      <c r="C52" s="163">
        <v>33.5741134751773</v>
      </c>
      <c r="D52" s="163"/>
      <c r="E52" s="163">
        <v>80.20780141843971</v>
      </c>
      <c r="F52" s="163">
        <v>31.357801418439706</v>
      </c>
    </row>
    <row r="53" spans="1:6" ht="12.75">
      <c r="A53" s="170">
        <v>2008</v>
      </c>
      <c r="B53" s="163">
        <v>100.16509404872029</v>
      </c>
      <c r="C53" s="163">
        <v>49.648427382053654</v>
      </c>
      <c r="D53" s="163"/>
      <c r="E53" s="163">
        <v>91.26549491211841</v>
      </c>
      <c r="F53" s="163">
        <v>40.74882824545174</v>
      </c>
    </row>
    <row r="54" spans="1:6" ht="12.75">
      <c r="A54" s="170">
        <v>2009</v>
      </c>
      <c r="B54" s="163">
        <v>90.37385040243986</v>
      </c>
      <c r="C54" s="163">
        <v>35.977183735773195</v>
      </c>
      <c r="D54" s="163"/>
      <c r="E54" s="163">
        <v>86.33876971014494</v>
      </c>
      <c r="F54" s="163">
        <v>31.942103043478273</v>
      </c>
    </row>
    <row r="55" spans="1:6" ht="12.75">
      <c r="A55" s="170">
        <v>2010</v>
      </c>
      <c r="B55" s="163">
        <v>101.49670424900027</v>
      </c>
      <c r="C55" s="163">
        <v>44.30670424900026</v>
      </c>
      <c r="D55" s="163"/>
      <c r="E55" s="163">
        <v>99.49154978723404</v>
      </c>
      <c r="F55" s="163">
        <v>42.301549787234045</v>
      </c>
    </row>
    <row r="56" spans="1:6" ht="12.75">
      <c r="A56" s="170">
        <v>2011</v>
      </c>
      <c r="B56" s="163">
        <v>115.59677256588701</v>
      </c>
      <c r="C56" s="163">
        <v>57.39677256588701</v>
      </c>
      <c r="D56" s="163"/>
      <c r="E56" s="163">
        <v>111.05732514755552</v>
      </c>
      <c r="F56" s="163">
        <v>52.857325147555514</v>
      </c>
    </row>
    <row r="57" spans="1:6" ht="12.75">
      <c r="A57" s="170">
        <v>2012</v>
      </c>
      <c r="B57" s="163">
        <v>118.19021647001</v>
      </c>
      <c r="C57" s="163">
        <v>60.24021647000999</v>
      </c>
      <c r="D57" s="163"/>
      <c r="E57" s="163">
        <v>112.8254560282165</v>
      </c>
      <c r="F57" s="163">
        <v>54.87545602821648</v>
      </c>
    </row>
    <row r="58" spans="1:6" ht="12.75">
      <c r="A58" s="170">
        <v>2013</v>
      </c>
      <c r="B58" s="163">
        <v>117.00432428225628</v>
      </c>
      <c r="C58" s="163">
        <v>59.05432428225627</v>
      </c>
      <c r="D58" s="163"/>
      <c r="E58" s="163">
        <v>111.78773166666666</v>
      </c>
      <c r="F58" s="163">
        <v>53.83773166666666</v>
      </c>
    </row>
    <row r="59" spans="1:6" ht="12.75">
      <c r="A59" s="170">
        <v>2014</v>
      </c>
      <c r="B59" s="163">
        <v>111.21499906218357</v>
      </c>
      <c r="C59" s="163">
        <v>53.26499906218357</v>
      </c>
      <c r="D59" s="163"/>
      <c r="E59" s="163">
        <v>106.24654411481468</v>
      </c>
      <c r="F59" s="163">
        <v>48.29654411481468</v>
      </c>
    </row>
    <row r="60" spans="1:6" ht="12.75">
      <c r="A60" s="170">
        <v>2015</v>
      </c>
      <c r="B60" s="163">
        <v>95.74871322806003</v>
      </c>
      <c r="C60" s="163">
        <v>37.79871322806003</v>
      </c>
      <c r="D60" s="163"/>
      <c r="E60" s="163">
        <v>92.60896679223664</v>
      </c>
      <c r="F60" s="163">
        <v>34.65896679223665</v>
      </c>
    </row>
    <row r="61" spans="1:6" ht="12.75">
      <c r="A61" s="170">
        <v>2016</v>
      </c>
      <c r="B61" s="163">
        <v>91.77385861111111</v>
      </c>
      <c r="C61" s="163">
        <v>33.82385861111112</v>
      </c>
      <c r="D61" s="163"/>
      <c r="E61" s="163">
        <v>90.70470026305215</v>
      </c>
      <c r="F61" s="163">
        <v>32.75470026305215</v>
      </c>
    </row>
    <row r="62" spans="1:6" ht="12.75">
      <c r="A62" s="162"/>
      <c r="B62" s="163"/>
      <c r="C62" s="163"/>
      <c r="D62" s="163"/>
      <c r="E62" s="163"/>
      <c r="F62" s="163"/>
    </row>
    <row r="63" ht="12.75">
      <c r="A63" s="162"/>
    </row>
    <row r="64" spans="2:6" ht="12.75">
      <c r="B64" t="s">
        <v>218</v>
      </c>
      <c r="C64" t="s">
        <v>219</v>
      </c>
      <c r="E64" t="s">
        <v>218</v>
      </c>
      <c r="F64" t="s">
        <v>219</v>
      </c>
    </row>
    <row r="65" spans="1:6" ht="12.75">
      <c r="A65" s="170">
        <f>A36</f>
        <v>1991</v>
      </c>
      <c r="B65" s="165">
        <f aca="true" t="shared" si="0" ref="B65:C90">B5-B36</f>
        <v>6.3316666666666706</v>
      </c>
      <c r="C65" s="165">
        <f t="shared" si="0"/>
        <v>28.201666666666668</v>
      </c>
      <c r="D65" s="164"/>
      <c r="E65" s="165">
        <f aca="true" t="shared" si="1" ref="E65:F90">E5-E36</f>
        <v>6.521666666666661</v>
      </c>
      <c r="F65" s="165">
        <f t="shared" si="1"/>
        <v>28.201666666666664</v>
      </c>
    </row>
    <row r="66" spans="1:6" ht="12.75">
      <c r="A66" s="170">
        <f aca="true" t="shared" si="2" ref="A66:A90">A37</f>
        <v>1992</v>
      </c>
      <c r="B66" s="165">
        <f t="shared" si="0"/>
        <v>6.703333333333333</v>
      </c>
      <c r="C66" s="165">
        <f t="shared" si="0"/>
        <v>29.390833333333333</v>
      </c>
      <c r="D66" s="164"/>
      <c r="E66" s="165">
        <f t="shared" si="1"/>
        <v>6.860833333333332</v>
      </c>
      <c r="F66" s="165">
        <f t="shared" si="1"/>
        <v>30.113333333333333</v>
      </c>
    </row>
    <row r="67" spans="1:6" ht="12.75">
      <c r="A67" s="170">
        <f t="shared" si="2"/>
        <v>1993</v>
      </c>
      <c r="B67" s="165">
        <f t="shared" si="0"/>
        <v>7.326666666666668</v>
      </c>
      <c r="C67" s="165">
        <f t="shared" si="0"/>
        <v>32.1075</v>
      </c>
      <c r="D67" s="164"/>
      <c r="E67" s="165">
        <f t="shared" si="1"/>
        <v>7.362499999999997</v>
      </c>
      <c r="F67" s="165">
        <f t="shared" si="1"/>
        <v>32.751666666666665</v>
      </c>
    </row>
    <row r="68" spans="1:6" ht="12.75">
      <c r="A68" s="170">
        <f t="shared" si="2"/>
        <v>1994</v>
      </c>
      <c r="B68" s="165">
        <f t="shared" si="0"/>
        <v>7.674166666666672</v>
      </c>
      <c r="C68" s="165">
        <f t="shared" si="0"/>
        <v>35.60333333333333</v>
      </c>
      <c r="D68" s="164"/>
      <c r="E68" s="165">
        <f t="shared" si="1"/>
        <v>7.682499999999997</v>
      </c>
      <c r="F68" s="165">
        <f t="shared" si="1"/>
        <v>36.17916666666667</v>
      </c>
    </row>
    <row r="69" spans="1:6" ht="12.75">
      <c r="A69" s="170">
        <f t="shared" si="2"/>
        <v>1995</v>
      </c>
      <c r="B69" s="165">
        <f t="shared" si="0"/>
        <v>8.078333333333319</v>
      </c>
      <c r="C69" s="165">
        <f t="shared" si="0"/>
        <v>39.646666666666654</v>
      </c>
      <c r="D69" s="164"/>
      <c r="E69" s="165">
        <f t="shared" si="1"/>
        <v>8.00833333333334</v>
      </c>
      <c r="F69" s="165">
        <f t="shared" si="1"/>
        <v>39.57666666666667</v>
      </c>
    </row>
    <row r="70" spans="1:6" ht="12.75">
      <c r="A70" s="170">
        <f t="shared" si="2"/>
        <v>1996</v>
      </c>
      <c r="B70" s="165">
        <f t="shared" si="0"/>
        <v>8.594166666666673</v>
      </c>
      <c r="C70" s="165">
        <f t="shared" si="0"/>
        <v>43.106666666666676</v>
      </c>
      <c r="D70" s="164"/>
      <c r="E70" s="165">
        <f t="shared" si="1"/>
        <v>8.416666666666679</v>
      </c>
      <c r="F70" s="165">
        <f t="shared" si="1"/>
        <v>42.92916666666667</v>
      </c>
    </row>
    <row r="71" spans="1:6" ht="12.75">
      <c r="A71" s="170">
        <f t="shared" si="2"/>
        <v>1997</v>
      </c>
      <c r="B71" s="165">
        <f t="shared" si="0"/>
        <v>9.304166666666674</v>
      </c>
      <c r="C71" s="165">
        <f t="shared" si="0"/>
        <v>47.87666666666667</v>
      </c>
      <c r="D71" s="164"/>
      <c r="E71" s="165">
        <f t="shared" si="1"/>
        <v>9.207500000000003</v>
      </c>
      <c r="F71" s="165">
        <f t="shared" si="1"/>
        <v>47.77666666666667</v>
      </c>
    </row>
    <row r="72" spans="1:6" ht="12.75">
      <c r="A72" s="170">
        <f t="shared" si="2"/>
        <v>1998</v>
      </c>
      <c r="B72" s="165">
        <f t="shared" si="0"/>
        <v>9.756666666666682</v>
      </c>
      <c r="C72" s="165">
        <f t="shared" si="0"/>
        <v>53.570000000000014</v>
      </c>
      <c r="D72" s="164"/>
      <c r="E72" s="165">
        <f t="shared" si="1"/>
        <v>9.650833333333331</v>
      </c>
      <c r="F72" s="165">
        <f t="shared" si="1"/>
        <v>52.711666666666666</v>
      </c>
    </row>
    <row r="73" spans="1:6" ht="12.75">
      <c r="A73" s="170">
        <f t="shared" si="2"/>
        <v>1999</v>
      </c>
      <c r="B73" s="165">
        <f t="shared" si="0"/>
        <v>10.796666666666667</v>
      </c>
      <c r="C73" s="165">
        <f t="shared" si="0"/>
        <v>58.635</v>
      </c>
      <c r="D73" s="164"/>
      <c r="E73" s="165">
        <f t="shared" si="1"/>
        <v>10.45000000000001</v>
      </c>
      <c r="F73" s="165">
        <f t="shared" si="1"/>
        <v>57.12250000000001</v>
      </c>
    </row>
    <row r="74" spans="1:6" ht="12.75">
      <c r="A74" s="170">
        <f t="shared" si="2"/>
        <v>2000</v>
      </c>
      <c r="B74" s="165">
        <f t="shared" si="0"/>
        <v>12.115000000000009</v>
      </c>
      <c r="C74" s="165">
        <f t="shared" si="0"/>
        <v>60.53250000000001</v>
      </c>
      <c r="D74" s="164"/>
      <c r="E74" s="165">
        <f t="shared" si="1"/>
        <v>11.90083333333331</v>
      </c>
      <c r="F74" s="165">
        <f t="shared" si="1"/>
        <v>60.32166666666666</v>
      </c>
    </row>
    <row r="75" spans="1:6" ht="12.75">
      <c r="A75" s="170">
        <f t="shared" si="2"/>
        <v>2001</v>
      </c>
      <c r="B75" s="165">
        <f t="shared" si="0"/>
        <v>11.584574468085094</v>
      </c>
      <c r="C75" s="165">
        <f t="shared" si="0"/>
        <v>57.9045744680851</v>
      </c>
      <c r="D75" s="164"/>
      <c r="E75" s="165">
        <f t="shared" si="1"/>
        <v>11.276950354609923</v>
      </c>
      <c r="F75" s="165">
        <f t="shared" si="1"/>
        <v>57.68028368794325</v>
      </c>
    </row>
    <row r="76" spans="1:6" ht="12.75">
      <c r="A76" s="170">
        <f t="shared" si="2"/>
        <v>2002</v>
      </c>
      <c r="B76" s="165">
        <f t="shared" si="0"/>
        <v>11.238599290780144</v>
      </c>
      <c r="C76" s="165">
        <f t="shared" si="0"/>
        <v>57.05859929078014</v>
      </c>
      <c r="D76" s="164"/>
      <c r="E76" s="165">
        <f t="shared" si="1"/>
        <v>10.907588652482275</v>
      </c>
      <c r="F76" s="165">
        <f t="shared" si="1"/>
        <v>56.72758865248228</v>
      </c>
    </row>
    <row r="77" spans="1:6" ht="12.75">
      <c r="A77" s="170">
        <f t="shared" si="2"/>
        <v>2003</v>
      </c>
      <c r="B77" s="165">
        <f t="shared" si="0"/>
        <v>11.604982269503552</v>
      </c>
      <c r="C77" s="165">
        <f t="shared" si="0"/>
        <v>57.74498226950355</v>
      </c>
      <c r="D77" s="164"/>
      <c r="E77" s="165">
        <f t="shared" si="1"/>
        <v>11.32498226950355</v>
      </c>
      <c r="F77" s="165">
        <f t="shared" si="1"/>
        <v>57.46498226950355</v>
      </c>
    </row>
    <row r="78" spans="1:6" ht="12.75">
      <c r="A78" s="170">
        <f t="shared" si="2"/>
        <v>2004</v>
      </c>
      <c r="B78" s="165">
        <f t="shared" si="0"/>
        <v>12.199734042553189</v>
      </c>
      <c r="C78" s="165">
        <f t="shared" si="0"/>
        <v>59.2997340425532</v>
      </c>
      <c r="D78" s="164"/>
      <c r="E78" s="165">
        <f t="shared" si="1"/>
        <v>11.948280141843952</v>
      </c>
      <c r="F78" s="165">
        <f t="shared" si="1"/>
        <v>59.04828014184396</v>
      </c>
    </row>
    <row r="79" spans="1:6" ht="12.75">
      <c r="A79" s="170">
        <f t="shared" si="2"/>
        <v>2005</v>
      </c>
      <c r="B79" s="165">
        <f t="shared" si="0"/>
        <v>13.532340425531913</v>
      </c>
      <c r="C79" s="165">
        <f t="shared" si="0"/>
        <v>60.63234042553191</v>
      </c>
      <c r="D79" s="164"/>
      <c r="E79" s="165">
        <f t="shared" si="1"/>
        <v>12.919468085106402</v>
      </c>
      <c r="F79" s="165">
        <f t="shared" si="1"/>
        <v>60.019468085106396</v>
      </c>
    </row>
    <row r="80" spans="1:6" ht="12.75">
      <c r="A80" s="170">
        <f t="shared" si="2"/>
        <v>2006</v>
      </c>
      <c r="B80" s="165">
        <f t="shared" si="0"/>
        <v>14.180088652482269</v>
      </c>
      <c r="C80" s="165">
        <f t="shared" si="0"/>
        <v>61.384255319148934</v>
      </c>
      <c r="D80" s="164"/>
      <c r="E80" s="165">
        <f t="shared" si="1"/>
        <v>13.600726950354598</v>
      </c>
      <c r="F80" s="165">
        <f t="shared" si="1"/>
        <v>60.80489361702128</v>
      </c>
    </row>
    <row r="81" spans="1:6" ht="12.75">
      <c r="A81" s="170">
        <f t="shared" si="2"/>
        <v>2007</v>
      </c>
      <c r="B81" s="165">
        <f t="shared" si="0"/>
        <v>14.424219858156007</v>
      </c>
      <c r="C81" s="165">
        <f t="shared" si="0"/>
        <v>63.274219858156016</v>
      </c>
      <c r="D81" s="164"/>
      <c r="E81" s="165">
        <f t="shared" si="1"/>
        <v>14.036365248226943</v>
      </c>
      <c r="F81" s="165">
        <f t="shared" si="1"/>
        <v>62.88636524822695</v>
      </c>
    </row>
    <row r="82" spans="1:6" ht="12.75">
      <c r="A82" s="170">
        <f t="shared" si="2"/>
        <v>2008</v>
      </c>
      <c r="B82" s="165">
        <f t="shared" si="0"/>
        <v>17.345739284613032</v>
      </c>
      <c r="C82" s="165">
        <f t="shared" si="0"/>
        <v>67.86240595127967</v>
      </c>
      <c r="D82" s="164"/>
      <c r="E82" s="165">
        <f t="shared" si="1"/>
        <v>15.810338421214922</v>
      </c>
      <c r="F82" s="165">
        <f t="shared" si="1"/>
        <v>66.32700508788159</v>
      </c>
    </row>
    <row r="83" spans="1:6" ht="12.75">
      <c r="A83" s="170">
        <f t="shared" si="2"/>
        <v>2009</v>
      </c>
      <c r="B83" s="165">
        <f t="shared" si="0"/>
        <v>13.556077560365978</v>
      </c>
      <c r="C83" s="165">
        <f t="shared" si="0"/>
        <v>67.95274422703264</v>
      </c>
      <c r="D83" s="164"/>
      <c r="E83" s="165">
        <f t="shared" si="1"/>
        <v>12.950815456521724</v>
      </c>
      <c r="F83" s="165">
        <f t="shared" si="1"/>
        <v>67.3474821231884</v>
      </c>
    </row>
    <row r="84" spans="1:6" ht="12.75">
      <c r="A84" s="170">
        <f t="shared" si="2"/>
        <v>2010</v>
      </c>
      <c r="B84" s="165">
        <f t="shared" si="0"/>
        <v>17.761923243575055</v>
      </c>
      <c r="C84" s="165">
        <f t="shared" si="0"/>
        <v>74.95192324357507</v>
      </c>
      <c r="D84" s="164"/>
      <c r="E84" s="165">
        <f t="shared" si="1"/>
        <v>17.411021212765974</v>
      </c>
      <c r="F84" s="165">
        <f t="shared" si="1"/>
        <v>74.60102121276597</v>
      </c>
    </row>
    <row r="85" spans="1:6" ht="12.75">
      <c r="A85" s="170">
        <f t="shared" si="2"/>
        <v>2011</v>
      </c>
      <c r="B85" s="165">
        <f t="shared" si="0"/>
        <v>23.119354513177413</v>
      </c>
      <c r="C85" s="165">
        <f t="shared" si="0"/>
        <v>81.31935451317742</v>
      </c>
      <c r="D85" s="164"/>
      <c r="E85" s="165">
        <f t="shared" si="1"/>
        <v>22.211465029511103</v>
      </c>
      <c r="F85" s="165">
        <f t="shared" si="1"/>
        <v>80.4114650295111</v>
      </c>
    </row>
    <row r="86" spans="1:6" ht="12.75">
      <c r="A86" s="170">
        <f t="shared" si="2"/>
        <v>2012</v>
      </c>
      <c r="B86" s="165">
        <f t="shared" si="0"/>
        <v>23.638043294002017</v>
      </c>
      <c r="C86" s="165">
        <f t="shared" si="0"/>
        <v>81.58804329400203</v>
      </c>
      <c r="D86" s="164"/>
      <c r="E86" s="165">
        <f t="shared" si="1"/>
        <v>22.5650912056433</v>
      </c>
      <c r="F86" s="165">
        <f t="shared" si="1"/>
        <v>80.5150912056433</v>
      </c>
    </row>
    <row r="87" spans="1:6" ht="12.75">
      <c r="A87" s="170">
        <f t="shared" si="2"/>
        <v>2013</v>
      </c>
      <c r="B87" s="165">
        <f t="shared" si="0"/>
        <v>23.40086485645125</v>
      </c>
      <c r="C87" s="165">
        <f t="shared" si="0"/>
        <v>81.35086485645127</v>
      </c>
      <c r="D87" s="164"/>
      <c r="E87" s="165">
        <f t="shared" si="1"/>
        <v>22.35754633333336</v>
      </c>
      <c r="F87" s="165">
        <f t="shared" si="1"/>
        <v>80.30754633333336</v>
      </c>
    </row>
    <row r="88" spans="1:6" ht="12.75">
      <c r="A88" s="170">
        <f t="shared" si="2"/>
        <v>2014</v>
      </c>
      <c r="B88" s="165">
        <f t="shared" si="0"/>
        <v>22.245000937816442</v>
      </c>
      <c r="C88" s="165">
        <f t="shared" si="0"/>
        <v>80.19500093781645</v>
      </c>
      <c r="D88" s="164"/>
      <c r="E88" s="165">
        <f t="shared" si="1"/>
        <v>21.253455885185318</v>
      </c>
      <c r="F88" s="165">
        <f t="shared" si="1"/>
        <v>79.20345588518532</v>
      </c>
    </row>
    <row r="89" spans="1:6" ht="12.75">
      <c r="A89" s="170">
        <f t="shared" si="2"/>
        <v>2015</v>
      </c>
      <c r="B89" s="165">
        <f t="shared" si="0"/>
        <v>19.149742645612008</v>
      </c>
      <c r="C89" s="165">
        <f t="shared" si="0"/>
        <v>77.099742645612</v>
      </c>
      <c r="D89" s="164"/>
      <c r="E89" s="165">
        <f t="shared" si="1"/>
        <v>18.521793358447326</v>
      </c>
      <c r="F89" s="165">
        <f t="shared" si="1"/>
        <v>76.47179335844731</v>
      </c>
    </row>
    <row r="90" spans="1:7" ht="12.75">
      <c r="A90" s="170">
        <f t="shared" si="2"/>
        <v>2016</v>
      </c>
      <c r="B90" s="165">
        <f t="shared" si="0"/>
        <v>18.354771722222225</v>
      </c>
      <c r="C90" s="165">
        <f t="shared" si="0"/>
        <v>76.30477172222221</v>
      </c>
      <c r="D90" s="164"/>
      <c r="E90" s="165">
        <f t="shared" si="1"/>
        <v>18.140940052610432</v>
      </c>
      <c r="F90" s="165">
        <f t="shared" si="1"/>
        <v>76.09094005261042</v>
      </c>
      <c r="G90" s="164"/>
    </row>
    <row r="93" spans="2:3" ht="12.75">
      <c r="B93" s="171" t="s">
        <v>241</v>
      </c>
      <c r="C93" s="171" t="s">
        <v>220</v>
      </c>
    </row>
    <row r="94" spans="1:3" ht="12.75">
      <c r="A94" s="162">
        <v>39814</v>
      </c>
      <c r="B94" s="164">
        <v>86.33</v>
      </c>
      <c r="C94" s="164">
        <v>98.74</v>
      </c>
    </row>
    <row r="95" spans="1:3" ht="12.75">
      <c r="A95" s="162">
        <v>39845</v>
      </c>
      <c r="B95" s="164">
        <v>89.39</v>
      </c>
      <c r="C95" s="164">
        <v>100.26</v>
      </c>
    </row>
    <row r="96" spans="1:3" ht="12.75">
      <c r="A96" s="162">
        <v>39873</v>
      </c>
      <c r="B96" s="164">
        <v>90.05</v>
      </c>
      <c r="C96" s="164">
        <v>99.88</v>
      </c>
    </row>
    <row r="97" spans="1:3" ht="12.75">
      <c r="A97" s="162">
        <v>39904</v>
      </c>
      <c r="B97" s="164">
        <v>93.61</v>
      </c>
      <c r="C97" s="164">
        <v>101.93</v>
      </c>
    </row>
    <row r="98" spans="1:3" ht="12.75">
      <c r="A98" s="162">
        <v>39934</v>
      </c>
      <c r="B98" s="164">
        <v>96.98</v>
      </c>
      <c r="C98" s="164">
        <v>102.98</v>
      </c>
    </row>
    <row r="99" spans="1:3" ht="12.75">
      <c r="A99" s="162">
        <v>39965</v>
      </c>
      <c r="B99" s="164">
        <v>101.81</v>
      </c>
      <c r="C99" s="164">
        <v>104.33</v>
      </c>
    </row>
    <row r="100" spans="1:3" ht="12.75">
      <c r="A100" s="162">
        <v>39995</v>
      </c>
      <c r="B100" s="164">
        <v>102.65</v>
      </c>
      <c r="C100" s="164">
        <v>103.85</v>
      </c>
    </row>
    <row r="101" spans="1:3" ht="12.75">
      <c r="A101" s="162">
        <v>40026</v>
      </c>
      <c r="B101" s="164">
        <v>103.78</v>
      </c>
      <c r="C101" s="164">
        <v>104.27</v>
      </c>
    </row>
    <row r="102" spans="1:3" ht="12.75">
      <c r="A102" s="162">
        <v>40057</v>
      </c>
      <c r="B102" s="164">
        <v>105.89</v>
      </c>
      <c r="C102" s="164">
        <v>106.58</v>
      </c>
    </row>
    <row r="103" spans="1:3" ht="12.75">
      <c r="A103" s="162">
        <v>40087</v>
      </c>
      <c r="B103" s="164">
        <v>104.54</v>
      </c>
      <c r="C103" s="164">
        <v>105.54</v>
      </c>
    </row>
    <row r="104" spans="1:3" ht="12.75">
      <c r="A104" s="162">
        <v>40118</v>
      </c>
      <c r="B104" s="164">
        <v>108.272572</v>
      </c>
      <c r="C104" s="164">
        <v>109.45583899024184</v>
      </c>
    </row>
    <row r="105" spans="1:3" ht="12.75">
      <c r="A105" s="162">
        <v>40148</v>
      </c>
      <c r="B105" s="164">
        <v>108.17245000000001</v>
      </c>
      <c r="C105" s="164">
        <v>109.34329656342807</v>
      </c>
    </row>
    <row r="106" spans="1:3" ht="12.75">
      <c r="A106" s="162">
        <v>40179</v>
      </c>
      <c r="B106" s="164">
        <v>111.488838</v>
      </c>
      <c r="C106" s="164">
        <v>113.31100445481543</v>
      </c>
    </row>
    <row r="107" spans="1:3" ht="12.75">
      <c r="A107" s="162">
        <v>40210</v>
      </c>
      <c r="B107" s="164">
        <v>111.645945</v>
      </c>
      <c r="C107" s="164">
        <v>113.38498196860417</v>
      </c>
    </row>
    <row r="108" spans="1:3" ht="12.75">
      <c r="A108" s="162">
        <v>40238</v>
      </c>
      <c r="B108" s="164">
        <v>115.468758</v>
      </c>
      <c r="C108" s="164">
        <v>116.20458103521428</v>
      </c>
    </row>
    <row r="109" spans="1:3" ht="12.75">
      <c r="A109" s="162">
        <v>40269</v>
      </c>
      <c r="B109" s="164">
        <v>119.80299200000002</v>
      </c>
      <c r="C109" s="164">
        <v>120.98550593975395</v>
      </c>
    </row>
    <row r="110" spans="1:3" ht="12.75">
      <c r="A110" s="162">
        <v>40299</v>
      </c>
      <c r="B110" s="164">
        <v>121.179187</v>
      </c>
      <c r="C110" s="164">
        <v>122.75372083156554</v>
      </c>
    </row>
    <row r="111" spans="1:3" ht="12.75">
      <c r="A111" s="162">
        <v>40330</v>
      </c>
      <c r="B111" s="164">
        <v>117.700876</v>
      </c>
      <c r="C111" s="164">
        <v>120.11671086126432</v>
      </c>
    </row>
    <row r="112" spans="1:3" ht="12.75">
      <c r="A112" s="162">
        <v>40360</v>
      </c>
      <c r="B112" s="164">
        <v>117.22383000000002</v>
      </c>
      <c r="C112" s="164">
        <v>119.66200572761987</v>
      </c>
    </row>
    <row r="113" spans="1:3" ht="12.75">
      <c r="A113" s="162">
        <v>40391</v>
      </c>
      <c r="B113" s="164">
        <v>116.195155</v>
      </c>
      <c r="C113" s="164">
        <v>118.6860033941451</v>
      </c>
    </row>
    <row r="114" spans="1:3" ht="12.75">
      <c r="A114" s="162">
        <v>40422</v>
      </c>
      <c r="B114" s="164">
        <v>114.61457299999998</v>
      </c>
      <c r="C114" s="164">
        <v>117.17970619431482</v>
      </c>
    </row>
    <row r="115" spans="1:3" ht="12.75">
      <c r="A115" s="162">
        <v>40452</v>
      </c>
      <c r="B115" s="164">
        <v>117.20210599999999</v>
      </c>
      <c r="C115" s="164">
        <v>120.58979316928297</v>
      </c>
    </row>
    <row r="116" spans="1:3" ht="12.75">
      <c r="A116" s="162">
        <v>40483</v>
      </c>
      <c r="B116" s="164">
        <v>118.70185099999999</v>
      </c>
      <c r="C116" s="164">
        <v>122.46978892660162</v>
      </c>
    </row>
    <row r="117" spans="1:3" ht="12.75">
      <c r="A117" s="162">
        <v>40513</v>
      </c>
      <c r="B117" s="164">
        <v>121.60674100000001</v>
      </c>
      <c r="C117" s="164">
        <v>125.75972740772167</v>
      </c>
    </row>
    <row r="118" spans="1:3" ht="12.75">
      <c r="A118" s="162">
        <v>40544</v>
      </c>
      <c r="B118" s="164">
        <v>127.52571590030338</v>
      </c>
      <c r="C118" s="164">
        <v>132.07785401783238</v>
      </c>
    </row>
    <row r="119" spans="1:3" ht="12.75">
      <c r="A119" s="162">
        <v>40575</v>
      </c>
      <c r="B119" s="164">
        <v>128.36608530129084</v>
      </c>
      <c r="C119" s="164">
        <v>133.44571412748513</v>
      </c>
    </row>
    <row r="120" spans="1:3" ht="12.75">
      <c r="A120" s="162">
        <v>40603</v>
      </c>
      <c r="B120" s="164">
        <v>131.89238593777884</v>
      </c>
      <c r="C120" s="164">
        <v>138.1262806667774</v>
      </c>
    </row>
    <row r="121" spans="1:3" ht="12.75">
      <c r="A121" s="162">
        <v>40634</v>
      </c>
      <c r="B121" s="164">
        <v>134.74220569864968</v>
      </c>
      <c r="C121" s="164">
        <v>141.12278119288914</v>
      </c>
    </row>
    <row r="122" spans="1:3" ht="12.75">
      <c r="A122" s="162">
        <v>40664</v>
      </c>
      <c r="B122" s="164">
        <v>136.70606507643805</v>
      </c>
      <c r="C122" s="164">
        <v>141.50727363349392</v>
      </c>
    </row>
    <row r="123" spans="1:3" ht="12.75">
      <c r="A123" s="162">
        <v>40695</v>
      </c>
      <c r="B123" s="164">
        <v>135.5647462970674</v>
      </c>
      <c r="C123" s="164">
        <v>139.64235088885198</v>
      </c>
    </row>
    <row r="124" spans="1:3" ht="12.75">
      <c r="A124" s="162">
        <v>40725</v>
      </c>
      <c r="B124" s="164">
        <v>135.10612515614778</v>
      </c>
      <c r="C124" s="164">
        <v>139.42141607132967</v>
      </c>
    </row>
    <row r="125" spans="1:3" ht="12.75">
      <c r="A125" s="162">
        <v>40756</v>
      </c>
      <c r="B125" s="164">
        <v>135.34572601272973</v>
      </c>
      <c r="C125" s="164">
        <v>139.8523924239907</v>
      </c>
    </row>
    <row r="126" spans="1:3" ht="12.75">
      <c r="A126" s="162">
        <v>40787</v>
      </c>
      <c r="B126" s="164">
        <v>134.74992207483197</v>
      </c>
      <c r="C126" s="164">
        <v>139.1504247660187</v>
      </c>
    </row>
    <row r="127" spans="1:3" ht="12.75">
      <c r="A127" s="162">
        <v>40817</v>
      </c>
      <c r="B127" s="164">
        <v>133.965470227827</v>
      </c>
      <c r="C127" s="164">
        <v>139.3668588359085</v>
      </c>
    </row>
    <row r="128" spans="1:3" ht="12.75">
      <c r="A128" s="162">
        <v>40848</v>
      </c>
      <c r="B128" s="164">
        <v>133.17568913211588</v>
      </c>
      <c r="C128" s="164">
        <v>140.2541723431356</v>
      </c>
    </row>
    <row r="129" spans="1:3" ht="12.75">
      <c r="A129" s="162">
        <v>40878</v>
      </c>
      <c r="B129" s="164">
        <v>132.0853453096187</v>
      </c>
      <c r="C129" s="164">
        <v>140.62600598105993</v>
      </c>
    </row>
    <row r="130" spans="1:3" ht="12.75">
      <c r="A130" s="162">
        <v>40909</v>
      </c>
      <c r="B130" s="164">
        <v>132.88733924216288</v>
      </c>
      <c r="C130" s="164">
        <v>141.34450130143435</v>
      </c>
    </row>
    <row r="131" spans="1:3" ht="12.75">
      <c r="A131" s="162">
        <v>40940</v>
      </c>
      <c r="B131" s="164">
        <v>134.55736541550178</v>
      </c>
      <c r="C131" s="164">
        <v>142.56475161987038</v>
      </c>
    </row>
    <row r="132" spans="1:3" ht="12.75">
      <c r="A132" s="162">
        <v>40969</v>
      </c>
      <c r="B132" s="164">
        <v>137.67236690262328</v>
      </c>
      <c r="C132" s="164">
        <v>145.04376142216313</v>
      </c>
    </row>
    <row r="133" spans="1:3" ht="12.75">
      <c r="A133" s="162">
        <v>41000</v>
      </c>
      <c r="B133" s="164">
        <v>141.73842424602938</v>
      </c>
      <c r="C133" s="164">
        <v>147.78288032342024</v>
      </c>
    </row>
    <row r="134" spans="1:3" ht="12.75">
      <c r="A134" s="162">
        <v>41030</v>
      </c>
      <c r="B134" s="164">
        <v>137.676405</v>
      </c>
      <c r="C134" s="164">
        <v>144.0109020592667</v>
      </c>
    </row>
    <row r="135" spans="1:3" ht="12.75">
      <c r="A135" s="162">
        <v>41061</v>
      </c>
      <c r="B135" s="164">
        <v>131.634916</v>
      </c>
      <c r="C135" s="164">
        <v>137.4374917127072</v>
      </c>
    </row>
    <row r="136" spans="1:3" ht="12.75">
      <c r="A136" s="162">
        <v>41091</v>
      </c>
      <c r="B136" s="164">
        <v>131.084754</v>
      </c>
      <c r="C136" s="164">
        <v>136.59248417880463</v>
      </c>
    </row>
    <row r="137" spans="1:3" ht="12.75">
      <c r="A137" s="162">
        <v>41122</v>
      </c>
      <c r="B137" s="164">
        <v>134.13443</v>
      </c>
      <c r="C137" s="164">
        <v>139.40545956805627</v>
      </c>
    </row>
    <row r="138" spans="1:3" ht="12.75">
      <c r="A138" s="162">
        <v>41153</v>
      </c>
      <c r="B138" s="164">
        <v>139.128844</v>
      </c>
      <c r="C138" s="164">
        <v>143.97804821697642</v>
      </c>
    </row>
    <row r="139" spans="1:3" ht="12.75">
      <c r="A139" s="162">
        <v>41183</v>
      </c>
      <c r="B139" s="164">
        <v>138.07635599999998</v>
      </c>
      <c r="C139" s="164">
        <v>143.01836062280265</v>
      </c>
    </row>
    <row r="140" spans="1:3" ht="12.75">
      <c r="A140" s="162">
        <v>41214</v>
      </c>
      <c r="B140" s="164">
        <v>134.54309</v>
      </c>
      <c r="C140" s="164">
        <v>141.09923756906076</v>
      </c>
    </row>
    <row r="141" spans="1:3" ht="12.75">
      <c r="A141" s="162">
        <v>41244</v>
      </c>
      <c r="B141" s="164">
        <v>131.552276</v>
      </c>
      <c r="C141" s="164">
        <v>139.66123857358113</v>
      </c>
    </row>
    <row r="142" spans="1:3" ht="12.75">
      <c r="A142" s="162">
        <v>41275</v>
      </c>
      <c r="B142" s="164">
        <v>131.709578</v>
      </c>
      <c r="C142" s="164">
        <v>139.45832245102966</v>
      </c>
    </row>
    <row r="143" spans="1:3" ht="12.75">
      <c r="A143" s="162">
        <v>41306</v>
      </c>
      <c r="B143" s="164">
        <v>136.366511</v>
      </c>
      <c r="C143" s="164">
        <v>143.90401506780512</v>
      </c>
    </row>
    <row r="144" spans="1:3" ht="12.75">
      <c r="A144" s="162">
        <v>41334</v>
      </c>
      <c r="B144" s="164">
        <v>137.249865</v>
      </c>
      <c r="C144" s="164">
        <v>144.60951180311403</v>
      </c>
    </row>
    <row r="145" spans="1:3" ht="12.75">
      <c r="A145" s="162">
        <v>41365</v>
      </c>
      <c r="B145" s="164">
        <v>136.80606300000002</v>
      </c>
      <c r="C145" s="164">
        <v>141.27323656454047</v>
      </c>
    </row>
    <row r="146" spans="1:3" ht="12.75">
      <c r="A146" s="162">
        <v>41395</v>
      </c>
      <c r="B146" s="164">
        <v>132.74727900000002</v>
      </c>
      <c r="C146" s="164">
        <v>137.95112506278252</v>
      </c>
    </row>
    <row r="147" spans="1:3" ht="12.75">
      <c r="A147" s="162">
        <v>41426</v>
      </c>
      <c r="B147" s="164">
        <v>134.06139199999998</v>
      </c>
      <c r="C147" s="164">
        <v>139.2599367152185</v>
      </c>
    </row>
    <row r="148" spans="1:3" ht="12.75">
      <c r="A148" s="162">
        <v>41456</v>
      </c>
      <c r="B148" s="164">
        <v>134.741711</v>
      </c>
      <c r="C148" s="164">
        <v>139.622535</v>
      </c>
    </row>
    <row r="149" spans="1:3" ht="12.75">
      <c r="A149" s="162">
        <v>41487</v>
      </c>
      <c r="B149" s="164">
        <v>136.868361</v>
      </c>
      <c r="C149" s="164">
        <v>141.62552200000002</v>
      </c>
    </row>
    <row r="150" spans="1:3" ht="12.75">
      <c r="A150" s="162">
        <v>41518</v>
      </c>
      <c r="B150" s="164">
        <v>137.191123</v>
      </c>
      <c r="C150" s="164">
        <v>142.332028</v>
      </c>
    </row>
    <row r="151" spans="1:3" ht="12.75">
      <c r="A151" s="162">
        <v>41548</v>
      </c>
      <c r="B151" s="164">
        <v>131.48058600000002</v>
      </c>
      <c r="C151" s="164">
        <v>138.763945</v>
      </c>
    </row>
    <row r="152" spans="1:3" ht="12.75">
      <c r="A152" s="162">
        <v>41579</v>
      </c>
      <c r="B152" s="164">
        <v>129.73016900000002</v>
      </c>
      <c r="C152" s="164">
        <v>137.296061</v>
      </c>
    </row>
    <row r="153" spans="1:3" ht="12.75">
      <c r="A153" s="162">
        <v>41609</v>
      </c>
      <c r="B153" s="164">
        <v>130.790698</v>
      </c>
      <c r="C153" s="164">
        <v>138.766031</v>
      </c>
    </row>
    <row r="154" spans="1:3" ht="12.75">
      <c r="A154" s="162">
        <v>41640</v>
      </c>
      <c r="B154" s="164">
        <v>130.163805</v>
      </c>
      <c r="C154" s="164">
        <v>138.106687</v>
      </c>
    </row>
    <row r="155" spans="1:3" ht="12.75">
      <c r="A155" s="162">
        <v>41671</v>
      </c>
      <c r="B155" s="164">
        <v>128.99663500000003</v>
      </c>
      <c r="C155" s="164">
        <v>136.65356</v>
      </c>
    </row>
    <row r="156" spans="1:3" ht="12.75">
      <c r="A156" s="162">
        <v>41699</v>
      </c>
      <c r="B156" s="164">
        <v>128.61702400000001</v>
      </c>
      <c r="C156" s="164">
        <v>136.03000400000002</v>
      </c>
    </row>
    <row r="157" spans="1:3" ht="12.75">
      <c r="A157" s="162">
        <v>41730</v>
      </c>
      <c r="B157" s="164">
        <v>128.794056</v>
      </c>
      <c r="C157" s="164">
        <v>135.86773699999998</v>
      </c>
    </row>
    <row r="158" spans="1:3" ht="12.75">
      <c r="A158" s="162">
        <v>41760</v>
      </c>
      <c r="B158" s="164">
        <v>129.31913299999997</v>
      </c>
      <c r="C158" s="164">
        <v>136.103889</v>
      </c>
    </row>
    <row r="159" spans="1:3" ht="12.75">
      <c r="A159" s="162">
        <v>41791</v>
      </c>
      <c r="B159" s="164">
        <v>129.69879</v>
      </c>
      <c r="C159" s="164">
        <v>135.413598</v>
      </c>
    </row>
    <row r="160" spans="1:3" ht="12.75">
      <c r="A160" s="162">
        <v>41821</v>
      </c>
      <c r="B160" s="164">
        <v>131.12031332252138</v>
      </c>
      <c r="C160" s="164">
        <v>136.00770251585504</v>
      </c>
    </row>
    <row r="161" spans="1:3" ht="12.75">
      <c r="A161" s="162">
        <v>41852</v>
      </c>
      <c r="B161" s="164">
        <v>129.26998619398003</v>
      </c>
      <c r="C161" s="164">
        <v>133.61397856642014</v>
      </c>
    </row>
    <row r="162" spans="1:3" ht="12.75">
      <c r="A162" s="162">
        <v>41883</v>
      </c>
      <c r="B162" s="164">
        <v>128.51363951447328</v>
      </c>
      <c r="C162" s="164">
        <v>133.07131880571035</v>
      </c>
    </row>
    <row r="163" spans="1:3" ht="12.75">
      <c r="A163" s="162">
        <v>41913</v>
      </c>
      <c r="B163" s="164">
        <v>126.75774663537119</v>
      </c>
      <c r="C163" s="164">
        <v>131.0819765451586</v>
      </c>
    </row>
    <row r="164" spans="1:3" ht="12.75">
      <c r="A164" s="162">
        <v>41944</v>
      </c>
      <c r="B164" s="164">
        <v>122.4770685134171</v>
      </c>
      <c r="C164" s="164">
        <v>127.17997624801116</v>
      </c>
    </row>
    <row r="165" spans="1:3" ht="12.75">
      <c r="A165" s="162">
        <v>41974</v>
      </c>
      <c r="B165" s="164">
        <v>116.22</v>
      </c>
      <c r="C165" s="164">
        <v>122.37</v>
      </c>
    </row>
    <row r="166" spans="1:3" ht="12.75">
      <c r="A166" s="162">
        <v>42005</v>
      </c>
      <c r="B166" s="217">
        <f>'T10.6'!P$37</f>
        <v>108.45</v>
      </c>
      <c r="C166" s="217">
        <f>'T10.6'!P$47</f>
        <v>115.85</v>
      </c>
    </row>
    <row r="167" spans="1:3" ht="12.75">
      <c r="A167" s="162">
        <v>42036</v>
      </c>
      <c r="B167" s="217">
        <f>'T10.6'!Q$37</f>
        <v>107.19525562477767</v>
      </c>
      <c r="C167" s="217">
        <f>'T10.6'!Q$47</f>
        <v>114.60482432705925</v>
      </c>
    </row>
    <row r="168" spans="1:3" ht="12.75">
      <c r="A168" s="162">
        <v>42064</v>
      </c>
      <c r="B168" s="217">
        <f>'T10.6'!R$37</f>
        <v>111.0420528125703</v>
      </c>
      <c r="C168" s="217">
        <f>'T10.6'!R$47</f>
        <v>118.21098075553682</v>
      </c>
    </row>
    <row r="169" spans="1:3" ht="12.75">
      <c r="A169" s="162">
        <v>42095</v>
      </c>
      <c r="B169" s="217">
        <f>'T10.6'!S$37</f>
        <v>112.54747322161757</v>
      </c>
      <c r="C169" s="217">
        <f>'T10.6'!S$47</f>
        <v>119.09091328262988</v>
      </c>
    </row>
    <row r="170" spans="1:3" ht="12.75">
      <c r="A170" s="162">
        <v>42125</v>
      </c>
      <c r="B170" s="217">
        <f>'T10.6'!T$37</f>
        <v>115.74955790764177</v>
      </c>
      <c r="C170" s="217">
        <f>'T10.6'!T$47</f>
        <v>120.9674548009347</v>
      </c>
    </row>
    <row r="171" spans="1:3" ht="12.75">
      <c r="A171" s="162">
        <v>42156</v>
      </c>
      <c r="B171" s="217">
        <f>'T10.6'!U$37</f>
        <v>116.39630253982509</v>
      </c>
      <c r="C171" s="217">
        <f>'T10.6'!U$47</f>
        <v>121.24244809918015</v>
      </c>
    </row>
    <row r="172" spans="1:3" ht="12.75">
      <c r="A172" s="162">
        <v>42186</v>
      </c>
      <c r="B172" s="217">
        <f>'T10.6'!V$37</f>
        <v>116.40329866923989</v>
      </c>
      <c r="C172" s="217">
        <f>'T10.6'!V$47</f>
        <v>118.73215718132138</v>
      </c>
    </row>
    <row r="173" spans="1:3" ht="12.75">
      <c r="A173" s="162">
        <v>42217</v>
      </c>
      <c r="B173" s="217">
        <f>'T10.6'!W$37</f>
        <v>114.4823815894187</v>
      </c>
      <c r="C173" s="217">
        <f>'T10.6'!W$47</f>
        <v>111.70248786533506</v>
      </c>
    </row>
    <row r="174" spans="1:3" ht="12.75">
      <c r="A174" s="162">
        <v>42248</v>
      </c>
      <c r="B174" s="217">
        <f>'T10.6'!X$37</f>
        <v>111.49316544650968</v>
      </c>
      <c r="C174" s="217">
        <f>'T10.6'!X$47</f>
        <v>109.81140500000002</v>
      </c>
    </row>
    <row r="175" spans="1:3" ht="12.75">
      <c r="A175" s="162">
        <v>42278</v>
      </c>
      <c r="B175" s="217">
        <f>'T10.6'!Y$37</f>
        <v>108.9681925453667</v>
      </c>
      <c r="C175" s="217">
        <f>'T10.6'!Y$47</f>
        <v>110.77926596111021</v>
      </c>
    </row>
    <row r="176" spans="1:3" ht="12.75">
      <c r="A176" s="162">
        <v>42309</v>
      </c>
      <c r="B176" s="217">
        <f>'T10.6'!Z$37</f>
        <v>107.24</v>
      </c>
      <c r="C176" s="217">
        <f>'T10.6'!Z$47</f>
        <v>110.12</v>
      </c>
    </row>
    <row r="177" spans="1:3" ht="12.75">
      <c r="A177" s="162">
        <v>42339</v>
      </c>
      <c r="B177" s="217">
        <f>'T10.6'!AA$37</f>
        <v>103.67939692928786</v>
      </c>
      <c r="C177" s="217">
        <f>'T10.6'!AA$47</f>
        <v>107.76825000000002</v>
      </c>
    </row>
    <row r="178" spans="1:3" ht="12.75">
      <c r="A178" s="162">
        <v>42370</v>
      </c>
      <c r="B178" s="217">
        <f>'T10.6'!P$38</f>
        <v>101.74238646628896</v>
      </c>
      <c r="C178" s="217">
        <f>'T10.6'!P$48</f>
        <v>102.52259600000002</v>
      </c>
    </row>
    <row r="179" spans="1:3" ht="12.75">
      <c r="A179" s="162">
        <v>42401</v>
      </c>
      <c r="B179" s="217">
        <f>'T10.6'!Q$38</f>
        <v>101.4025375718214</v>
      </c>
      <c r="C179" s="217">
        <f>'T10.6'!Q$48</f>
        <v>101.020909</v>
      </c>
    </row>
    <row r="180" spans="1:3" ht="12.75">
      <c r="A180" s="162">
        <v>42430</v>
      </c>
      <c r="B180" s="217">
        <f>'T10.6'!R$38</f>
        <v>101.72685884394333</v>
      </c>
      <c r="C180" s="217">
        <f>'T10.6'!R$48</f>
        <v>102.399034</v>
      </c>
    </row>
    <row r="181" spans="1:3" ht="12.75">
      <c r="A181" s="162">
        <v>42461</v>
      </c>
      <c r="B181" s="217">
        <f>'T10.6'!S$38</f>
        <v>106.44284560816905</v>
      </c>
      <c r="C181" s="217">
        <f>'T10.6'!S$48</f>
        <v>106.943421</v>
      </c>
    </row>
    <row r="182" spans="1:3" ht="12.75">
      <c r="A182" s="162">
        <v>42491</v>
      </c>
      <c r="B182" s="217">
        <f>'T10.6'!T$38</f>
        <v>108.43411239403076</v>
      </c>
      <c r="C182" s="217">
        <f>'T10.6'!T$48</f>
        <v>109.07089400000002</v>
      </c>
    </row>
    <row r="183" spans="1:3" ht="12.75">
      <c r="A183" s="162">
        <v>42522</v>
      </c>
      <c r="B183" s="217">
        <f>'T10.6'!U$38</f>
        <v>110.96341401246198</v>
      </c>
      <c r="C183" s="217">
        <f>'T10.6'!U$48</f>
        <v>111.856993</v>
      </c>
    </row>
    <row r="184" spans="1:3" ht="12.75">
      <c r="A184" s="162">
        <v>42552</v>
      </c>
      <c r="B184" s="217">
        <f>'T10.6'!V$38</f>
        <v>111.66290536362959</v>
      </c>
      <c r="C184" s="217">
        <f>'T10.6'!V$48</f>
        <v>112.65084500000002</v>
      </c>
    </row>
    <row r="185" spans="1:3" ht="12.75">
      <c r="A185" s="162">
        <v>42583</v>
      </c>
      <c r="B185" s="217">
        <f>'T10.6'!W$38</f>
        <v>109.04960402185078</v>
      </c>
      <c r="C185" s="217">
        <f>'T10.6'!W$48</f>
        <v>110.68451</v>
      </c>
    </row>
    <row r="186" spans="1:3" ht="12.75">
      <c r="A186" s="162">
        <v>42614</v>
      </c>
      <c r="B186" s="217">
        <f>'T10.6'!X$38</f>
        <v>111.21109967971043</v>
      </c>
      <c r="C186" s="217">
        <f>'T10.6'!X$48</f>
        <v>113.23174</v>
      </c>
    </row>
    <row r="187" spans="1:3" ht="12.75">
      <c r="A187" s="162">
        <v>42644</v>
      </c>
      <c r="B187" s="217">
        <f>'T10.6'!Y$38</f>
        <v>113.55512394232454</v>
      </c>
      <c r="C187" s="217">
        <f>'T10.6'!Y$48</f>
        <v>115.64206800000001</v>
      </c>
    </row>
    <row r="188" spans="1:3" ht="12.75">
      <c r="A188" s="162">
        <v>42675</v>
      </c>
      <c r="B188" s="217">
        <f>'T10.6'!Z$38</f>
        <v>115.88441626191991</v>
      </c>
      <c r="C188" s="217">
        <f>'T10.6'!Z$48</f>
        <v>118.36027900000002</v>
      </c>
    </row>
    <row r="189" spans="1:3" ht="12.75">
      <c r="A189" s="162">
        <v>42705</v>
      </c>
      <c r="B189" s="217">
        <f>'T10.6'!AA$38</f>
        <v>114.07237962180028</v>
      </c>
      <c r="C189" s="217">
        <f>'T10.6'!AA$48</f>
        <v>117.16027500000001</v>
      </c>
    </row>
    <row r="190" spans="1:3" ht="12.75">
      <c r="A190" s="162"/>
      <c r="C190" s="217"/>
    </row>
    <row r="191" ht="12.75">
      <c r="A191" s="162"/>
    </row>
    <row r="192" ht="12.75">
      <c r="A192" s="1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78"/>
  <sheetViews>
    <sheetView zoomScale="75" zoomScaleNormal="75" zoomScalePageLayoutView="0" workbookViewId="0" topLeftCell="A1">
      <selection activeCell="A79" sqref="A79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15" width="9.8515625" style="4" hidden="1" customWidth="1"/>
    <col min="16" max="23" width="9.8515625" style="4" bestFit="1" customWidth="1"/>
    <col min="24" max="24" width="11.421875" style="4" customWidth="1"/>
    <col min="25" max="16384" width="9.140625" style="4" customWidth="1"/>
  </cols>
  <sheetData>
    <row r="1" ht="16.5">
      <c r="A1" s="4" t="s">
        <v>282</v>
      </c>
    </row>
    <row r="2" spans="1:26" ht="24" customHeight="1">
      <c r="A2" s="81"/>
      <c r="B2" s="81">
        <v>1991</v>
      </c>
      <c r="C2" s="81">
        <v>1992</v>
      </c>
      <c r="D2" s="81">
        <v>1993</v>
      </c>
      <c r="E2" s="81">
        <v>1994</v>
      </c>
      <c r="F2" s="81">
        <v>1995</v>
      </c>
      <c r="G2" s="81">
        <v>1996</v>
      </c>
      <c r="H2" s="81">
        <v>1997</v>
      </c>
      <c r="I2" s="81">
        <v>1998</v>
      </c>
      <c r="J2" s="81">
        <v>1999</v>
      </c>
      <c r="K2" s="81">
        <v>2000</v>
      </c>
      <c r="L2" s="81">
        <v>2001</v>
      </c>
      <c r="M2" s="81">
        <v>2002</v>
      </c>
      <c r="N2" s="97">
        <v>2003</v>
      </c>
      <c r="O2" s="97">
        <v>2004</v>
      </c>
      <c r="P2" s="97">
        <v>2005</v>
      </c>
      <c r="Q2" s="97">
        <v>2006</v>
      </c>
      <c r="R2" s="97">
        <v>2007</v>
      </c>
      <c r="S2" s="97">
        <v>2008</v>
      </c>
      <c r="T2" s="97">
        <v>2009</v>
      </c>
      <c r="U2" s="97">
        <v>2010</v>
      </c>
      <c r="V2" s="97">
        <v>2011</v>
      </c>
      <c r="W2" s="97">
        <v>2012</v>
      </c>
      <c r="X2" s="97">
        <v>2013</v>
      </c>
      <c r="Y2" s="97">
        <v>2014</v>
      </c>
      <c r="Z2" s="97">
        <v>2015</v>
      </c>
    </row>
    <row r="3" ht="24" customHeight="1" hidden="1">
      <c r="X3" s="4" t="s">
        <v>247</v>
      </c>
    </row>
    <row r="4" spans="1:26" ht="24" customHeight="1" hidden="1">
      <c r="A4" s="4" t="s">
        <v>83</v>
      </c>
      <c r="B4" s="4">
        <v>133.5</v>
      </c>
      <c r="C4" s="4">
        <v>138.5</v>
      </c>
      <c r="D4" s="4">
        <v>140.7</v>
      </c>
      <c r="E4" s="4">
        <v>144.1</v>
      </c>
      <c r="F4" s="4">
        <v>149.1</v>
      </c>
      <c r="G4" s="4">
        <v>152.7</v>
      </c>
      <c r="H4" s="4">
        <v>157.5</v>
      </c>
      <c r="I4" s="4">
        <v>162.9</v>
      </c>
      <c r="J4" s="4">
        <v>165.4</v>
      </c>
      <c r="K4" s="4">
        <v>170.3</v>
      </c>
      <c r="L4" s="4">
        <v>173.3</v>
      </c>
      <c r="M4" s="4">
        <v>176.2</v>
      </c>
      <c r="N4" s="4">
        <v>181.3</v>
      </c>
      <c r="O4" s="4">
        <v>186.7</v>
      </c>
      <c r="P4" s="4">
        <v>192</v>
      </c>
      <c r="Q4" s="4">
        <v>198.1</v>
      </c>
      <c r="R4" s="4">
        <v>206.6</v>
      </c>
      <c r="S4" s="4">
        <v>214.8</v>
      </c>
      <c r="T4" s="4">
        <v>213.7</v>
      </c>
      <c r="U4" s="4">
        <v>223.6</v>
      </c>
      <c r="V4" s="4">
        <v>235.2</v>
      </c>
      <c r="W4" s="4">
        <v>242.7</v>
      </c>
      <c r="X4" s="4">
        <v>250.1</v>
      </c>
      <c r="Y4" s="4">
        <v>256</v>
      </c>
      <c r="Z4" s="4">
        <v>258.5</v>
      </c>
    </row>
    <row r="5" ht="24" customHeight="1" hidden="1">
      <c r="A5" s="4" t="s">
        <v>84</v>
      </c>
    </row>
    <row r="6" ht="24" customHeight="1" hidden="1"/>
    <row r="7" spans="1:26" ht="24" customHeight="1" hidden="1">
      <c r="A7" s="4" t="s">
        <v>85</v>
      </c>
      <c r="B7" s="4">
        <v>129.9</v>
      </c>
      <c r="C7" s="4">
        <v>138.7</v>
      </c>
      <c r="D7" s="4">
        <v>144.7</v>
      </c>
      <c r="E7" s="4">
        <v>149.7</v>
      </c>
      <c r="F7" s="4">
        <v>152.4</v>
      </c>
      <c r="G7" s="4">
        <v>157</v>
      </c>
      <c r="H7" s="4">
        <v>165.3</v>
      </c>
      <c r="I7" s="4">
        <v>170.5</v>
      </c>
      <c r="J7" s="4">
        <v>174.6</v>
      </c>
      <c r="K7" s="4">
        <v>181.3</v>
      </c>
      <c r="L7" s="4">
        <v>180.3</v>
      </c>
      <c r="M7" s="4">
        <v>178.9</v>
      </c>
      <c r="N7" s="4">
        <v>181.2</v>
      </c>
      <c r="O7" s="4">
        <v>183</v>
      </c>
      <c r="P7" s="4">
        <v>184.2</v>
      </c>
      <c r="Q7" s="4">
        <v>186.9</v>
      </c>
      <c r="R7" s="4">
        <v>189.2</v>
      </c>
      <c r="S7" s="4">
        <v>195.1</v>
      </c>
      <c r="T7" s="4">
        <v>193.7</v>
      </c>
      <c r="U7" s="4">
        <v>219.1</v>
      </c>
      <c r="V7" s="4">
        <v>238.4</v>
      </c>
      <c r="W7" s="4">
        <v>240.3</v>
      </c>
      <c r="X7" s="4">
        <v>240.1</v>
      </c>
      <c r="Y7" s="4">
        <v>238.1</v>
      </c>
      <c r="Z7" s="4">
        <v>227.8</v>
      </c>
    </row>
    <row r="8" spans="1:26" ht="24" customHeight="1" hidden="1">
      <c r="A8" s="4" t="s">
        <v>86</v>
      </c>
      <c r="B8" s="4">
        <v>123.1</v>
      </c>
      <c r="C8" s="4">
        <v>129.4</v>
      </c>
      <c r="D8" s="4">
        <v>128.1</v>
      </c>
      <c r="E8" s="4">
        <v>131.5</v>
      </c>
      <c r="F8" s="4">
        <v>133.6</v>
      </c>
      <c r="G8" s="4">
        <v>138</v>
      </c>
      <c r="H8" s="4">
        <v>141.3</v>
      </c>
      <c r="I8" s="4">
        <v>139.8</v>
      </c>
      <c r="J8" s="4">
        <v>133.8</v>
      </c>
      <c r="K8" s="4">
        <v>126.6</v>
      </c>
      <c r="L8" s="4">
        <v>124.8</v>
      </c>
      <c r="M8" s="4">
        <v>122.3</v>
      </c>
      <c r="N8" s="4">
        <v>118.9</v>
      </c>
      <c r="O8" s="4">
        <v>115.2</v>
      </c>
      <c r="P8" s="4">
        <v>109.2</v>
      </c>
      <c r="Q8" s="4">
        <v>106.2</v>
      </c>
      <c r="R8" s="4">
        <v>103.4</v>
      </c>
      <c r="S8" s="4">
        <v>96.3</v>
      </c>
      <c r="T8" s="4">
        <v>95.6</v>
      </c>
      <c r="U8" s="4">
        <v>101.3</v>
      </c>
      <c r="V8" s="4">
        <v>99.5</v>
      </c>
      <c r="W8" s="4">
        <v>97.5</v>
      </c>
      <c r="X8" s="4">
        <v>96.3</v>
      </c>
      <c r="Y8" s="4">
        <v>96.3</v>
      </c>
      <c r="Z8" s="4">
        <v>94.2</v>
      </c>
    </row>
    <row r="9" spans="1:26" ht="24" customHeight="1" hidden="1">
      <c r="A9" s="4" t="s">
        <v>87</v>
      </c>
      <c r="B9" s="4">
        <v>142.2</v>
      </c>
      <c r="C9" s="4">
        <v>153.4</v>
      </c>
      <c r="D9" s="4">
        <v>162.4</v>
      </c>
      <c r="E9" s="4">
        <v>166.4</v>
      </c>
      <c r="F9" s="4">
        <v>169.6</v>
      </c>
      <c r="G9" s="4">
        <v>177.3</v>
      </c>
      <c r="H9" s="4">
        <v>186.9</v>
      </c>
      <c r="I9" s="4">
        <v>194.6</v>
      </c>
      <c r="J9" s="4">
        <v>202.2</v>
      </c>
      <c r="K9" s="4">
        <v>210.6</v>
      </c>
      <c r="L9" s="4">
        <v>220.9</v>
      </c>
      <c r="M9" s="4">
        <v>232.3</v>
      </c>
      <c r="N9" s="4">
        <v>246.2</v>
      </c>
      <c r="O9" s="4">
        <v>261.1</v>
      </c>
      <c r="P9" s="4">
        <v>277</v>
      </c>
      <c r="Q9" s="4">
        <v>293.9</v>
      </c>
      <c r="R9" s="4">
        <v>309</v>
      </c>
      <c r="S9" s="4">
        <v>327.2</v>
      </c>
      <c r="T9" s="4">
        <v>340.6</v>
      </c>
      <c r="U9" s="4">
        <v>356.6</v>
      </c>
      <c r="V9" s="4">
        <v>374.2</v>
      </c>
      <c r="W9" s="4">
        <v>381.1</v>
      </c>
      <c r="X9" s="4">
        <v>390.4</v>
      </c>
      <c r="Y9" s="4">
        <v>400.8</v>
      </c>
      <c r="Z9" s="4">
        <v>408.2</v>
      </c>
    </row>
    <row r="10" spans="1:26" ht="24" customHeight="1" hidden="1">
      <c r="A10" s="4" t="s">
        <v>88</v>
      </c>
      <c r="B10" s="4">
        <v>128.4</v>
      </c>
      <c r="C10" s="4">
        <v>132.1</v>
      </c>
      <c r="D10" s="4">
        <v>142.6</v>
      </c>
      <c r="E10" s="4">
        <v>149.1</v>
      </c>
      <c r="F10" s="4">
        <v>156.8</v>
      </c>
      <c r="G10" s="4">
        <v>164.7</v>
      </c>
      <c r="H10" s="4">
        <v>181.1</v>
      </c>
      <c r="I10" s="4">
        <v>190.1</v>
      </c>
      <c r="J10" s="4">
        <v>206.1</v>
      </c>
      <c r="K10" s="4">
        <v>233.2</v>
      </c>
      <c r="L10" s="4">
        <v>221.3</v>
      </c>
      <c r="M10" s="4">
        <v>214.3</v>
      </c>
      <c r="N10" s="4">
        <v>222</v>
      </c>
      <c r="O10" s="4">
        <v>234.4</v>
      </c>
      <c r="P10" s="4">
        <v>255</v>
      </c>
      <c r="Q10" s="4">
        <v>269</v>
      </c>
      <c r="R10" s="4">
        <v>276.3</v>
      </c>
      <c r="S10" s="4">
        <v>317.9</v>
      </c>
      <c r="T10" s="4">
        <v>292.6</v>
      </c>
      <c r="U10" s="4">
        <v>341.9</v>
      </c>
      <c r="V10" s="4">
        <v>391.4</v>
      </c>
      <c r="W10" s="4">
        <v>399</v>
      </c>
      <c r="X10" s="4">
        <v>395.1</v>
      </c>
      <c r="Y10" s="4">
        <v>376.1</v>
      </c>
      <c r="Z10" s="4">
        <v>326.4</v>
      </c>
    </row>
    <row r="11" spans="1:26" ht="24" customHeight="1" hidden="1">
      <c r="A11" s="4" t="s">
        <v>89</v>
      </c>
      <c r="B11" s="4">
        <v>142.8</v>
      </c>
      <c r="C11" s="4">
        <v>167.4</v>
      </c>
      <c r="D11" s="4">
        <v>189.1</v>
      </c>
      <c r="E11" s="4">
        <v>197.7</v>
      </c>
      <c r="F11" s="4">
        <v>192.7</v>
      </c>
      <c r="G11" s="4">
        <v>186.4</v>
      </c>
      <c r="H11" s="4">
        <v>194.1</v>
      </c>
      <c r="I11" s="4">
        <v>211.1</v>
      </c>
      <c r="J11" s="4">
        <v>228.3</v>
      </c>
      <c r="K11" s="4">
        <v>252.7</v>
      </c>
      <c r="L11" s="4">
        <v>265.9</v>
      </c>
      <c r="M11" s="4">
        <v>270</v>
      </c>
      <c r="N11" s="4">
        <v>281.7</v>
      </c>
      <c r="O11" s="4">
        <v>283</v>
      </c>
      <c r="P11" s="4">
        <v>279.3</v>
      </c>
      <c r="Q11" s="4">
        <v>282.9</v>
      </c>
      <c r="R11" s="4">
        <v>295.8</v>
      </c>
      <c r="S11" s="4">
        <v>305.2</v>
      </c>
      <c r="T11" s="4">
        <v>334.9</v>
      </c>
      <c r="U11" s="4">
        <v>426.6</v>
      </c>
      <c r="V11" s="4">
        <v>514.7</v>
      </c>
      <c r="W11" s="4">
        <v>525.6</v>
      </c>
      <c r="X11" s="4">
        <v>530.6</v>
      </c>
      <c r="Y11" s="4">
        <v>544</v>
      </c>
      <c r="Z11" s="4">
        <v>569.1</v>
      </c>
    </row>
    <row r="12" ht="24" customHeight="1" hidden="1"/>
    <row r="13" spans="1:26" ht="24" customHeight="1" hidden="1">
      <c r="A13" s="4" t="s">
        <v>76</v>
      </c>
      <c r="B13" s="4">
        <v>135.5</v>
      </c>
      <c r="C13" s="4">
        <v>143.9</v>
      </c>
      <c r="D13" s="4">
        <v>151.4</v>
      </c>
      <c r="E13" s="4">
        <v>155.4</v>
      </c>
      <c r="F13" s="4">
        <v>159.3</v>
      </c>
      <c r="G13" s="4">
        <v>164.1</v>
      </c>
      <c r="H13" s="4">
        <v>169.6</v>
      </c>
      <c r="I13" s="4">
        <v>173.3</v>
      </c>
      <c r="J13" s="4">
        <v>178.7</v>
      </c>
      <c r="K13" s="4">
        <v>184.6</v>
      </c>
      <c r="L13" s="4">
        <v>190.5</v>
      </c>
      <c r="M13" s="4">
        <v>195.9</v>
      </c>
      <c r="N13" s="4">
        <v>209.7</v>
      </c>
      <c r="O13" s="4">
        <v>217</v>
      </c>
      <c r="P13" s="4">
        <v>225.9</v>
      </c>
      <c r="Q13" s="4">
        <v>229.9</v>
      </c>
      <c r="R13" s="4">
        <v>244.2</v>
      </c>
      <c r="S13" s="4">
        <v>261.1</v>
      </c>
      <c r="T13" s="4">
        <v>273.4</v>
      </c>
      <c r="U13" s="4">
        <v>287.6</v>
      </c>
      <c r="V13" s="4">
        <v>308.5</v>
      </c>
      <c r="W13" s="4">
        <v>323.2</v>
      </c>
      <c r="X13" s="4">
        <v>332.8</v>
      </c>
      <c r="Y13" s="4">
        <v>344.1</v>
      </c>
      <c r="Z13" s="4">
        <v>363.5</v>
      </c>
    </row>
    <row r="14" spans="1:26" ht="24" customHeight="1" hidden="1">
      <c r="A14" s="4" t="s">
        <v>72</v>
      </c>
      <c r="B14" s="4">
        <v>141</v>
      </c>
      <c r="C14" s="4">
        <v>151.3</v>
      </c>
      <c r="D14" s="4">
        <v>161.9</v>
      </c>
      <c r="E14" s="4">
        <v>169.1</v>
      </c>
      <c r="F14" s="4">
        <v>176.6</v>
      </c>
      <c r="G14" s="4">
        <v>183.2</v>
      </c>
      <c r="H14" s="4">
        <v>187.5</v>
      </c>
      <c r="I14" s="4">
        <v>195.2</v>
      </c>
      <c r="J14" s="4">
        <v>202.3</v>
      </c>
      <c r="K14" s="4">
        <v>205.8</v>
      </c>
      <c r="L14" s="4">
        <v>213.7</v>
      </c>
      <c r="M14" s="4">
        <v>218.6</v>
      </c>
      <c r="N14" s="4">
        <v>222.3</v>
      </c>
      <c r="O14" s="4">
        <v>230.8</v>
      </c>
      <c r="P14" s="4">
        <v>240.1</v>
      </c>
      <c r="Q14" s="4">
        <v>249.7</v>
      </c>
      <c r="R14" s="4">
        <v>262.5</v>
      </c>
      <c r="S14" s="4">
        <v>273.9</v>
      </c>
      <c r="T14" s="4">
        <v>288.5</v>
      </c>
      <c r="U14" s="4">
        <v>311.6</v>
      </c>
      <c r="V14" s="4">
        <v>333.8</v>
      </c>
      <c r="W14" s="4">
        <v>349.8</v>
      </c>
      <c r="X14" s="4">
        <v>364.5</v>
      </c>
      <c r="Y14" s="4">
        <v>376.7</v>
      </c>
      <c r="Z14" s="4">
        <v>384.6</v>
      </c>
    </row>
    <row r="15" spans="1:26" ht="24" customHeight="1" hidden="1">
      <c r="A15" s="4" t="s">
        <v>82</v>
      </c>
      <c r="B15" s="4">
        <v>143.6</v>
      </c>
      <c r="C15" s="4">
        <v>153.7</v>
      </c>
      <c r="D15" s="4">
        <v>160.4</v>
      </c>
      <c r="E15" s="4">
        <v>164.6</v>
      </c>
      <c r="F15" s="4">
        <v>170.7</v>
      </c>
      <c r="G15" s="4">
        <v>177.1</v>
      </c>
      <c r="H15" s="4">
        <v>183.4</v>
      </c>
      <c r="I15" s="4">
        <v>189.4</v>
      </c>
      <c r="J15" s="4">
        <v>196.3</v>
      </c>
      <c r="K15" s="4">
        <v>204.2</v>
      </c>
      <c r="L15" s="4">
        <v>212.8</v>
      </c>
      <c r="M15" s="4">
        <v>219.3</v>
      </c>
      <c r="N15" s="4">
        <v>228.5</v>
      </c>
      <c r="O15" s="4">
        <v>240.2</v>
      </c>
      <c r="P15" s="4">
        <v>256.1</v>
      </c>
      <c r="Q15" s="4">
        <v>259.7</v>
      </c>
      <c r="R15" s="4">
        <v>274.5</v>
      </c>
      <c r="S15" s="4">
        <v>291.5</v>
      </c>
      <c r="T15" s="4">
        <v>309.1</v>
      </c>
      <c r="U15" s="4">
        <v>322.9</v>
      </c>
      <c r="V15" s="4">
        <v>344.4</v>
      </c>
      <c r="W15" s="4">
        <v>363.1</v>
      </c>
      <c r="X15" s="4">
        <v>372.4</v>
      </c>
      <c r="Y15" s="4">
        <v>378.9</v>
      </c>
      <c r="Z15" s="4">
        <v>391.4</v>
      </c>
    </row>
    <row r="16" spans="1:26" ht="24" customHeight="1" hidden="1">
      <c r="A16" s="4" t="s">
        <v>91</v>
      </c>
      <c r="B16" s="4">
        <v>125.9</v>
      </c>
      <c r="C16" s="4">
        <v>132</v>
      </c>
      <c r="D16" s="4">
        <v>138.2</v>
      </c>
      <c r="E16" s="4">
        <v>140.4</v>
      </c>
      <c r="F16" s="4">
        <v>141.4</v>
      </c>
      <c r="G16" s="4">
        <v>144.4</v>
      </c>
      <c r="H16" s="4">
        <v>149.5</v>
      </c>
      <c r="I16" s="4">
        <v>151.1</v>
      </c>
      <c r="J16" s="4">
        <v>155.2</v>
      </c>
      <c r="K16" s="4">
        <v>160.9</v>
      </c>
      <c r="L16" s="4">
        <v>164.9</v>
      </c>
      <c r="M16" s="4">
        <v>169.8</v>
      </c>
      <c r="N16" s="4">
        <v>188.9</v>
      </c>
      <c r="O16" s="4">
        <v>192.3</v>
      </c>
      <c r="P16" s="4">
        <v>199.7</v>
      </c>
      <c r="Q16" s="4">
        <v>201.4</v>
      </c>
      <c r="R16" s="4">
        <v>214.6</v>
      </c>
      <c r="S16" s="4">
        <v>232.3</v>
      </c>
      <c r="T16" s="4">
        <v>240.3</v>
      </c>
      <c r="U16" s="4">
        <v>255.2</v>
      </c>
      <c r="V16" s="4">
        <v>274.7</v>
      </c>
      <c r="W16" s="4">
        <v>284.4</v>
      </c>
      <c r="X16" s="4">
        <v>296.2</v>
      </c>
      <c r="Y16" s="4">
        <v>305.6</v>
      </c>
      <c r="Z16" s="4">
        <v>325.4</v>
      </c>
    </row>
    <row r="17" ht="24" customHeight="1" hidden="1"/>
    <row r="18" ht="15">
      <c r="Y18" s="206" t="s">
        <v>309</v>
      </c>
    </row>
    <row r="19" spans="1:26" ht="15.75">
      <c r="A19" s="2" t="s">
        <v>83</v>
      </c>
      <c r="B19" s="2">
        <f aca="true" t="shared" si="0" ref="B19:M19">100*(B4/$N4)</f>
        <v>73.63485934914506</v>
      </c>
      <c r="C19" s="2">
        <f t="shared" si="0"/>
        <v>76.39271924986211</v>
      </c>
      <c r="D19" s="2">
        <f t="shared" si="0"/>
        <v>77.6061776061776</v>
      </c>
      <c r="E19" s="2">
        <f t="shared" si="0"/>
        <v>79.48152233866519</v>
      </c>
      <c r="F19" s="2">
        <f t="shared" si="0"/>
        <v>82.23938223938222</v>
      </c>
      <c r="G19" s="2">
        <f t="shared" si="0"/>
        <v>84.2250413678985</v>
      </c>
      <c r="H19" s="2">
        <f t="shared" si="0"/>
        <v>86.87258687258687</v>
      </c>
      <c r="I19" s="2">
        <f t="shared" si="0"/>
        <v>89.85107556536128</v>
      </c>
      <c r="J19" s="2">
        <f t="shared" si="0"/>
        <v>91.2300055157198</v>
      </c>
      <c r="K19" s="2">
        <f t="shared" si="0"/>
        <v>93.9327082184225</v>
      </c>
      <c r="L19" s="2">
        <f t="shared" si="0"/>
        <v>95.58742415885273</v>
      </c>
      <c r="M19" s="2">
        <f t="shared" si="0"/>
        <v>97.1869829012686</v>
      </c>
      <c r="N19" s="2">
        <f>100*(N4/$N4)</f>
        <v>100</v>
      </c>
      <c r="O19" s="2">
        <f>100*(O4/$O4)</f>
        <v>100</v>
      </c>
      <c r="P19" s="207">
        <f>100*(P4/$P4)</f>
        <v>100</v>
      </c>
      <c r="Q19" s="207">
        <f aca="true" t="shared" si="1" ref="Q19:Z19">100*(Q4/$P4)</f>
        <v>103.17708333333333</v>
      </c>
      <c r="R19" s="207">
        <f t="shared" si="1"/>
        <v>107.60416666666666</v>
      </c>
      <c r="S19" s="207">
        <f t="shared" si="1"/>
        <v>111.87500000000001</v>
      </c>
      <c r="T19" s="207">
        <f t="shared" si="1"/>
        <v>111.30208333333333</v>
      </c>
      <c r="U19" s="207">
        <f t="shared" si="1"/>
        <v>116.45833333333333</v>
      </c>
      <c r="V19" s="207">
        <f t="shared" si="1"/>
        <v>122.49999999999999</v>
      </c>
      <c r="W19" s="207">
        <f t="shared" si="1"/>
        <v>126.40624999999999</v>
      </c>
      <c r="X19" s="207">
        <f t="shared" si="1"/>
        <v>130.26041666666666</v>
      </c>
      <c r="Y19" s="207">
        <f t="shared" si="1"/>
        <v>133.33333333333331</v>
      </c>
      <c r="Z19" s="207">
        <f t="shared" si="1"/>
        <v>134.63541666666669</v>
      </c>
    </row>
    <row r="20" spans="15:26" ht="7.5" customHeight="1"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</row>
    <row r="21" spans="1:26" ht="15">
      <c r="A21" s="31" t="s">
        <v>84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</row>
    <row r="22" spans="15:26" ht="8.25" customHeight="1"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</row>
    <row r="23" spans="1:26" ht="15.75">
      <c r="A23" s="2" t="s">
        <v>85</v>
      </c>
      <c r="B23" s="4">
        <f>100*(B7/$N7)</f>
        <v>71.68874172185431</v>
      </c>
      <c r="C23" s="4">
        <f aca="true" t="shared" si="2" ref="C23:M23">100*(C7/$N7)</f>
        <v>76.54525386313466</v>
      </c>
      <c r="D23" s="4">
        <f t="shared" si="2"/>
        <v>79.85651214128036</v>
      </c>
      <c r="E23" s="4">
        <f t="shared" si="2"/>
        <v>82.6158940397351</v>
      </c>
      <c r="F23" s="4">
        <f t="shared" si="2"/>
        <v>84.10596026490067</v>
      </c>
      <c r="G23" s="4">
        <f t="shared" si="2"/>
        <v>86.64459161147904</v>
      </c>
      <c r="H23" s="4">
        <f t="shared" si="2"/>
        <v>91.22516556291393</v>
      </c>
      <c r="I23" s="4">
        <f t="shared" si="2"/>
        <v>94.09492273730685</v>
      </c>
      <c r="J23" s="4">
        <f t="shared" si="2"/>
        <v>96.35761589403974</v>
      </c>
      <c r="K23" s="4">
        <f t="shared" si="2"/>
        <v>100.0551876379691</v>
      </c>
      <c r="L23" s="4">
        <f t="shared" si="2"/>
        <v>99.50331125827816</v>
      </c>
      <c r="M23" s="4">
        <f t="shared" si="2"/>
        <v>98.73068432671083</v>
      </c>
      <c r="N23" s="2">
        <f>100*(N7/$N7)</f>
        <v>100</v>
      </c>
      <c r="O23" s="21">
        <f>100*(O7/$O7)</f>
        <v>100</v>
      </c>
      <c r="P23" s="207">
        <f>100*(P7/$P7)</f>
        <v>100</v>
      </c>
      <c r="Q23" s="207">
        <f aca="true" t="shared" si="3" ref="Q23:Z23">100*(Q7/$P7)</f>
        <v>101.46579804560261</v>
      </c>
      <c r="R23" s="207">
        <f t="shared" si="3"/>
        <v>102.71444082519001</v>
      </c>
      <c r="S23" s="207">
        <f t="shared" si="3"/>
        <v>105.91748099891423</v>
      </c>
      <c r="T23" s="207">
        <f t="shared" si="3"/>
        <v>105.15743756786102</v>
      </c>
      <c r="U23" s="207">
        <f t="shared" si="3"/>
        <v>118.94679695982629</v>
      </c>
      <c r="V23" s="207">
        <f t="shared" si="3"/>
        <v>129.42453854505973</v>
      </c>
      <c r="W23" s="207">
        <f t="shared" si="3"/>
        <v>130.45602605863195</v>
      </c>
      <c r="X23" s="207">
        <f t="shared" si="3"/>
        <v>130.34744842562432</v>
      </c>
      <c r="Y23" s="207">
        <f t="shared" si="3"/>
        <v>129.26167209554833</v>
      </c>
      <c r="Z23" s="207">
        <f t="shared" si="3"/>
        <v>123.6699239956569</v>
      </c>
    </row>
    <row r="24" spans="1:26" ht="15">
      <c r="A24" s="4" t="s">
        <v>86</v>
      </c>
      <c r="B24" s="4">
        <f>100*(B8/$N8)</f>
        <v>103.5323801513877</v>
      </c>
      <c r="C24" s="4">
        <f aca="true" t="shared" si="4" ref="C24:N24">100*(C8/$N8)</f>
        <v>108.83095037846931</v>
      </c>
      <c r="D24" s="4">
        <f t="shared" si="4"/>
        <v>107.73759461732548</v>
      </c>
      <c r="E24" s="4">
        <f t="shared" si="4"/>
        <v>110.59714045416315</v>
      </c>
      <c r="F24" s="4">
        <f t="shared" si="4"/>
        <v>112.36333052985701</v>
      </c>
      <c r="G24" s="4">
        <f t="shared" si="4"/>
        <v>116.06391925988224</v>
      </c>
      <c r="H24" s="4">
        <f t="shared" si="4"/>
        <v>118.83936080740118</v>
      </c>
      <c r="I24" s="4">
        <f t="shared" si="4"/>
        <v>117.57779646761986</v>
      </c>
      <c r="J24" s="4">
        <f t="shared" si="4"/>
        <v>112.53153910849454</v>
      </c>
      <c r="K24" s="4">
        <f t="shared" si="4"/>
        <v>106.47603027754415</v>
      </c>
      <c r="L24" s="4">
        <f t="shared" si="4"/>
        <v>104.96215306980656</v>
      </c>
      <c r="M24" s="4">
        <f t="shared" si="4"/>
        <v>102.85954583683767</v>
      </c>
      <c r="N24" s="4">
        <f t="shared" si="4"/>
        <v>100</v>
      </c>
      <c r="O24" s="14">
        <f>100*(O8/$O8)</f>
        <v>100</v>
      </c>
      <c r="P24" s="150">
        <f>100*(P8/$P8)</f>
        <v>100</v>
      </c>
      <c r="Q24" s="150">
        <f aca="true" t="shared" si="5" ref="Q24:Z24">100*(Q8/$P8)</f>
        <v>97.25274725274726</v>
      </c>
      <c r="R24" s="150">
        <f t="shared" si="5"/>
        <v>94.6886446886447</v>
      </c>
      <c r="S24" s="150">
        <f t="shared" si="5"/>
        <v>88.18681318681318</v>
      </c>
      <c r="T24" s="150">
        <f t="shared" si="5"/>
        <v>87.54578754578753</v>
      </c>
      <c r="U24" s="150">
        <f t="shared" si="5"/>
        <v>92.76556776556775</v>
      </c>
      <c r="V24" s="150">
        <f t="shared" si="5"/>
        <v>91.11721611721612</v>
      </c>
      <c r="W24" s="150">
        <f t="shared" si="5"/>
        <v>89.28571428571428</v>
      </c>
      <c r="X24" s="150">
        <f t="shared" si="5"/>
        <v>88.18681318681318</v>
      </c>
      <c r="Y24" s="150">
        <f t="shared" si="5"/>
        <v>88.18681318681318</v>
      </c>
      <c r="Z24" s="150">
        <f t="shared" si="5"/>
        <v>86.26373626373626</v>
      </c>
    </row>
    <row r="25" spans="1:26" ht="15">
      <c r="A25" s="4" t="s">
        <v>87</v>
      </c>
      <c r="B25" s="4">
        <f>100*(B9/$N9)</f>
        <v>57.75792038992689</v>
      </c>
      <c r="C25" s="4">
        <f aca="true" t="shared" si="6" ref="C25:N25">100*(C9/$N9)</f>
        <v>62.30706742485784</v>
      </c>
      <c r="D25" s="4">
        <f t="shared" si="6"/>
        <v>65.9626320064988</v>
      </c>
      <c r="E25" s="4">
        <f t="shared" si="6"/>
        <v>67.58732737611697</v>
      </c>
      <c r="F25" s="4">
        <f t="shared" si="6"/>
        <v>68.88708367181154</v>
      </c>
      <c r="G25" s="4">
        <f t="shared" si="6"/>
        <v>72.01462225832658</v>
      </c>
      <c r="H25" s="4">
        <f t="shared" si="6"/>
        <v>75.91389114541023</v>
      </c>
      <c r="I25" s="4">
        <f t="shared" si="6"/>
        <v>79.04142973192526</v>
      </c>
      <c r="J25" s="4">
        <f t="shared" si="6"/>
        <v>82.12835093419983</v>
      </c>
      <c r="K25" s="4">
        <f t="shared" si="6"/>
        <v>85.54021121039806</v>
      </c>
      <c r="L25" s="4">
        <f t="shared" si="6"/>
        <v>89.72380178716492</v>
      </c>
      <c r="M25" s="4">
        <f t="shared" si="6"/>
        <v>94.35418359057678</v>
      </c>
      <c r="N25" s="4">
        <f t="shared" si="6"/>
        <v>100</v>
      </c>
      <c r="O25" s="14">
        <f>100*(O9/$O9)</f>
        <v>100</v>
      </c>
      <c r="P25" s="150">
        <f>100*(P9/$P9)</f>
        <v>100</v>
      </c>
      <c r="Q25" s="150">
        <f aca="true" t="shared" si="7" ref="Q25:Z25">100*(Q9/$P9)</f>
        <v>106.10108303249098</v>
      </c>
      <c r="R25" s="150">
        <f t="shared" si="7"/>
        <v>111.55234657039712</v>
      </c>
      <c r="S25" s="150">
        <f t="shared" si="7"/>
        <v>118.12274368231046</v>
      </c>
      <c r="T25" s="150">
        <f t="shared" si="7"/>
        <v>122.96028880866427</v>
      </c>
      <c r="U25" s="150">
        <f t="shared" si="7"/>
        <v>128.73646209386283</v>
      </c>
      <c r="V25" s="150">
        <f t="shared" si="7"/>
        <v>135.09025270758121</v>
      </c>
      <c r="W25" s="150">
        <f t="shared" si="7"/>
        <v>137.5812274368231</v>
      </c>
      <c r="X25" s="150">
        <f t="shared" si="7"/>
        <v>140.93862815884475</v>
      </c>
      <c r="Y25" s="150">
        <f t="shared" si="7"/>
        <v>144.69314079422384</v>
      </c>
      <c r="Z25" s="150">
        <f t="shared" si="7"/>
        <v>147.36462093862818</v>
      </c>
    </row>
    <row r="26" spans="1:26" ht="15">
      <c r="A26" s="4" t="s">
        <v>88</v>
      </c>
      <c r="B26" s="4">
        <f>100*(B10/$N10)</f>
        <v>57.83783783783784</v>
      </c>
      <c r="C26" s="4">
        <f aca="true" t="shared" si="8" ref="C26:N26">100*(C10/$N10)</f>
        <v>59.50450450450451</v>
      </c>
      <c r="D26" s="4">
        <f t="shared" si="8"/>
        <v>64.23423423423424</v>
      </c>
      <c r="E26" s="4">
        <f t="shared" si="8"/>
        <v>67.16216216216216</v>
      </c>
      <c r="F26" s="4">
        <f t="shared" si="8"/>
        <v>70.63063063063063</v>
      </c>
      <c r="G26" s="4">
        <f t="shared" si="8"/>
        <v>74.1891891891892</v>
      </c>
      <c r="H26" s="4">
        <f t="shared" si="8"/>
        <v>81.57657657657657</v>
      </c>
      <c r="I26" s="4">
        <f t="shared" si="8"/>
        <v>85.63063063063063</v>
      </c>
      <c r="J26" s="4">
        <f t="shared" si="8"/>
        <v>92.83783783783784</v>
      </c>
      <c r="K26" s="4">
        <f t="shared" si="8"/>
        <v>105.04504504504504</v>
      </c>
      <c r="L26" s="4">
        <f t="shared" si="8"/>
        <v>99.68468468468468</v>
      </c>
      <c r="M26" s="4">
        <f t="shared" si="8"/>
        <v>96.53153153153153</v>
      </c>
      <c r="N26" s="4">
        <f t="shared" si="8"/>
        <v>100</v>
      </c>
      <c r="O26" s="14">
        <f>100*(O10/$O10)</f>
        <v>100</v>
      </c>
      <c r="P26" s="150">
        <f>100*(P10/$P10)</f>
        <v>100</v>
      </c>
      <c r="Q26" s="150">
        <f aca="true" t="shared" si="9" ref="Q26:Z26">100*(Q10/$P10)</f>
        <v>105.49019607843138</v>
      </c>
      <c r="R26" s="150">
        <f t="shared" si="9"/>
        <v>108.35294117647058</v>
      </c>
      <c r="S26" s="150">
        <f t="shared" si="9"/>
        <v>124.66666666666666</v>
      </c>
      <c r="T26" s="150">
        <f t="shared" si="9"/>
        <v>114.74509803921569</v>
      </c>
      <c r="U26" s="150">
        <f t="shared" si="9"/>
        <v>134.078431372549</v>
      </c>
      <c r="V26" s="150">
        <f t="shared" si="9"/>
        <v>153.49019607843138</v>
      </c>
      <c r="W26" s="150">
        <f t="shared" si="9"/>
        <v>156.47058823529412</v>
      </c>
      <c r="X26" s="150">
        <f t="shared" si="9"/>
        <v>154.94117647058826</v>
      </c>
      <c r="Y26" s="150">
        <f t="shared" si="9"/>
        <v>147.49019607843138</v>
      </c>
      <c r="Z26" s="150">
        <f t="shared" si="9"/>
        <v>127.99999999999999</v>
      </c>
    </row>
    <row r="27" spans="1:26" ht="15">
      <c r="A27" s="4" t="s">
        <v>89</v>
      </c>
      <c r="B27" s="4">
        <f>100*(B11/$N11)</f>
        <v>50.692225772097984</v>
      </c>
      <c r="C27" s="4">
        <f aca="true" t="shared" si="10" ref="C27:N27">100*(C11/$N11)</f>
        <v>59.42492012779553</v>
      </c>
      <c r="D27" s="4">
        <f t="shared" si="10"/>
        <v>67.12815051473198</v>
      </c>
      <c r="E27" s="4">
        <f t="shared" si="10"/>
        <v>70.18104366347177</v>
      </c>
      <c r="F27" s="4">
        <f t="shared" si="10"/>
        <v>68.40610578629747</v>
      </c>
      <c r="G27" s="4">
        <f t="shared" si="10"/>
        <v>66.16968406105786</v>
      </c>
      <c r="H27" s="4">
        <f t="shared" si="10"/>
        <v>68.90308839190628</v>
      </c>
      <c r="I27" s="4">
        <f t="shared" si="10"/>
        <v>74.9378771742989</v>
      </c>
      <c r="J27" s="4">
        <f t="shared" si="10"/>
        <v>81.04366347177849</v>
      </c>
      <c r="K27" s="4">
        <f t="shared" si="10"/>
        <v>89.70536031238908</v>
      </c>
      <c r="L27" s="4">
        <f t="shared" si="10"/>
        <v>94.39119630812921</v>
      </c>
      <c r="M27" s="4">
        <f t="shared" si="10"/>
        <v>95.84664536741214</v>
      </c>
      <c r="N27" s="4">
        <f t="shared" si="10"/>
        <v>100</v>
      </c>
      <c r="O27" s="14">
        <f>100*(O11/$O11)</f>
        <v>100</v>
      </c>
      <c r="P27" s="150">
        <f>100*(P11/$P11)</f>
        <v>100</v>
      </c>
      <c r="Q27" s="150">
        <f aca="true" t="shared" si="11" ref="Q27:Z27">100*(Q11/$P11)</f>
        <v>101.28893662728248</v>
      </c>
      <c r="R27" s="150">
        <f t="shared" si="11"/>
        <v>105.90762620837808</v>
      </c>
      <c r="S27" s="150">
        <f t="shared" si="11"/>
        <v>109.27318295739347</v>
      </c>
      <c r="T27" s="150">
        <f t="shared" si="11"/>
        <v>119.90691013247402</v>
      </c>
      <c r="U27" s="150">
        <f t="shared" si="11"/>
        <v>152.73899033297528</v>
      </c>
      <c r="V27" s="150">
        <f t="shared" si="11"/>
        <v>184.28213390619405</v>
      </c>
      <c r="W27" s="150">
        <f t="shared" si="11"/>
        <v>188.18474758324382</v>
      </c>
      <c r="X27" s="150">
        <f t="shared" si="11"/>
        <v>189.9749373433584</v>
      </c>
      <c r="Y27" s="150">
        <f t="shared" si="11"/>
        <v>194.77264590046545</v>
      </c>
      <c r="Z27" s="150">
        <f t="shared" si="11"/>
        <v>203.7593984962406</v>
      </c>
    </row>
    <row r="28" spans="15:26" ht="15">
      <c r="O28" s="14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</row>
    <row r="29" spans="1:26" ht="15.75">
      <c r="A29" s="2" t="s">
        <v>76</v>
      </c>
      <c r="B29" s="4">
        <f aca="true" t="shared" si="12" ref="B29:M29">100*(B13/$N13)</f>
        <v>64.61611826418694</v>
      </c>
      <c r="C29" s="4">
        <f t="shared" si="12"/>
        <v>68.62184072484501</v>
      </c>
      <c r="D29" s="4">
        <f t="shared" si="12"/>
        <v>72.19837863614688</v>
      </c>
      <c r="E29" s="4">
        <f t="shared" si="12"/>
        <v>74.10586552217454</v>
      </c>
      <c r="F29" s="4">
        <f t="shared" si="12"/>
        <v>75.96566523605152</v>
      </c>
      <c r="G29" s="4">
        <f t="shared" si="12"/>
        <v>78.2546494992847</v>
      </c>
      <c r="H29" s="4">
        <f t="shared" si="12"/>
        <v>80.87744396757273</v>
      </c>
      <c r="I29" s="4">
        <f t="shared" si="12"/>
        <v>82.64186933714832</v>
      </c>
      <c r="J29" s="4">
        <f t="shared" si="12"/>
        <v>85.21697663328564</v>
      </c>
      <c r="K29" s="4">
        <f t="shared" si="12"/>
        <v>88.03051979017644</v>
      </c>
      <c r="L29" s="4">
        <f t="shared" si="12"/>
        <v>90.84406294706724</v>
      </c>
      <c r="M29" s="4">
        <f t="shared" si="12"/>
        <v>93.41917024320459</v>
      </c>
      <c r="N29" s="2">
        <f>100*(N13/$N13)</f>
        <v>100</v>
      </c>
      <c r="O29" s="21">
        <f>100*(O13/$O13)</f>
        <v>100</v>
      </c>
      <c r="P29" s="207">
        <f>100*(P13/$P13)</f>
        <v>100</v>
      </c>
      <c r="Q29" s="207">
        <f aca="true" t="shared" si="13" ref="Q29:Z29">100*(Q13/$P13)</f>
        <v>101.77069499778663</v>
      </c>
      <c r="R29" s="207">
        <f t="shared" si="13"/>
        <v>108.10092961487383</v>
      </c>
      <c r="S29" s="207">
        <f t="shared" si="13"/>
        <v>115.58211598052237</v>
      </c>
      <c r="T29" s="207">
        <f t="shared" si="13"/>
        <v>121.02700309871624</v>
      </c>
      <c r="U29" s="207">
        <f t="shared" si="13"/>
        <v>127.3129703408588</v>
      </c>
      <c r="V29" s="207">
        <f t="shared" si="13"/>
        <v>136.56485170429394</v>
      </c>
      <c r="W29" s="207">
        <f t="shared" si="13"/>
        <v>143.0721558211598</v>
      </c>
      <c r="X29" s="207">
        <f t="shared" si="13"/>
        <v>147.32182381584772</v>
      </c>
      <c r="Y29" s="207">
        <f t="shared" si="13"/>
        <v>152.32403718459494</v>
      </c>
      <c r="Z29" s="207">
        <f t="shared" si="13"/>
        <v>160.91190792386013</v>
      </c>
    </row>
    <row r="30" spans="1:26" ht="15">
      <c r="A30" s="4" t="s">
        <v>72</v>
      </c>
      <c r="B30" s="4">
        <f aca="true" t="shared" si="14" ref="B30:N30">100*(B14/$N14)</f>
        <v>63.42780026990553</v>
      </c>
      <c r="C30" s="4">
        <f t="shared" si="14"/>
        <v>68.06117858749438</v>
      </c>
      <c r="D30" s="4">
        <f t="shared" si="14"/>
        <v>72.82950967161493</v>
      </c>
      <c r="E30" s="4">
        <f t="shared" si="14"/>
        <v>76.06837606837607</v>
      </c>
      <c r="F30" s="4">
        <f t="shared" si="14"/>
        <v>79.4421952316689</v>
      </c>
      <c r="G30" s="4">
        <f t="shared" si="14"/>
        <v>82.41115609536661</v>
      </c>
      <c r="H30" s="4">
        <f t="shared" si="14"/>
        <v>84.34547908232119</v>
      </c>
      <c r="I30" s="4">
        <f t="shared" si="14"/>
        <v>87.80926675663517</v>
      </c>
      <c r="J30" s="4">
        <f t="shared" si="14"/>
        <v>91.00314889788575</v>
      </c>
      <c r="K30" s="4">
        <f t="shared" si="14"/>
        <v>92.57759784075573</v>
      </c>
      <c r="L30" s="4">
        <f t="shared" si="14"/>
        <v>96.13135402609086</v>
      </c>
      <c r="M30" s="4">
        <f t="shared" si="14"/>
        <v>98.33558254610885</v>
      </c>
      <c r="N30" s="4">
        <f t="shared" si="14"/>
        <v>100</v>
      </c>
      <c r="O30" s="14">
        <f>100*(O14/$O14)</f>
        <v>100</v>
      </c>
      <c r="P30" s="150">
        <f>100*(P14/$P14)</f>
        <v>100</v>
      </c>
      <c r="Q30" s="150">
        <f aca="true" t="shared" si="15" ref="Q30:Z30">100*(Q14/$P14)</f>
        <v>103.99833402748855</v>
      </c>
      <c r="R30" s="150">
        <f t="shared" si="15"/>
        <v>109.32944606413994</v>
      </c>
      <c r="S30" s="150">
        <f t="shared" si="15"/>
        <v>114.07746772178258</v>
      </c>
      <c r="T30" s="150">
        <f t="shared" si="15"/>
        <v>120.15826738858809</v>
      </c>
      <c r="U30" s="150">
        <f t="shared" si="15"/>
        <v>129.7792586422324</v>
      </c>
      <c r="V30" s="150">
        <f t="shared" si="15"/>
        <v>139.02540608079968</v>
      </c>
      <c r="W30" s="150">
        <f t="shared" si="15"/>
        <v>145.68929612661393</v>
      </c>
      <c r="X30" s="150">
        <f t="shared" si="15"/>
        <v>151.81174510620573</v>
      </c>
      <c r="Y30" s="150">
        <f t="shared" si="15"/>
        <v>156.8929612661391</v>
      </c>
      <c r="Z30" s="150">
        <f t="shared" si="15"/>
        <v>160.1832569762599</v>
      </c>
    </row>
    <row r="31" spans="1:26" ht="15">
      <c r="A31" s="4" t="s">
        <v>82</v>
      </c>
      <c r="B31" s="4">
        <f aca="true" t="shared" si="16" ref="B31:N31">100*(B15/$N15)</f>
        <v>62.84463894967177</v>
      </c>
      <c r="C31" s="4">
        <f t="shared" si="16"/>
        <v>67.26477024070022</v>
      </c>
      <c r="D31" s="4">
        <f t="shared" si="16"/>
        <v>70.19693654266959</v>
      </c>
      <c r="E31" s="4">
        <f t="shared" si="16"/>
        <v>72.03501094091904</v>
      </c>
      <c r="F31" s="4">
        <f t="shared" si="16"/>
        <v>74.70459518599561</v>
      </c>
      <c r="G31" s="4">
        <f t="shared" si="16"/>
        <v>77.5054704595186</v>
      </c>
      <c r="H31" s="4">
        <f t="shared" si="16"/>
        <v>80.26258205689278</v>
      </c>
      <c r="I31" s="4">
        <f t="shared" si="16"/>
        <v>82.88840262582056</v>
      </c>
      <c r="J31" s="4">
        <f t="shared" si="16"/>
        <v>85.90809628008753</v>
      </c>
      <c r="K31" s="4">
        <f t="shared" si="16"/>
        <v>89.36542669584244</v>
      </c>
      <c r="L31" s="4">
        <f t="shared" si="16"/>
        <v>93.12910284463895</v>
      </c>
      <c r="M31" s="4">
        <f t="shared" si="16"/>
        <v>95.97374179431073</v>
      </c>
      <c r="N31" s="4">
        <f t="shared" si="16"/>
        <v>100</v>
      </c>
      <c r="O31" s="14">
        <f>100*(O15/$O15)</f>
        <v>100</v>
      </c>
      <c r="P31" s="150">
        <f>100*(P15/$P15)</f>
        <v>100</v>
      </c>
      <c r="Q31" s="150">
        <f aca="true" t="shared" si="17" ref="Q31:Z31">100*(Q15/$P15)</f>
        <v>101.40570089808666</v>
      </c>
      <c r="R31" s="150">
        <f t="shared" si="17"/>
        <v>107.18469347910971</v>
      </c>
      <c r="S31" s="150">
        <f t="shared" si="17"/>
        <v>113.82272549785239</v>
      </c>
      <c r="T31" s="150">
        <f t="shared" si="17"/>
        <v>120.69504099960953</v>
      </c>
      <c r="U31" s="150">
        <f t="shared" si="17"/>
        <v>126.0835611089418</v>
      </c>
      <c r="V31" s="150">
        <f t="shared" si="17"/>
        <v>134.47871925029284</v>
      </c>
      <c r="W31" s="150">
        <f t="shared" si="17"/>
        <v>141.7805544709098</v>
      </c>
      <c r="X31" s="150">
        <f t="shared" si="17"/>
        <v>145.4119484576337</v>
      </c>
      <c r="Y31" s="150">
        <f t="shared" si="17"/>
        <v>147.95001952362355</v>
      </c>
      <c r="Z31" s="150">
        <f t="shared" si="17"/>
        <v>152.8309254197579</v>
      </c>
    </row>
    <row r="32" spans="1:26" ht="15">
      <c r="A32" s="79" t="s">
        <v>91</v>
      </c>
      <c r="B32" s="79">
        <f aca="true" t="shared" si="18" ref="B32:N32">100*(B16/$N16)</f>
        <v>66.64902064584436</v>
      </c>
      <c r="C32" s="79">
        <f t="shared" si="18"/>
        <v>69.8782424563261</v>
      </c>
      <c r="D32" s="79">
        <f t="shared" si="18"/>
        <v>73.16040232927475</v>
      </c>
      <c r="E32" s="79">
        <f t="shared" si="18"/>
        <v>74.32503970354685</v>
      </c>
      <c r="F32" s="79">
        <f t="shared" si="18"/>
        <v>74.85442032821598</v>
      </c>
      <c r="G32" s="79">
        <f t="shared" si="18"/>
        <v>76.4425622022234</v>
      </c>
      <c r="H32" s="79">
        <f t="shared" si="18"/>
        <v>79.142403388036</v>
      </c>
      <c r="I32" s="79">
        <f t="shared" si="18"/>
        <v>79.9894123875066</v>
      </c>
      <c r="J32" s="79">
        <f t="shared" si="18"/>
        <v>82.15987294865008</v>
      </c>
      <c r="K32" s="79">
        <f t="shared" si="18"/>
        <v>85.17734250926416</v>
      </c>
      <c r="L32" s="79">
        <f t="shared" si="18"/>
        <v>87.29486500794071</v>
      </c>
      <c r="M32" s="79">
        <f t="shared" si="18"/>
        <v>89.88883006881949</v>
      </c>
      <c r="N32" s="79">
        <f t="shared" si="18"/>
        <v>100</v>
      </c>
      <c r="O32" s="223">
        <f>100*(O16/$O16)</f>
        <v>100</v>
      </c>
      <c r="P32" s="178">
        <f>100*(P16/$P16)</f>
        <v>100</v>
      </c>
      <c r="Q32" s="178">
        <f aca="true" t="shared" si="19" ref="Q32:Z32">100*(Q16/$P16)</f>
        <v>100.85127691537308</v>
      </c>
      <c r="R32" s="178">
        <f t="shared" si="19"/>
        <v>107.46119178768151</v>
      </c>
      <c r="S32" s="178">
        <f t="shared" si="19"/>
        <v>116.32448673009515</v>
      </c>
      <c r="T32" s="178">
        <f t="shared" si="19"/>
        <v>120.33049574361543</v>
      </c>
      <c r="U32" s="178">
        <f t="shared" si="19"/>
        <v>127.79168753129694</v>
      </c>
      <c r="V32" s="178">
        <f t="shared" si="19"/>
        <v>137.55633450175264</v>
      </c>
      <c r="W32" s="178">
        <f t="shared" si="19"/>
        <v>142.41362043064595</v>
      </c>
      <c r="X32" s="178">
        <f t="shared" si="19"/>
        <v>148.32248372558837</v>
      </c>
      <c r="Y32" s="178">
        <f t="shared" si="19"/>
        <v>153.02954431647473</v>
      </c>
      <c r="Z32" s="178">
        <f t="shared" si="19"/>
        <v>162.9444166249374</v>
      </c>
    </row>
    <row r="33" spans="15:24" ht="8.25" customHeight="1"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ht="15">
      <c r="A34" s="4" t="s">
        <v>258</v>
      </c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5:24" ht="8.25" customHeight="1"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6" ht="15.75">
      <c r="A36" s="2" t="s">
        <v>85</v>
      </c>
      <c r="B36" s="4">
        <f aca="true" t="shared" si="20" ref="B36:K36">100*(B23/B$19)</f>
        <v>97.35707021851826</v>
      </c>
      <c r="C36" s="4">
        <f t="shared" si="20"/>
        <v>100.19967166343908</v>
      </c>
      <c r="D36" s="4">
        <f t="shared" si="20"/>
        <v>102.89968479896328</v>
      </c>
      <c r="E36" s="4">
        <f t="shared" si="20"/>
        <v>103.94352248024965</v>
      </c>
      <c r="F36" s="4">
        <f t="shared" si="20"/>
        <v>102.26968877281351</v>
      </c>
      <c r="G36" s="4">
        <f t="shared" si="20"/>
        <v>102.87272075416602</v>
      </c>
      <c r="H36" s="4">
        <f t="shared" si="20"/>
        <v>105.01030169242094</v>
      </c>
      <c r="I36" s="4">
        <f t="shared" si="20"/>
        <v>104.72320130309227</v>
      </c>
      <c r="J36" s="4">
        <f t="shared" si="20"/>
        <v>105.6205306021125</v>
      </c>
      <c r="K36" s="4">
        <f t="shared" si="20"/>
        <v>106.51794197747387</v>
      </c>
      <c r="L36" s="4">
        <f aca="true" t="shared" si="21" ref="L36:P40">100*(L23/L$19)</f>
        <v>104.09665511324772</v>
      </c>
      <c r="M36" s="4">
        <f t="shared" si="21"/>
        <v>101.58838290824445</v>
      </c>
      <c r="N36" s="2">
        <f t="shared" si="21"/>
        <v>100</v>
      </c>
      <c r="O36" s="21">
        <f t="shared" si="21"/>
        <v>100</v>
      </c>
      <c r="P36" s="207">
        <f t="shared" si="21"/>
        <v>100</v>
      </c>
      <c r="Q36" s="207">
        <f aca="true" t="shared" si="22" ref="Q36:Z36">100*(Q23/Q$19)</f>
        <v>98.34140951416306</v>
      </c>
      <c r="R36" s="207">
        <f t="shared" si="22"/>
        <v>95.45582109601396</v>
      </c>
      <c r="S36" s="207">
        <f t="shared" si="22"/>
        <v>94.67484335098477</v>
      </c>
      <c r="T36" s="207">
        <f t="shared" si="22"/>
        <v>94.47930750130705</v>
      </c>
      <c r="U36" s="207">
        <f t="shared" si="22"/>
        <v>102.13678450933206</v>
      </c>
      <c r="V36" s="207">
        <f t="shared" si="22"/>
        <v>105.65268452657939</v>
      </c>
      <c r="W36" s="207">
        <f t="shared" si="22"/>
        <v>103.2037783405741</v>
      </c>
      <c r="X36" s="207">
        <f t="shared" si="22"/>
        <v>100.06681366541332</v>
      </c>
      <c r="Y36" s="207">
        <f t="shared" si="22"/>
        <v>96.94625407166126</v>
      </c>
      <c r="Z36" s="207">
        <f t="shared" si="22"/>
        <v>91.85541743584574</v>
      </c>
    </row>
    <row r="37" spans="1:26" ht="15">
      <c r="A37" s="4" t="s">
        <v>86</v>
      </c>
      <c r="B37" s="4">
        <f aca="true" t="shared" si="23" ref="B37:K37">100*(B24/B$19)</f>
        <v>140.6024009097123</v>
      </c>
      <c r="C37" s="4">
        <f t="shared" si="23"/>
        <v>142.4624642860396</v>
      </c>
      <c r="D37" s="4">
        <f t="shared" si="23"/>
        <v>138.82605475565825</v>
      </c>
      <c r="E37" s="4">
        <f t="shared" si="23"/>
        <v>139.1482412514905</v>
      </c>
      <c r="F37" s="4">
        <f t="shared" si="23"/>
        <v>136.62958970531912</v>
      </c>
      <c r="G37" s="4">
        <f t="shared" si="23"/>
        <v>137.80215168183793</v>
      </c>
      <c r="H37" s="4">
        <f t="shared" si="23"/>
        <v>136.7973086627418</v>
      </c>
      <c r="I37" s="4">
        <f t="shared" si="23"/>
        <v>130.85852977028534</v>
      </c>
      <c r="J37" s="4">
        <f t="shared" si="23"/>
        <v>123.34926263827124</v>
      </c>
      <c r="K37" s="4">
        <f t="shared" si="23"/>
        <v>113.3535190212493</v>
      </c>
      <c r="L37" s="4">
        <f t="shared" si="21"/>
        <v>109.80749193050161</v>
      </c>
      <c r="M37" s="4">
        <f t="shared" si="21"/>
        <v>105.83675176060541</v>
      </c>
      <c r="N37" s="4">
        <f t="shared" si="21"/>
        <v>100</v>
      </c>
      <c r="O37" s="14">
        <f t="shared" si="21"/>
        <v>100</v>
      </c>
      <c r="P37" s="150">
        <f t="shared" si="21"/>
        <v>100</v>
      </c>
      <c r="Q37" s="150">
        <f aca="true" t="shared" si="24" ref="Q37:Z37">100*(Q24/Q$19)</f>
        <v>94.25808921013365</v>
      </c>
      <c r="R37" s="150">
        <f t="shared" si="24"/>
        <v>87.99719157899217</v>
      </c>
      <c r="S37" s="150">
        <f t="shared" si="24"/>
        <v>78.82620173122965</v>
      </c>
      <c r="T37" s="150">
        <f t="shared" si="24"/>
        <v>78.65601875896681</v>
      </c>
      <c r="U37" s="150">
        <f t="shared" si="24"/>
        <v>79.6555859167666</v>
      </c>
      <c r="V37" s="150">
        <f t="shared" si="24"/>
        <v>74.38140091201316</v>
      </c>
      <c r="W37" s="150">
        <f t="shared" si="24"/>
        <v>70.63393960798163</v>
      </c>
      <c r="X37" s="150">
        <f t="shared" si="24"/>
        <v>67.70039237052433</v>
      </c>
      <c r="Y37" s="150">
        <f t="shared" si="24"/>
        <v>66.1401098901099</v>
      </c>
      <c r="Z37" s="150">
        <f t="shared" si="24"/>
        <v>64.0720981146513</v>
      </c>
    </row>
    <row r="38" spans="1:26" ht="15">
      <c r="A38" s="4" t="s">
        <v>87</v>
      </c>
      <c r="B38" s="4">
        <f aca="true" t="shared" si="25" ref="B38:K38">100*(B25/B$19)</f>
        <v>78.4382843947097</v>
      </c>
      <c r="C38" s="4">
        <f t="shared" si="25"/>
        <v>81.56152580596914</v>
      </c>
      <c r="D38" s="4">
        <f t="shared" si="25"/>
        <v>84.99662532180692</v>
      </c>
      <c r="E38" s="4">
        <f t="shared" si="25"/>
        <v>85.03527032123532</v>
      </c>
      <c r="F38" s="4">
        <f t="shared" si="25"/>
        <v>83.76410643661593</v>
      </c>
      <c r="G38" s="4">
        <f t="shared" si="25"/>
        <v>85.50262616525613</v>
      </c>
      <c r="H38" s="4">
        <f t="shared" si="25"/>
        <v>87.38532358516112</v>
      </c>
      <c r="I38" s="4">
        <f t="shared" si="25"/>
        <v>87.96937514056506</v>
      </c>
      <c r="J38" s="4">
        <f t="shared" si="25"/>
        <v>90.02339797080067</v>
      </c>
      <c r="K38" s="4">
        <f t="shared" si="25"/>
        <v>91.06541569257291</v>
      </c>
      <c r="L38" s="4">
        <f t="shared" si="21"/>
        <v>93.86569684946913</v>
      </c>
      <c r="M38" s="4">
        <f t="shared" si="21"/>
        <v>97.08520706567295</v>
      </c>
      <c r="N38" s="4">
        <f t="shared" si="21"/>
        <v>100</v>
      </c>
      <c r="O38" s="14">
        <f t="shared" si="21"/>
        <v>100</v>
      </c>
      <c r="P38" s="150">
        <f t="shared" si="21"/>
        <v>100</v>
      </c>
      <c r="Q38" s="150">
        <f aca="true" t="shared" si="26" ref="Q38:Z38">100*(Q25/Q$19)</f>
        <v>102.83396235355006</v>
      </c>
      <c r="R38" s="150">
        <f t="shared" si="26"/>
        <v>103.66917009446392</v>
      </c>
      <c r="S38" s="150">
        <f t="shared" si="26"/>
        <v>105.58457535848977</v>
      </c>
      <c r="T38" s="150">
        <f t="shared" si="26"/>
        <v>110.47438208359168</v>
      </c>
      <c r="U38" s="150">
        <f t="shared" si="26"/>
        <v>110.54293703945288</v>
      </c>
      <c r="V38" s="150">
        <f t="shared" si="26"/>
        <v>110.2777573123112</v>
      </c>
      <c r="W38" s="150">
        <f t="shared" si="26"/>
        <v>108.84052603160296</v>
      </c>
      <c r="X38" s="150">
        <f t="shared" si="26"/>
        <v>108.19758739103635</v>
      </c>
      <c r="Y38" s="150">
        <f t="shared" si="26"/>
        <v>108.5198555956679</v>
      </c>
      <c r="Z38" s="150">
        <f t="shared" si="26"/>
        <v>109.45457338575089</v>
      </c>
    </row>
    <row r="39" spans="1:26" ht="15">
      <c r="A39" s="4" t="s">
        <v>88</v>
      </c>
      <c r="B39" s="4">
        <f aca="true" t="shared" si="27" ref="B39:K39">100*(B26/B$19)</f>
        <v>78.54681647940075</v>
      </c>
      <c r="C39" s="4">
        <f t="shared" si="27"/>
        <v>77.89290012033695</v>
      </c>
      <c r="D39" s="4">
        <f t="shared" si="27"/>
        <v>82.76948590381427</v>
      </c>
      <c r="E39" s="4">
        <f t="shared" si="27"/>
        <v>84.50034698126302</v>
      </c>
      <c r="F39" s="4">
        <f t="shared" si="27"/>
        <v>85.88419405320816</v>
      </c>
      <c r="G39" s="4">
        <f t="shared" si="27"/>
        <v>88.08447937131632</v>
      </c>
      <c r="H39" s="4">
        <f t="shared" si="27"/>
        <v>93.9037037037037</v>
      </c>
      <c r="I39" s="4">
        <f t="shared" si="27"/>
        <v>95.30284428074484</v>
      </c>
      <c r="J39" s="4">
        <f t="shared" si="27"/>
        <v>101.76239419588877</v>
      </c>
      <c r="K39" s="4">
        <f t="shared" si="27"/>
        <v>111.83010373850068</v>
      </c>
      <c r="L39" s="4">
        <f t="shared" si="21"/>
        <v>104.28640123100597</v>
      </c>
      <c r="M39" s="4">
        <f t="shared" si="21"/>
        <v>99.32557699583808</v>
      </c>
      <c r="N39" s="4">
        <f t="shared" si="21"/>
        <v>100</v>
      </c>
      <c r="O39" s="14">
        <f t="shared" si="21"/>
        <v>100</v>
      </c>
      <c r="P39" s="150">
        <f t="shared" si="21"/>
        <v>100</v>
      </c>
      <c r="Q39" s="150">
        <f aca="true" t="shared" si="28" ref="Q39:Z39">100*(Q26/Q$19)</f>
        <v>102.2418861537548</v>
      </c>
      <c r="R39" s="150">
        <f t="shared" si="28"/>
        <v>100.69586014463869</v>
      </c>
      <c r="S39" s="150">
        <f t="shared" si="28"/>
        <v>111.43389199255118</v>
      </c>
      <c r="T39" s="150">
        <f t="shared" si="28"/>
        <v>103.09339646012828</v>
      </c>
      <c r="U39" s="150">
        <f t="shared" si="28"/>
        <v>115.12995896032831</v>
      </c>
      <c r="V39" s="150">
        <f t="shared" si="28"/>
        <v>125.29811924769909</v>
      </c>
      <c r="W39" s="150">
        <f t="shared" si="28"/>
        <v>123.78390169417584</v>
      </c>
      <c r="X39" s="150">
        <f t="shared" si="28"/>
        <v>118.94724463155917</v>
      </c>
      <c r="Y39" s="150">
        <f t="shared" si="28"/>
        <v>110.61764705882355</v>
      </c>
      <c r="Z39" s="150">
        <f t="shared" si="28"/>
        <v>95.07156673114117</v>
      </c>
    </row>
    <row r="40" spans="1:26" ht="15">
      <c r="A40" s="4" t="s">
        <v>89</v>
      </c>
      <c r="B40" s="4">
        <f aca="true" t="shared" si="29" ref="B40:K40">100*(B27/B$19)</f>
        <v>68.84270061783793</v>
      </c>
      <c r="C40" s="4">
        <f t="shared" si="29"/>
        <v>77.78872216006735</v>
      </c>
      <c r="D40" s="4">
        <f t="shared" si="29"/>
        <v>86.49846260356013</v>
      </c>
      <c r="E40" s="4">
        <f t="shared" si="29"/>
        <v>88.29856499783091</v>
      </c>
      <c r="F40" s="4">
        <f t="shared" si="29"/>
        <v>83.17925539272794</v>
      </c>
      <c r="G40" s="4">
        <f t="shared" si="29"/>
        <v>78.56295822049634</v>
      </c>
      <c r="H40" s="4">
        <f t="shared" si="29"/>
        <v>79.31511063779435</v>
      </c>
      <c r="I40" s="4">
        <f t="shared" si="29"/>
        <v>83.40231511172739</v>
      </c>
      <c r="J40" s="4">
        <f t="shared" si="29"/>
        <v>88.83443885993616</v>
      </c>
      <c r="K40" s="4">
        <f t="shared" si="29"/>
        <v>95.49959967490393</v>
      </c>
      <c r="L40" s="4">
        <f t="shared" si="21"/>
        <v>98.74855101364008</v>
      </c>
      <c r="M40" s="4">
        <f t="shared" si="21"/>
        <v>98.62086722537924</v>
      </c>
      <c r="N40" s="4">
        <f t="shared" si="21"/>
        <v>100</v>
      </c>
      <c r="O40" s="14">
        <f t="shared" si="21"/>
        <v>100</v>
      </c>
      <c r="P40" s="150">
        <f t="shared" si="21"/>
        <v>100</v>
      </c>
      <c r="Q40" s="150">
        <f aca="true" t="shared" si="30" ref="Q40:Z40">100*(Q27/Q$19)</f>
        <v>98.1699941062001</v>
      </c>
      <c r="R40" s="150">
        <f t="shared" si="30"/>
        <v>98.42335059055466</v>
      </c>
      <c r="S40" s="150">
        <f t="shared" si="30"/>
        <v>97.67435348146901</v>
      </c>
      <c r="T40" s="150">
        <f t="shared" si="30"/>
        <v>107.73105636609739</v>
      </c>
      <c r="U40" s="150">
        <f t="shared" si="30"/>
        <v>131.15333695854764</v>
      </c>
      <c r="V40" s="150">
        <f t="shared" si="30"/>
        <v>150.43439502546454</v>
      </c>
      <c r="W40" s="150">
        <f t="shared" si="30"/>
        <v>148.87297707450685</v>
      </c>
      <c r="X40" s="150">
        <f t="shared" si="30"/>
        <v>145.84241491373376</v>
      </c>
      <c r="Y40" s="150">
        <f t="shared" si="30"/>
        <v>146.0794844253491</v>
      </c>
      <c r="Z40" s="150">
        <f t="shared" si="30"/>
        <v>151.34160352525413</v>
      </c>
    </row>
    <row r="41" spans="15:26" ht="15">
      <c r="O41" s="14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</row>
    <row r="42" spans="1:26" ht="15.75">
      <c r="A42" s="2" t="s">
        <v>76</v>
      </c>
      <c r="B42" s="4">
        <f aca="true" t="shared" si="31" ref="B42:K42">100*(B29/B$19)</f>
        <v>87.7520767138359</v>
      </c>
      <c r="C42" s="4">
        <f t="shared" si="31"/>
        <v>89.82772363476101</v>
      </c>
      <c r="D42" s="4">
        <f t="shared" si="31"/>
        <v>93.03174162568182</v>
      </c>
      <c r="E42" s="4">
        <f t="shared" si="31"/>
        <v>93.23659555288165</v>
      </c>
      <c r="F42" s="4">
        <f t="shared" si="31"/>
        <v>92.37139575651338</v>
      </c>
      <c r="G42" s="4">
        <f t="shared" si="31"/>
        <v>92.91138149456658</v>
      </c>
      <c r="H42" s="4">
        <f t="shared" si="31"/>
        <v>93.09892438933929</v>
      </c>
      <c r="I42" s="4">
        <f t="shared" si="31"/>
        <v>91.97649423465309</v>
      </c>
      <c r="J42" s="4">
        <f t="shared" si="31"/>
        <v>93.40893508835966</v>
      </c>
      <c r="K42" s="4">
        <f t="shared" si="31"/>
        <v>93.71657802677034</v>
      </c>
      <c r="L42" s="4">
        <f aca="true" t="shared" si="32" ref="L42:P45">100*(L29/L$19)</f>
        <v>95.03767231565662</v>
      </c>
      <c r="M42" s="4">
        <f t="shared" si="32"/>
        <v>96.12313033537454</v>
      </c>
      <c r="N42" s="2">
        <f t="shared" si="32"/>
        <v>100</v>
      </c>
      <c r="O42" s="21">
        <f t="shared" si="32"/>
        <v>100</v>
      </c>
      <c r="P42" s="207">
        <f t="shared" si="32"/>
        <v>100</v>
      </c>
      <c r="Q42" s="207">
        <f aca="true" t="shared" si="33" ref="Q42:Z42">100*(Q29/Q$19)</f>
        <v>98.6369179180971</v>
      </c>
      <c r="R42" s="207">
        <f t="shared" si="33"/>
        <v>100.46165772534259</v>
      </c>
      <c r="S42" s="207">
        <f t="shared" si="33"/>
        <v>103.31362322281328</v>
      </c>
      <c r="T42" s="207">
        <f t="shared" si="33"/>
        <v>108.73741036478015</v>
      </c>
      <c r="U42" s="207">
        <f t="shared" si="33"/>
        <v>109.32061853955675</v>
      </c>
      <c r="V42" s="207">
        <f t="shared" si="33"/>
        <v>111.48151159534201</v>
      </c>
      <c r="W42" s="207">
        <f t="shared" si="33"/>
        <v>113.18440015518205</v>
      </c>
      <c r="X42" s="207">
        <f t="shared" si="33"/>
        <v>113.09792152196228</v>
      </c>
      <c r="Y42" s="207">
        <f t="shared" si="33"/>
        <v>114.24302788844622</v>
      </c>
      <c r="Z42" s="207">
        <f t="shared" si="33"/>
        <v>119.51677493764463</v>
      </c>
    </row>
    <row r="43" spans="1:26" ht="15">
      <c r="A43" s="4" t="s">
        <v>72</v>
      </c>
      <c r="B43" s="4">
        <f aca="true" t="shared" si="34" ref="B43:K43">100*(B30/B$19)</f>
        <v>86.13827856879306</v>
      </c>
      <c r="C43" s="4">
        <f t="shared" si="34"/>
        <v>89.09380272861178</v>
      </c>
      <c r="D43" s="4">
        <f t="shared" si="34"/>
        <v>93.84499007436949</v>
      </c>
      <c r="E43" s="4">
        <f t="shared" si="34"/>
        <v>95.70573616375144</v>
      </c>
      <c r="F43" s="4">
        <f t="shared" si="34"/>
        <v>96.59872565728756</v>
      </c>
      <c r="G43" s="4">
        <f t="shared" si="34"/>
        <v>97.84638244983607</v>
      </c>
      <c r="H43" s="4">
        <f t="shared" si="34"/>
        <v>97.09101814364973</v>
      </c>
      <c r="I43" s="4">
        <f t="shared" si="34"/>
        <v>97.72756330864306</v>
      </c>
      <c r="J43" s="4">
        <f t="shared" si="34"/>
        <v>99.75133552108034</v>
      </c>
      <c r="K43" s="4">
        <f t="shared" si="34"/>
        <v>98.55736047286561</v>
      </c>
      <c r="L43" s="4">
        <f t="shared" si="32"/>
        <v>100.56903915135761</v>
      </c>
      <c r="M43" s="4">
        <f t="shared" si="32"/>
        <v>101.18184515101893</v>
      </c>
      <c r="N43" s="4">
        <f t="shared" si="32"/>
        <v>100</v>
      </c>
      <c r="O43" s="14">
        <f t="shared" si="32"/>
        <v>100</v>
      </c>
      <c r="P43" s="150">
        <f t="shared" si="32"/>
        <v>100</v>
      </c>
      <c r="Q43" s="150">
        <f aca="true" t="shared" si="35" ref="Q43:Z43">100*(Q30/Q$19)</f>
        <v>100.79596230831804</v>
      </c>
      <c r="R43" s="150">
        <f t="shared" si="35"/>
        <v>101.60335742649987</v>
      </c>
      <c r="S43" s="150">
        <f t="shared" si="35"/>
        <v>101.96868623176097</v>
      </c>
      <c r="T43" s="150">
        <f t="shared" si="35"/>
        <v>107.95688974547923</v>
      </c>
      <c r="U43" s="150">
        <f t="shared" si="35"/>
        <v>111.43836162481495</v>
      </c>
      <c r="V43" s="150">
        <f t="shared" si="35"/>
        <v>113.49012741289772</v>
      </c>
      <c r="W43" s="150">
        <f t="shared" si="35"/>
        <v>115.25482017432994</v>
      </c>
      <c r="X43" s="150">
        <f t="shared" si="35"/>
        <v>116.54480232063776</v>
      </c>
      <c r="Y43" s="150">
        <f t="shared" si="35"/>
        <v>117.66972094960435</v>
      </c>
      <c r="Z43" s="150">
        <f t="shared" si="35"/>
        <v>118.97557191273462</v>
      </c>
    </row>
    <row r="44" spans="1:26" ht="15">
      <c r="A44" s="4" t="s">
        <v>82</v>
      </c>
      <c r="B44" s="4">
        <f aca="true" t="shared" si="36" ref="B44:K44">100*(B31/B$19)</f>
        <v>85.34631491816847</v>
      </c>
      <c r="C44" s="4">
        <f t="shared" si="36"/>
        <v>88.05128407681552</v>
      </c>
      <c r="D44" s="4">
        <f t="shared" si="36"/>
        <v>90.45276897786779</v>
      </c>
      <c r="E44" s="4">
        <f t="shared" si="36"/>
        <v>90.6311414544665</v>
      </c>
      <c r="F44" s="4">
        <f t="shared" si="36"/>
        <v>90.83798193977873</v>
      </c>
      <c r="G44" s="4">
        <f t="shared" si="36"/>
        <v>92.02188470406499</v>
      </c>
      <c r="H44" s="4">
        <f t="shared" si="36"/>
        <v>92.39115001215659</v>
      </c>
      <c r="I44" s="4">
        <f t="shared" si="36"/>
        <v>92.25087413174504</v>
      </c>
      <c r="J44" s="4">
        <f t="shared" si="36"/>
        <v>94.1664924762991</v>
      </c>
      <c r="K44" s="4">
        <f t="shared" si="36"/>
        <v>95.13770910132845</v>
      </c>
      <c r="L44" s="4">
        <f t="shared" si="32"/>
        <v>97.42819587843648</v>
      </c>
      <c r="M44" s="4">
        <f t="shared" si="32"/>
        <v>98.75164237973063</v>
      </c>
      <c r="N44" s="4">
        <f t="shared" si="32"/>
        <v>100</v>
      </c>
      <c r="O44" s="14">
        <f t="shared" si="32"/>
        <v>100</v>
      </c>
      <c r="P44" s="150">
        <f t="shared" si="32"/>
        <v>100</v>
      </c>
      <c r="Q44" s="150">
        <f aca="true" t="shared" si="37" ref="Q44:Z44">100*(Q31/Q$19)</f>
        <v>98.28316290980636</v>
      </c>
      <c r="R44" s="150">
        <f t="shared" si="37"/>
        <v>99.61017012579413</v>
      </c>
      <c r="S44" s="150">
        <f t="shared" si="37"/>
        <v>101.74098368523117</v>
      </c>
      <c r="T44" s="150">
        <f t="shared" si="37"/>
        <v>108.43915709838573</v>
      </c>
      <c r="U44" s="150">
        <f t="shared" si="37"/>
        <v>108.26495408281227</v>
      </c>
      <c r="V44" s="150">
        <f t="shared" si="37"/>
        <v>109.77854632676969</v>
      </c>
      <c r="W44" s="150">
        <f t="shared" si="37"/>
        <v>112.16261416734523</v>
      </c>
      <c r="X44" s="150">
        <f t="shared" si="37"/>
        <v>111.63172372597232</v>
      </c>
      <c r="Y44" s="150">
        <f t="shared" si="37"/>
        <v>110.9625146427177</v>
      </c>
      <c r="Z44" s="150">
        <f t="shared" si="37"/>
        <v>113.51465253614512</v>
      </c>
    </row>
    <row r="45" spans="1:26" ht="15">
      <c r="A45" s="79" t="s">
        <v>91</v>
      </c>
      <c r="B45" s="79">
        <f aca="true" t="shared" si="38" ref="B45:K45">100*(B32/B$19)</f>
        <v>90.51286474225904</v>
      </c>
      <c r="C45" s="79">
        <f t="shared" si="38"/>
        <v>91.47238525149403</v>
      </c>
      <c r="D45" s="79">
        <f t="shared" si="38"/>
        <v>94.27136419543363</v>
      </c>
      <c r="E45" s="79">
        <f t="shared" si="38"/>
        <v>93.51235043895242</v>
      </c>
      <c r="F45" s="79">
        <f t="shared" si="38"/>
        <v>91.0201636854833</v>
      </c>
      <c r="G45" s="79">
        <f t="shared" si="38"/>
        <v>90.75989867231895</v>
      </c>
      <c r="H45" s="79">
        <f t="shared" si="38"/>
        <v>91.1016999000059</v>
      </c>
      <c r="I45" s="79">
        <f t="shared" si="38"/>
        <v>89.02443502673385</v>
      </c>
      <c r="J45" s="79">
        <f t="shared" si="38"/>
        <v>90.0579502151769</v>
      </c>
      <c r="K45" s="79">
        <f t="shared" si="38"/>
        <v>90.67910861379679</v>
      </c>
      <c r="L45" s="79">
        <f t="shared" si="32"/>
        <v>91.32463373306204</v>
      </c>
      <c r="M45" s="79">
        <f t="shared" si="32"/>
        <v>92.49060664856398</v>
      </c>
      <c r="N45" s="79">
        <f t="shared" si="32"/>
        <v>100</v>
      </c>
      <c r="O45" s="223">
        <f t="shared" si="32"/>
        <v>100</v>
      </c>
      <c r="P45" s="178">
        <f t="shared" si="32"/>
        <v>100</v>
      </c>
      <c r="Q45" s="178">
        <f aca="true" t="shared" si="39" ref="Q45:Z45">100*(Q32/Q$19)</f>
        <v>97.74581104367304</v>
      </c>
      <c r="R45" s="178">
        <f t="shared" si="39"/>
        <v>99.86712886367305</v>
      </c>
      <c r="S45" s="178">
        <f t="shared" si="39"/>
        <v>103.97719484254313</v>
      </c>
      <c r="T45" s="178">
        <f t="shared" si="39"/>
        <v>108.11162930638353</v>
      </c>
      <c r="U45" s="178">
        <f t="shared" si="39"/>
        <v>109.73168160111366</v>
      </c>
      <c r="V45" s="178">
        <f t="shared" si="39"/>
        <v>112.2908853075532</v>
      </c>
      <c r="W45" s="178">
        <f t="shared" si="39"/>
        <v>112.66343272634538</v>
      </c>
      <c r="X45" s="178">
        <f t="shared" si="39"/>
        <v>113.86612105283074</v>
      </c>
      <c r="Y45" s="178">
        <f t="shared" si="39"/>
        <v>114.77215823735607</v>
      </c>
      <c r="Z45" s="178">
        <f t="shared" si="39"/>
        <v>121.02641389550473</v>
      </c>
    </row>
    <row r="46" spans="1:22" ht="15">
      <c r="A46" s="214" t="s">
        <v>281</v>
      </c>
      <c r="B46" s="154"/>
      <c r="C46" s="154"/>
      <c r="D46" s="154"/>
      <c r="E46" s="154"/>
      <c r="F46" s="154"/>
      <c r="G46" s="5"/>
      <c r="H46" s="5"/>
      <c r="I46" s="5"/>
      <c r="J46" s="5"/>
      <c r="K46" s="5"/>
      <c r="L46" s="5"/>
      <c r="M46" s="36"/>
      <c r="N46" s="36"/>
      <c r="O46" s="40"/>
      <c r="P46" s="40"/>
      <c r="Q46" s="40"/>
      <c r="R46" s="40"/>
      <c r="S46" s="40"/>
      <c r="T46" s="40"/>
      <c r="U46" s="40"/>
      <c r="V46" s="40"/>
    </row>
    <row r="49" spans="1:24" ht="18.75">
      <c r="A49" s="37" t="s">
        <v>283</v>
      </c>
      <c r="J49" s="36"/>
      <c r="K49" s="36"/>
      <c r="N49" s="36"/>
      <c r="O49" s="36"/>
      <c r="P49" s="36"/>
      <c r="Q49" s="36"/>
      <c r="R49" s="36"/>
      <c r="S49" s="36"/>
      <c r="T49" s="36"/>
      <c r="U49" s="36"/>
      <c r="V49" s="79"/>
      <c r="W49" s="79"/>
      <c r="X49" s="79"/>
    </row>
    <row r="50" spans="1:22" ht="15.75">
      <c r="A50" s="93"/>
      <c r="J50" s="58"/>
      <c r="K50" s="58"/>
      <c r="M50" s="104" t="s">
        <v>90</v>
      </c>
      <c r="N50" s="104" t="s">
        <v>94</v>
      </c>
      <c r="P50" s="104" t="s">
        <v>109</v>
      </c>
      <c r="Q50" s="104"/>
      <c r="R50" s="104"/>
      <c r="S50" s="104"/>
      <c r="T50" s="104"/>
      <c r="U50" s="104"/>
      <c r="V50" s="104"/>
    </row>
    <row r="51" spans="1:24" ht="18.75">
      <c r="A51" s="37"/>
      <c r="J51" s="58"/>
      <c r="K51" s="58"/>
      <c r="M51" s="57" t="s">
        <v>147</v>
      </c>
      <c r="N51" s="57" t="s">
        <v>148</v>
      </c>
      <c r="P51" s="57" t="s">
        <v>149</v>
      </c>
      <c r="Q51" s="58" t="s">
        <v>203</v>
      </c>
      <c r="R51" s="58" t="s">
        <v>208</v>
      </c>
      <c r="S51" s="58" t="s">
        <v>210</v>
      </c>
      <c r="T51" s="58" t="s">
        <v>248</v>
      </c>
      <c r="U51" s="58" t="s">
        <v>257</v>
      </c>
      <c r="V51" s="58" t="s">
        <v>277</v>
      </c>
      <c r="W51" s="58" t="s">
        <v>291</v>
      </c>
      <c r="X51" s="58" t="s">
        <v>324</v>
      </c>
    </row>
    <row r="52" spans="1:24" ht="18.75">
      <c r="A52" s="94"/>
      <c r="J52" s="59"/>
      <c r="K52" s="59"/>
      <c r="M52" s="105" t="s">
        <v>169</v>
      </c>
      <c r="N52" s="105" t="s">
        <v>285</v>
      </c>
      <c r="P52" s="105" t="s">
        <v>285</v>
      </c>
      <c r="Q52" s="105"/>
      <c r="R52" s="105"/>
      <c r="S52" s="105"/>
      <c r="T52" s="105"/>
      <c r="U52" s="105"/>
      <c r="V52" s="105"/>
      <c r="W52" s="105"/>
      <c r="X52" s="105"/>
    </row>
    <row r="53" spans="1:24" ht="15.75">
      <c r="A53" s="50" t="s">
        <v>131</v>
      </c>
      <c r="J53" s="36"/>
      <c r="K53" s="36"/>
      <c r="M53" s="36">
        <v>22.3</v>
      </c>
      <c r="N53" s="55">
        <v>23</v>
      </c>
      <c r="P53" s="55">
        <v>23.7</v>
      </c>
      <c r="Q53" s="35">
        <v>24.3</v>
      </c>
      <c r="R53" s="35">
        <v>24.1</v>
      </c>
      <c r="S53" s="155">
        <v>23.1</v>
      </c>
      <c r="T53" s="55">
        <v>19.9</v>
      </c>
      <c r="U53" s="55">
        <v>18.2</v>
      </c>
      <c r="V53" s="205">
        <v>21</v>
      </c>
      <c r="W53" s="205">
        <v>26.2</v>
      </c>
      <c r="X53" s="227">
        <v>28.6</v>
      </c>
    </row>
    <row r="54" spans="1:24" ht="15">
      <c r="A54" s="51" t="s">
        <v>132</v>
      </c>
      <c r="J54" s="41"/>
      <c r="K54" s="36"/>
      <c r="M54" s="41">
        <v>9.7</v>
      </c>
      <c r="N54" s="35">
        <v>10.7</v>
      </c>
      <c r="P54" s="35">
        <v>11.407300000000001</v>
      </c>
      <c r="Q54" s="35">
        <v>8.8</v>
      </c>
      <c r="R54" s="35">
        <v>8.7</v>
      </c>
      <c r="S54" s="155">
        <v>7.4</v>
      </c>
      <c r="T54" s="55">
        <v>5.7</v>
      </c>
      <c r="U54" s="55">
        <v>6.1</v>
      </c>
      <c r="V54" s="205">
        <v>8.7</v>
      </c>
      <c r="W54" s="205">
        <v>12.5</v>
      </c>
      <c r="X54" s="227">
        <v>13.9</v>
      </c>
    </row>
    <row r="55" spans="1:24" ht="15">
      <c r="A55" s="51" t="s">
        <v>133</v>
      </c>
      <c r="J55" s="41"/>
      <c r="K55" s="36"/>
      <c r="M55" s="41">
        <v>12.2</v>
      </c>
      <c r="N55" s="35">
        <v>11.9</v>
      </c>
      <c r="P55" s="35">
        <v>11.856433333333333</v>
      </c>
      <c r="Q55" s="35">
        <v>14.9</v>
      </c>
      <c r="R55" s="35">
        <v>14.7</v>
      </c>
      <c r="S55" s="155">
        <v>15</v>
      </c>
      <c r="T55" s="55">
        <v>13.7</v>
      </c>
      <c r="U55" s="55">
        <v>11.8</v>
      </c>
      <c r="V55" s="205">
        <v>11.8</v>
      </c>
      <c r="W55" s="205">
        <v>12.7</v>
      </c>
      <c r="X55" s="227">
        <v>13.4</v>
      </c>
    </row>
    <row r="56" spans="1:24" ht="15">
      <c r="A56" s="51" t="s">
        <v>134</v>
      </c>
      <c r="J56" s="41"/>
      <c r="K56" s="36"/>
      <c r="M56" s="41">
        <v>0.4</v>
      </c>
      <c r="N56" s="35" t="s">
        <v>145</v>
      </c>
      <c r="P56" s="35">
        <v>0.48340000000000005</v>
      </c>
      <c r="Q56" s="35">
        <v>0.6</v>
      </c>
      <c r="R56" s="35">
        <v>0.7</v>
      </c>
      <c r="S56" s="155">
        <v>0.7</v>
      </c>
      <c r="T56" s="55">
        <v>0.5</v>
      </c>
      <c r="U56" s="35" t="s">
        <v>211</v>
      </c>
      <c r="V56" s="35" t="s">
        <v>145</v>
      </c>
      <c r="W56" s="35" t="s">
        <v>305</v>
      </c>
      <c r="X56" s="9" t="s">
        <v>323</v>
      </c>
    </row>
    <row r="57" spans="1:24" ht="4.5" customHeight="1">
      <c r="A57" s="51"/>
      <c r="J57" s="41"/>
      <c r="K57" s="36"/>
      <c r="M57" s="41"/>
      <c r="N57" s="35"/>
      <c r="P57" s="35"/>
      <c r="Q57" s="35"/>
      <c r="R57" s="35"/>
      <c r="S57" s="155"/>
      <c r="T57" s="55"/>
      <c r="U57" s="55"/>
      <c r="X57" s="7"/>
    </row>
    <row r="58" spans="1:24" ht="15.75">
      <c r="A58" s="50" t="s">
        <v>135</v>
      </c>
      <c r="J58" s="41"/>
      <c r="K58" s="36"/>
      <c r="M58" s="41">
        <v>20.8</v>
      </c>
      <c r="N58" s="35">
        <v>21.3</v>
      </c>
      <c r="P58" s="35">
        <v>22.9928</v>
      </c>
      <c r="Q58" s="35">
        <v>27.2</v>
      </c>
      <c r="R58" s="35">
        <v>27.3</v>
      </c>
      <c r="S58" s="155">
        <v>27.8</v>
      </c>
      <c r="T58" s="55">
        <v>27.8</v>
      </c>
      <c r="U58" s="55">
        <v>30</v>
      </c>
      <c r="V58" s="205">
        <v>32.3</v>
      </c>
      <c r="W58" s="205">
        <v>33.3</v>
      </c>
      <c r="X58" s="227">
        <v>30.3</v>
      </c>
    </row>
    <row r="59" spans="1:24" ht="15">
      <c r="A59" s="52" t="s">
        <v>136</v>
      </c>
      <c r="J59" s="41"/>
      <c r="K59" s="36"/>
      <c r="M59" s="41">
        <v>1.9</v>
      </c>
      <c r="N59" s="35">
        <v>2</v>
      </c>
      <c r="P59" s="35">
        <v>1.8409666666666666</v>
      </c>
      <c r="Q59" s="35">
        <v>1.8</v>
      </c>
      <c r="R59" s="35">
        <v>1.8</v>
      </c>
      <c r="S59" s="155">
        <v>2</v>
      </c>
      <c r="T59" s="55">
        <v>1.6</v>
      </c>
      <c r="U59" s="55">
        <v>1.7</v>
      </c>
      <c r="V59" s="205">
        <v>1.9</v>
      </c>
      <c r="W59" s="205">
        <v>2.2</v>
      </c>
      <c r="X59" s="227">
        <v>2.1</v>
      </c>
    </row>
    <row r="60" spans="1:24" ht="15">
      <c r="A60" s="53" t="s">
        <v>137</v>
      </c>
      <c r="J60" s="41"/>
      <c r="K60" s="36"/>
      <c r="M60" s="41">
        <v>13.5</v>
      </c>
      <c r="N60" s="35">
        <v>13.8</v>
      </c>
      <c r="P60" s="35">
        <v>15.022566666666668</v>
      </c>
      <c r="Q60" s="35">
        <v>18.4</v>
      </c>
      <c r="R60" s="35">
        <v>18.4</v>
      </c>
      <c r="S60" s="155">
        <v>19.2</v>
      </c>
      <c r="T60" s="55">
        <v>19.5</v>
      </c>
      <c r="U60" s="55">
        <v>21.6</v>
      </c>
      <c r="V60" s="205">
        <v>23.2</v>
      </c>
      <c r="W60" s="205">
        <v>23.9</v>
      </c>
      <c r="X60" s="227">
        <v>21.4</v>
      </c>
    </row>
    <row r="61" spans="1:24" ht="15">
      <c r="A61" s="51" t="s">
        <v>138</v>
      </c>
      <c r="J61" s="41"/>
      <c r="K61" s="36"/>
      <c r="M61" s="41">
        <v>4</v>
      </c>
      <c r="N61" s="35">
        <v>4.2</v>
      </c>
      <c r="P61" s="35">
        <v>4.664733333333333</v>
      </c>
      <c r="Q61" s="35">
        <v>5.2</v>
      </c>
      <c r="R61" s="35">
        <v>5.3</v>
      </c>
      <c r="S61" s="155">
        <v>5.1</v>
      </c>
      <c r="T61" s="55">
        <v>5.2</v>
      </c>
      <c r="U61" s="55">
        <v>5.2</v>
      </c>
      <c r="V61" s="205">
        <v>5.5</v>
      </c>
      <c r="W61" s="205">
        <v>5.3</v>
      </c>
      <c r="X61" s="227">
        <v>5.1</v>
      </c>
    </row>
    <row r="62" spans="1:24" ht="15">
      <c r="A62" s="54" t="s">
        <v>139</v>
      </c>
      <c r="J62" s="41"/>
      <c r="K62" s="36"/>
      <c r="M62" s="41">
        <v>1.4</v>
      </c>
      <c r="N62" s="35">
        <v>1.4</v>
      </c>
      <c r="P62" s="35">
        <v>1.4643999999999997</v>
      </c>
      <c r="Q62" s="35">
        <v>1.9</v>
      </c>
      <c r="R62" s="35">
        <v>1.8</v>
      </c>
      <c r="S62" s="155">
        <v>1.5</v>
      </c>
      <c r="T62" s="55">
        <v>1.5</v>
      </c>
      <c r="U62" s="55">
        <v>1.5</v>
      </c>
      <c r="V62" s="205">
        <v>1.7</v>
      </c>
      <c r="W62" s="205">
        <v>1.9</v>
      </c>
      <c r="X62" s="227">
        <v>1.6</v>
      </c>
    </row>
    <row r="63" spans="1:24" ht="4.5" customHeight="1">
      <c r="A63" s="54"/>
      <c r="J63" s="41"/>
      <c r="K63" s="36"/>
      <c r="M63" s="41"/>
      <c r="N63" s="35"/>
      <c r="P63" s="35"/>
      <c r="Q63" s="35"/>
      <c r="R63" s="35"/>
      <c r="S63" s="155"/>
      <c r="T63" s="41"/>
      <c r="U63" s="41"/>
      <c r="V63" s="205"/>
      <c r="W63" s="205"/>
      <c r="X63" s="228"/>
    </row>
    <row r="64" spans="1:24" ht="15.75">
      <c r="A64" s="50" t="s">
        <v>140</v>
      </c>
      <c r="J64" s="41"/>
      <c r="K64" s="36"/>
      <c r="M64" s="41">
        <v>7.9</v>
      </c>
      <c r="N64" s="35">
        <v>6.9</v>
      </c>
      <c r="P64" s="35">
        <v>7.6886</v>
      </c>
      <c r="Q64" s="35">
        <v>8.4</v>
      </c>
      <c r="R64" s="35">
        <v>9.7</v>
      </c>
      <c r="S64" s="155">
        <v>12.1</v>
      </c>
      <c r="T64" s="41">
        <v>13.5</v>
      </c>
      <c r="U64" s="41">
        <v>13.6</v>
      </c>
      <c r="V64" s="205">
        <v>12.4</v>
      </c>
      <c r="W64" s="205">
        <v>13.8</v>
      </c>
      <c r="X64" s="227">
        <v>15.1</v>
      </c>
    </row>
    <row r="65" spans="1:24" ht="15">
      <c r="A65" s="51" t="s">
        <v>141</v>
      </c>
      <c r="J65" s="41"/>
      <c r="K65" s="36"/>
      <c r="M65" s="41">
        <v>1.2</v>
      </c>
      <c r="N65" s="35">
        <v>1.1</v>
      </c>
      <c r="P65" s="35">
        <v>1.2528</v>
      </c>
      <c r="Q65" s="35">
        <v>1.8</v>
      </c>
      <c r="R65" s="35">
        <v>2</v>
      </c>
      <c r="S65" s="155">
        <v>2.2</v>
      </c>
      <c r="T65" s="41">
        <v>2</v>
      </c>
      <c r="U65" s="41">
        <v>2.1</v>
      </c>
      <c r="V65" s="205">
        <v>2.2</v>
      </c>
      <c r="W65" s="205">
        <v>2.4</v>
      </c>
      <c r="X65" s="227">
        <v>2.6</v>
      </c>
    </row>
    <row r="66" spans="1:24" ht="15">
      <c r="A66" s="51" t="s">
        <v>50</v>
      </c>
      <c r="J66" s="41"/>
      <c r="K66" s="36"/>
      <c r="M66" s="41">
        <v>2</v>
      </c>
      <c r="N66" s="35">
        <v>1.7</v>
      </c>
      <c r="P66" s="35">
        <v>1.5552</v>
      </c>
      <c r="Q66" s="35">
        <v>1.7</v>
      </c>
      <c r="R66" s="35">
        <v>1.6</v>
      </c>
      <c r="S66" s="155">
        <v>1.7</v>
      </c>
      <c r="T66" s="41">
        <v>1.9</v>
      </c>
      <c r="U66" s="41">
        <v>2</v>
      </c>
      <c r="V66" s="205">
        <v>2.1</v>
      </c>
      <c r="W66" s="205">
        <v>1.8</v>
      </c>
      <c r="X66" s="227">
        <v>1.7</v>
      </c>
    </row>
    <row r="67" spans="1:24" ht="15">
      <c r="A67" s="51" t="s">
        <v>142</v>
      </c>
      <c r="J67" s="41"/>
      <c r="K67" s="36"/>
      <c r="M67" s="41">
        <v>0.1</v>
      </c>
      <c r="N67" s="35" t="s">
        <v>143</v>
      </c>
      <c r="P67" s="35" t="s">
        <v>143</v>
      </c>
      <c r="Q67" s="35" t="s">
        <v>173</v>
      </c>
      <c r="R67" s="35">
        <v>0.3</v>
      </c>
      <c r="S67" s="35" t="s">
        <v>211</v>
      </c>
      <c r="T67" s="35" t="s">
        <v>173</v>
      </c>
      <c r="U67" s="35" t="s">
        <v>143</v>
      </c>
      <c r="V67" s="35" t="s">
        <v>278</v>
      </c>
      <c r="W67" s="35" t="s">
        <v>143</v>
      </c>
      <c r="X67" s="9" t="s">
        <v>143</v>
      </c>
    </row>
    <row r="68" spans="1:24" ht="15">
      <c r="A68" s="51" t="s">
        <v>51</v>
      </c>
      <c r="J68" s="41"/>
      <c r="K68" s="36"/>
      <c r="M68" s="41">
        <v>4.6</v>
      </c>
      <c r="N68" s="35">
        <v>4</v>
      </c>
      <c r="P68" s="35">
        <v>4.756</v>
      </c>
      <c r="Q68" s="35">
        <v>4.6</v>
      </c>
      <c r="R68" s="35">
        <v>5.8</v>
      </c>
      <c r="S68" s="155">
        <v>7.9</v>
      </c>
      <c r="T68" s="41">
        <v>9.4</v>
      </c>
      <c r="U68" s="41">
        <v>9.3</v>
      </c>
      <c r="V68" s="205">
        <v>8.1</v>
      </c>
      <c r="W68" s="205">
        <v>9.6</v>
      </c>
      <c r="X68" s="227">
        <v>10.7</v>
      </c>
    </row>
    <row r="69" spans="1:24" ht="6.75" customHeight="1">
      <c r="A69" s="51"/>
      <c r="J69" s="41"/>
      <c r="K69" s="36"/>
      <c r="M69" s="41"/>
      <c r="N69" s="35"/>
      <c r="P69" s="35"/>
      <c r="Q69" s="35"/>
      <c r="R69" s="35"/>
      <c r="S69" s="155"/>
      <c r="T69" s="41"/>
      <c r="U69" s="41"/>
      <c r="W69" s="205"/>
      <c r="X69" s="7"/>
    </row>
    <row r="70" spans="1:24" ht="15.75">
      <c r="A70" s="60" t="s">
        <v>144</v>
      </c>
      <c r="J70" s="41"/>
      <c r="K70" s="36"/>
      <c r="M70" s="41">
        <v>50.9</v>
      </c>
      <c r="N70" s="35">
        <v>51.2</v>
      </c>
      <c r="P70" s="35">
        <v>54.4</v>
      </c>
      <c r="Q70" s="35">
        <v>59.9</v>
      </c>
      <c r="R70" s="35">
        <v>61.1</v>
      </c>
      <c r="S70" s="155">
        <v>63</v>
      </c>
      <c r="T70" s="41">
        <v>61.2</v>
      </c>
      <c r="U70" s="41">
        <v>61.8</v>
      </c>
      <c r="V70" s="205">
        <v>65.8</v>
      </c>
      <c r="W70" s="205">
        <v>73.3</v>
      </c>
      <c r="X70" s="227">
        <v>74</v>
      </c>
    </row>
    <row r="71" spans="1:24" ht="12.75" customHeight="1">
      <c r="A71" s="60"/>
      <c r="J71" s="41"/>
      <c r="K71" s="36"/>
      <c r="M71" s="41"/>
      <c r="N71" s="35"/>
      <c r="P71" s="35"/>
      <c r="Q71" s="35"/>
      <c r="R71" s="35"/>
      <c r="S71" s="155"/>
      <c r="T71" s="41"/>
      <c r="U71" s="41"/>
      <c r="W71" s="205"/>
      <c r="X71" s="7"/>
    </row>
    <row r="72" spans="1:24" ht="15">
      <c r="A72" s="36" t="s">
        <v>113</v>
      </c>
      <c r="J72" s="35"/>
      <c r="K72" s="36"/>
      <c r="M72" s="35">
        <v>370.3</v>
      </c>
      <c r="N72" s="35">
        <v>380.2</v>
      </c>
      <c r="P72" s="35">
        <v>393.8</v>
      </c>
      <c r="Q72" s="35">
        <v>432.8</v>
      </c>
      <c r="R72" s="35">
        <v>438.7</v>
      </c>
      <c r="S72" s="155">
        <v>447.2</v>
      </c>
      <c r="T72" s="35">
        <v>440.6</v>
      </c>
      <c r="U72" s="35">
        <v>437.3</v>
      </c>
      <c r="V72" s="205">
        <v>449</v>
      </c>
      <c r="W72" s="205">
        <v>474.4</v>
      </c>
      <c r="X72" s="227">
        <v>481.7</v>
      </c>
    </row>
    <row r="73" spans="1:21" ht="12" customHeight="1">
      <c r="A73" s="36"/>
      <c r="J73" s="35"/>
      <c r="K73" s="36"/>
      <c r="M73" s="35"/>
      <c r="N73" s="35"/>
      <c r="P73" s="35"/>
      <c r="Q73" s="35"/>
      <c r="R73" s="35"/>
      <c r="S73" s="35"/>
      <c r="T73" s="35"/>
      <c r="U73" s="35"/>
    </row>
    <row r="74" spans="1:24" ht="15">
      <c r="A74" s="106" t="s">
        <v>116</v>
      </c>
      <c r="J74" s="56"/>
      <c r="K74" s="36"/>
      <c r="M74" s="107">
        <f>(M70/M72)*100</f>
        <v>13.74561166621658</v>
      </c>
      <c r="N74" s="107">
        <f>(N70/N72)*100</f>
        <v>13.466596528143086</v>
      </c>
      <c r="P74" s="107">
        <f aca="true" t="shared" si="40" ref="P74:X74">(P70/P72)*100</f>
        <v>13.814118842051803</v>
      </c>
      <c r="Q74" s="107">
        <f t="shared" si="40"/>
        <v>13.84011090573013</v>
      </c>
      <c r="R74" s="107">
        <f t="shared" si="40"/>
        <v>13.927513106906773</v>
      </c>
      <c r="S74" s="107">
        <f t="shared" si="40"/>
        <v>14.087656529516995</v>
      </c>
      <c r="T74" s="107">
        <f t="shared" si="40"/>
        <v>13.890149795733093</v>
      </c>
      <c r="U74" s="107">
        <f t="shared" si="40"/>
        <v>14.132174708438141</v>
      </c>
      <c r="V74" s="107">
        <f t="shared" si="40"/>
        <v>14.65478841870824</v>
      </c>
      <c r="W74" s="107">
        <f t="shared" si="40"/>
        <v>15.451096121416526</v>
      </c>
      <c r="X74" s="107">
        <f t="shared" si="40"/>
        <v>15.362258667220264</v>
      </c>
    </row>
    <row r="75" ht="15">
      <c r="A75" s="213" t="s">
        <v>281</v>
      </c>
    </row>
    <row r="76" s="3" customFormat="1" ht="12.75">
      <c r="A76" s="3" t="s">
        <v>130</v>
      </c>
    </row>
    <row r="77" s="3" customFormat="1" ht="12.75">
      <c r="A77" s="189" t="s">
        <v>284</v>
      </c>
    </row>
    <row r="78" ht="15">
      <c r="A78" s="189" t="s">
        <v>325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79</v>
      </c>
    </row>
    <row r="4" spans="1:12" ht="12.75">
      <c r="A4" t="s">
        <v>81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73</v>
      </c>
      <c r="B5" s="25">
        <v>114</v>
      </c>
      <c r="C5" s="25">
        <v>120.9</v>
      </c>
      <c r="D5" s="25">
        <v>129.9</v>
      </c>
      <c r="E5" s="25">
        <v>138.7</v>
      </c>
      <c r="F5" s="25">
        <v>144.7</v>
      </c>
      <c r="G5" s="25">
        <v>149.7</v>
      </c>
      <c r="H5" s="25">
        <v>152.4</v>
      </c>
      <c r="I5" s="25">
        <v>157</v>
      </c>
      <c r="J5" s="25">
        <v>165.3</v>
      </c>
      <c r="K5" s="25">
        <v>170.5</v>
      </c>
      <c r="L5" s="25">
        <v>174.6</v>
      </c>
    </row>
    <row r="6" spans="1:12" ht="15">
      <c r="A6" t="s">
        <v>74</v>
      </c>
      <c r="B6" s="25">
        <v>115.1</v>
      </c>
      <c r="C6" s="25">
        <v>117.4</v>
      </c>
      <c r="D6" s="25">
        <v>123.1</v>
      </c>
      <c r="E6" s="25">
        <v>129.4</v>
      </c>
      <c r="F6" s="25">
        <v>128.1</v>
      </c>
      <c r="G6" s="4">
        <v>131.5</v>
      </c>
      <c r="H6" s="25">
        <v>133.6</v>
      </c>
      <c r="I6" s="25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75</v>
      </c>
      <c r="B7" s="25">
        <v>116.1</v>
      </c>
      <c r="C7" s="25">
        <v>127.9</v>
      </c>
      <c r="D7" s="25">
        <v>142.2</v>
      </c>
      <c r="E7" s="25">
        <v>153.4</v>
      </c>
      <c r="F7" s="25">
        <v>162.4</v>
      </c>
      <c r="G7" s="25">
        <v>166.4</v>
      </c>
      <c r="H7" s="25">
        <v>169.6</v>
      </c>
      <c r="I7" s="25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70</v>
      </c>
      <c r="B8" s="25">
        <v>106.9</v>
      </c>
      <c r="C8" s="25">
        <v>119.5</v>
      </c>
      <c r="D8" s="25">
        <v>128.4</v>
      </c>
      <c r="E8" s="25">
        <v>132.1</v>
      </c>
      <c r="F8" s="25">
        <v>142.6</v>
      </c>
      <c r="G8" s="25">
        <v>149.1</v>
      </c>
      <c r="H8" s="25">
        <v>156.8</v>
      </c>
      <c r="I8" s="25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71</v>
      </c>
      <c r="B9" s="25">
        <v>123.2</v>
      </c>
      <c r="C9" s="25">
        <v>128.2</v>
      </c>
      <c r="D9" s="25">
        <v>142.8</v>
      </c>
      <c r="E9" s="25">
        <v>167.4</v>
      </c>
      <c r="F9" s="25">
        <v>189.1</v>
      </c>
      <c r="G9" s="25">
        <v>197.7</v>
      </c>
      <c r="H9" s="25">
        <v>192.7</v>
      </c>
      <c r="I9" s="25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76</v>
      </c>
      <c r="B10" s="25">
        <v>115.2</v>
      </c>
      <c r="C10" s="25">
        <v>123.4</v>
      </c>
      <c r="D10" s="25">
        <v>135.5</v>
      </c>
      <c r="E10" s="25">
        <v>143.9</v>
      </c>
      <c r="F10" s="25">
        <v>151.4</v>
      </c>
      <c r="G10" s="25">
        <v>155.4</v>
      </c>
      <c r="H10" s="25">
        <v>159.3</v>
      </c>
      <c r="I10" s="25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77</v>
      </c>
      <c r="B11" s="25">
        <v>117.4</v>
      </c>
      <c r="C11" s="25">
        <v>127.7</v>
      </c>
      <c r="D11" s="25">
        <v>141</v>
      </c>
      <c r="E11" s="25">
        <v>151.3</v>
      </c>
      <c r="F11" s="25">
        <v>161.9</v>
      </c>
      <c r="G11" s="25">
        <v>169.1</v>
      </c>
      <c r="H11" s="25">
        <v>176.6</v>
      </c>
      <c r="I11" s="25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78</v>
      </c>
      <c r="B12" s="25">
        <v>119.3</v>
      </c>
      <c r="C12" s="25">
        <v>125.9</v>
      </c>
      <c r="D12" s="25">
        <v>143.6</v>
      </c>
      <c r="E12" s="25">
        <v>153.7</v>
      </c>
      <c r="F12" s="25">
        <v>160.4</v>
      </c>
      <c r="G12" s="25">
        <v>164.6</v>
      </c>
      <c r="H12" s="25">
        <v>170.7</v>
      </c>
      <c r="I12" s="25">
        <v>177.1</v>
      </c>
      <c r="J12" s="4">
        <v>183.4</v>
      </c>
      <c r="K12" s="4">
        <v>189.4</v>
      </c>
      <c r="L12" s="4">
        <v>196.3</v>
      </c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1:12" ht="12.75">
      <c r="A14" t="s">
        <v>80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73</v>
      </c>
      <c r="B15" s="24">
        <f aca="true" t="shared" si="0" ref="B15:B22">B5/$B5*100</f>
        <v>100</v>
      </c>
      <c r="C15" s="24">
        <f aca="true" t="shared" si="1" ref="C15:L15">C5/$B5*100</f>
        <v>106.05263157894737</v>
      </c>
      <c r="D15" s="24">
        <f t="shared" si="1"/>
        <v>113.94736842105264</v>
      </c>
      <c r="E15" s="24">
        <f t="shared" si="1"/>
        <v>121.66666666666666</v>
      </c>
      <c r="F15" s="24">
        <f t="shared" si="1"/>
        <v>126.92982456140349</v>
      </c>
      <c r="G15" s="24">
        <f t="shared" si="1"/>
        <v>131.31578947368422</v>
      </c>
      <c r="H15" s="24">
        <f t="shared" si="1"/>
        <v>133.6842105263158</v>
      </c>
      <c r="I15" s="24">
        <f>I5/$B5*100</f>
        <v>137.71929824561403</v>
      </c>
      <c r="J15" s="24">
        <f t="shared" si="1"/>
        <v>145.00000000000003</v>
      </c>
      <c r="K15" s="24">
        <f t="shared" si="1"/>
        <v>149.56140350877195</v>
      </c>
      <c r="L15" s="24">
        <f t="shared" si="1"/>
        <v>153.15789473684208</v>
      </c>
    </row>
    <row r="16" spans="1:12" ht="12.75">
      <c r="A16" t="s">
        <v>74</v>
      </c>
      <c r="B16" s="24">
        <f t="shared" si="0"/>
        <v>100</v>
      </c>
      <c r="C16" s="24">
        <f aca="true" t="shared" si="2" ref="C16:H16">C6/$B6*100</f>
        <v>101.99826238053866</v>
      </c>
      <c r="D16" s="24">
        <f t="shared" si="2"/>
        <v>106.95047784535188</v>
      </c>
      <c r="E16" s="24">
        <f t="shared" si="2"/>
        <v>112.42397914856647</v>
      </c>
      <c r="F16" s="24">
        <f t="shared" si="2"/>
        <v>111.29452649869678</v>
      </c>
      <c r="G16" s="24">
        <f t="shared" si="2"/>
        <v>114.24847958297133</v>
      </c>
      <c r="H16" s="24">
        <f t="shared" si="2"/>
        <v>116.07298001737621</v>
      </c>
      <c r="I16" s="24">
        <f>I6/$B6*100</f>
        <v>119.89574283231971</v>
      </c>
      <c r="J16" s="24">
        <f>J6/$B6*100</f>
        <v>122.76281494352739</v>
      </c>
      <c r="K16" s="24">
        <f>K6/$B6*100</f>
        <v>121.4596003475239</v>
      </c>
      <c r="L16" s="24">
        <f>L6/$B6*100</f>
        <v>116.24674196351002</v>
      </c>
    </row>
    <row r="17" spans="1:12" ht="12.75">
      <c r="A17" t="s">
        <v>75</v>
      </c>
      <c r="B17" s="24">
        <f t="shared" si="0"/>
        <v>100</v>
      </c>
      <c r="C17" s="24">
        <f aca="true" t="shared" si="3" ref="C17:L17">C7/$B7*100</f>
        <v>110.16365202411716</v>
      </c>
      <c r="D17" s="24">
        <f t="shared" si="3"/>
        <v>122.48062015503875</v>
      </c>
      <c r="E17" s="24">
        <f t="shared" si="3"/>
        <v>132.12747631352283</v>
      </c>
      <c r="F17" s="24">
        <f t="shared" si="3"/>
        <v>139.87941429801896</v>
      </c>
      <c r="G17" s="24">
        <f t="shared" si="3"/>
        <v>143.32472006890612</v>
      </c>
      <c r="H17" s="24">
        <f t="shared" si="3"/>
        <v>146.08096468561584</v>
      </c>
      <c r="I17" s="24">
        <f t="shared" si="3"/>
        <v>152.71317829457368</v>
      </c>
      <c r="J17" s="24">
        <f t="shared" si="3"/>
        <v>160.98191214470285</v>
      </c>
      <c r="K17" s="24">
        <f t="shared" si="3"/>
        <v>167.61412575366063</v>
      </c>
      <c r="L17" s="24">
        <f t="shared" si="3"/>
        <v>174.16020671834625</v>
      </c>
    </row>
    <row r="18" spans="1:12" ht="12.75">
      <c r="A18" t="s">
        <v>70</v>
      </c>
      <c r="B18" s="24">
        <f t="shared" si="0"/>
        <v>100</v>
      </c>
      <c r="C18" s="24">
        <f aca="true" t="shared" si="4" ref="C18:L18">C8/$B8*100</f>
        <v>111.78671655753038</v>
      </c>
      <c r="D18" s="24">
        <f t="shared" si="4"/>
        <v>120.11225444340505</v>
      </c>
      <c r="E18" s="24">
        <f t="shared" si="4"/>
        <v>123.5734331150608</v>
      </c>
      <c r="F18" s="24">
        <f t="shared" si="4"/>
        <v>133.39569691300278</v>
      </c>
      <c r="G18" s="24">
        <f t="shared" si="4"/>
        <v>139.47614593077643</v>
      </c>
      <c r="H18" s="24">
        <f t="shared" si="4"/>
        <v>146.67913938260057</v>
      </c>
      <c r="I18" s="24">
        <f t="shared" si="4"/>
        <v>154.06922357343308</v>
      </c>
      <c r="J18" s="24">
        <f t="shared" si="4"/>
        <v>169.41066417212346</v>
      </c>
      <c r="K18" s="24">
        <f t="shared" si="4"/>
        <v>177.82974742750233</v>
      </c>
      <c r="L18" s="24">
        <f t="shared" si="4"/>
        <v>192.79700654817583</v>
      </c>
    </row>
    <row r="19" spans="1:12" ht="12.75">
      <c r="A19" t="s">
        <v>71</v>
      </c>
      <c r="B19" s="24">
        <f t="shared" si="0"/>
        <v>100</v>
      </c>
      <c r="C19" s="24">
        <f aca="true" t="shared" si="5" ref="C19:L19">C9/$B9*100</f>
        <v>104.05844155844154</v>
      </c>
      <c r="D19" s="24">
        <f t="shared" si="5"/>
        <v>115.90909090909092</v>
      </c>
      <c r="E19" s="24">
        <f t="shared" si="5"/>
        <v>135.87662337662337</v>
      </c>
      <c r="F19" s="24">
        <f t="shared" si="5"/>
        <v>153.49025974025975</v>
      </c>
      <c r="G19" s="24">
        <f t="shared" si="5"/>
        <v>160.4707792207792</v>
      </c>
      <c r="H19" s="24">
        <f t="shared" si="5"/>
        <v>156.41233766233765</v>
      </c>
      <c r="I19" s="24">
        <f t="shared" si="5"/>
        <v>151.2987012987013</v>
      </c>
      <c r="J19" s="24">
        <f t="shared" si="5"/>
        <v>157.54870129870127</v>
      </c>
      <c r="K19" s="24">
        <f t="shared" si="5"/>
        <v>171.3474025974026</v>
      </c>
      <c r="L19" s="24">
        <f t="shared" si="5"/>
        <v>185.3084415584416</v>
      </c>
    </row>
    <row r="20" spans="1:12" ht="12.75">
      <c r="A20" t="s">
        <v>76</v>
      </c>
      <c r="B20" s="24">
        <f t="shared" si="0"/>
        <v>100</v>
      </c>
      <c r="C20" s="24">
        <f aca="true" t="shared" si="6" ref="C20:L20">C10/$B10*100</f>
        <v>107.11805555555556</v>
      </c>
      <c r="D20" s="24">
        <f t="shared" si="6"/>
        <v>117.62152777777777</v>
      </c>
      <c r="E20" s="24">
        <f t="shared" si="6"/>
        <v>124.91319444444444</v>
      </c>
      <c r="F20" s="24">
        <f t="shared" si="6"/>
        <v>131.42361111111111</v>
      </c>
      <c r="G20" s="24">
        <f t="shared" si="6"/>
        <v>134.89583333333331</v>
      </c>
      <c r="H20" s="24">
        <f t="shared" si="6"/>
        <v>138.28125</v>
      </c>
      <c r="I20" s="24">
        <f t="shared" si="6"/>
        <v>142.44791666666666</v>
      </c>
      <c r="J20" s="24">
        <f t="shared" si="6"/>
        <v>147.2222222222222</v>
      </c>
      <c r="K20" s="24">
        <f t="shared" si="6"/>
        <v>150.4340277777778</v>
      </c>
      <c r="L20" s="24">
        <f t="shared" si="6"/>
        <v>155.12152777777777</v>
      </c>
    </row>
    <row r="21" spans="1:12" ht="12.75">
      <c r="A21" t="s">
        <v>77</v>
      </c>
      <c r="B21" s="24">
        <f t="shared" si="0"/>
        <v>100</v>
      </c>
      <c r="C21" s="24">
        <f aca="true" t="shared" si="7" ref="C21:L21">C11/$B11*100</f>
        <v>108.77342419080067</v>
      </c>
      <c r="D21" s="24">
        <f t="shared" si="7"/>
        <v>120.1022146507666</v>
      </c>
      <c r="E21" s="24">
        <f t="shared" si="7"/>
        <v>128.8756388415673</v>
      </c>
      <c r="F21" s="24">
        <f t="shared" si="7"/>
        <v>137.9045996592845</v>
      </c>
      <c r="G21" s="24">
        <f t="shared" si="7"/>
        <v>144.03747870528107</v>
      </c>
      <c r="H21" s="24">
        <f t="shared" si="7"/>
        <v>150.42589437819422</v>
      </c>
      <c r="I21" s="24">
        <f t="shared" si="7"/>
        <v>156.04770017035773</v>
      </c>
      <c r="J21" s="24">
        <f t="shared" si="7"/>
        <v>159.71039182282794</v>
      </c>
      <c r="K21" s="24">
        <f t="shared" si="7"/>
        <v>166.26916524701872</v>
      </c>
      <c r="L21" s="24">
        <f t="shared" si="7"/>
        <v>172.3168654173765</v>
      </c>
    </row>
    <row r="22" spans="1:12" ht="12.75">
      <c r="A22" t="s">
        <v>78</v>
      </c>
      <c r="B22" s="24">
        <f t="shared" si="0"/>
        <v>100</v>
      </c>
      <c r="C22" s="24">
        <f aca="true" t="shared" si="8" ref="C22:L22">C12/$B12*100</f>
        <v>105.53227158424141</v>
      </c>
      <c r="D22" s="24">
        <f t="shared" si="8"/>
        <v>120.36881810561609</v>
      </c>
      <c r="E22" s="24">
        <f t="shared" si="8"/>
        <v>128.83487007544005</v>
      </c>
      <c r="F22" s="24">
        <f t="shared" si="8"/>
        <v>134.4509639564124</v>
      </c>
      <c r="G22" s="24">
        <f t="shared" si="8"/>
        <v>137.9715004191115</v>
      </c>
      <c r="H22" s="24">
        <f t="shared" si="8"/>
        <v>143.08466051969825</v>
      </c>
      <c r="I22" s="24">
        <f t="shared" si="8"/>
        <v>148.4492875104778</v>
      </c>
      <c r="J22" s="24">
        <f t="shared" si="8"/>
        <v>153.73009220452641</v>
      </c>
      <c r="K22" s="24">
        <f t="shared" si="8"/>
        <v>158.75943000838225</v>
      </c>
      <c r="L22" s="24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2017-02-06T15:10:53Z</cp:lastPrinted>
  <dcterms:created xsi:type="dcterms:W3CDTF">1999-02-18T15:49:48Z</dcterms:created>
  <dcterms:modified xsi:type="dcterms:W3CDTF">2017-02-06T15:31:53Z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A13679714</vt:lpwstr>
  </property>
  <property fmtid="{D5CDD505-2E9C-101B-9397-08002B2CF9AE}" pid="3" name="Objective-Comment">
    <vt:lpwstr/>
  </property>
  <property fmtid="{D5CDD505-2E9C-101B-9397-08002B2CF9AE}" pid="4" name="Objective-CreationStamp">
    <vt:filetime>2016-03-10T09:42:08Z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2017-02-06T15:32:01Z</vt:filetime>
  </property>
  <property fmtid="{D5CDD505-2E9C-101B-9397-08002B2CF9AE}" pid="8" name="Objective-ModificationStamp">
    <vt:filetime>2017-02-06T15:32:08Z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Statistics: Scottish Transport Statistics: 2016: Research and analysis: Transport: 2016-2021:</vt:lpwstr>
  </property>
  <property fmtid="{D5CDD505-2E9C-101B-9397-08002B2CF9AE}" pid="11" name="Objective-Parent">
    <vt:lpwstr>Transport Statistics: Scottish Transport Statistics: 2016: Research and analysis: Transport: 2016-2021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15.0</vt:lpwstr>
  </property>
  <property fmtid="{D5CDD505-2E9C-101B-9397-08002B2CF9AE}" pid="15" name="Objective-VersionComment">
    <vt:lpwstr/>
  </property>
  <property fmtid="{D5CDD505-2E9C-101B-9397-08002B2CF9AE}" pid="16" name="Objective-VersionNumber">
    <vt:i4>15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