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0" yWindow="930" windowWidth="17475" windowHeight="11475"/>
  </bookViews>
  <sheets>
    <sheet name="Table C-D" sheetId="1" r:id="rId1"/>
    <sheet name="Table E-F" sheetId="2" r:id="rId2"/>
    <sheet name="Table G" sheetId="3" r:id="rId3"/>
    <sheet name="Table G2" sheetId="4" r:id="rId4"/>
    <sheet name="Table H" sheetId="5" r:id="rId5"/>
  </sheets>
  <externalReferences>
    <externalReference r:id="rId6"/>
    <externalReference r:id="rId7"/>
    <externalReference r:id="rId8"/>
  </externalReferences>
  <definedNames>
    <definedName name="\D">#REF!</definedName>
    <definedName name="\E">#REF!</definedName>
    <definedName name="\F">#REF!</definedName>
    <definedName name="\G">#REF!</definedName>
    <definedName name="_new2">#REF!</definedName>
    <definedName name="_Order1" hidden="1">255</definedName>
    <definedName name="MACROS">[2]Table!$M$1:$IG$8163</definedName>
    <definedName name="_xlnm.Print_Area" localSheetId="0">'Table C-D'!$A$1:$L$78</definedName>
    <definedName name="_xlnm.Print_Area" localSheetId="1">'Table E-F'!$A$1:$L$56</definedName>
    <definedName name="_xlnm.Print_Area" localSheetId="2">'Table G'!$A$1:$M$54</definedName>
    <definedName name="_xlnm.Print_Area" localSheetId="3">'Table G2'!$A$1:$M$45</definedName>
    <definedName name="_xlnm.Print_Area" localSheetId="4">'Table H'!$A$1:$H$80</definedName>
    <definedName name="TIME">[2]Table!$E$1:$IG$8163</definedName>
    <definedName name="Value_Year">'[3]Uprating series'!$B$4</definedName>
    <definedName name="WHOLE">[2]Table!$BZ$371</definedName>
  </definedNames>
  <calcPr calcId="145621"/>
</workbook>
</file>

<file path=xl/calcChain.xml><?xml version="1.0" encoding="utf-8"?>
<calcChain xmlns="http://schemas.openxmlformats.org/spreadsheetml/2006/main">
  <c r="G60" i="2" l="1"/>
  <c r="G43" i="2" s="1"/>
  <c r="F60" i="2"/>
  <c r="F51" i="2" s="1"/>
  <c r="C60" i="2"/>
  <c r="K60" i="2" s="1"/>
  <c r="B60" i="2"/>
  <c r="J60" i="2" s="1"/>
  <c r="F52" i="2"/>
  <c r="D52" i="2"/>
  <c r="C52" i="2"/>
  <c r="B52" i="2"/>
  <c r="J52" i="2" s="1"/>
  <c r="G51" i="2"/>
  <c r="D51" i="2"/>
  <c r="C51" i="2"/>
  <c r="K51" i="2" s="1"/>
  <c r="B51" i="2"/>
  <c r="J51" i="2" s="1"/>
  <c r="H50" i="2"/>
  <c r="D50" i="2"/>
  <c r="L50" i="2" s="1"/>
  <c r="C50" i="2"/>
  <c r="B50" i="2"/>
  <c r="D49" i="2"/>
  <c r="C49" i="2"/>
  <c r="B49" i="2"/>
  <c r="F48" i="2"/>
  <c r="D48" i="2"/>
  <c r="C48" i="2"/>
  <c r="B48" i="2"/>
  <c r="J48" i="2" s="1"/>
  <c r="G47" i="2"/>
  <c r="D47" i="2"/>
  <c r="C47" i="2"/>
  <c r="K47" i="2" s="1"/>
  <c r="B47" i="2"/>
  <c r="H43" i="2"/>
  <c r="D43" i="2"/>
  <c r="L43" i="2" s="1"/>
  <c r="C43" i="2"/>
  <c r="K43" i="2" s="1"/>
  <c r="B43" i="2"/>
  <c r="J42" i="2"/>
  <c r="F42" i="2"/>
  <c r="D42" i="2"/>
  <c r="C42" i="2"/>
  <c r="B42" i="2"/>
  <c r="K41" i="2"/>
  <c r="G41" i="2"/>
  <c r="F41" i="2"/>
  <c r="D41" i="2"/>
  <c r="C41" i="2"/>
  <c r="B41" i="2"/>
  <c r="J41" i="2" s="1"/>
  <c r="L40" i="2"/>
  <c r="H40" i="2"/>
  <c r="G40" i="2"/>
  <c r="D40" i="2"/>
  <c r="C40" i="2"/>
  <c r="K40" i="2" s="1"/>
  <c r="B40" i="2"/>
  <c r="H39" i="2"/>
  <c r="D39" i="2"/>
  <c r="L39" i="2" s="1"/>
  <c r="C39" i="2"/>
  <c r="B39" i="2"/>
  <c r="J38" i="2"/>
  <c r="F38" i="2"/>
  <c r="D38" i="2"/>
  <c r="C38" i="2"/>
  <c r="B38" i="2"/>
  <c r="H109" i="1"/>
  <c r="G109" i="1"/>
  <c r="D109" i="1"/>
  <c r="C109" i="1"/>
  <c r="H108" i="1"/>
  <c r="G108" i="1"/>
  <c r="D108" i="1"/>
  <c r="C108" i="1"/>
  <c r="H105" i="1"/>
  <c r="H110" i="1" s="1"/>
  <c r="G105" i="1"/>
  <c r="G110" i="1" s="1"/>
  <c r="D105" i="1"/>
  <c r="D110" i="1" s="1"/>
  <c r="C105" i="1"/>
  <c r="C110" i="1" s="1"/>
  <c r="B77" i="1"/>
  <c r="H75" i="1"/>
  <c r="G75" i="1"/>
  <c r="C75" i="1"/>
  <c r="B75" i="1"/>
  <c r="H72" i="1"/>
  <c r="H77" i="1" s="1"/>
  <c r="D72" i="1"/>
  <c r="L72" i="1" s="1"/>
  <c r="C72" i="1"/>
  <c r="B72" i="1"/>
  <c r="K71" i="1"/>
  <c r="J71" i="1"/>
  <c r="H71" i="1"/>
  <c r="H76" i="1" s="1"/>
  <c r="G71" i="1"/>
  <c r="G76" i="1" s="1"/>
  <c r="F71" i="1"/>
  <c r="F75" i="1" s="1"/>
  <c r="D71" i="1"/>
  <c r="D75" i="1" s="1"/>
  <c r="C71" i="1"/>
  <c r="C76" i="1" s="1"/>
  <c r="B71" i="1"/>
  <c r="B76" i="1" s="1"/>
  <c r="L70" i="1"/>
  <c r="K70" i="1"/>
  <c r="H70" i="1"/>
  <c r="G70" i="1"/>
  <c r="F70" i="1"/>
  <c r="D70" i="1"/>
  <c r="C70" i="1"/>
  <c r="B70" i="1"/>
  <c r="J70" i="1" s="1"/>
  <c r="L69" i="1"/>
  <c r="H69" i="1"/>
  <c r="G69" i="1"/>
  <c r="F69" i="1"/>
  <c r="D69" i="1"/>
  <c r="C69" i="1"/>
  <c r="K69" i="1" s="1"/>
  <c r="B69" i="1"/>
  <c r="J69" i="1" s="1"/>
  <c r="J68" i="1"/>
  <c r="H68" i="1"/>
  <c r="G68" i="1"/>
  <c r="F68" i="1"/>
  <c r="D68" i="1"/>
  <c r="L68" i="1" s="1"/>
  <c r="C68" i="1"/>
  <c r="K68" i="1" s="1"/>
  <c r="B68" i="1"/>
  <c r="K67" i="1"/>
  <c r="J67" i="1"/>
  <c r="H67" i="1"/>
  <c r="G67" i="1"/>
  <c r="F67" i="1"/>
  <c r="D67" i="1"/>
  <c r="L67" i="1" s="1"/>
  <c r="C67" i="1"/>
  <c r="B67" i="1"/>
  <c r="L66" i="1"/>
  <c r="K66" i="1"/>
  <c r="H66" i="1"/>
  <c r="G66" i="1"/>
  <c r="F66" i="1"/>
  <c r="D66" i="1"/>
  <c r="C66" i="1"/>
  <c r="B66" i="1"/>
  <c r="J66" i="1" s="1"/>
  <c r="C61" i="1"/>
  <c r="H59" i="1"/>
  <c r="D59" i="1"/>
  <c r="C59" i="1"/>
  <c r="J56" i="1"/>
  <c r="F56" i="1"/>
  <c r="F61" i="1" s="1"/>
  <c r="D56" i="1"/>
  <c r="D61" i="1" s="1"/>
  <c r="C56" i="1"/>
  <c r="B56" i="1"/>
  <c r="B61" i="1" s="1"/>
  <c r="L55" i="1"/>
  <c r="K55" i="1"/>
  <c r="H55" i="1"/>
  <c r="H60" i="1" s="1"/>
  <c r="G55" i="1"/>
  <c r="G59" i="1" s="1"/>
  <c r="F55" i="1"/>
  <c r="F60" i="1" s="1"/>
  <c r="D55" i="1"/>
  <c r="D60" i="1" s="1"/>
  <c r="C55" i="1"/>
  <c r="C60" i="1" s="1"/>
  <c r="B55" i="1"/>
  <c r="B59" i="1" s="1"/>
  <c r="L54" i="1"/>
  <c r="H54" i="1"/>
  <c r="G54" i="1"/>
  <c r="F54" i="1"/>
  <c r="D54" i="1"/>
  <c r="C54" i="1"/>
  <c r="K54" i="1" s="1"/>
  <c r="B54" i="1"/>
  <c r="J54" i="1" s="1"/>
  <c r="J53" i="1"/>
  <c r="H53" i="1"/>
  <c r="G53" i="1"/>
  <c r="F53" i="1"/>
  <c r="D53" i="1"/>
  <c r="L53" i="1" s="1"/>
  <c r="C53" i="1"/>
  <c r="K53" i="1" s="1"/>
  <c r="B53" i="1"/>
  <c r="K52" i="1"/>
  <c r="J52" i="1"/>
  <c r="H52" i="1"/>
  <c r="G52" i="1"/>
  <c r="F52" i="1"/>
  <c r="D52" i="1"/>
  <c r="L52" i="1" s="1"/>
  <c r="C52" i="1"/>
  <c r="B52" i="1"/>
  <c r="L51" i="1"/>
  <c r="K51" i="1"/>
  <c r="H51" i="1"/>
  <c r="G51" i="1"/>
  <c r="F51" i="1"/>
  <c r="D51" i="1"/>
  <c r="C51" i="1"/>
  <c r="B51" i="1"/>
  <c r="J51" i="1" s="1"/>
  <c r="L50" i="1"/>
  <c r="H50" i="1"/>
  <c r="G50" i="1"/>
  <c r="F50" i="1"/>
  <c r="D50" i="1"/>
  <c r="C50" i="1"/>
  <c r="K50" i="1" s="1"/>
  <c r="B50" i="1"/>
  <c r="J50" i="1" s="1"/>
  <c r="F38" i="1"/>
  <c r="D38" i="1"/>
  <c r="C38" i="1"/>
  <c r="B38" i="1"/>
  <c r="H37" i="1"/>
  <c r="G37" i="1"/>
  <c r="F37" i="1"/>
  <c r="D37" i="1"/>
  <c r="C37" i="1"/>
  <c r="B37" i="1"/>
  <c r="H36" i="1"/>
  <c r="G36" i="1"/>
  <c r="F36" i="1"/>
  <c r="D36" i="1"/>
  <c r="C36" i="1"/>
  <c r="B36" i="1"/>
  <c r="H33" i="1"/>
  <c r="H38" i="1" s="1"/>
  <c r="G33" i="1"/>
  <c r="G72" i="1" s="1"/>
  <c r="G77" i="1" s="1"/>
  <c r="F33" i="1"/>
  <c r="F72" i="1" s="1"/>
  <c r="G22" i="1"/>
  <c r="F22" i="1"/>
  <c r="D22" i="1"/>
  <c r="C22" i="1"/>
  <c r="B22" i="1"/>
  <c r="H21" i="1"/>
  <c r="G21" i="1"/>
  <c r="F21" i="1"/>
  <c r="D21" i="1"/>
  <c r="C21" i="1"/>
  <c r="B21" i="1"/>
  <c r="H20" i="1"/>
  <c r="G20" i="1"/>
  <c r="F20" i="1"/>
  <c r="D20" i="1"/>
  <c r="C20" i="1"/>
  <c r="B20" i="1"/>
  <c r="H17" i="1"/>
  <c r="H56" i="1" s="1"/>
  <c r="H61" i="1" s="1"/>
  <c r="G17" i="1"/>
  <c r="G56" i="1" s="1"/>
  <c r="F17" i="1"/>
  <c r="K50" i="2" l="1"/>
  <c r="L42" i="2"/>
  <c r="G61" i="1"/>
  <c r="K56" i="1"/>
  <c r="J40" i="2"/>
  <c r="J47" i="2"/>
  <c r="F77" i="1"/>
  <c r="J72" i="1"/>
  <c r="K72" i="1"/>
  <c r="D76" i="1"/>
  <c r="G60" i="1"/>
  <c r="C77" i="1"/>
  <c r="H47" i="2"/>
  <c r="L47" i="2" s="1"/>
  <c r="G48" i="2"/>
  <c r="K48" i="2" s="1"/>
  <c r="F49" i="2"/>
  <c r="J49" i="2" s="1"/>
  <c r="H22" i="1"/>
  <c r="G38" i="1"/>
  <c r="L56" i="1"/>
  <c r="F59" i="1"/>
  <c r="L71" i="1"/>
  <c r="D77" i="1"/>
  <c r="G38" i="2"/>
  <c r="K38" i="2" s="1"/>
  <c r="F39" i="2"/>
  <c r="J39" i="2" s="1"/>
  <c r="H41" i="2"/>
  <c r="L41" i="2" s="1"/>
  <c r="G42" i="2"/>
  <c r="K42" i="2" s="1"/>
  <c r="F43" i="2"/>
  <c r="J43" i="2" s="1"/>
  <c r="H48" i="2"/>
  <c r="L48" i="2" s="1"/>
  <c r="G49" i="2"/>
  <c r="K49" i="2" s="1"/>
  <c r="F50" i="2"/>
  <c r="J50" i="2" s="1"/>
  <c r="H52" i="2"/>
  <c r="L52" i="2" s="1"/>
  <c r="B60" i="1"/>
  <c r="F76" i="1"/>
  <c r="H51" i="2"/>
  <c r="L51" i="2" s="1"/>
  <c r="G52" i="2"/>
  <c r="K52" i="2" s="1"/>
  <c r="J55" i="1"/>
  <c r="H38" i="2"/>
  <c r="L38" i="2" s="1"/>
  <c r="G39" i="2"/>
  <c r="K39" i="2" s="1"/>
  <c r="F40" i="2"/>
  <c r="H42" i="2"/>
  <c r="F47" i="2"/>
  <c r="H49" i="2"/>
  <c r="L49" i="2" s="1"/>
  <c r="G50" i="2"/>
</calcChain>
</file>

<file path=xl/sharedStrings.xml><?xml version="1.0" encoding="utf-8"?>
<sst xmlns="http://schemas.openxmlformats.org/spreadsheetml/2006/main" count="497" uniqueCount="118">
  <si>
    <r>
      <t xml:space="preserve">Table C: </t>
    </r>
    <r>
      <rPr>
        <sz val="16"/>
        <rFont val="Arial"/>
        <family val="2"/>
      </rPr>
      <t>Reported casualties in Scotland, England &amp; Wales by severity</t>
    </r>
  </si>
  <si>
    <t>Number of casualties  :  All ages and child casualties</t>
  </si>
  <si>
    <t>Scotland</t>
  </si>
  <si>
    <t xml:space="preserve">           England &amp; Wales</t>
  </si>
  <si>
    <t>All</t>
  </si>
  <si>
    <t>Killed</t>
  </si>
  <si>
    <t>Serious</t>
  </si>
  <si>
    <t>severities</t>
  </si>
  <si>
    <t>1.  All Ages</t>
  </si>
  <si>
    <t>(a)  Numbers</t>
  </si>
  <si>
    <t>2004-08 ave</t>
  </si>
  <si>
    <t>2012-2016 ave</t>
  </si>
  <si>
    <t>(b)  Per cent changes:</t>
  </si>
  <si>
    <t>2016 on 2015</t>
  </si>
  <si>
    <t>2016 on 2004-08 ave.</t>
  </si>
  <si>
    <t>2012-16 ave. on 04-08 ave</t>
  </si>
  <si>
    <r>
      <t>2. Reported child casualties</t>
    </r>
    <r>
      <rPr>
        <b/>
        <vertAlign val="superscript"/>
        <sz val="16"/>
        <rFont val="Arial"/>
        <family val="2"/>
      </rPr>
      <t>1</t>
    </r>
  </si>
  <si>
    <r>
      <t xml:space="preserve">Table D: </t>
    </r>
    <r>
      <rPr>
        <sz val="16"/>
        <rFont val="Arial"/>
        <family val="2"/>
      </rPr>
      <t>Reported casualties in Scotland, England &amp; Wales by severity</t>
    </r>
  </si>
  <si>
    <t>Rates per 1,000 population  :  All ages and child casualties</t>
  </si>
  <si>
    <t>England &amp; Wales</t>
  </si>
  <si>
    <t>Scotland % of England &amp; Wales</t>
  </si>
  <si>
    <t>percentages</t>
  </si>
  <si>
    <t>(a)  Rates per 1,000 population</t>
  </si>
  <si>
    <r>
      <t>1</t>
    </r>
    <r>
      <rPr>
        <sz val="10"/>
        <rFont val="Arial"/>
        <family val="2"/>
      </rPr>
      <t xml:space="preserve"> Child 0-15 years</t>
    </r>
  </si>
  <si>
    <t>Mid year population estimates</t>
  </si>
  <si>
    <t xml:space="preserve">              Scotland</t>
  </si>
  <si>
    <t xml:space="preserve">         England &amp; Wales</t>
  </si>
  <si>
    <t>Child</t>
  </si>
  <si>
    <t>Total</t>
  </si>
  <si>
    <t>2004-08 average</t>
  </si>
  <si>
    <t>Per cent changes:</t>
  </si>
  <si>
    <r>
      <t xml:space="preserve">Table E: </t>
    </r>
    <r>
      <rPr>
        <sz val="16"/>
        <rFont val="Arial"/>
        <family val="2"/>
      </rPr>
      <t>Reported casualties in Scotland, England &amp; Wales by mode of transport and severity, 2016</t>
    </r>
  </si>
  <si>
    <t>1. All ages</t>
  </si>
  <si>
    <t>Pedestrian</t>
  </si>
  <si>
    <t>Pedal cycle</t>
  </si>
  <si>
    <t>Car</t>
  </si>
  <si>
    <t>Bus/coach</t>
  </si>
  <si>
    <t>Other</t>
  </si>
  <si>
    <r>
      <t>2. Child casualties</t>
    </r>
    <r>
      <rPr>
        <b/>
        <vertAlign val="superscript"/>
        <sz val="16"/>
        <rFont val="Arial"/>
        <family val="2"/>
      </rPr>
      <t>1</t>
    </r>
  </si>
  <si>
    <r>
      <t xml:space="preserve">Table F: </t>
    </r>
    <r>
      <rPr>
        <sz val="16"/>
        <rFont val="Arial"/>
        <family val="2"/>
      </rPr>
      <t>Reported casualties in Scotland, England &amp; Wales by mode of transport and severity, 2015</t>
    </r>
  </si>
  <si>
    <t>Rate per 1,000 population :  All ages and child casualties</t>
  </si>
  <si>
    <t>population estimates 2016</t>
  </si>
  <si>
    <t>GB</t>
  </si>
  <si>
    <t>NB:change</t>
  </si>
  <si>
    <t>formulae</t>
  </si>
  <si>
    <r>
      <t xml:space="preserve">Table G: </t>
    </r>
    <r>
      <rPr>
        <sz val="16"/>
        <rFont val="Arial"/>
        <family val="2"/>
      </rPr>
      <t>Fatality rates per capita, for (a) All road users 2015 and 2016 provisional;</t>
    </r>
  </si>
  <si>
    <r>
      <t xml:space="preserve">ranked by respective rates: International Comparisons </t>
    </r>
    <r>
      <rPr>
        <vertAlign val="superscript"/>
        <sz val="16"/>
        <rFont val="Arial"/>
        <family val="2"/>
      </rPr>
      <t>1,2</t>
    </r>
  </si>
  <si>
    <t>(a) All road users 2016 (Provisional)</t>
  </si>
  <si>
    <t>(b) All road users 2015</t>
  </si>
  <si>
    <t>Per million population</t>
  </si>
  <si>
    <r>
      <t>Numbers           killed</t>
    </r>
    <r>
      <rPr>
        <vertAlign val="superscript"/>
        <sz val="12"/>
        <rFont val="Arial"/>
        <family val="2"/>
      </rPr>
      <t xml:space="preserve"> </t>
    </r>
  </si>
  <si>
    <t>Rate</t>
  </si>
  <si>
    <t>Index</t>
  </si>
  <si>
    <t>Norway</t>
  </si>
  <si>
    <t>Switzerland</t>
  </si>
  <si>
    <t>Malta</t>
  </si>
  <si>
    <t>England</t>
  </si>
  <si>
    <t>Sweden</t>
  </si>
  <si>
    <t>Great Britain</t>
  </si>
  <si>
    <t>United Kingdom</t>
  </si>
  <si>
    <t>Wales</t>
  </si>
  <si>
    <t>Northern Ireland</t>
  </si>
  <si>
    <t>Denmark</t>
  </si>
  <si>
    <t>Japan</t>
  </si>
  <si>
    <t>Netherlands</t>
  </si>
  <si>
    <t>Irish Republic</t>
  </si>
  <si>
    <t>Spain</t>
  </si>
  <si>
    <t>Germany</t>
  </si>
  <si>
    <t>Israel</t>
  </si>
  <si>
    <t>Slovakia</t>
  </si>
  <si>
    <t>Finland</t>
  </si>
  <si>
    <t>Austria</t>
  </si>
  <si>
    <t>Iceland</t>
  </si>
  <si>
    <t>Australia</t>
  </si>
  <si>
    <t>France</t>
  </si>
  <si>
    <t>Estonia</t>
  </si>
  <si>
    <t>Canada</t>
  </si>
  <si>
    <t>Italy</t>
  </si>
  <si>
    <t>Cyprus</t>
  </si>
  <si>
    <t>Portugal</t>
  </si>
  <si>
    <t>Luxembourg</t>
  </si>
  <si>
    <t>Slovenia</t>
  </si>
  <si>
    <t>Belgium</t>
  </si>
  <si>
    <t>Czech Republic</t>
  </si>
  <si>
    <t>Hungary</t>
  </si>
  <si>
    <t>Lithuania</t>
  </si>
  <si>
    <t>New Zealand</t>
  </si>
  <si>
    <t>Croatia</t>
  </si>
  <si>
    <t>Greece</t>
  </si>
  <si>
    <t>Poland</t>
  </si>
  <si>
    <t>Latvia</t>
  </si>
  <si>
    <t>Romania</t>
  </si>
  <si>
    <t>Republic of Korea</t>
  </si>
  <si>
    <t>Bulgaria</t>
  </si>
  <si>
    <t>..</t>
  </si>
  <si>
    <t>United States of America</t>
  </si>
  <si>
    <t>1 In accordance with the commonly agreed international definition, most countries define a fatality as one being due to a road accident where death occurs within 30 days of the accident. The official road accident statistics of some countries however, limit the fatalities to those occurring within shorter periods after the accident. Numbers of deaths and death rates in the above table have been adjusted according to the factors used by the Economic Commission for Europe and the International Transport Forum (ITF) (formerly known as ECMT) to represent standardised 30-day deaths:  Italy (7 days) +8%; France (6 days) +5.7%;  Portugal (1 day) +14%; Republic of Korea (3 days) +15%.</t>
  </si>
  <si>
    <t xml:space="preserve">2 Source: International Road Traffic and Accident Database (OECD), ETSC, EUROSTAT and CARE (EU road accidents database).   </t>
  </si>
  <si>
    <r>
      <t xml:space="preserve">Table G: </t>
    </r>
    <r>
      <rPr>
        <sz val="16"/>
        <rFont val="Arial"/>
        <family val="2"/>
      </rPr>
      <t>Fatality rates per capita, for (c) Pedestrians and (d) Car users - 2015;</t>
    </r>
  </si>
  <si>
    <t>(c) Pedestrians</t>
  </si>
  <si>
    <t xml:space="preserve">(d) Car users </t>
  </si>
  <si>
    <t>Per million</t>
  </si>
  <si>
    <t xml:space="preserve">     population</t>
  </si>
  <si>
    <t>population</t>
  </si>
  <si>
    <r>
      <t>Numbers killed</t>
    </r>
    <r>
      <rPr>
        <vertAlign val="superscript"/>
        <sz val="12"/>
        <rFont val="Arial"/>
        <family val="2"/>
      </rPr>
      <t xml:space="preserve"> </t>
    </r>
  </si>
  <si>
    <t xml:space="preserve">Great Britain </t>
  </si>
  <si>
    <t>Ireland</t>
  </si>
  <si>
    <t>Korea</t>
  </si>
  <si>
    <t>United States</t>
  </si>
  <si>
    <t>Chile</t>
  </si>
  <si>
    <r>
      <t>Table H: Road accident f</t>
    </r>
    <r>
      <rPr>
        <sz val="15"/>
        <rFont val="Arial"/>
        <family val="2"/>
      </rPr>
      <t>atality rates per capita, by age group, ranked by respective rates - 2015;</t>
    </r>
  </si>
  <si>
    <t xml:space="preserve"> </t>
  </si>
  <si>
    <t xml:space="preserve">Per million </t>
  </si>
  <si>
    <t>(a) 0-14 years</t>
  </si>
  <si>
    <t>pop</t>
  </si>
  <si>
    <t>(b) 15-24 years</t>
  </si>
  <si>
    <t>(d) 65+ years</t>
  </si>
  <si>
    <t>(c) 25-64 years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</si>
</sst>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0_-;\-* #,##0_-;_-* &quot;-&quot;_-;_-@_-"/>
    <numFmt numFmtId="43" formatCode="_-* #,##0.00_-;\-* #,##0.00_-;_-* &quot;-&quot;??_-;_-@_-"/>
    <numFmt numFmtId="164" formatCode="0.0"/>
    <numFmt numFmtId="165" formatCode="_-* #,##0_-;\-* #,##0_-;_-* &quot;-&quot;??_-;_-@_-"/>
    <numFmt numFmtId="166" formatCode="#,###.00"/>
    <numFmt numFmtId="167" formatCode="#,##0_ ;\-#,##0\ "/>
    <numFmt numFmtId="168" formatCode="#,##0_);\(#,##0\)"/>
    <numFmt numFmtId="169" formatCode="General_)"/>
    <numFmt numFmtId="170" formatCode="0.0_)"/>
    <numFmt numFmtId="171" formatCode="0_)"/>
  </numFmts>
  <fonts count="40">
    <font>
      <sz val="10"/>
      <name val="Arial"/>
      <family val="2"/>
    </font>
    <font>
      <sz val="10"/>
      <color theme="1"/>
      <name val="Arial"/>
      <family val="2"/>
    </font>
    <font>
      <sz val="10"/>
      <color rgb="FFFF0000"/>
      <name val="Arial"/>
      <family val="2"/>
    </font>
    <font>
      <sz val="10"/>
      <name val="Arial"/>
      <family val="2"/>
    </font>
    <font>
      <b/>
      <sz val="16"/>
      <name val="Arial"/>
      <family val="2"/>
    </font>
    <font>
      <sz val="16"/>
      <name val="Arial"/>
      <family val="2"/>
    </font>
    <font>
      <b/>
      <i/>
      <sz val="10"/>
      <name val="Arial"/>
      <family val="2"/>
    </font>
    <font>
      <b/>
      <sz val="12"/>
      <name val="Arial"/>
      <family val="2"/>
    </font>
    <font>
      <sz val="12"/>
      <name val="Arial"/>
      <family val="2"/>
    </font>
    <font>
      <b/>
      <sz val="11"/>
      <name val="Arial"/>
      <family val="2"/>
    </font>
    <font>
      <sz val="11"/>
      <name val="Arial"/>
      <family val="2"/>
    </font>
    <font>
      <b/>
      <sz val="10"/>
      <name val="Arial"/>
      <family val="2"/>
    </font>
    <font>
      <b/>
      <sz val="12"/>
      <color indexed="12"/>
      <name val="Arial"/>
      <family val="2"/>
    </font>
    <font>
      <sz val="12"/>
      <color indexed="12"/>
      <name val="Arial"/>
      <family val="2"/>
    </font>
    <font>
      <b/>
      <vertAlign val="superscript"/>
      <sz val="16"/>
      <name val="Arial"/>
      <family val="2"/>
    </font>
    <font>
      <i/>
      <sz val="9"/>
      <name val="Arial"/>
      <family val="2"/>
    </font>
    <font>
      <sz val="12"/>
      <color indexed="10"/>
      <name val="Arial"/>
      <family val="2"/>
    </font>
    <font>
      <vertAlign val="superscript"/>
      <sz val="10"/>
      <name val="Arial"/>
      <family val="2"/>
    </font>
    <font>
      <sz val="8"/>
      <name val="Arial"/>
      <family val="2"/>
    </font>
    <font>
      <sz val="10"/>
      <color indexed="12"/>
      <name val="Arial"/>
      <family val="2"/>
    </font>
    <font>
      <sz val="14"/>
      <name val="Arial"/>
      <family val="2"/>
    </font>
    <font>
      <b/>
      <sz val="14"/>
      <name val="Arial"/>
      <family val="2"/>
    </font>
    <font>
      <sz val="10"/>
      <color indexed="10"/>
      <name val="Arial"/>
      <family val="2"/>
    </font>
    <font>
      <sz val="12"/>
      <name val="Arial MT"/>
    </font>
    <font>
      <vertAlign val="superscript"/>
      <sz val="16"/>
      <name val="Arial"/>
      <family val="2"/>
    </font>
    <font>
      <vertAlign val="superscript"/>
      <sz val="12"/>
      <name val="Arial"/>
      <family val="2"/>
    </font>
    <font>
      <b/>
      <vertAlign val="superscript"/>
      <sz val="14"/>
      <name val="Arial"/>
      <family val="2"/>
    </font>
    <font>
      <vertAlign val="superscript"/>
      <sz val="14"/>
      <name val="Arial"/>
      <family val="2"/>
    </font>
    <font>
      <b/>
      <vertAlign val="superscript"/>
      <sz val="12"/>
      <name val="Arial"/>
      <family val="2"/>
    </font>
    <font>
      <sz val="10"/>
      <color indexed="8"/>
      <name val="Arial"/>
      <family val="2"/>
    </font>
    <font>
      <i/>
      <sz val="12"/>
      <name val="Arial"/>
      <family val="2"/>
    </font>
    <font>
      <b/>
      <sz val="10"/>
      <color indexed="8"/>
      <name val="Arial"/>
      <family val="2"/>
    </font>
    <font>
      <b/>
      <i/>
      <sz val="12"/>
      <name val="Arial"/>
      <family val="2"/>
    </font>
    <font>
      <sz val="7"/>
      <name val="Arial"/>
      <family val="2"/>
    </font>
    <font>
      <b/>
      <sz val="15"/>
      <name val="Arial"/>
      <family val="2"/>
    </font>
    <font>
      <sz val="15"/>
      <name val="Arial"/>
      <family val="2"/>
    </font>
    <font>
      <sz val="9"/>
      <name val="Arial"/>
      <family val="2"/>
    </font>
    <font>
      <u/>
      <sz val="10"/>
      <color rgb="FF800080"/>
      <name val="Arial"/>
      <family val="2"/>
    </font>
    <font>
      <u/>
      <sz val="10"/>
      <color rgb="FF000000"/>
      <name val="Arial"/>
      <family val="2"/>
    </font>
    <font>
      <u/>
      <sz val="10"/>
      <color rgb="FF0000FF"/>
      <name val="Arial"/>
      <family val="2"/>
    </font>
  </fonts>
  <fills count="15">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s>
  <borders count="10">
    <border>
      <left/>
      <right/>
      <top/>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right/>
      <top style="medium">
        <color indexed="64"/>
      </top>
      <bottom style="thin">
        <color indexed="64"/>
      </bottom>
      <diagonal/>
    </border>
    <border>
      <left/>
      <right/>
      <top/>
      <bottom style="thin">
        <color indexed="64"/>
      </bottom>
      <diagonal/>
    </border>
    <border>
      <left/>
      <right/>
      <top style="medium">
        <color indexed="8"/>
      </top>
      <bottom/>
      <diagonal/>
    </border>
    <border>
      <left/>
      <right/>
      <top style="medium">
        <color indexed="64"/>
      </top>
      <bottom/>
      <diagonal/>
    </border>
    <border>
      <left/>
      <right/>
      <top/>
      <bottom style="medium">
        <color indexed="8"/>
      </bottom>
      <diagonal/>
    </border>
    <border>
      <left/>
      <right/>
      <top/>
      <bottom style="medium">
        <color auto="1"/>
      </bottom>
      <diagonal/>
    </border>
    <border>
      <left/>
      <right/>
      <top/>
      <bottom style="thick">
        <color indexed="64"/>
      </bottom>
      <diagonal/>
    </border>
  </borders>
  <cellStyleXfs count="114">
    <xf numFmtId="0" fontId="0" fillId="0" borderId="0">
      <alignment vertical="top"/>
    </xf>
    <xf numFmtId="43" fontId="3" fillId="0" borderId="0" applyFont="0" applyFill="0" applyBorder="0" applyAlignment="0" applyProtection="0"/>
    <xf numFmtId="0" fontId="3" fillId="0" borderId="0"/>
    <xf numFmtId="0" fontId="18" fillId="0" borderId="0"/>
    <xf numFmtId="169" fontId="23" fillId="0" borderId="0"/>
    <xf numFmtId="3" fontId="18" fillId="0" borderId="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1" fillId="0" borderId="0"/>
    <xf numFmtId="0" fontId="1" fillId="0" borderId="0"/>
    <xf numFmtId="0" fontId="1" fillId="0" borderId="0"/>
    <xf numFmtId="0" fontId="3"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cellStyleXfs>
  <cellXfs count="290">
    <xf numFmtId="0" fontId="0" fillId="0" borderId="0" xfId="0">
      <alignment vertical="top"/>
    </xf>
    <xf numFmtId="0" fontId="4" fillId="0" borderId="0" xfId="0" applyFont="1" applyAlignment="1"/>
    <xf numFmtId="0" fontId="5" fillId="0" borderId="0" xfId="0" applyFont="1" applyAlignment="1"/>
    <xf numFmtId="0" fontId="3" fillId="0" borderId="0" xfId="0" applyFont="1" applyAlignment="1"/>
    <xf numFmtId="0" fontId="6" fillId="0" borderId="0" xfId="0" applyFont="1" applyBorder="1" applyAlignment="1"/>
    <xf numFmtId="0" fontId="3" fillId="0" borderId="0" xfId="0" applyFont="1" applyBorder="1" applyAlignment="1"/>
    <xf numFmtId="0" fontId="7" fillId="0" borderId="0" xfId="0" applyFont="1" applyBorder="1" applyAlignment="1">
      <alignment horizontal="right"/>
    </xf>
    <xf numFmtId="0" fontId="7" fillId="0" borderId="2" xfId="0" applyFont="1" applyBorder="1" applyAlignment="1"/>
    <xf numFmtId="0" fontId="3" fillId="0" borderId="2" xfId="0" applyFont="1" applyBorder="1" applyAlignment="1"/>
    <xf numFmtId="0" fontId="8" fillId="0" borderId="0" xfId="0" applyFont="1" applyBorder="1" applyAlignment="1"/>
    <xf numFmtId="0" fontId="7" fillId="0" borderId="3" xfId="0" applyFont="1" applyBorder="1" applyAlignment="1">
      <alignment horizontal="center"/>
    </xf>
    <xf numFmtId="0" fontId="7" fillId="0" borderId="3" xfId="0" applyFont="1" applyBorder="1" applyAlignment="1"/>
    <xf numFmtId="0" fontId="7" fillId="0" borderId="0" xfId="0" applyFont="1" applyBorder="1" applyAlignment="1">
      <alignment horizontal="center"/>
    </xf>
    <xf numFmtId="0" fontId="9" fillId="0" borderId="0" xfId="0" applyFont="1" applyBorder="1" applyAlignment="1">
      <alignment horizontal="right"/>
    </xf>
    <xf numFmtId="0" fontId="9" fillId="0" borderId="0" xfId="0" applyFont="1" applyBorder="1" applyAlignment="1">
      <alignment horizontal="center"/>
    </xf>
    <xf numFmtId="0" fontId="10" fillId="0" borderId="0" xfId="0" applyFont="1" applyBorder="1" applyAlignment="1">
      <alignment horizontal="right"/>
    </xf>
    <xf numFmtId="0" fontId="10" fillId="0" borderId="0" xfId="0" applyFont="1" applyBorder="1" applyAlignment="1"/>
    <xf numFmtId="164" fontId="6" fillId="0" borderId="0" xfId="0" applyNumberFormat="1" applyFont="1" applyBorder="1" applyAlignment="1"/>
    <xf numFmtId="164" fontId="8" fillId="0" borderId="0" xfId="0" applyNumberFormat="1" applyFont="1" applyBorder="1" applyAlignment="1"/>
    <xf numFmtId="0" fontId="8" fillId="0" borderId="2" xfId="0" applyFont="1" applyBorder="1" applyAlignment="1"/>
    <xf numFmtId="0" fontId="9" fillId="0" borderId="2" xfId="0" applyFont="1" applyBorder="1" applyAlignment="1">
      <alignment horizontal="right"/>
    </xf>
    <xf numFmtId="0" fontId="4" fillId="0" borderId="0" xfId="0" applyFont="1" applyBorder="1" applyAlignment="1"/>
    <xf numFmtId="0" fontId="8" fillId="0" borderId="0" xfId="0" applyFont="1" applyBorder="1" applyAlignment="1">
      <alignment horizontal="right"/>
    </xf>
    <xf numFmtId="0" fontId="11" fillId="0" borderId="0" xfId="0" applyFont="1" applyBorder="1" applyAlignment="1"/>
    <xf numFmtId="0" fontId="11" fillId="0" borderId="0" xfId="0" applyFont="1" applyBorder="1" applyAlignment="1">
      <alignment horizontal="center"/>
    </xf>
    <xf numFmtId="0" fontId="7" fillId="0" borderId="0" xfId="0" applyFont="1" applyAlignment="1"/>
    <xf numFmtId="0" fontId="8" fillId="0" borderId="0" xfId="0" applyFont="1" applyAlignment="1"/>
    <xf numFmtId="0" fontId="7" fillId="0" borderId="0" xfId="0" applyFont="1" applyAlignment="1">
      <alignment horizontal="right"/>
    </xf>
    <xf numFmtId="3" fontId="7" fillId="0" borderId="0" xfId="0" applyNumberFormat="1" applyFont="1" applyAlignment="1"/>
    <xf numFmtId="0" fontId="11" fillId="0" borderId="0" xfId="0" applyFont="1" applyAlignment="1"/>
    <xf numFmtId="3" fontId="7" fillId="0" borderId="0" xfId="1" applyNumberFormat="1" applyFont="1"/>
    <xf numFmtId="0" fontId="7" fillId="0" borderId="0" xfId="0" applyFont="1" applyBorder="1" applyAlignment="1"/>
    <xf numFmtId="3" fontId="11" fillId="0" borderId="0" xfId="0" applyNumberFormat="1" applyFont="1" applyBorder="1" applyAlignment="1"/>
    <xf numFmtId="0" fontId="8" fillId="0" borderId="0" xfId="0" applyFont="1" applyAlignment="1">
      <alignment horizontal="right"/>
    </xf>
    <xf numFmtId="3" fontId="8" fillId="0" borderId="0" xfId="1" applyNumberFormat="1" applyFont="1"/>
    <xf numFmtId="3" fontId="8" fillId="0" borderId="0" xfId="1" applyNumberFormat="1" applyFont="1" applyFill="1"/>
    <xf numFmtId="3" fontId="8" fillId="0" borderId="0" xfId="0" applyNumberFormat="1" applyFont="1" applyFill="1" applyAlignment="1"/>
    <xf numFmtId="3" fontId="12" fillId="0" borderId="0" xfId="1" applyNumberFormat="1" applyFont="1"/>
    <xf numFmtId="3" fontId="12" fillId="0" borderId="0" xfId="1" applyNumberFormat="1" applyFont="1" applyFill="1"/>
    <xf numFmtId="164" fontId="7" fillId="0" borderId="0" xfId="0" applyNumberFormat="1" applyFont="1" applyBorder="1" applyAlignment="1"/>
    <xf numFmtId="0" fontId="3" fillId="0" borderId="0" xfId="0" applyFont="1" applyFill="1" applyAlignment="1"/>
    <xf numFmtId="0" fontId="7" fillId="0" borderId="0" xfId="0" applyFont="1" applyAlignment="1">
      <alignment horizontal="left"/>
    </xf>
    <xf numFmtId="0" fontId="8" fillId="0" borderId="0" xfId="0" applyFont="1" applyFill="1" applyAlignment="1"/>
    <xf numFmtId="164" fontId="13" fillId="0" borderId="0" xfId="0" applyNumberFormat="1" applyFont="1" applyAlignment="1"/>
    <xf numFmtId="1" fontId="8" fillId="0" borderId="0" xfId="0" applyNumberFormat="1" applyFont="1" applyBorder="1" applyAlignment="1"/>
    <xf numFmtId="1" fontId="8" fillId="0" borderId="0" xfId="0" applyNumberFormat="1" applyFont="1" applyAlignment="1">
      <alignment horizontal="right"/>
    </xf>
    <xf numFmtId="1" fontId="8" fillId="0" borderId="2" xfId="0" applyNumberFormat="1" applyFont="1" applyBorder="1" applyAlignment="1">
      <alignment horizontal="right"/>
    </xf>
    <xf numFmtId="164" fontId="13" fillId="0" borderId="2" xfId="0" applyNumberFormat="1" applyFont="1" applyBorder="1" applyAlignment="1"/>
    <xf numFmtId="1" fontId="8" fillId="0" borderId="0" xfId="0" applyNumberFormat="1" applyFont="1" applyAlignment="1"/>
    <xf numFmtId="1" fontId="8" fillId="0" borderId="0" xfId="0" applyNumberFormat="1" applyFont="1" applyFill="1" applyAlignment="1"/>
    <xf numFmtId="3" fontId="7" fillId="0" borderId="0" xfId="1" applyNumberFormat="1" applyFont="1" applyFill="1"/>
    <xf numFmtId="3" fontId="8" fillId="0" borderId="0" xfId="0" applyNumberFormat="1" applyFont="1" applyFill="1" applyAlignment="1" applyProtection="1"/>
    <xf numFmtId="165" fontId="11" fillId="0" borderId="0" xfId="0" applyNumberFormat="1" applyFont="1" applyBorder="1" applyAlignment="1"/>
    <xf numFmtId="0" fontId="4" fillId="0" borderId="2" xfId="0" applyFont="1" applyBorder="1" applyAlignment="1"/>
    <xf numFmtId="0" fontId="5" fillId="0" borderId="2" xfId="0" applyFont="1" applyBorder="1" applyAlignment="1"/>
    <xf numFmtId="0" fontId="5" fillId="0" borderId="0" xfId="0" applyFont="1" applyBorder="1" applyAlignment="1"/>
    <xf numFmtId="0" fontId="7" fillId="0" borderId="4" xfId="0" applyFont="1" applyBorder="1" applyAlignment="1">
      <alignment horizontal="centerContinuous"/>
    </xf>
    <xf numFmtId="0" fontId="7" fillId="0" borderId="3" xfId="0" applyFont="1" applyBorder="1" applyAlignment="1">
      <alignment horizontal="centerContinuous"/>
    </xf>
    <xf numFmtId="0" fontId="3" fillId="0" borderId="4" xfId="0" applyFont="1" applyBorder="1" applyAlignment="1"/>
    <xf numFmtId="0" fontId="7" fillId="0" borderId="4" xfId="0" applyFont="1" applyBorder="1" applyAlignment="1"/>
    <xf numFmtId="0" fontId="7" fillId="0" borderId="4" xfId="0" applyFont="1" applyBorder="1" applyAlignment="1">
      <alignment horizontal="right"/>
    </xf>
    <xf numFmtId="0" fontId="7" fillId="0" borderId="2" xfId="0" applyFont="1" applyBorder="1" applyAlignment="1">
      <alignment horizontal="right"/>
    </xf>
    <xf numFmtId="0" fontId="8" fillId="0" borderId="2" xfId="0" applyFont="1" applyBorder="1" applyAlignment="1">
      <alignment horizontal="right"/>
    </xf>
    <xf numFmtId="0" fontId="15" fillId="0" borderId="0" xfId="0" applyFont="1" applyAlignment="1">
      <alignment horizontal="right"/>
    </xf>
    <xf numFmtId="166" fontId="12" fillId="0" borderId="0" xfId="0" applyNumberFormat="1" applyFont="1" applyFill="1" applyAlignment="1"/>
    <xf numFmtId="2" fontId="12" fillId="0" borderId="0" xfId="0" applyNumberFormat="1" applyFont="1" applyFill="1" applyAlignment="1"/>
    <xf numFmtId="1" fontId="12" fillId="0" borderId="0" xfId="1" applyNumberFormat="1" applyFont="1"/>
    <xf numFmtId="166" fontId="13" fillId="0" borderId="0" xfId="0" applyNumberFormat="1" applyFont="1" applyFill="1" applyAlignment="1"/>
    <xf numFmtId="1" fontId="13" fillId="0" borderId="0" xfId="1" applyNumberFormat="1" applyFont="1"/>
    <xf numFmtId="1" fontId="3" fillId="0" borderId="0" xfId="0" applyNumberFormat="1" applyFont="1" applyAlignment="1"/>
    <xf numFmtId="1" fontId="8" fillId="0" borderId="2" xfId="0" applyNumberFormat="1" applyFont="1" applyBorder="1" applyAlignment="1"/>
    <xf numFmtId="1" fontId="4" fillId="0" borderId="0" xfId="0" applyNumberFormat="1" applyFont="1" applyAlignment="1">
      <alignment horizontal="left"/>
    </xf>
    <xf numFmtId="1" fontId="15" fillId="0" borderId="0" xfId="0" applyNumberFormat="1" applyFont="1" applyAlignment="1">
      <alignment horizontal="right"/>
    </xf>
    <xf numFmtId="0" fontId="16" fillId="0" borderId="0" xfId="0" applyFont="1" applyAlignment="1"/>
    <xf numFmtId="0" fontId="12" fillId="0" borderId="0" xfId="0" applyFont="1" applyAlignment="1"/>
    <xf numFmtId="0" fontId="13" fillId="0" borderId="0" xfId="0" applyFont="1" applyAlignment="1"/>
    <xf numFmtId="3" fontId="8" fillId="0" borderId="0" xfId="0" applyNumberFormat="1" applyFont="1" applyAlignment="1"/>
    <xf numFmtId="3" fontId="8" fillId="0" borderId="2" xfId="0" applyNumberFormat="1" applyFont="1" applyBorder="1" applyAlignment="1"/>
    <xf numFmtId="0" fontId="17" fillId="0" borderId="0" xfId="0" applyFont="1" applyAlignment="1"/>
    <xf numFmtId="0" fontId="8" fillId="0" borderId="0" xfId="0" applyFont="1" applyAlignment="1">
      <alignment horizontal="center"/>
    </xf>
    <xf numFmtId="3" fontId="3" fillId="0" borderId="0" xfId="1" applyNumberFormat="1" applyFont="1"/>
    <xf numFmtId="167" fontId="3" fillId="0" borderId="0" xfId="1" applyNumberFormat="1" applyFont="1" applyBorder="1" applyProtection="1"/>
    <xf numFmtId="168" fontId="3" fillId="0" borderId="0" xfId="0" applyNumberFormat="1" applyFont="1" applyAlignment="1" applyProtection="1"/>
    <xf numFmtId="3" fontId="3" fillId="0" borderId="0" xfId="2" applyNumberFormat="1" applyFont="1"/>
    <xf numFmtId="41" fontId="3" fillId="0" borderId="0" xfId="1" applyNumberFormat="1" applyFont="1"/>
    <xf numFmtId="168" fontId="3" fillId="0" borderId="0" xfId="0" applyNumberFormat="1" applyFont="1" applyBorder="1" applyAlignment="1" applyProtection="1"/>
    <xf numFmtId="3" fontId="3" fillId="0" borderId="0" xfId="2" applyNumberFormat="1" applyFont="1" applyBorder="1"/>
    <xf numFmtId="3" fontId="3" fillId="0" borderId="0" xfId="3" applyNumberFormat="1" applyFont="1" applyFill="1"/>
    <xf numFmtId="168" fontId="3" fillId="0" borderId="0" xfId="0" applyNumberFormat="1" applyFont="1" applyProtection="1">
      <alignment vertical="top"/>
    </xf>
    <xf numFmtId="3" fontId="3" fillId="0" borderId="0" xfId="0" applyNumberFormat="1" applyFont="1" applyAlignment="1"/>
    <xf numFmtId="3" fontId="19" fillId="0" borderId="0" xfId="1" applyNumberFormat="1" applyFont="1"/>
    <xf numFmtId="0" fontId="20" fillId="0" borderId="0" xfId="0" applyFont="1" applyAlignment="1"/>
    <xf numFmtId="0" fontId="21" fillId="0" borderId="0" xfId="0" applyFont="1" applyBorder="1" applyAlignment="1"/>
    <xf numFmtId="0" fontId="20" fillId="0" borderId="0" xfId="0" applyFont="1" applyBorder="1" applyAlignment="1"/>
    <xf numFmtId="0" fontId="9" fillId="0" borderId="0" xfId="0" applyFont="1" applyAlignment="1">
      <alignment horizontal="center"/>
    </xf>
    <xf numFmtId="0" fontId="10" fillId="0" borderId="0" xfId="0" applyFont="1" applyAlignment="1">
      <alignment horizontal="center"/>
    </xf>
    <xf numFmtId="0" fontId="9" fillId="0" borderId="2" xfId="0" applyFont="1" applyBorder="1" applyAlignment="1">
      <alignment horizontal="center"/>
    </xf>
    <xf numFmtId="0" fontId="10" fillId="0" borderId="2" xfId="0" applyFont="1" applyBorder="1" applyAlignment="1">
      <alignment horizontal="center"/>
    </xf>
    <xf numFmtId="165" fontId="8" fillId="0" borderId="0" xfId="1" applyNumberFormat="1" applyFont="1" applyBorder="1"/>
    <xf numFmtId="0" fontId="0" fillId="0" borderId="0" xfId="0" applyAlignment="1"/>
    <xf numFmtId="3" fontId="7" fillId="0" borderId="0" xfId="1" applyNumberFormat="1" applyFont="1" applyBorder="1"/>
    <xf numFmtId="3" fontId="7" fillId="0" borderId="0" xfId="0" applyNumberFormat="1" applyFont="1" applyFill="1" applyAlignment="1" applyProtection="1"/>
    <xf numFmtId="3" fontId="8" fillId="0" borderId="0" xfId="1" applyNumberFormat="1" applyFont="1" applyBorder="1"/>
    <xf numFmtId="3" fontId="8" fillId="0" borderId="0" xfId="0" applyNumberFormat="1" applyFont="1" applyBorder="1" applyAlignment="1"/>
    <xf numFmtId="165" fontId="3" fillId="0" borderId="0" xfId="1" applyNumberFormat="1" applyFont="1"/>
    <xf numFmtId="165" fontId="3" fillId="0" borderId="0" xfId="1" applyNumberFormat="1" applyFont="1" applyFill="1"/>
    <xf numFmtId="165" fontId="3" fillId="0" borderId="0" xfId="1" applyNumberFormat="1" applyFont="1" applyBorder="1"/>
    <xf numFmtId="1" fontId="8" fillId="0" borderId="0" xfId="0" applyNumberFormat="1" applyFont="1" applyFill="1" applyAlignment="1" applyProtection="1"/>
    <xf numFmtId="1" fontId="7" fillId="0" borderId="0" xfId="0" applyNumberFormat="1" applyFont="1" applyBorder="1" applyAlignment="1"/>
    <xf numFmtId="1" fontId="7" fillId="0" borderId="0" xfId="1" applyNumberFormat="1" applyFont="1" applyFill="1"/>
    <xf numFmtId="3" fontId="7" fillId="0" borderId="0" xfId="0" applyNumberFormat="1" applyFont="1" applyBorder="1" applyAlignment="1"/>
    <xf numFmtId="0" fontId="3" fillId="0" borderId="2" xfId="0" applyFont="1" applyBorder="1" applyAlignment="1">
      <alignment horizontal="right"/>
    </xf>
    <xf numFmtId="165" fontId="3" fillId="0" borderId="2" xfId="0" applyNumberFormat="1" applyFont="1" applyBorder="1" applyAlignment="1"/>
    <xf numFmtId="0" fontId="3" fillId="0" borderId="0" xfId="0" applyFont="1" applyBorder="1" applyAlignment="1">
      <alignment horizontal="right"/>
    </xf>
    <xf numFmtId="165" fontId="20" fillId="0" borderId="0" xfId="1" applyNumberFormat="1" applyFont="1"/>
    <xf numFmtId="0" fontId="8" fillId="0" borderId="3" xfId="0" applyFont="1" applyBorder="1" applyAlignment="1"/>
    <xf numFmtId="0" fontId="9" fillId="0" borderId="0" xfId="0" applyFont="1" applyAlignment="1">
      <alignment horizontal="right"/>
    </xf>
    <xf numFmtId="0" fontId="9" fillId="0" borderId="0" xfId="0" applyFont="1" applyAlignment="1">
      <alignment horizontal="right" vertical="top"/>
    </xf>
    <xf numFmtId="0" fontId="9" fillId="0" borderId="0" xfId="0" applyFont="1" applyAlignment="1">
      <alignment horizontal="center" vertical="top"/>
    </xf>
    <xf numFmtId="0" fontId="9" fillId="0" borderId="0" xfId="0" applyFont="1" applyBorder="1" applyAlignment="1">
      <alignment horizontal="right" vertical="top"/>
    </xf>
    <xf numFmtId="0" fontId="9" fillId="0" borderId="0" xfId="0" applyFont="1" applyBorder="1" applyAlignment="1">
      <alignment horizontal="center" vertical="top"/>
    </xf>
    <xf numFmtId="0" fontId="9" fillId="0" borderId="2" xfId="0" applyFont="1" applyBorder="1" applyAlignment="1">
      <alignment horizontal="right" vertical="top"/>
    </xf>
    <xf numFmtId="0" fontId="11" fillId="0" borderId="0" xfId="0" applyFont="1" applyBorder="1" applyAlignment="1">
      <alignment horizontal="right" vertical="top"/>
    </xf>
    <xf numFmtId="0" fontId="11" fillId="0" borderId="0" xfId="0" applyFont="1" applyBorder="1" applyAlignment="1">
      <alignment horizontal="right"/>
    </xf>
    <xf numFmtId="1" fontId="13" fillId="0" borderId="0" xfId="0" applyNumberFormat="1" applyFont="1" applyFill="1" applyAlignment="1"/>
    <xf numFmtId="166" fontId="13" fillId="0" borderId="0" xfId="0" applyNumberFormat="1" applyFont="1" applyAlignment="1"/>
    <xf numFmtId="166" fontId="13" fillId="0" borderId="0" xfId="0" applyNumberFormat="1" applyFont="1" applyFill="1" applyAlignment="1">
      <alignment horizontal="right"/>
    </xf>
    <xf numFmtId="1" fontId="13" fillId="0" borderId="0" xfId="0" applyNumberFormat="1" applyFont="1" applyFill="1" applyAlignment="1">
      <alignment horizontal="right"/>
    </xf>
    <xf numFmtId="166" fontId="12" fillId="0" borderId="0" xfId="0" applyNumberFormat="1" applyFont="1" applyAlignment="1"/>
    <xf numFmtId="1" fontId="12" fillId="0" borderId="0" xfId="0" applyNumberFormat="1" applyFont="1" applyFill="1" applyAlignment="1"/>
    <xf numFmtId="0" fontId="3" fillId="0" borderId="0" xfId="0" applyFont="1" applyAlignment="1">
      <alignment horizontal="center"/>
    </xf>
    <xf numFmtId="166" fontId="8" fillId="0" borderId="0" xfId="0" applyNumberFormat="1" applyFont="1" applyAlignment="1"/>
    <xf numFmtId="0" fontId="12" fillId="0" borderId="0" xfId="0" applyFont="1" applyBorder="1" applyAlignment="1"/>
    <xf numFmtId="0" fontId="3" fillId="0" borderId="0" xfId="0" applyFont="1" applyAlignment="1">
      <alignment horizontal="right"/>
    </xf>
    <xf numFmtId="0" fontId="2" fillId="0" borderId="0" xfId="0" applyFont="1" applyAlignment="1"/>
    <xf numFmtId="167" fontId="19" fillId="0" borderId="0" xfId="1" applyNumberFormat="1" applyFont="1" applyFill="1" applyBorder="1" applyProtection="1"/>
    <xf numFmtId="168" fontId="19" fillId="0" borderId="0" xfId="0" applyNumberFormat="1" applyFont="1" applyFill="1" applyAlignment="1" applyProtection="1"/>
    <xf numFmtId="3" fontId="19" fillId="0" borderId="0" xfId="0" applyNumberFormat="1" applyFont="1" applyFill="1" applyAlignment="1"/>
    <xf numFmtId="3" fontId="3" fillId="0" borderId="0" xfId="0" applyNumberFormat="1" applyFont="1" applyFill="1" applyBorder="1" applyAlignment="1">
      <alignment horizontal="right"/>
    </xf>
    <xf numFmtId="0" fontId="22" fillId="0" borderId="0" xfId="0" applyFont="1" applyAlignment="1"/>
    <xf numFmtId="169" fontId="4" fillId="0" borderId="0" xfId="4" applyFont="1" applyAlignment="1">
      <alignment horizontal="left"/>
    </xf>
    <xf numFmtId="169" fontId="24" fillId="0" borderId="0" xfId="4" applyFont="1" applyAlignment="1">
      <alignment horizontal="left"/>
    </xf>
    <xf numFmtId="169" fontId="5" fillId="0" borderId="0" xfId="4" applyFont="1"/>
    <xf numFmtId="169" fontId="4" fillId="0" borderId="0" xfId="4" applyFont="1"/>
    <xf numFmtId="169" fontId="24" fillId="0" borderId="0" xfId="4" applyFont="1"/>
    <xf numFmtId="169" fontId="20" fillId="0" borderId="0" xfId="4" applyFont="1"/>
    <xf numFmtId="169" fontId="5" fillId="0" borderId="0" xfId="4" applyFont="1" applyAlignment="1">
      <alignment horizontal="left"/>
    </xf>
    <xf numFmtId="169" fontId="21" fillId="0" borderId="0" xfId="4" applyFont="1" applyAlignment="1">
      <alignment horizontal="left"/>
    </xf>
    <xf numFmtId="169" fontId="25" fillId="0" borderId="0" xfId="4" applyFont="1" applyAlignment="1">
      <alignment horizontal="left"/>
    </xf>
    <xf numFmtId="169" fontId="8" fillId="0" borderId="0" xfId="4" applyFont="1"/>
    <xf numFmtId="169" fontId="21" fillId="0" borderId="0" xfId="4" applyFont="1"/>
    <xf numFmtId="169" fontId="7" fillId="0" borderId="0" xfId="4" applyFont="1" applyAlignment="1">
      <alignment horizontal="left"/>
    </xf>
    <xf numFmtId="169" fontId="25" fillId="0" borderId="0" xfId="4" applyFont="1"/>
    <xf numFmtId="169" fontId="26" fillId="0" borderId="0" xfId="4" applyFont="1" applyAlignment="1">
      <alignment horizontal="left"/>
    </xf>
    <xf numFmtId="169" fontId="21" fillId="0" borderId="2" xfId="4" applyFont="1" applyBorder="1"/>
    <xf numFmtId="169" fontId="20" fillId="0" borderId="2" xfId="4" applyFont="1" applyBorder="1"/>
    <xf numFmtId="169" fontId="27" fillId="0" borderId="0" xfId="4" applyFont="1" applyAlignment="1">
      <alignment horizontal="left"/>
    </xf>
    <xf numFmtId="169" fontId="27" fillId="0" borderId="0" xfId="4" applyFont="1"/>
    <xf numFmtId="169" fontId="7" fillId="0" borderId="5" xfId="4" applyFont="1" applyBorder="1"/>
    <xf numFmtId="169" fontId="28" fillId="0" borderId="5" xfId="4" applyFont="1" applyBorder="1" applyAlignment="1">
      <alignment horizontal="left"/>
    </xf>
    <xf numFmtId="169" fontId="8" fillId="0" borderId="5" xfId="4" applyFont="1" applyBorder="1"/>
    <xf numFmtId="169" fontId="8" fillId="0" borderId="6" xfId="4" applyFont="1" applyBorder="1" applyAlignment="1">
      <alignment horizontal="center"/>
    </xf>
    <xf numFmtId="169" fontId="8" fillId="0" borderId="0" xfId="4" applyFont="1" applyAlignment="1"/>
    <xf numFmtId="169" fontId="7" fillId="0" borderId="7" xfId="4" applyFont="1" applyBorder="1"/>
    <xf numFmtId="169" fontId="28" fillId="0" borderId="7" xfId="4" applyFont="1" applyBorder="1" applyAlignment="1">
      <alignment horizontal="left"/>
    </xf>
    <xf numFmtId="169" fontId="8" fillId="0" borderId="7" xfId="4" applyFont="1" applyBorder="1" applyAlignment="1">
      <alignment horizontal="center" wrapText="1"/>
    </xf>
    <xf numFmtId="169" fontId="8" fillId="0" borderId="7" xfId="4" applyFont="1" applyBorder="1" applyAlignment="1">
      <alignment horizontal="center"/>
    </xf>
    <xf numFmtId="169" fontId="8" fillId="0" borderId="7" xfId="4" applyFont="1" applyBorder="1"/>
    <xf numFmtId="0" fontId="8" fillId="0" borderId="0" xfId="4" applyNumberFormat="1" applyFont="1" applyBorder="1" applyAlignment="1"/>
    <xf numFmtId="169" fontId="8" fillId="0" borderId="0" xfId="4" applyFont="1" applyBorder="1"/>
    <xf numFmtId="169" fontId="3" fillId="0" borderId="0" xfId="4" applyFont="1"/>
    <xf numFmtId="169" fontId="17" fillId="0" borderId="0" xfId="4" applyFont="1" applyAlignment="1">
      <alignment horizontal="left"/>
    </xf>
    <xf numFmtId="169" fontId="17" fillId="0" borderId="0" xfId="4" applyFont="1"/>
    <xf numFmtId="169" fontId="8" fillId="0" borderId="0" xfId="0" applyNumberFormat="1" applyFont="1" applyFill="1" applyAlignment="1" applyProtection="1">
      <alignment horizontal="left"/>
    </xf>
    <xf numFmtId="0" fontId="29" fillId="0" borderId="0" xfId="0" applyFont="1" applyFill="1" applyAlignment="1"/>
    <xf numFmtId="3" fontId="8" fillId="0" borderId="0" xfId="1" applyNumberFormat="1" applyFont="1" applyFill="1" applyAlignment="1"/>
    <xf numFmtId="1" fontId="30" fillId="0" borderId="0" xfId="0" applyNumberFormat="1" applyFont="1" applyFill="1" applyAlignment="1"/>
    <xf numFmtId="1" fontId="29" fillId="0" borderId="0" xfId="0" applyNumberFormat="1" applyFont="1" applyFill="1" applyAlignment="1"/>
    <xf numFmtId="0" fontId="8" fillId="0" borderId="0" xfId="0" applyFont="1" applyFill="1">
      <alignment vertical="top"/>
    </xf>
    <xf numFmtId="1" fontId="25" fillId="0" borderId="0" xfId="4" applyNumberFormat="1" applyFont="1" applyBorder="1" applyAlignment="1">
      <alignment horizontal="left"/>
    </xf>
    <xf numFmtId="1" fontId="3" fillId="0" borderId="0" xfId="4" applyNumberFormat="1" applyFont="1"/>
    <xf numFmtId="0" fontId="8" fillId="0" borderId="0" xfId="0" applyFont="1" applyFill="1" applyBorder="1" applyAlignment="1"/>
    <xf numFmtId="0" fontId="29" fillId="0" borderId="0" xfId="0" applyFont="1" applyFill="1" applyBorder="1" applyAlignment="1"/>
    <xf numFmtId="3" fontId="8" fillId="0" borderId="0" xfId="1" applyNumberFormat="1" applyFont="1" applyFill="1" applyBorder="1" applyAlignment="1"/>
    <xf numFmtId="1" fontId="30" fillId="0" borderId="0" xfId="0" applyNumberFormat="1" applyFont="1" applyFill="1" applyBorder="1" applyAlignment="1"/>
    <xf numFmtId="1" fontId="29" fillId="0" borderId="0" xfId="0" applyNumberFormat="1" applyFont="1" applyFill="1" applyBorder="1" applyAlignment="1"/>
    <xf numFmtId="1" fontId="8" fillId="0" borderId="0" xfId="0" applyNumberFormat="1" applyFont="1" applyFill="1" applyBorder="1" applyAlignment="1"/>
    <xf numFmtId="169" fontId="8" fillId="0" borderId="0" xfId="0" applyNumberFormat="1" applyFont="1" applyFill="1" applyBorder="1" applyAlignment="1" applyProtection="1">
      <alignment horizontal="left"/>
    </xf>
    <xf numFmtId="169" fontId="7" fillId="0" borderId="2" xfId="0" applyNumberFormat="1" applyFont="1" applyFill="1" applyBorder="1" applyAlignment="1" applyProtection="1">
      <alignment horizontal="left"/>
    </xf>
    <xf numFmtId="0" fontId="31" fillId="0" borderId="2" xfId="0" applyFont="1" applyFill="1" applyBorder="1" applyAlignment="1"/>
    <xf numFmtId="3" fontId="7" fillId="0" borderId="2" xfId="1" applyNumberFormat="1" applyFont="1" applyFill="1" applyBorder="1" applyAlignment="1"/>
    <xf numFmtId="1" fontId="32" fillId="0" borderId="2" xfId="0" applyNumberFormat="1" applyFont="1" applyFill="1" applyBorder="1" applyAlignment="1"/>
    <xf numFmtId="1" fontId="31" fillId="0" borderId="2" xfId="0" applyNumberFormat="1" applyFont="1" applyFill="1" applyBorder="1" applyAlignment="1"/>
    <xf numFmtId="1" fontId="7" fillId="0" borderId="2" xfId="0" applyNumberFormat="1" applyFont="1" applyFill="1" applyBorder="1" applyAlignment="1"/>
    <xf numFmtId="169" fontId="7" fillId="0" borderId="4" xfId="0" applyNumberFormat="1" applyFont="1" applyFill="1" applyBorder="1" applyAlignment="1" applyProtection="1">
      <alignment horizontal="left"/>
    </xf>
    <xf numFmtId="0" fontId="31" fillId="0" borderId="4" xfId="0" applyFont="1" applyFill="1" applyBorder="1" applyAlignment="1"/>
    <xf numFmtId="3" fontId="7" fillId="0" borderId="4" xfId="1" applyNumberFormat="1" applyFont="1" applyFill="1" applyBorder="1" applyAlignment="1"/>
    <xf numFmtId="1" fontId="32" fillId="0" borderId="4" xfId="0" applyNumberFormat="1" applyFont="1" applyFill="1" applyBorder="1" applyAlignment="1"/>
    <xf numFmtId="1" fontId="31" fillId="0" borderId="4" xfId="0" applyNumberFormat="1" applyFont="1" applyFill="1" applyBorder="1" applyAlignment="1"/>
    <xf numFmtId="1" fontId="7" fillId="0" borderId="4" xfId="0" applyNumberFormat="1" applyFont="1" applyFill="1" applyBorder="1" applyAlignment="1"/>
    <xf numFmtId="0" fontId="3" fillId="0" borderId="0" xfId="0" applyFont="1" applyFill="1" applyBorder="1" applyAlignment="1"/>
    <xf numFmtId="1" fontId="3" fillId="0" borderId="0" xfId="0" applyNumberFormat="1" applyFont="1" applyFill="1" applyBorder="1" applyAlignment="1"/>
    <xf numFmtId="169" fontId="8" fillId="0" borderId="0" xfId="0" quotePrefix="1" applyNumberFormat="1" applyFont="1" applyFill="1" applyAlignment="1" applyProtection="1">
      <alignment horizontal="left"/>
    </xf>
    <xf numFmtId="169" fontId="25" fillId="0" borderId="0" xfId="4" applyFont="1" applyBorder="1" applyAlignment="1">
      <alignment horizontal="left"/>
    </xf>
    <xf numFmtId="3" fontId="8" fillId="0" borderId="0" xfId="1" applyNumberFormat="1" applyFont="1" applyFill="1" applyAlignment="1">
      <alignment horizontal="right"/>
    </xf>
    <xf numFmtId="1" fontId="30" fillId="0" borderId="0" xfId="0" applyNumberFormat="1" applyFont="1" applyFill="1" applyAlignment="1">
      <alignment horizontal="right"/>
    </xf>
    <xf numFmtId="1" fontId="29" fillId="0" borderId="0" xfId="0" applyNumberFormat="1" applyFont="1" applyFill="1" applyAlignment="1">
      <alignment horizontal="right"/>
    </xf>
    <xf numFmtId="1" fontId="8" fillId="0" borderId="0" xfId="4" applyNumberFormat="1" applyFont="1"/>
    <xf numFmtId="0" fontId="0" fillId="0" borderId="0" xfId="0" applyFill="1" applyBorder="1" applyAlignment="1"/>
    <xf numFmtId="3" fontId="8" fillId="0" borderId="0" xfId="1" applyNumberFormat="1" applyFont="1" applyFill="1" applyBorder="1" applyAlignment="1">
      <alignment horizontal="right"/>
    </xf>
    <xf numFmtId="1" fontId="30" fillId="0" borderId="0" xfId="0" applyNumberFormat="1" applyFont="1" applyFill="1" applyBorder="1" applyAlignment="1">
      <alignment horizontal="right" vertical="top"/>
    </xf>
    <xf numFmtId="169" fontId="3" fillId="0" borderId="0" xfId="4" applyFont="1" applyFill="1" applyBorder="1" applyAlignment="1">
      <alignment horizontal="right"/>
    </xf>
    <xf numFmtId="169" fontId="33" fillId="0" borderId="0" xfId="0" applyNumberFormat="1" applyFont="1" applyAlignment="1" applyProtection="1">
      <alignment vertical="distributed" wrapText="1"/>
    </xf>
    <xf numFmtId="1" fontId="30" fillId="0" borderId="0" xfId="0" applyNumberFormat="1" applyFont="1" applyFill="1" applyBorder="1" applyAlignment="1">
      <alignment horizontal="right"/>
    </xf>
    <xf numFmtId="169" fontId="8" fillId="0" borderId="4" xfId="0" applyNumberFormat="1" applyFont="1" applyBorder="1" applyAlignment="1" applyProtection="1">
      <alignment horizontal="left"/>
    </xf>
    <xf numFmtId="0" fontId="0" fillId="0" borderId="4" xfId="0" applyBorder="1" applyAlignment="1"/>
    <xf numFmtId="3" fontId="8" fillId="0" borderId="4" xfId="1" applyNumberFormat="1" applyFont="1" applyBorder="1"/>
    <xf numFmtId="1" fontId="30" fillId="0" borderId="4" xfId="0" applyNumberFormat="1" applyFont="1" applyFill="1" applyBorder="1" applyAlignment="1"/>
    <xf numFmtId="1" fontId="8" fillId="0" borderId="4" xfId="0" applyNumberFormat="1" applyFont="1" applyBorder="1" applyAlignment="1"/>
    <xf numFmtId="0" fontId="8" fillId="0" borderId="4" xfId="0" applyFont="1" applyBorder="1" applyAlignment="1"/>
    <xf numFmtId="169" fontId="8" fillId="0" borderId="4" xfId="4" applyFont="1" applyBorder="1"/>
    <xf numFmtId="169" fontId="8" fillId="0" borderId="0" xfId="4" applyFont="1" applyAlignment="1">
      <alignment horizontal="left" wrapText="1"/>
    </xf>
    <xf numFmtId="169" fontId="4" fillId="0" borderId="2" xfId="4" applyFont="1" applyBorder="1" applyAlignment="1">
      <alignment horizontal="left"/>
    </xf>
    <xf numFmtId="169" fontId="28" fillId="0" borderId="2" xfId="4" applyFont="1" applyBorder="1" applyAlignment="1">
      <alignment horizontal="left"/>
    </xf>
    <xf numFmtId="169" fontId="7" fillId="0" borderId="0" xfId="4" applyFont="1"/>
    <xf numFmtId="169" fontId="8" fillId="0" borderId="2" xfId="4" applyFont="1" applyBorder="1"/>
    <xf numFmtId="169" fontId="8" fillId="0" borderId="2" xfId="4" applyFont="1" applyFill="1" applyBorder="1"/>
    <xf numFmtId="169" fontId="7" fillId="0" borderId="2" xfId="4" applyFont="1" applyBorder="1"/>
    <xf numFmtId="168" fontId="8" fillId="0" borderId="0" xfId="4" applyNumberFormat="1" applyFont="1" applyBorder="1" applyProtection="1"/>
    <xf numFmtId="170" fontId="8" fillId="0" borderId="0" xfId="4" applyNumberFormat="1" applyFont="1" applyBorder="1" applyProtection="1"/>
    <xf numFmtId="171" fontId="8" fillId="0" borderId="0" xfId="4" applyNumberFormat="1" applyFont="1" applyBorder="1" applyProtection="1"/>
    <xf numFmtId="169" fontId="25" fillId="0" borderId="5" xfId="4" applyFont="1" applyBorder="1" applyAlignment="1">
      <alignment horizontal="left"/>
    </xf>
    <xf numFmtId="169" fontId="8" fillId="0" borderId="6" xfId="4" applyFont="1" applyBorder="1" applyAlignment="1"/>
    <xf numFmtId="169" fontId="8" fillId="0" borderId="6" xfId="4" applyFont="1" applyBorder="1" applyAlignment="1"/>
    <xf numFmtId="169" fontId="8" fillId="0" borderId="0" xfId="4" applyFont="1" applyBorder="1" applyAlignment="1"/>
    <xf numFmtId="169" fontId="8" fillId="0" borderId="6" xfId="4" applyFont="1" applyBorder="1" applyAlignment="1">
      <alignment horizontal="center"/>
    </xf>
    <xf numFmtId="169" fontId="8" fillId="0" borderId="0" xfId="4" applyFont="1" applyFill="1" applyBorder="1" applyAlignment="1"/>
    <xf numFmtId="169" fontId="8" fillId="0" borderId="0" xfId="4" applyFont="1" applyAlignment="1">
      <alignment horizontal="center"/>
    </xf>
    <xf numFmtId="169" fontId="7" fillId="0" borderId="2" xfId="4" applyFont="1" applyBorder="1" applyAlignment="1">
      <alignment horizontal="left"/>
    </xf>
    <xf numFmtId="169" fontId="25" fillId="0" borderId="7" xfId="4" applyFont="1" applyBorder="1" applyAlignment="1">
      <alignment horizontal="left"/>
    </xf>
    <xf numFmtId="169" fontId="8" fillId="0" borderId="7" xfId="4" applyFont="1" applyFill="1" applyBorder="1" applyAlignment="1">
      <alignment horizontal="center"/>
    </xf>
    <xf numFmtId="169" fontId="3" fillId="0" borderId="0" xfId="4" applyFont="1" applyBorder="1" applyAlignment="1">
      <alignment horizontal="right"/>
    </xf>
    <xf numFmtId="169" fontId="3" fillId="0" borderId="0" xfId="4" applyFont="1" applyFill="1" applyBorder="1"/>
    <xf numFmtId="169" fontId="3" fillId="0" borderId="0" xfId="4" applyFont="1" applyFill="1"/>
    <xf numFmtId="169" fontId="8" fillId="0" borderId="0" xfId="4" applyFont="1" applyFill="1" applyAlignment="1">
      <alignment horizontal="left"/>
    </xf>
    <xf numFmtId="169" fontId="25" fillId="0" borderId="0" xfId="4" applyFont="1" applyFill="1" applyAlignment="1">
      <alignment horizontal="left"/>
    </xf>
    <xf numFmtId="1" fontId="8" fillId="0" borderId="0" xfId="4" applyNumberFormat="1" applyFont="1" applyFill="1" applyAlignment="1"/>
    <xf numFmtId="1" fontId="8" fillId="0" borderId="0" xfId="4" applyNumberFormat="1" applyFont="1" applyFill="1" applyAlignment="1">
      <alignment horizontal="right"/>
    </xf>
    <xf numFmtId="169" fontId="8" fillId="0" borderId="0" xfId="4" applyFont="1" applyFill="1" applyAlignment="1"/>
    <xf numFmtId="0" fontId="8" fillId="0" borderId="0" xfId="0" applyFont="1" applyFill="1" applyBorder="1">
      <alignment vertical="top"/>
    </xf>
    <xf numFmtId="1" fontId="8" fillId="0" borderId="0" xfId="4" applyNumberFormat="1" applyFont="1" applyFill="1" applyBorder="1" applyAlignment="1"/>
    <xf numFmtId="169" fontId="17" fillId="0" borderId="0" xfId="4" applyFont="1" applyFill="1" applyAlignment="1">
      <alignment horizontal="left"/>
    </xf>
    <xf numFmtId="169" fontId="7" fillId="0" borderId="8" xfId="4" applyFont="1" applyFill="1" applyBorder="1" applyAlignment="1"/>
    <xf numFmtId="169" fontId="28" fillId="0" borderId="8" xfId="4" applyFont="1" applyFill="1" applyBorder="1" applyAlignment="1">
      <alignment horizontal="left"/>
    </xf>
    <xf numFmtId="3" fontId="7" fillId="0" borderId="8" xfId="1" applyNumberFormat="1" applyFont="1" applyFill="1" applyBorder="1" applyAlignment="1"/>
    <xf numFmtId="1" fontId="7" fillId="0" borderId="8" xfId="4" applyNumberFormat="1" applyFont="1" applyFill="1" applyBorder="1" applyAlignment="1"/>
    <xf numFmtId="1" fontId="7" fillId="0" borderId="8" xfId="0" applyNumberFormat="1" applyFont="1" applyFill="1" applyBorder="1" applyAlignment="1"/>
    <xf numFmtId="169" fontId="25" fillId="0" borderId="0" xfId="4" applyFont="1" applyFill="1" applyBorder="1" applyAlignment="1">
      <alignment horizontal="left"/>
    </xf>
    <xf numFmtId="0" fontId="7" fillId="0" borderId="8" xfId="0" applyFont="1" applyFill="1" applyBorder="1" applyAlignment="1"/>
    <xf numFmtId="0" fontId="8" fillId="0" borderId="4" xfId="0" applyFont="1" applyFill="1" applyBorder="1" applyAlignment="1"/>
    <xf numFmtId="3" fontId="8" fillId="0" borderId="4" xfId="1" applyNumberFormat="1" applyFont="1" applyFill="1" applyBorder="1" applyAlignment="1"/>
    <xf numFmtId="1" fontId="8" fillId="0" borderId="4" xfId="4" applyNumberFormat="1" applyFont="1" applyFill="1" applyBorder="1" applyAlignment="1"/>
    <xf numFmtId="1" fontId="8" fillId="0" borderId="4" xfId="0" applyNumberFormat="1" applyFont="1" applyFill="1" applyBorder="1" applyAlignment="1"/>
    <xf numFmtId="169" fontId="8" fillId="0" borderId="0" xfId="4" applyFont="1" applyFill="1"/>
    <xf numFmtId="169" fontId="8" fillId="0" borderId="4" xfId="4" applyFont="1" applyFill="1" applyBorder="1"/>
    <xf numFmtId="169" fontId="25" fillId="0" borderId="4" xfId="4" applyFont="1" applyFill="1" applyBorder="1" applyAlignment="1">
      <alignment horizontal="left"/>
    </xf>
    <xf numFmtId="169" fontId="8" fillId="0" borderId="0" xfId="4" applyFont="1" applyFill="1" applyBorder="1"/>
    <xf numFmtId="0" fontId="34" fillId="0" borderId="0" xfId="0" applyFont="1" applyAlignment="1"/>
    <xf numFmtId="0" fontId="7" fillId="0" borderId="0" xfId="0" applyFont="1" applyBorder="1" applyAlignment="1">
      <alignment horizontal="centerContinuous"/>
    </xf>
    <xf numFmtId="0" fontId="7" fillId="0" borderId="9" xfId="0" applyFont="1" applyBorder="1" applyAlignment="1"/>
    <xf numFmtId="0" fontId="7" fillId="0" borderId="9" xfId="0" applyFont="1" applyBorder="1" applyAlignment="1">
      <alignment horizontal="center"/>
    </xf>
    <xf numFmtId="0" fontId="7" fillId="0" borderId="9" xfId="0" applyFont="1" applyBorder="1" applyAlignment="1">
      <alignment horizontal="right"/>
    </xf>
    <xf numFmtId="1" fontId="8" fillId="0" borderId="0" xfId="0" applyNumberFormat="1" applyFont="1" applyFill="1" applyBorder="1" applyAlignment="1">
      <alignment horizontal="right"/>
    </xf>
    <xf numFmtId="1" fontId="8" fillId="0" borderId="0" xfId="0" applyNumberFormat="1" applyFont="1" applyFill="1" applyAlignment="1">
      <alignment horizontal="right"/>
    </xf>
    <xf numFmtId="168" fontId="3" fillId="0" borderId="0" xfId="0" applyNumberFormat="1" applyFont="1" applyAlignment="1" applyProtection="1">
      <alignment horizontal="left"/>
    </xf>
    <xf numFmtId="164" fontId="8" fillId="0" borderId="0" xfId="0" applyNumberFormat="1" applyFont="1" applyAlignment="1"/>
    <xf numFmtId="1" fontId="7" fillId="0" borderId="8" xfId="0" applyNumberFormat="1" applyFont="1" applyFill="1" applyBorder="1" applyAlignment="1">
      <alignment horizontal="right"/>
    </xf>
    <xf numFmtId="0" fontId="8" fillId="0" borderId="0" xfId="0" applyFont="1" applyAlignment="1">
      <alignment horizontal="left"/>
    </xf>
    <xf numFmtId="0" fontId="13" fillId="0" borderId="0" xfId="0" applyFont="1" applyAlignment="1">
      <alignment horizontal="left"/>
    </xf>
    <xf numFmtId="1" fontId="8" fillId="0" borderId="0" xfId="0" applyNumberFormat="1" applyFont="1" applyFill="1" applyBorder="1">
      <alignment vertical="top"/>
    </xf>
    <xf numFmtId="0" fontId="7" fillId="0" borderId="9" xfId="0" applyFont="1" applyFill="1" applyBorder="1" applyAlignment="1"/>
    <xf numFmtId="164" fontId="8" fillId="0" borderId="9" xfId="0" applyNumberFormat="1" applyFont="1" applyFill="1" applyBorder="1" applyAlignment="1">
      <alignment horizontal="right"/>
    </xf>
    <xf numFmtId="1" fontId="8" fillId="0" borderId="9" xfId="0" applyNumberFormat="1" applyFont="1" applyFill="1" applyBorder="1" applyAlignment="1">
      <alignment horizontal="center"/>
    </xf>
    <xf numFmtId="0" fontId="36" fillId="0" borderId="0" xfId="0" applyFont="1" applyAlignment="1"/>
    <xf numFmtId="1" fontId="8" fillId="0" borderId="4" xfId="0" applyNumberFormat="1" applyFont="1" applyFill="1" applyBorder="1" applyAlignment="1">
      <alignment horizontal="right"/>
    </xf>
    <xf numFmtId="0" fontId="3" fillId="0" borderId="0" xfId="0" applyNumberFormat="1" applyFont="1" applyAlignment="1"/>
    <xf numFmtId="0" fontId="3" fillId="0" borderId="0" xfId="0" applyNumberFormat="1" applyFont="1" applyAlignment="1">
      <alignment horizontal="right"/>
    </xf>
    <xf numFmtId="16" fontId="3" fillId="0" borderId="0" xfId="0" quotePrefix="1" applyNumberFormat="1" applyFont="1" applyAlignment="1">
      <alignment horizontal="right"/>
    </xf>
    <xf numFmtId="17" fontId="3" fillId="0" borderId="0" xfId="0" quotePrefix="1" applyNumberFormat="1" applyFont="1" applyAlignment="1">
      <alignment horizontal="right"/>
    </xf>
    <xf numFmtId="0" fontId="3" fillId="0" borderId="0" xfId="5" applyNumberFormat="1" applyFont="1"/>
  </cellXfs>
  <cellStyles count="114">
    <cellStyle name="20% - Accent1 2" xfId="6"/>
    <cellStyle name="20% - Accent1 3" xfId="7"/>
    <cellStyle name="20% - Accent1 4" xfId="8"/>
    <cellStyle name="20% - Accent1 5" xfId="9"/>
    <cellStyle name="20% - Accent1 6" xfId="10"/>
    <cellStyle name="20% - Accent1 7" xfId="11"/>
    <cellStyle name="20% - Accent1 8" xfId="12"/>
    <cellStyle name="20% - Accent2 2" xfId="13"/>
    <cellStyle name="20% - Accent2 3" xfId="14"/>
    <cellStyle name="20% - Accent2 4" xfId="15"/>
    <cellStyle name="20% - Accent2 5" xfId="16"/>
    <cellStyle name="20% - Accent2 6" xfId="17"/>
    <cellStyle name="20% - Accent2 7" xfId="18"/>
    <cellStyle name="20% - Accent2 8" xfId="19"/>
    <cellStyle name="20% - Accent3 2" xfId="20"/>
    <cellStyle name="20% - Accent3 3" xfId="21"/>
    <cellStyle name="20% - Accent3 4" xfId="22"/>
    <cellStyle name="20% - Accent3 5" xfId="23"/>
    <cellStyle name="20% - Accent3 6" xfId="24"/>
    <cellStyle name="20% - Accent3 7" xfId="25"/>
    <cellStyle name="20% - Accent3 8" xfId="26"/>
    <cellStyle name="20% - Accent4 2" xfId="27"/>
    <cellStyle name="20% - Accent4 3" xfId="28"/>
    <cellStyle name="20% - Accent4 4" xfId="29"/>
    <cellStyle name="20% - Accent4 5" xfId="30"/>
    <cellStyle name="20% - Accent4 6" xfId="31"/>
    <cellStyle name="20% - Accent4 7" xfId="32"/>
    <cellStyle name="20% - Accent4 8" xfId="33"/>
    <cellStyle name="20% - Accent5 2" xfId="34"/>
    <cellStyle name="20% - Accent5 3" xfId="35"/>
    <cellStyle name="20% - Accent5 4" xfId="36"/>
    <cellStyle name="20% - Accent5 5" xfId="37"/>
    <cellStyle name="20% - Accent5 6" xfId="38"/>
    <cellStyle name="20% - Accent5 7" xfId="39"/>
    <cellStyle name="20% - Accent5 8" xfId="40"/>
    <cellStyle name="20% - Accent6 2" xfId="41"/>
    <cellStyle name="20% - Accent6 3" xfId="42"/>
    <cellStyle name="20% - Accent6 4" xfId="43"/>
    <cellStyle name="20% - Accent6 5" xfId="44"/>
    <cellStyle name="20% - Accent6 6" xfId="45"/>
    <cellStyle name="20% - Accent6 7" xfId="46"/>
    <cellStyle name="20% - Accent6 8" xfId="47"/>
    <cellStyle name="40% - Accent1 2" xfId="48"/>
    <cellStyle name="40% - Accent1 3" xfId="49"/>
    <cellStyle name="40% - Accent1 4" xfId="50"/>
    <cellStyle name="40% - Accent1 5" xfId="51"/>
    <cellStyle name="40% - Accent1 6" xfId="52"/>
    <cellStyle name="40% - Accent1 7" xfId="53"/>
    <cellStyle name="40% - Accent1 8" xfId="54"/>
    <cellStyle name="40% - Accent2 2" xfId="55"/>
    <cellStyle name="40% - Accent2 3" xfId="56"/>
    <cellStyle name="40% - Accent2 4" xfId="57"/>
    <cellStyle name="40% - Accent2 5" xfId="58"/>
    <cellStyle name="40% - Accent2 6" xfId="59"/>
    <cellStyle name="40% - Accent2 7" xfId="60"/>
    <cellStyle name="40% - Accent2 8" xfId="61"/>
    <cellStyle name="40% - Accent3 2" xfId="62"/>
    <cellStyle name="40% - Accent3 3" xfId="63"/>
    <cellStyle name="40% - Accent3 4" xfId="64"/>
    <cellStyle name="40% - Accent3 5" xfId="65"/>
    <cellStyle name="40% - Accent3 6" xfId="66"/>
    <cellStyle name="40% - Accent3 7" xfId="67"/>
    <cellStyle name="40% - Accent3 8" xfId="68"/>
    <cellStyle name="40% - Accent4 2" xfId="69"/>
    <cellStyle name="40% - Accent4 3" xfId="70"/>
    <cellStyle name="40% - Accent4 4" xfId="71"/>
    <cellStyle name="40% - Accent4 5" xfId="72"/>
    <cellStyle name="40% - Accent4 6" xfId="73"/>
    <cellStyle name="40% - Accent4 7" xfId="74"/>
    <cellStyle name="40% - Accent4 8" xfId="75"/>
    <cellStyle name="40% - Accent5 2" xfId="76"/>
    <cellStyle name="40% - Accent5 3" xfId="77"/>
    <cellStyle name="40% - Accent5 4" xfId="78"/>
    <cellStyle name="40% - Accent5 5" xfId="79"/>
    <cellStyle name="40% - Accent5 6" xfId="80"/>
    <cellStyle name="40% - Accent5 7" xfId="81"/>
    <cellStyle name="40% - Accent5 8" xfId="82"/>
    <cellStyle name="40% - Accent6 2" xfId="83"/>
    <cellStyle name="40% - Accent6 3" xfId="84"/>
    <cellStyle name="40% - Accent6 4" xfId="85"/>
    <cellStyle name="40% - Accent6 5" xfId="86"/>
    <cellStyle name="40% - Accent6 6" xfId="87"/>
    <cellStyle name="40% - Accent6 7" xfId="88"/>
    <cellStyle name="40% - Accent6 8" xfId="89"/>
    <cellStyle name="Comma" xfId="1" builtinId="3"/>
    <cellStyle name="Comma 2" xfId="90"/>
    <cellStyle name="Comma 3" xfId="91"/>
    <cellStyle name="Followed Hyperlink 2" xfId="92"/>
    <cellStyle name="Followed Hyperlink 3" xfId="93"/>
    <cellStyle name="Hyperlink 2" xfId="94"/>
    <cellStyle name="Hyperlink 3" xfId="95"/>
    <cellStyle name="Normal" xfId="0" builtinId="0"/>
    <cellStyle name="Normal 10" xfId="96"/>
    <cellStyle name="Normal 2" xfId="97"/>
    <cellStyle name="Normal 2 2" xfId="98"/>
    <cellStyle name="Normal 3" xfId="99"/>
    <cellStyle name="Normal 4" xfId="100"/>
    <cellStyle name="Normal 5" xfId="101"/>
    <cellStyle name="Normal 6" xfId="102"/>
    <cellStyle name="Normal 7" xfId="103"/>
    <cellStyle name="Normal 8" xfId="104"/>
    <cellStyle name="Normal 9" xfId="105"/>
    <cellStyle name="Normal_E&amp;W 98" xfId="2"/>
    <cellStyle name="Normal_NEWAREAS" xfId="5"/>
    <cellStyle name="Normal_rastE" xfId="4"/>
    <cellStyle name="Normal_TABLE4" xfId="3"/>
    <cellStyle name="Note 2" xfId="106"/>
    <cellStyle name="Note 3" xfId="107"/>
    <cellStyle name="Note 4" xfId="108"/>
    <cellStyle name="Note 5" xfId="109"/>
    <cellStyle name="Note 6" xfId="110"/>
    <cellStyle name="Note 7" xfId="111"/>
    <cellStyle name="Note 8" xfId="112"/>
    <cellStyle name="Note 9" xfId="1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016789\Objective\Objects\Reported%20Road%20Casualties%20Scotland%202016%20-%20publication%20-%20%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d\t&amp;p\eas\branch2\transtat\exeldata\ras\y99\rast2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u016789\AppData\Local\Microsoft\Windows\Temporary%20Internet%20Files\Content.Outlook\ACXYWSJN\190917%20RRCGB%202016%20costs%20INS%20A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Figure1Data"/>
      <sheetName val="Figure1"/>
      <sheetName val="figs2&amp;3data"/>
      <sheetName val="Figures 2&amp;3"/>
      <sheetName val="Fig4data"/>
      <sheetName val="Fig5data"/>
      <sheetName val="Figures 4&amp;5"/>
      <sheetName val="Fig6data"/>
      <sheetName val="Figure6"/>
      <sheetName val="Fig7data"/>
      <sheetName val="Figure7"/>
      <sheetName val="Figure8"/>
      <sheetName val="Figure 9"/>
      <sheetName val="Figure10"/>
      <sheetName val="Tables for Article 2"/>
      <sheetName val="Table A"/>
      <sheetName val="Table B"/>
      <sheetName val="Table B(2)"/>
      <sheetName val="Table C-D"/>
      <sheetName val="Table E-F"/>
      <sheetName val="Table G"/>
      <sheetName val="Table G working"/>
      <sheetName val="Table G2"/>
      <sheetName val="Table H"/>
      <sheetName val="Table g2_h working"/>
      <sheetName val="Table Ib"/>
      <sheetName val="Table J"/>
      <sheetName val="Table K"/>
      <sheetName val="Table L"/>
      <sheetName val="Table1"/>
      <sheetName val="Table2"/>
      <sheetName val="Table2Chart"/>
      <sheetName val="Table2Chart ORIG"/>
      <sheetName val="Table3"/>
      <sheetName val="Table4"/>
      <sheetName val="Table5a"/>
      <sheetName val="Table5b"/>
      <sheetName val="Table5c0408"/>
      <sheetName val="Table5c1216"/>
      <sheetName val="Table6"/>
      <sheetName val="Table7"/>
      <sheetName val="Table8"/>
      <sheetName val="Table9-11"/>
      <sheetName val="Table12"/>
      <sheetName val="13a-c"/>
      <sheetName val="13d-e"/>
      <sheetName val="Table14a"/>
      <sheetName val="Table14b"/>
      <sheetName val="Table15"/>
      <sheetName val="Table16"/>
      <sheetName val="Table16 cont'd"/>
      <sheetName val="Table16chart"/>
      <sheetName val="Table17"/>
      <sheetName val="Table18a"/>
      <sheetName val="Table18b"/>
      <sheetName val="Table18Chart"/>
      <sheetName val="Table19"/>
      <sheetName val="Table20"/>
      <sheetName val="Table21"/>
      <sheetName val="Table21Chart"/>
      <sheetName val="Table22Chart"/>
      <sheetName val="Table23a"/>
      <sheetName val="table23b"/>
      <sheetName val="table23c"/>
      <sheetName val="Table23b &amp; c"/>
      <sheetName val="Table23Chart"/>
      <sheetName val="Table23a (new)"/>
      <sheetName val="table23b (new)"/>
      <sheetName val="table23c (new)"/>
      <sheetName val="Table24a"/>
      <sheetName val="Table24b"/>
      <sheetName val="Table25"/>
      <sheetName val="Table26"/>
      <sheetName val="Table27"/>
      <sheetName val="Table27Chart"/>
      <sheetName val="Table28"/>
      <sheetName val="Table28Chart"/>
      <sheetName val="Table29"/>
      <sheetName val="Table30"/>
      <sheetName val="Table31"/>
      <sheetName val="Table31Chart"/>
      <sheetName val="Table32"/>
      <sheetName val="Table32a"/>
      <sheetName val="Table32(b)"/>
      <sheetName val="Table32Chart"/>
      <sheetName val="Table32Chart (2)"/>
      <sheetName val="Table33"/>
      <sheetName val="Table34"/>
      <sheetName val="Table34a"/>
      <sheetName val="Table35a"/>
      <sheetName val="Table35b"/>
      <sheetName val="Table36"/>
      <sheetName val="Table37"/>
      <sheetName val="Table37 cont"/>
      <sheetName val="Table38"/>
      <sheetName val="Table38 cont"/>
      <sheetName val="Table39a"/>
      <sheetName val="Table39a cont"/>
      <sheetName val="Table39b"/>
      <sheetName val="Table40"/>
      <sheetName val="Table41"/>
      <sheetName val="Table42"/>
      <sheetName val="Table43a"/>
      <sheetName val="Table43b"/>
      <sheetName val="Tables44_45"/>
      <sheetName val="AppendixF_Accident"/>
      <sheetName val="AppendixF_Vehicle1"/>
      <sheetName val="AppendixF_Vehicle2"/>
      <sheetName val="AppendixF_Casualty1"/>
      <sheetName val="AppendixF_Casualty2"/>
      <sheetName val="Appendix H"/>
      <sheetName val="Appendix H Working"/>
      <sheetName val="AppendixH_Child KSI chart "/>
      <sheetName val="AppendixH_All Killed chart"/>
      <sheetName val="AppendixH_All SI chart"/>
      <sheetName val="AppendixH_Slight casualty chart"/>
      <sheetName val="TableHwork1"/>
      <sheetName val="TableHwork2"/>
      <sheetName val="TableHwork3"/>
      <sheetName val="oldTable43b"/>
      <sheetName val="Old_Figure8"/>
    </sheetNames>
    <sheetDataSet>
      <sheetData sheetId="0" refreshError="1"/>
      <sheetData sheetId="1">
        <row r="4">
          <cell r="A4">
            <v>1966</v>
          </cell>
        </row>
      </sheetData>
      <sheetData sheetId="2" refreshError="1"/>
      <sheetData sheetId="3">
        <row r="11">
          <cell r="AA11" t="str">
            <v>Lower</v>
          </cell>
        </row>
      </sheetData>
      <sheetData sheetId="4" refreshError="1"/>
      <sheetData sheetId="5">
        <row r="5">
          <cell r="I5" t="str">
            <v>lower</v>
          </cell>
        </row>
      </sheetData>
      <sheetData sheetId="6">
        <row r="36">
          <cell r="S36" t="str">
            <v>lower</v>
          </cell>
        </row>
      </sheetData>
      <sheetData sheetId="7"/>
      <sheetData sheetId="8">
        <row r="4">
          <cell r="I4" t="str">
            <v>All casualties</v>
          </cell>
        </row>
      </sheetData>
      <sheetData sheetId="9" refreshError="1"/>
      <sheetData sheetId="10"/>
      <sheetData sheetId="11">
        <row r="2">
          <cell r="B2" t="str">
            <v>Fatal</v>
          </cell>
        </row>
      </sheetData>
      <sheetData sheetId="12">
        <row r="15">
          <cell r="B15">
            <v>314</v>
          </cell>
        </row>
      </sheetData>
      <sheetData sheetId="13">
        <row r="49">
          <cell r="D49" t="str">
            <v>Police "Stats 19" Killed</v>
          </cell>
        </row>
      </sheetData>
      <sheetData sheetId="14">
        <row r="55">
          <cell r="D55">
            <v>1980</v>
          </cell>
        </row>
      </sheetData>
      <sheetData sheetId="15" refreshError="1"/>
      <sheetData sheetId="16">
        <row r="70">
          <cell r="F70">
            <v>5</v>
          </cell>
        </row>
      </sheetData>
      <sheetData sheetId="17"/>
      <sheetData sheetId="18"/>
      <sheetData sheetId="19"/>
      <sheetData sheetId="20"/>
      <sheetData sheetId="21"/>
      <sheetData sheetId="22" refreshError="1"/>
      <sheetData sheetId="23"/>
      <sheetData sheetId="24"/>
      <sheetData sheetId="25" refreshError="1"/>
      <sheetData sheetId="26"/>
      <sheetData sheetId="27">
        <row r="8">
          <cell r="C8">
            <v>753</v>
          </cell>
        </row>
      </sheetData>
      <sheetData sheetId="28" refreshError="1"/>
      <sheetData sheetId="29" refreshError="1"/>
      <sheetData sheetId="30">
        <row r="57">
          <cell r="E57">
            <v>39770</v>
          </cell>
        </row>
      </sheetData>
      <sheetData sheetId="31">
        <row r="37">
          <cell r="L37">
            <v>10347</v>
          </cell>
        </row>
      </sheetData>
      <sheetData sheetId="32">
        <row r="2">
          <cell r="D2">
            <v>1950</v>
          </cell>
        </row>
      </sheetData>
      <sheetData sheetId="33" refreshError="1"/>
      <sheetData sheetId="34"/>
      <sheetData sheetId="35"/>
      <sheetData sheetId="36"/>
      <sheetData sheetId="37"/>
      <sheetData sheetId="38"/>
      <sheetData sheetId="39"/>
      <sheetData sheetId="40" refreshError="1"/>
      <sheetData sheetId="41" refreshError="1"/>
      <sheetData sheetId="42"/>
      <sheetData sheetId="43"/>
      <sheetData sheetId="44" refreshError="1"/>
      <sheetData sheetId="45"/>
      <sheetData sheetId="46" refreshError="1"/>
      <sheetData sheetId="47" refreshError="1"/>
      <sheetData sheetId="48" refreshError="1"/>
      <sheetData sheetId="49" refreshError="1"/>
      <sheetData sheetId="50" refreshError="1"/>
      <sheetData sheetId="51">
        <row r="13">
          <cell r="I13">
            <v>356</v>
          </cell>
        </row>
      </sheetData>
      <sheetData sheetId="52">
        <row r="14">
          <cell r="N14" t="str">
            <v>0-2</v>
          </cell>
        </row>
      </sheetData>
      <sheetData sheetId="53"/>
      <sheetData sheetId="54" refreshError="1"/>
      <sheetData sheetId="55">
        <row r="6">
          <cell r="B6" t="str">
            <v>Year</v>
          </cell>
        </row>
      </sheetData>
      <sheetData sheetId="56"/>
      <sheetData sheetId="57"/>
      <sheetData sheetId="58"/>
      <sheetData sheetId="59">
        <row r="24">
          <cell r="B24">
            <v>2005</v>
          </cell>
        </row>
      </sheetData>
      <sheetData sheetId="60"/>
      <sheetData sheetId="61">
        <row r="92">
          <cell r="B92" t="str">
            <v>Fatal</v>
          </cell>
        </row>
      </sheetData>
      <sheetData sheetId="62">
        <row r="12">
          <cell r="B12">
            <v>2006</v>
          </cell>
        </row>
      </sheetData>
      <sheetData sheetId="63">
        <row r="11">
          <cell r="B11">
            <v>2006</v>
          </cell>
        </row>
      </sheetData>
      <sheetData sheetId="64" refreshError="1"/>
      <sheetData sheetId="65"/>
      <sheetData sheetId="66">
        <row r="4">
          <cell r="B4">
            <v>22</v>
          </cell>
        </row>
      </sheetData>
      <sheetData sheetId="67" refreshError="1"/>
      <sheetData sheetId="68" refreshError="1"/>
      <sheetData sheetId="69" refreshError="1"/>
      <sheetData sheetId="70" refreshError="1"/>
      <sheetData sheetId="71" refreshError="1"/>
      <sheetData sheetId="72" refreshError="1"/>
      <sheetData sheetId="73" refreshError="1"/>
      <sheetData sheetId="74"/>
      <sheetData sheetId="75">
        <row r="2">
          <cell r="B2" t="str">
            <v>Killed and Seriously injured</v>
          </cell>
        </row>
      </sheetData>
      <sheetData sheetId="76"/>
      <sheetData sheetId="77">
        <row r="2">
          <cell r="B2" t="str">
            <v>Killed and Seriously injured</v>
          </cell>
        </row>
      </sheetData>
      <sheetData sheetId="78" refreshError="1"/>
      <sheetData sheetId="79" refreshError="1"/>
      <sheetData sheetId="80"/>
      <sheetData sheetId="81">
        <row r="5">
          <cell r="A5">
            <v>0</v>
          </cell>
        </row>
      </sheetData>
      <sheetData sheetId="82"/>
      <sheetData sheetId="83"/>
      <sheetData sheetId="84">
        <row r="5">
          <cell r="A5" t="str">
            <v>Years: 2012-2016 average</v>
          </cell>
        </row>
      </sheetData>
      <sheetData sheetId="85">
        <row r="2">
          <cell r="B2" t="str">
            <v>Killed</v>
          </cell>
        </row>
      </sheetData>
      <sheetData sheetId="86">
        <row r="2">
          <cell r="B2" t="str">
            <v>Killed</v>
          </cell>
        </row>
      </sheetData>
      <sheetData sheetId="87" refreshError="1"/>
      <sheetData sheetId="88"/>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sheetData sheetId="98" refreshError="1"/>
      <sheetData sheetId="99"/>
      <sheetData sheetId="100" refreshError="1"/>
      <sheetData sheetId="101" refreshError="1"/>
      <sheetData sheetId="102" refreshError="1"/>
      <sheetData sheetId="103" refreshError="1"/>
      <sheetData sheetId="104">
        <row r="88">
          <cell r="C88">
            <v>4314</v>
          </cell>
        </row>
      </sheetData>
      <sheetData sheetId="105"/>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chart"/>
      <sheetName val="chart (2)"/>
    </sheetNames>
    <sheetDataSet>
      <sheetData sheetId="0">
        <row r="1">
          <cell r="J1" t="str">
            <v>Casualties</v>
          </cell>
          <cell r="M1" t="str">
            <v>Population</v>
          </cell>
        </row>
        <row r="5">
          <cell r="E5" t="str">
            <v>Fatal and</v>
          </cell>
          <cell r="F5" t="str">
            <v>All</v>
          </cell>
          <cell r="I5" t="str">
            <v>Fatal and</v>
          </cell>
          <cell r="J5" t="str">
            <v>All</v>
          </cell>
        </row>
        <row r="6">
          <cell r="E6" t="str">
            <v>Serious</v>
          </cell>
          <cell r="F6" t="str">
            <v>Severities</v>
          </cell>
          <cell r="H6" t="str">
            <v>Fatal</v>
          </cell>
          <cell r="I6" t="str">
            <v>Serious</v>
          </cell>
          <cell r="J6" t="str">
            <v>Severities</v>
          </cell>
        </row>
        <row r="7">
          <cell r="F7" t="str">
            <v>numbers</v>
          </cell>
          <cell r="J7" t="str">
            <v>rates per thousand  population</v>
          </cell>
          <cell r="M7">
            <v>1999</v>
          </cell>
        </row>
        <row r="8">
          <cell r="E8">
            <v>430</v>
          </cell>
          <cell r="F8">
            <v>1617</v>
          </cell>
          <cell r="H8">
            <v>1.6860997933040016E-2</v>
          </cell>
          <cell r="I8">
            <v>0.42648406536512984</v>
          </cell>
          <cell r="J8">
            <v>1.6037784504544534</v>
          </cell>
          <cell r="M8">
            <v>1008244.0000000001</v>
          </cell>
        </row>
        <row r="9">
          <cell r="E9">
            <v>120</v>
          </cell>
          <cell r="F9">
            <v>455</v>
          </cell>
          <cell r="H9">
            <v>2.4446508816300044E-2</v>
          </cell>
          <cell r="I9">
            <v>0.26668918708690958</v>
          </cell>
          <cell r="J9">
            <v>1.0111965010378654</v>
          </cell>
          <cell r="M9">
            <v>449962</v>
          </cell>
        </row>
        <row r="10">
          <cell r="E10">
            <v>356</v>
          </cell>
          <cell r="F10">
            <v>1105</v>
          </cell>
          <cell r="H10">
            <v>1.2225854319776389E-2</v>
          </cell>
          <cell r="I10">
            <v>0.13601262930751232</v>
          </cell>
          <cell r="J10">
            <v>0.42217403197977849</v>
          </cell>
          <cell r="M10">
            <v>2617404</v>
          </cell>
        </row>
        <row r="11">
          <cell r="E11">
            <v>235</v>
          </cell>
          <cell r="F11">
            <v>560</v>
          </cell>
          <cell r="H11">
            <v>2.7788690961009596E-2</v>
          </cell>
          <cell r="I11">
            <v>0.22518421985645706</v>
          </cell>
          <cell r="J11">
            <v>0.53660920476432317</v>
          </cell>
          <cell r="M11">
            <v>1043589.9999999999</v>
          </cell>
        </row>
        <row r="12">
          <cell r="E12">
            <v>1141</v>
          </cell>
          <cell r="F12">
            <v>3759</v>
          </cell>
          <cell r="H12">
            <v>1.7385528988904518E-2</v>
          </cell>
          <cell r="I12">
            <v>0.22288638849820283</v>
          </cell>
          <cell r="J12">
            <v>0.73429442100328179</v>
          </cell>
          <cell r="M12">
            <v>5119200</v>
          </cell>
        </row>
        <row r="14">
          <cell r="E14">
            <v>69</v>
          </cell>
          <cell r="F14">
            <v>374</v>
          </cell>
          <cell r="H14" t="str">
            <v>-</v>
          </cell>
          <cell r="I14">
            <v>6.843581513998595E-2</v>
          </cell>
          <cell r="J14">
            <v>0.37094195452688034</v>
          </cell>
          <cell r="M14">
            <v>1008244.0000000001</v>
          </cell>
        </row>
        <row r="15">
          <cell r="E15">
            <v>24</v>
          </cell>
          <cell r="F15">
            <v>141</v>
          </cell>
          <cell r="H15" t="str">
            <v>-</v>
          </cell>
          <cell r="I15">
            <v>5.3337837417381913E-2</v>
          </cell>
          <cell r="J15">
            <v>0.31335979482711879</v>
          </cell>
          <cell r="M15">
            <v>449962</v>
          </cell>
        </row>
        <row r="16">
          <cell r="E16">
            <v>85</v>
          </cell>
          <cell r="F16">
            <v>463</v>
          </cell>
          <cell r="H16" t="str">
            <v>-</v>
          </cell>
          <cell r="I16">
            <v>3.2474925536906035E-2</v>
          </cell>
          <cell r="J16">
            <v>0.17689282968926465</v>
          </cell>
          <cell r="M16">
            <v>2617404</v>
          </cell>
        </row>
        <row r="17">
          <cell r="E17">
            <v>11</v>
          </cell>
          <cell r="F17">
            <v>38</v>
          </cell>
          <cell r="H17" t="str">
            <v>-</v>
          </cell>
          <cell r="I17">
            <v>1.0540537950727777E-2</v>
          </cell>
          <cell r="J17">
            <v>3.6412767466150506E-2</v>
          </cell>
          <cell r="M17">
            <v>1043589.9999999999</v>
          </cell>
        </row>
        <row r="18">
          <cell r="E18">
            <v>189</v>
          </cell>
          <cell r="F18">
            <v>1017</v>
          </cell>
          <cell r="H18" t="str">
            <v>-</v>
          </cell>
          <cell r="I18">
            <v>3.6919831223628685E-2</v>
          </cell>
          <cell r="J18">
            <v>0.19866385372714487</v>
          </cell>
          <cell r="M18">
            <v>5119200</v>
          </cell>
        </row>
        <row r="20">
          <cell r="E20">
            <v>5</v>
          </cell>
          <cell r="F20">
            <v>17</v>
          </cell>
          <cell r="H20" t="str">
            <v>-</v>
          </cell>
          <cell r="I20" t="str">
            <v>-</v>
          </cell>
          <cell r="J20">
            <v>1.6860997933040016E-2</v>
          </cell>
          <cell r="M20">
            <v>1008244.0000000001</v>
          </cell>
        </row>
        <row r="21">
          <cell r="E21">
            <v>75</v>
          </cell>
          <cell r="F21">
            <v>201</v>
          </cell>
          <cell r="H21">
            <v>6.6672296771727391E-3</v>
          </cell>
          <cell r="I21">
            <v>0.16668074192931848</v>
          </cell>
          <cell r="J21">
            <v>0.44670438837057352</v>
          </cell>
          <cell r="M21">
            <v>449962</v>
          </cell>
        </row>
        <row r="22">
          <cell r="E22">
            <v>339</v>
          </cell>
          <cell r="F22">
            <v>783</v>
          </cell>
          <cell r="H22">
            <v>9.9335066348183159E-3</v>
          </cell>
          <cell r="I22">
            <v>0.12951764420013112</v>
          </cell>
          <cell r="J22">
            <v>0.29915137288702853</v>
          </cell>
          <cell r="M22">
            <v>2617404</v>
          </cell>
        </row>
        <row r="23">
          <cell r="E23">
            <v>12</v>
          </cell>
          <cell r="F23">
            <v>24</v>
          </cell>
          <cell r="H23" t="str">
            <v>-</v>
          </cell>
          <cell r="I23">
            <v>1.1498768673521212E-2</v>
          </cell>
          <cell r="J23">
            <v>2.2997537347042424E-2</v>
          </cell>
          <cell r="M23">
            <v>1043589.9999999999</v>
          </cell>
        </row>
        <row r="24">
          <cell r="E24">
            <v>431</v>
          </cell>
          <cell r="F24">
            <v>1025</v>
          </cell>
          <cell r="H24">
            <v>5.8602906704172527E-3</v>
          </cell>
          <cell r="I24">
            <v>8.4192842631661199E-2</v>
          </cell>
          <cell r="J24">
            <v>0.20022659790592279</v>
          </cell>
          <cell r="M24">
            <v>5119200</v>
          </cell>
        </row>
        <row r="26">
          <cell r="E26">
            <v>108</v>
          </cell>
          <cell r="F26">
            <v>978</v>
          </cell>
          <cell r="H26">
            <v>5.9509404469552992E-3</v>
          </cell>
          <cell r="I26">
            <v>0.1071169280451954</v>
          </cell>
          <cell r="J26">
            <v>0.97000329285371378</v>
          </cell>
          <cell r="M26">
            <v>1008244.0000000001</v>
          </cell>
        </row>
        <row r="27">
          <cell r="E27">
            <v>506</v>
          </cell>
          <cell r="F27">
            <v>2893</v>
          </cell>
          <cell r="H27">
            <v>0.10445326494237292</v>
          </cell>
          <cell r="I27">
            <v>1.1245394055498019</v>
          </cell>
          <cell r="J27">
            <v>6.4294318186869113</v>
          </cell>
          <cell r="M27">
            <v>449962</v>
          </cell>
        </row>
        <row r="28">
          <cell r="E28">
            <v>1089</v>
          </cell>
          <cell r="F28">
            <v>7752</v>
          </cell>
          <cell r="H28">
            <v>3.2856983484399048E-2</v>
          </cell>
          <cell r="I28">
            <v>0.41606110481989023</v>
          </cell>
          <cell r="J28">
            <v>2.9617132089658305</v>
          </cell>
          <cell r="M28">
            <v>2617404</v>
          </cell>
        </row>
        <row r="29">
          <cell r="E29">
            <v>294</v>
          </cell>
          <cell r="F29">
            <v>1256</v>
          </cell>
          <cell r="H29">
            <v>2.874692168380303E-2</v>
          </cell>
          <cell r="I29">
            <v>0.2817198325012697</v>
          </cell>
          <cell r="J29">
            <v>1.2035377878285534</v>
          </cell>
          <cell r="M29">
            <v>1043589.9999999999</v>
          </cell>
        </row>
        <row r="30">
          <cell r="E30">
            <v>1998</v>
          </cell>
          <cell r="F30">
            <v>12887</v>
          </cell>
          <cell r="H30">
            <v>3.3012970776683852E-2</v>
          </cell>
          <cell r="I30">
            <v>0.39029535864978904</v>
          </cell>
          <cell r="J30">
            <v>2.5173855289889042</v>
          </cell>
          <cell r="M30">
            <v>5119200</v>
          </cell>
        </row>
        <row r="32">
          <cell r="E32">
            <v>1</v>
          </cell>
          <cell r="F32">
            <v>16</v>
          </cell>
          <cell r="H32" t="str">
            <v>-</v>
          </cell>
          <cell r="I32" t="str">
            <v>-</v>
          </cell>
          <cell r="J32">
            <v>1.5869174525214132E-2</v>
          </cell>
          <cell r="M32">
            <v>1008244.0000000001</v>
          </cell>
        </row>
        <row r="33">
          <cell r="E33">
            <v>3</v>
          </cell>
          <cell r="F33">
            <v>35</v>
          </cell>
          <cell r="H33" t="str">
            <v>-</v>
          </cell>
          <cell r="I33">
            <v>6.6672296771727391E-3</v>
          </cell>
          <cell r="J33">
            <v>7.7784346233681953E-2</v>
          </cell>
          <cell r="M33">
            <v>449962</v>
          </cell>
        </row>
        <row r="34">
          <cell r="E34">
            <v>21</v>
          </cell>
          <cell r="F34">
            <v>239</v>
          </cell>
          <cell r="H34" t="str">
            <v>-</v>
          </cell>
          <cell r="I34">
            <v>8.0232168973532556E-3</v>
          </cell>
          <cell r="J34">
            <v>9.1311849450829902E-2</v>
          </cell>
          <cell r="M34">
            <v>2617404</v>
          </cell>
        </row>
        <row r="35">
          <cell r="E35">
            <v>8</v>
          </cell>
          <cell r="F35">
            <v>32</v>
          </cell>
          <cell r="H35" t="str">
            <v>-</v>
          </cell>
          <cell r="I35">
            <v>7.6658457823474743E-3</v>
          </cell>
          <cell r="J35">
            <v>3.0663383129389897E-2</v>
          </cell>
          <cell r="M35">
            <v>1043589.9999999999</v>
          </cell>
        </row>
        <row r="36">
          <cell r="E36">
            <v>33</v>
          </cell>
          <cell r="F36">
            <v>322</v>
          </cell>
          <cell r="H36" t="str">
            <v>-</v>
          </cell>
          <cell r="I36">
            <v>6.4463197374589783E-3</v>
          </cell>
          <cell r="J36">
            <v>6.2900453195811848E-2</v>
          </cell>
          <cell r="M36">
            <v>5119200</v>
          </cell>
        </row>
        <row r="38">
          <cell r="E38">
            <v>4</v>
          </cell>
          <cell r="F38">
            <v>17</v>
          </cell>
          <cell r="H38" t="str">
            <v>-</v>
          </cell>
          <cell r="I38" t="str">
            <v>-</v>
          </cell>
          <cell r="J38">
            <v>1.6860997933040016E-2</v>
          </cell>
          <cell r="M38">
            <v>1008244.0000000001</v>
          </cell>
        </row>
        <row r="39">
          <cell r="E39">
            <v>10</v>
          </cell>
          <cell r="F39">
            <v>22</v>
          </cell>
          <cell r="H39" t="str">
            <v>-</v>
          </cell>
          <cell r="I39">
            <v>2.2224098923909131E-2</v>
          </cell>
          <cell r="J39">
            <v>4.8893017632600087E-2</v>
          </cell>
          <cell r="M39">
            <v>449962</v>
          </cell>
        </row>
        <row r="40">
          <cell r="E40">
            <v>10</v>
          </cell>
          <cell r="F40">
            <v>81</v>
          </cell>
          <cell r="H40" t="str">
            <v>-</v>
          </cell>
          <cell r="I40" t="str">
            <v>-</v>
          </cell>
          <cell r="J40">
            <v>3.0946693746933981E-2</v>
          </cell>
          <cell r="M40">
            <v>2617404</v>
          </cell>
        </row>
        <row r="41">
          <cell r="E41">
            <v>1</v>
          </cell>
          <cell r="F41">
            <v>9</v>
          </cell>
          <cell r="H41" t="str">
            <v>-</v>
          </cell>
          <cell r="I41" t="str">
            <v>-</v>
          </cell>
          <cell r="J41">
            <v>8.6240765051409096E-3</v>
          </cell>
          <cell r="M41">
            <v>1043589.9999999999</v>
          </cell>
        </row>
        <row r="42">
          <cell r="E42">
            <v>25</v>
          </cell>
          <cell r="F42">
            <v>129</v>
          </cell>
          <cell r="H42" t="str">
            <v>-</v>
          </cell>
          <cell r="I42" t="str">
            <v>-</v>
          </cell>
          <cell r="J42">
            <v>2.5199249882794185E-2</v>
          </cell>
          <cell r="M42">
            <v>5119200</v>
          </cell>
        </row>
        <row r="44">
          <cell r="E44">
            <v>2</v>
          </cell>
          <cell r="F44">
            <v>144</v>
          </cell>
          <cell r="H44" t="str">
            <v>-</v>
          </cell>
          <cell r="I44" t="str">
            <v>-</v>
          </cell>
          <cell r="J44">
            <v>0.14282257072692719</v>
          </cell>
          <cell r="M44">
            <v>1008244.0000000001</v>
          </cell>
        </row>
        <row r="45">
          <cell r="E45">
            <v>7</v>
          </cell>
          <cell r="F45">
            <v>101</v>
          </cell>
          <cell r="H45" t="str">
            <v>-</v>
          </cell>
          <cell r="I45">
            <v>1.5556869246736389E-2</v>
          </cell>
          <cell r="J45">
            <v>0.22446339913148219</v>
          </cell>
          <cell r="M45">
            <v>449962</v>
          </cell>
        </row>
        <row r="46">
          <cell r="E46">
            <v>30</v>
          </cell>
          <cell r="F46">
            <v>330</v>
          </cell>
          <cell r="H46" t="str">
            <v>-</v>
          </cell>
          <cell r="I46">
            <v>1.1461738424790365E-2</v>
          </cell>
          <cell r="J46">
            <v>0.12607912267269403</v>
          </cell>
          <cell r="M46">
            <v>2617404</v>
          </cell>
        </row>
        <row r="47">
          <cell r="E47">
            <v>44</v>
          </cell>
          <cell r="F47">
            <v>333</v>
          </cell>
          <cell r="H47" t="str">
            <v>-</v>
          </cell>
          <cell r="I47">
            <v>4.2162151802911108E-2</v>
          </cell>
          <cell r="J47">
            <v>0.3190908306902136</v>
          </cell>
          <cell r="M47">
            <v>1043589.9999999999</v>
          </cell>
        </row>
        <row r="48">
          <cell r="E48">
            <v>83</v>
          </cell>
          <cell r="F48">
            <v>920</v>
          </cell>
          <cell r="H48" t="str">
            <v>-</v>
          </cell>
          <cell r="I48">
            <v>1.6213470854821069E-2</v>
          </cell>
          <cell r="J48">
            <v>0.17971558055946243</v>
          </cell>
          <cell r="M48">
            <v>5119200</v>
          </cell>
        </row>
        <row r="50">
          <cell r="E50">
            <v>1</v>
          </cell>
          <cell r="F50">
            <v>13</v>
          </cell>
          <cell r="H50" t="str">
            <v>-</v>
          </cell>
          <cell r="I50" t="str">
            <v>-</v>
          </cell>
          <cell r="J50">
            <v>1.2893704301736482E-2</v>
          </cell>
          <cell r="M50">
            <v>1008244.0000000001</v>
          </cell>
        </row>
        <row r="51">
          <cell r="E51">
            <v>14</v>
          </cell>
          <cell r="F51">
            <v>88</v>
          </cell>
          <cell r="H51" t="str">
            <v>-</v>
          </cell>
          <cell r="I51">
            <v>3.1113738493472778E-2</v>
          </cell>
          <cell r="J51">
            <v>0.19557207053040035</v>
          </cell>
          <cell r="M51">
            <v>449962</v>
          </cell>
        </row>
        <row r="52">
          <cell r="E52">
            <v>67</v>
          </cell>
          <cell r="F52">
            <v>351</v>
          </cell>
          <cell r="H52" t="str">
            <v>-</v>
          </cell>
          <cell r="I52">
            <v>2.5597882482031816E-2</v>
          </cell>
          <cell r="J52">
            <v>0.13410233957004727</v>
          </cell>
          <cell r="M52">
            <v>2617404</v>
          </cell>
        </row>
        <row r="53">
          <cell r="E53">
            <v>4</v>
          </cell>
          <cell r="F53">
            <v>20</v>
          </cell>
          <cell r="H53" t="str">
            <v>-</v>
          </cell>
          <cell r="I53" t="str">
            <v>-</v>
          </cell>
          <cell r="J53">
            <v>1.9164614455868683E-2</v>
          </cell>
          <cell r="M53">
            <v>1043589.9999999999</v>
          </cell>
        </row>
        <row r="54">
          <cell r="E54">
            <v>86</v>
          </cell>
          <cell r="F54">
            <v>472</v>
          </cell>
          <cell r="H54" t="str">
            <v>-</v>
          </cell>
          <cell r="I54">
            <v>1.679949992186279E-2</v>
          </cell>
          <cell r="J54">
            <v>9.2201906547898102E-2</v>
          </cell>
          <cell r="M54">
            <v>5119200</v>
          </cell>
        </row>
        <row r="56">
          <cell r="E56">
            <v>1</v>
          </cell>
          <cell r="F56">
            <v>6</v>
          </cell>
          <cell r="H56" t="str">
            <v>-</v>
          </cell>
          <cell r="I56" t="str">
            <v>-</v>
          </cell>
          <cell r="J56">
            <v>5.9509404469552992E-3</v>
          </cell>
          <cell r="M56">
            <v>1008244.0000000001</v>
          </cell>
        </row>
        <row r="57">
          <cell r="E57">
            <v>5</v>
          </cell>
          <cell r="F57">
            <v>12</v>
          </cell>
          <cell r="H57" t="str">
            <v>-</v>
          </cell>
          <cell r="I57">
            <v>1.1112049461954565E-2</v>
          </cell>
          <cell r="J57">
            <v>2.6668918708690956E-2</v>
          </cell>
          <cell r="M57">
            <v>449962</v>
          </cell>
        </row>
        <row r="58">
          <cell r="E58">
            <v>48</v>
          </cell>
          <cell r="F58">
            <v>253</v>
          </cell>
          <cell r="H58" t="str">
            <v>-</v>
          </cell>
          <cell r="I58">
            <v>1.8338781479664584E-2</v>
          </cell>
          <cell r="J58">
            <v>9.6660660715732066E-2</v>
          </cell>
          <cell r="M58">
            <v>2617404</v>
          </cell>
        </row>
        <row r="59">
          <cell r="E59">
            <v>4</v>
          </cell>
          <cell r="F59">
            <v>10</v>
          </cell>
          <cell r="H59" t="str">
            <v>-</v>
          </cell>
          <cell r="I59" t="str">
            <v>-</v>
          </cell>
          <cell r="J59">
            <v>9.5823072279343415E-3</v>
          </cell>
          <cell r="M59">
            <v>1043589.9999999999</v>
          </cell>
        </row>
        <row r="60">
          <cell r="E60">
            <v>58</v>
          </cell>
          <cell r="F60">
            <v>281</v>
          </cell>
          <cell r="H60" t="str">
            <v>-</v>
          </cell>
          <cell r="I60">
            <v>1.1329895296140022E-2</v>
          </cell>
          <cell r="J60">
            <v>5.4891389279574931E-2</v>
          </cell>
          <cell r="M60">
            <v>5119200</v>
          </cell>
        </row>
        <row r="62">
          <cell r="E62">
            <v>4</v>
          </cell>
          <cell r="F62">
            <v>11</v>
          </cell>
          <cell r="H62" t="str">
            <v>-</v>
          </cell>
          <cell r="I62" t="str">
            <v>-</v>
          </cell>
          <cell r="J62">
            <v>1.0910057486084717E-2</v>
          </cell>
          <cell r="M62">
            <v>1008244.0000000001</v>
          </cell>
        </row>
        <row r="63">
          <cell r="E63">
            <v>3</v>
          </cell>
          <cell r="F63">
            <v>17</v>
          </cell>
          <cell r="H63" t="str">
            <v>-</v>
          </cell>
          <cell r="I63">
            <v>6.6672296771727391E-3</v>
          </cell>
          <cell r="J63">
            <v>3.7780968170645524E-2</v>
          </cell>
          <cell r="M63">
            <v>449962</v>
          </cell>
        </row>
        <row r="64">
          <cell r="E64">
            <v>13</v>
          </cell>
          <cell r="F64">
            <v>128</v>
          </cell>
          <cell r="H64" t="str">
            <v>-</v>
          </cell>
          <cell r="I64" t="str">
            <v>-</v>
          </cell>
          <cell r="J64">
            <v>4.8903417279105556E-2</v>
          </cell>
          <cell r="M64">
            <v>2617404</v>
          </cell>
        </row>
        <row r="65">
          <cell r="E65">
            <v>3</v>
          </cell>
          <cell r="F65">
            <v>8</v>
          </cell>
          <cell r="H65" t="str">
            <v>-</v>
          </cell>
          <cell r="I65" t="str">
            <v>-</v>
          </cell>
          <cell r="J65">
            <v>7.6658457823474743E-3</v>
          </cell>
          <cell r="M65">
            <v>1043589.9999999999</v>
          </cell>
        </row>
        <row r="66">
          <cell r="E66">
            <v>23</v>
          </cell>
          <cell r="F66">
            <v>164</v>
          </cell>
          <cell r="H66" t="str">
            <v>-</v>
          </cell>
          <cell r="I66" t="str">
            <v>-</v>
          </cell>
          <cell r="J66">
            <v>3.2036255664947652E-2</v>
          </cell>
          <cell r="M66">
            <v>5119200</v>
          </cell>
        </row>
        <row r="68">
          <cell r="E68">
            <v>625</v>
          </cell>
          <cell r="F68">
            <v>3193</v>
          </cell>
          <cell r="H68">
            <v>2.4795585195647084E-2</v>
          </cell>
          <cell r="I68">
            <v>0.61988962989117702</v>
          </cell>
          <cell r="J68">
            <v>3.1668921411880455</v>
          </cell>
          <cell r="M68">
            <v>1008244.0000000001</v>
          </cell>
        </row>
        <row r="69">
          <cell r="E69">
            <v>767</v>
          </cell>
          <cell r="F69">
            <v>3965</v>
          </cell>
          <cell r="H69">
            <v>0.1377894133282366</v>
          </cell>
          <cell r="I69">
            <v>1.7045883874638303</v>
          </cell>
          <cell r="J69">
            <v>8.8118552233299692</v>
          </cell>
          <cell r="M69">
            <v>449962</v>
          </cell>
        </row>
        <row r="70">
          <cell r="E70">
            <v>2058</v>
          </cell>
          <cell r="F70">
            <v>11485</v>
          </cell>
          <cell r="H70">
            <v>6.074721365138893E-2</v>
          </cell>
          <cell r="I70">
            <v>0.78627525594061898</v>
          </cell>
          <cell r="J70">
            <v>4.3879355269572446</v>
          </cell>
          <cell r="M70">
            <v>2617404</v>
          </cell>
        </row>
        <row r="71">
          <cell r="E71">
            <v>616</v>
          </cell>
          <cell r="F71">
            <v>2290</v>
          </cell>
          <cell r="H71">
            <v>6.1326766258779794E-2</v>
          </cell>
          <cell r="I71">
            <v>0.59027012524075551</v>
          </cell>
          <cell r="J71">
            <v>2.1943483551969649</v>
          </cell>
          <cell r="M71">
            <v>1043589.9999999999</v>
          </cell>
        </row>
        <row r="72">
          <cell r="E72">
            <v>4067</v>
          </cell>
          <cell r="F72">
            <v>20976</v>
          </cell>
          <cell r="H72">
            <v>6.0556336927644942E-2</v>
          </cell>
          <cell r="I72">
            <v>0.79446007188623224</v>
          </cell>
          <cell r="J72">
            <v>4.0975152367557426</v>
          </cell>
          <cell r="M72">
            <v>5119200</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Uprating series"/>
      <sheetName val="Casualty data"/>
      <sheetName val="Accident data"/>
      <sheetName val="Accident costs"/>
      <sheetName val="Casualty costs"/>
      <sheetName val="Input_RAS41001"/>
      <sheetName val="Calculations"/>
      <sheetName val="non reported"/>
      <sheetName val="RAS 60001"/>
      <sheetName val="RAS 60002"/>
      <sheetName val="RAS 60003"/>
      <sheetName val="RAS 60004"/>
      <sheetName val="RAS41001"/>
    </sheetNames>
    <sheetDataSet>
      <sheetData sheetId="0"/>
      <sheetData sheetId="1">
        <row r="4">
          <cell r="B4">
            <v>2016</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Q115"/>
  <sheetViews>
    <sheetView tabSelected="1" zoomScale="75" zoomScaleNormal="75" workbookViewId="0">
      <selection activeCell="O28" sqref="O28"/>
    </sheetView>
  </sheetViews>
  <sheetFormatPr defaultRowHeight="12.75"/>
  <cols>
    <col min="1" max="1" width="27.85546875" style="3" customWidth="1"/>
    <col min="2" max="2" width="7.7109375" style="3" customWidth="1"/>
    <col min="3" max="3" width="9.28515625" style="3" customWidth="1"/>
    <col min="4" max="4" width="11" style="3" customWidth="1"/>
    <col min="5" max="5" width="3.5703125" style="3" customWidth="1"/>
    <col min="6" max="6" width="7.7109375" style="3" customWidth="1"/>
    <col min="7" max="7" width="14.140625" style="3" customWidth="1"/>
    <col min="8" max="8" width="11.5703125" style="3" customWidth="1"/>
    <col min="9" max="9" width="2.7109375" style="3" customWidth="1"/>
    <col min="10" max="10" width="9" style="3" customWidth="1"/>
    <col min="11" max="11" width="9.7109375" style="3" customWidth="1"/>
    <col min="12" max="12" width="11" style="3" customWidth="1"/>
    <col min="13" max="13" width="6.7109375" style="3" customWidth="1"/>
    <col min="14" max="14" width="17.5703125" style="3" customWidth="1"/>
    <col min="15" max="15" width="12.28515625" style="3" customWidth="1"/>
    <col min="16" max="16" width="9.7109375" style="3" customWidth="1"/>
    <col min="17" max="17" width="11.42578125" style="3" customWidth="1"/>
    <col min="18" max="18" width="12.85546875" style="3" customWidth="1"/>
    <col min="19" max="19" width="12.42578125" style="3" customWidth="1"/>
    <col min="20" max="16384" width="9.140625" style="3"/>
  </cols>
  <sheetData>
    <row r="1" spans="1:17" ht="18" customHeight="1">
      <c r="A1" s="1" t="s">
        <v>0</v>
      </c>
      <c r="B1" s="2"/>
      <c r="C1" s="2"/>
      <c r="D1" s="2"/>
      <c r="E1" s="2"/>
      <c r="F1" s="2"/>
      <c r="G1" s="2"/>
      <c r="H1" s="2"/>
      <c r="I1" s="2"/>
      <c r="J1" s="2"/>
      <c r="K1" s="2"/>
      <c r="L1" s="1"/>
      <c r="N1" s="4"/>
      <c r="O1" s="5"/>
      <c r="P1" s="5"/>
      <c r="Q1" s="5"/>
    </row>
    <row r="2" spans="1:17" ht="7.5" customHeight="1">
      <c r="A2" s="1"/>
      <c r="B2" s="2"/>
      <c r="C2" s="2"/>
      <c r="D2" s="2"/>
      <c r="E2" s="2"/>
      <c r="F2" s="2"/>
      <c r="G2" s="2"/>
      <c r="H2" s="2"/>
      <c r="I2" s="2"/>
      <c r="J2" s="2"/>
      <c r="K2" s="2"/>
      <c r="L2" s="1"/>
      <c r="N2" s="4"/>
      <c r="O2" s="5"/>
      <c r="P2" s="5"/>
      <c r="Q2" s="5"/>
    </row>
    <row r="3" spans="1:17" ht="18" customHeight="1">
      <c r="A3" s="1" t="s">
        <v>1</v>
      </c>
      <c r="B3" s="2"/>
      <c r="C3" s="2"/>
      <c r="D3" s="2"/>
      <c r="E3" s="2"/>
      <c r="F3" s="2"/>
      <c r="N3" s="6"/>
      <c r="O3" s="6"/>
      <c r="P3" s="5"/>
      <c r="Q3" s="5"/>
    </row>
    <row r="4" spans="1:17" ht="7.5" customHeight="1" thickBot="1">
      <c r="A4" s="7"/>
      <c r="B4" s="8"/>
      <c r="C4" s="8"/>
      <c r="D4" s="8"/>
      <c r="E4" s="5"/>
      <c r="F4" s="5"/>
      <c r="G4" s="8"/>
      <c r="H4" s="8"/>
      <c r="I4" s="5"/>
      <c r="J4" s="5"/>
      <c r="K4" s="5"/>
      <c r="L4" s="5"/>
      <c r="N4" s="4"/>
      <c r="O4" s="9"/>
      <c r="P4" s="5"/>
      <c r="Q4" s="5"/>
    </row>
    <row r="5" spans="1:17" ht="14.1" customHeight="1">
      <c r="A5" s="9"/>
      <c r="B5" s="10" t="s">
        <v>2</v>
      </c>
      <c r="C5" s="10"/>
      <c r="D5" s="10"/>
      <c r="F5" s="11" t="s">
        <v>3</v>
      </c>
      <c r="G5" s="11"/>
      <c r="H5" s="11"/>
      <c r="I5" s="12"/>
      <c r="K5" s="12"/>
      <c r="N5" s="4"/>
      <c r="O5" s="9"/>
      <c r="P5" s="5"/>
      <c r="Q5" s="5"/>
    </row>
    <row r="6" spans="1:17" ht="14.1" customHeight="1">
      <c r="A6" s="9"/>
      <c r="B6" s="13"/>
      <c r="C6" s="13"/>
      <c r="D6" s="14" t="s">
        <v>4</v>
      </c>
      <c r="F6" s="13"/>
      <c r="G6" s="13"/>
      <c r="H6" s="14" t="s">
        <v>4</v>
      </c>
      <c r="I6" s="15"/>
      <c r="J6" s="5"/>
      <c r="K6" s="16"/>
      <c r="L6" s="5"/>
      <c r="M6" s="5"/>
      <c r="N6" s="17"/>
      <c r="O6" s="18"/>
      <c r="P6" s="5"/>
      <c r="Q6" s="5"/>
    </row>
    <row r="7" spans="1:17" ht="14.1" customHeight="1" thickBot="1">
      <c r="A7" s="19"/>
      <c r="B7" s="20" t="s">
        <v>5</v>
      </c>
      <c r="C7" s="20" t="s">
        <v>6</v>
      </c>
      <c r="D7" s="20" t="s">
        <v>7</v>
      </c>
      <c r="E7" s="8"/>
      <c r="F7" s="20" t="s">
        <v>5</v>
      </c>
      <c r="G7" s="20" t="s">
        <v>6</v>
      </c>
      <c r="H7" s="20" t="s">
        <v>7</v>
      </c>
      <c r="I7" s="15"/>
      <c r="J7" s="5"/>
      <c r="K7" s="16"/>
      <c r="L7" s="5"/>
      <c r="M7" s="5"/>
      <c r="N7" s="5"/>
      <c r="O7" s="5"/>
      <c r="P7" s="5"/>
      <c r="Q7" s="5"/>
    </row>
    <row r="8" spans="1:17" ht="18" customHeight="1">
      <c r="A8" s="21" t="s">
        <v>8</v>
      </c>
      <c r="B8" s="6"/>
      <c r="C8" s="6"/>
      <c r="D8" s="6"/>
      <c r="F8" s="6"/>
      <c r="G8" s="6"/>
      <c r="H8" s="6"/>
      <c r="I8" s="22"/>
      <c r="J8" s="5"/>
      <c r="K8" s="5"/>
      <c r="L8" s="5"/>
      <c r="M8" s="9"/>
      <c r="N8" s="5"/>
      <c r="O8" s="23"/>
      <c r="P8" s="23"/>
      <c r="Q8" s="24"/>
    </row>
    <row r="9" spans="1:17" ht="3.75" customHeight="1">
      <c r="A9" s="25"/>
      <c r="B9" s="26"/>
      <c r="C9" s="26"/>
      <c r="D9" s="26"/>
      <c r="F9" s="26"/>
      <c r="G9" s="26"/>
      <c r="H9" s="26"/>
      <c r="I9" s="9"/>
      <c r="J9" s="5"/>
      <c r="K9" s="5"/>
      <c r="L9" s="5"/>
      <c r="M9" s="5"/>
      <c r="N9" s="5"/>
      <c r="O9" s="23"/>
      <c r="P9" s="23"/>
      <c r="Q9" s="23"/>
    </row>
    <row r="10" spans="1:17" ht="14.1" customHeight="1">
      <c r="A10" s="25" t="s">
        <v>9</v>
      </c>
      <c r="B10" s="26"/>
      <c r="C10" s="26"/>
      <c r="D10" s="26"/>
      <c r="F10" s="26"/>
      <c r="G10" s="26"/>
      <c r="H10" s="26"/>
      <c r="I10" s="9"/>
      <c r="J10" s="5"/>
      <c r="K10" s="5"/>
      <c r="L10" s="5"/>
      <c r="M10" s="5"/>
      <c r="N10" s="5"/>
      <c r="O10" s="5"/>
      <c r="P10" s="5"/>
      <c r="Q10" s="5"/>
    </row>
    <row r="11" spans="1:17" s="29" customFormat="1" ht="14.1" customHeight="1">
      <c r="A11" s="27" t="s">
        <v>10</v>
      </c>
      <c r="B11" s="28">
        <v>291.8</v>
      </c>
      <c r="C11" s="28">
        <v>2605.4</v>
      </c>
      <c r="D11" s="28">
        <v>17097</v>
      </c>
      <c r="F11" s="30">
        <v>3015.6</v>
      </c>
      <c r="G11" s="30">
        <v>28513</v>
      </c>
      <c r="H11" s="30">
        <v>257789.2</v>
      </c>
      <c r="I11" s="31"/>
      <c r="J11" s="32"/>
      <c r="K11" s="31"/>
      <c r="L11" s="32"/>
      <c r="M11" s="23"/>
      <c r="N11" s="6"/>
      <c r="O11" s="32"/>
      <c r="P11" s="32"/>
      <c r="Q11" s="32"/>
    </row>
    <row r="12" spans="1:17" ht="14.1" customHeight="1">
      <c r="A12" s="33">
        <v>2012</v>
      </c>
      <c r="B12" s="34">
        <v>176</v>
      </c>
      <c r="C12" s="34">
        <v>1981</v>
      </c>
      <c r="D12" s="34">
        <v>12712</v>
      </c>
      <c r="F12" s="35">
        <v>1584</v>
      </c>
      <c r="G12" s="36">
        <v>21080</v>
      </c>
      <c r="H12" s="35">
        <v>183148</v>
      </c>
      <c r="I12" s="9"/>
      <c r="J12" s="5"/>
      <c r="K12" s="18"/>
      <c r="L12" s="5"/>
      <c r="M12" s="9"/>
      <c r="N12" s="22"/>
      <c r="O12" s="5"/>
      <c r="P12" s="5"/>
      <c r="Q12" s="5"/>
    </row>
    <row r="13" spans="1:17" ht="14.1" customHeight="1">
      <c r="A13" s="33">
        <v>2013</v>
      </c>
      <c r="B13" s="34">
        <v>172</v>
      </c>
      <c r="C13" s="34">
        <v>1671</v>
      </c>
      <c r="D13" s="34">
        <v>11502</v>
      </c>
      <c r="F13" s="35">
        <v>1541</v>
      </c>
      <c r="G13" s="36">
        <v>19990</v>
      </c>
      <c r="H13" s="35">
        <v>172179</v>
      </c>
      <c r="I13" s="9"/>
      <c r="J13" s="5"/>
      <c r="K13" s="18"/>
      <c r="L13" s="5"/>
      <c r="M13" s="9"/>
      <c r="N13" s="22"/>
      <c r="O13" s="5"/>
      <c r="P13" s="5"/>
      <c r="Q13" s="5"/>
    </row>
    <row r="14" spans="1:17" ht="14.1" customHeight="1">
      <c r="A14" s="33">
        <v>2014</v>
      </c>
      <c r="B14" s="34">
        <v>203</v>
      </c>
      <c r="C14" s="34">
        <v>1703</v>
      </c>
      <c r="D14" s="34">
        <v>11308</v>
      </c>
      <c r="F14" s="35">
        <v>1575</v>
      </c>
      <c r="G14" s="36">
        <v>21113</v>
      </c>
      <c r="H14" s="35">
        <v>183237</v>
      </c>
      <c r="I14" s="9"/>
      <c r="J14" s="5"/>
      <c r="K14" s="18"/>
      <c r="L14" s="5"/>
      <c r="M14" s="9"/>
      <c r="N14" s="22"/>
      <c r="O14" s="5"/>
      <c r="P14" s="5"/>
      <c r="Q14" s="5"/>
    </row>
    <row r="15" spans="1:17" ht="14.1" customHeight="1">
      <c r="A15" s="33">
        <v>2015</v>
      </c>
      <c r="B15" s="34">
        <v>168</v>
      </c>
      <c r="C15" s="34">
        <v>1600</v>
      </c>
      <c r="D15" s="34">
        <v>10973</v>
      </c>
      <c r="F15" s="35">
        <v>1568</v>
      </c>
      <c r="G15" s="36">
        <v>20547</v>
      </c>
      <c r="H15" s="35">
        <v>175239</v>
      </c>
      <c r="I15" s="9"/>
      <c r="J15" s="5"/>
      <c r="K15" s="18"/>
      <c r="L15" s="5"/>
      <c r="M15" s="9"/>
      <c r="N15" s="22"/>
      <c r="O15" s="5"/>
      <c r="P15" s="5"/>
      <c r="Q15" s="5"/>
    </row>
    <row r="16" spans="1:17" ht="14.1" customHeight="1">
      <c r="A16" s="33">
        <v>2016</v>
      </c>
      <c r="B16" s="34">
        <v>191</v>
      </c>
      <c r="C16" s="34">
        <v>1697</v>
      </c>
      <c r="D16" s="34">
        <v>10901</v>
      </c>
      <c r="F16" s="35">
        <v>1601</v>
      </c>
      <c r="G16" s="36">
        <v>22407</v>
      </c>
      <c r="H16" s="35">
        <v>170501</v>
      </c>
      <c r="I16" s="9"/>
      <c r="J16" s="5"/>
      <c r="K16" s="18"/>
      <c r="L16" s="5"/>
      <c r="M16" s="9"/>
      <c r="N16" s="22"/>
      <c r="O16" s="5"/>
      <c r="P16" s="5"/>
      <c r="Q16" s="5"/>
    </row>
    <row r="17" spans="1:17" s="29" customFormat="1" ht="14.1" customHeight="1">
      <c r="A17" s="27" t="s">
        <v>11</v>
      </c>
      <c r="B17" s="30">
        <v>182</v>
      </c>
      <c r="C17" s="30">
        <v>1730.4</v>
      </c>
      <c r="D17" s="30">
        <v>11479.2</v>
      </c>
      <c r="E17" s="37"/>
      <c r="F17" s="38">
        <f>AVERAGE(F12:F16)</f>
        <v>1573.8</v>
      </c>
      <c r="G17" s="38">
        <f t="shared" ref="G17:H17" si="0">AVERAGE(G12:G16)</f>
        <v>21027.4</v>
      </c>
      <c r="H17" s="38">
        <f t="shared" si="0"/>
        <v>176860.79999999999</v>
      </c>
      <c r="I17" s="31"/>
      <c r="J17" s="23"/>
      <c r="K17" s="39"/>
      <c r="L17" s="23"/>
      <c r="M17" s="23"/>
      <c r="N17" s="6"/>
      <c r="O17" s="23"/>
      <c r="P17" s="23"/>
      <c r="Q17" s="23"/>
    </row>
    <row r="18" spans="1:17" ht="2.25" customHeight="1">
      <c r="A18" s="26"/>
      <c r="F18" s="40"/>
      <c r="G18" s="40"/>
      <c r="H18" s="40"/>
      <c r="I18" s="9"/>
      <c r="J18" s="5"/>
      <c r="K18" s="18"/>
      <c r="L18" s="5"/>
      <c r="M18" s="9"/>
      <c r="N18" s="5"/>
      <c r="O18" s="5"/>
      <c r="P18" s="5"/>
      <c r="Q18" s="5"/>
    </row>
    <row r="19" spans="1:17" ht="14.1" customHeight="1">
      <c r="A19" s="41" t="s">
        <v>12</v>
      </c>
      <c r="B19" s="26"/>
      <c r="C19" s="26"/>
      <c r="D19" s="26"/>
      <c r="F19" s="42"/>
      <c r="G19" s="42"/>
      <c r="H19" s="42"/>
      <c r="I19" s="9"/>
      <c r="J19" s="5"/>
      <c r="K19" s="9"/>
      <c r="L19" s="5"/>
      <c r="M19" s="9"/>
      <c r="N19" s="5"/>
      <c r="O19" s="5"/>
      <c r="P19" s="5"/>
      <c r="Q19" s="5"/>
    </row>
    <row r="20" spans="1:17" ht="14.1" customHeight="1">
      <c r="A20" s="33" t="s">
        <v>13</v>
      </c>
      <c r="B20" s="43">
        <f>(B16-B15)/B15*100</f>
        <v>13.690476190476192</v>
      </c>
      <c r="C20" s="43">
        <f t="shared" ref="C20:H20" si="1">(C16-C15)/C15*100</f>
        <v>6.0625</v>
      </c>
      <c r="D20" s="43">
        <f t="shared" si="1"/>
        <v>-0.65615601932014944</v>
      </c>
      <c r="E20" s="43"/>
      <c r="F20" s="43">
        <f t="shared" si="1"/>
        <v>2.1045918367346936</v>
      </c>
      <c r="G20" s="43">
        <f t="shared" si="1"/>
        <v>9.0524164111549137</v>
      </c>
      <c r="H20" s="43">
        <f t="shared" si="1"/>
        <v>-2.7037360404932693</v>
      </c>
      <c r="I20" s="44"/>
      <c r="J20" s="5"/>
      <c r="K20" s="44"/>
      <c r="L20" s="5"/>
      <c r="M20" s="9"/>
      <c r="N20" s="5"/>
      <c r="O20" s="5"/>
      <c r="P20" s="5"/>
      <c r="Q20" s="5"/>
    </row>
    <row r="21" spans="1:17" ht="14.1" customHeight="1">
      <c r="A21" s="45" t="s">
        <v>14</v>
      </c>
      <c r="B21" s="43">
        <f>(B16-B11)/B11*100</f>
        <v>-34.544208361891712</v>
      </c>
      <c r="C21" s="43">
        <f>(C16-C11)/C11*100</f>
        <v>-34.866047439932451</v>
      </c>
      <c r="D21" s="43">
        <f>(D16-D11)/D11*100</f>
        <v>-36.24027607182547</v>
      </c>
      <c r="E21" s="43"/>
      <c r="F21" s="43">
        <f>(F16-F11)/F11*100</f>
        <v>-46.909404430295794</v>
      </c>
      <c r="G21" s="43">
        <f>(G16-G11)/G11*100</f>
        <v>-21.414793252200752</v>
      </c>
      <c r="H21" s="43">
        <f>(H16-H11)/H11*100</f>
        <v>-33.860301362508594</v>
      </c>
      <c r="I21" s="44"/>
      <c r="J21" s="5"/>
      <c r="K21" s="44"/>
      <c r="L21" s="5"/>
      <c r="M21" s="9"/>
      <c r="N21" s="5"/>
      <c r="O21" s="5"/>
      <c r="P21" s="5"/>
      <c r="Q21" s="5"/>
    </row>
    <row r="22" spans="1:17" ht="14.1" customHeight="1" thickBot="1">
      <c r="A22" s="46" t="s">
        <v>15</v>
      </c>
      <c r="B22" s="47">
        <f>(B17-B11)/B11*100</f>
        <v>-37.628512679917755</v>
      </c>
      <c r="C22" s="47">
        <f>(C17-C11)/C11*100</f>
        <v>-33.584094572810315</v>
      </c>
      <c r="D22" s="47">
        <f>(D17-D11)/D11*100</f>
        <v>-32.858396209861375</v>
      </c>
      <c r="E22" s="47"/>
      <c r="F22" s="47">
        <f>(F17-F11)/F11*100</f>
        <v>-47.811380819737366</v>
      </c>
      <c r="G22" s="47">
        <f>(G17-G11)/G11*100</f>
        <v>-26.253287973906637</v>
      </c>
      <c r="H22" s="47">
        <f>(H17-H11)/H11*100</f>
        <v>-31.393246885439741</v>
      </c>
      <c r="I22" s="19"/>
      <c r="J22" s="8"/>
      <c r="K22" s="19"/>
      <c r="L22" s="8"/>
      <c r="M22" s="9"/>
      <c r="N22" s="5"/>
      <c r="O22" s="5"/>
      <c r="P22" s="5"/>
      <c r="Q22" s="5"/>
    </row>
    <row r="23" spans="1:17" ht="7.5" customHeight="1">
      <c r="A23" s="45"/>
      <c r="B23" s="48"/>
      <c r="C23" s="48"/>
      <c r="D23" s="48"/>
      <c r="F23" s="49"/>
      <c r="G23" s="49"/>
      <c r="H23" s="49"/>
      <c r="I23" s="9"/>
      <c r="J23" s="5"/>
      <c r="K23" s="9"/>
      <c r="L23" s="5"/>
      <c r="M23" s="9"/>
      <c r="N23" s="5"/>
      <c r="O23" s="23"/>
      <c r="P23" s="24"/>
      <c r="Q23" s="23"/>
    </row>
    <row r="24" spans="1:17" ht="21.75" customHeight="1">
      <c r="A24" s="1" t="s">
        <v>16</v>
      </c>
      <c r="B24" s="48"/>
      <c r="C24" s="48"/>
      <c r="D24" s="48"/>
      <c r="F24" s="49"/>
      <c r="G24" s="49"/>
      <c r="H24" s="49"/>
      <c r="I24" s="9"/>
      <c r="J24" s="5"/>
      <c r="K24" s="9"/>
      <c r="L24" s="5"/>
      <c r="M24" s="9"/>
      <c r="N24" s="5"/>
      <c r="O24" s="23"/>
      <c r="P24" s="23"/>
      <c r="Q24" s="24"/>
    </row>
    <row r="25" spans="1:17" ht="6.75" customHeight="1">
      <c r="A25" s="45"/>
      <c r="B25" s="48"/>
      <c r="C25" s="48"/>
      <c r="D25" s="48"/>
      <c r="F25" s="49"/>
      <c r="G25" s="49"/>
      <c r="H25" s="49"/>
      <c r="I25" s="9"/>
      <c r="J25" s="5"/>
      <c r="K25" s="9"/>
      <c r="L25" s="5"/>
      <c r="M25" s="9"/>
      <c r="N25" s="5"/>
      <c r="O25" s="23"/>
      <c r="P25" s="23"/>
      <c r="Q25" s="23"/>
    </row>
    <row r="26" spans="1:17" ht="14.1" customHeight="1">
      <c r="A26" s="25" t="s">
        <v>9</v>
      </c>
      <c r="B26" s="26"/>
      <c r="C26" s="26"/>
      <c r="D26" s="26"/>
      <c r="F26" s="42"/>
      <c r="G26" s="42"/>
      <c r="H26" s="42"/>
      <c r="I26" s="9"/>
      <c r="J26" s="5"/>
      <c r="K26" s="9"/>
      <c r="L26" s="5"/>
      <c r="M26" s="9"/>
      <c r="N26" s="5"/>
      <c r="O26" s="5"/>
      <c r="P26" s="5"/>
      <c r="Q26" s="5"/>
    </row>
    <row r="27" spans="1:17" s="29" customFormat="1" ht="14.1" customHeight="1">
      <c r="A27" s="27" t="s">
        <v>10</v>
      </c>
      <c r="B27" s="28">
        <v>15.4</v>
      </c>
      <c r="C27" s="28">
        <v>325.39999999999998</v>
      </c>
      <c r="D27" s="28">
        <v>2019</v>
      </c>
      <c r="E27" s="30"/>
      <c r="F27" s="50">
        <v>144.19999999999999</v>
      </c>
      <c r="G27" s="50">
        <v>3169.4</v>
      </c>
      <c r="H27" s="50">
        <v>26090.400000000001</v>
      </c>
      <c r="I27" s="31"/>
      <c r="J27" s="23"/>
      <c r="K27" s="31"/>
      <c r="L27" s="23"/>
      <c r="M27" s="31"/>
      <c r="N27" s="6"/>
      <c r="O27" s="23"/>
      <c r="P27" s="23"/>
      <c r="Q27" s="23"/>
    </row>
    <row r="28" spans="1:17" ht="14.1" customHeight="1">
      <c r="A28" s="33">
        <v>2012</v>
      </c>
      <c r="B28" s="34">
        <v>2</v>
      </c>
      <c r="C28" s="34">
        <v>194</v>
      </c>
      <c r="D28" s="34">
        <v>1167</v>
      </c>
      <c r="F28" s="51">
        <v>59</v>
      </c>
      <c r="G28" s="36">
        <v>2019</v>
      </c>
      <c r="H28" s="51">
        <v>14016</v>
      </c>
      <c r="I28" s="9"/>
      <c r="K28" s="9"/>
      <c r="L28" s="5"/>
      <c r="M28" s="9"/>
      <c r="N28" s="22"/>
      <c r="O28" s="5"/>
      <c r="P28" s="5"/>
    </row>
    <row r="29" spans="1:17" ht="14.1" customHeight="1">
      <c r="A29" s="33">
        <v>2013</v>
      </c>
      <c r="B29" s="34">
        <v>9</v>
      </c>
      <c r="C29" s="34">
        <v>142</v>
      </c>
      <c r="D29" s="34">
        <v>1053</v>
      </c>
      <c r="F29" s="51">
        <v>39</v>
      </c>
      <c r="G29" s="36">
        <v>1790</v>
      </c>
      <c r="H29" s="51">
        <v>14703</v>
      </c>
      <c r="I29" s="9"/>
      <c r="K29" s="9"/>
      <c r="L29" s="5"/>
      <c r="M29" s="9"/>
      <c r="N29" s="22"/>
      <c r="O29" s="5"/>
      <c r="P29" s="5"/>
    </row>
    <row r="30" spans="1:17" ht="14.1" customHeight="1">
      <c r="A30" s="33">
        <v>2014</v>
      </c>
      <c r="B30" s="34">
        <v>7</v>
      </c>
      <c r="C30" s="34">
        <v>171</v>
      </c>
      <c r="D30" s="34">
        <v>1031</v>
      </c>
      <c r="F30" s="51">
        <v>46</v>
      </c>
      <c r="G30" s="36">
        <v>1858</v>
      </c>
      <c r="H30" s="51">
        <v>15703</v>
      </c>
      <c r="I30" s="9"/>
      <c r="K30" s="9"/>
      <c r="L30" s="5"/>
      <c r="M30" s="9"/>
      <c r="N30" s="22"/>
      <c r="O30" s="5"/>
      <c r="P30" s="5"/>
    </row>
    <row r="31" spans="1:17" ht="14.1" customHeight="1">
      <c r="A31" s="33">
        <v>2015</v>
      </c>
      <c r="B31" s="34">
        <v>4</v>
      </c>
      <c r="C31" s="34">
        <v>139</v>
      </c>
      <c r="D31" s="34">
        <v>966</v>
      </c>
      <c r="F31" s="51">
        <v>49</v>
      </c>
      <c r="G31" s="36">
        <v>1771</v>
      </c>
      <c r="H31" s="51">
        <v>15133</v>
      </c>
      <c r="I31" s="9"/>
      <c r="K31" s="9"/>
      <c r="L31" s="5"/>
      <c r="M31" s="9"/>
      <c r="N31" s="22"/>
      <c r="O31" s="5"/>
      <c r="P31" s="5"/>
    </row>
    <row r="32" spans="1:17" ht="14.1" customHeight="1">
      <c r="A32" s="33">
        <v>2016</v>
      </c>
      <c r="B32" s="34">
        <v>12</v>
      </c>
      <c r="C32" s="34">
        <v>167</v>
      </c>
      <c r="D32" s="34">
        <v>1000</v>
      </c>
      <c r="F32" s="51">
        <v>57</v>
      </c>
      <c r="G32" s="36">
        <v>1864</v>
      </c>
      <c r="H32" s="51">
        <v>14963</v>
      </c>
      <c r="I32" s="9"/>
      <c r="K32" s="9"/>
      <c r="L32" s="5"/>
      <c r="M32" s="9"/>
      <c r="N32" s="22"/>
      <c r="O32" s="5"/>
      <c r="P32" s="5"/>
    </row>
    <row r="33" spans="1:17" s="29" customFormat="1" ht="14.1" customHeight="1">
      <c r="A33" s="27" t="s">
        <v>11</v>
      </c>
      <c r="B33" s="30">
        <v>6.8</v>
      </c>
      <c r="C33" s="30">
        <v>162.6</v>
      </c>
      <c r="D33" s="30">
        <v>1043.4000000000001</v>
      </c>
      <c r="E33" s="37"/>
      <c r="F33" s="38">
        <f>AVERAGE(F28:F32)</f>
        <v>50</v>
      </c>
      <c r="G33" s="38">
        <f t="shared" ref="G33:H33" si="2">AVERAGE(G28:G32)</f>
        <v>1860.4</v>
      </c>
      <c r="H33" s="38">
        <f t="shared" si="2"/>
        <v>14903.6</v>
      </c>
      <c r="I33" s="31"/>
      <c r="J33" s="23"/>
      <c r="K33" s="31"/>
      <c r="L33" s="23"/>
      <c r="M33" s="31"/>
      <c r="N33" s="6"/>
      <c r="O33" s="52"/>
      <c r="P33" s="52"/>
      <c r="Q33" s="52"/>
    </row>
    <row r="34" spans="1:17" ht="2.25" customHeight="1">
      <c r="A34" s="26"/>
      <c r="I34" s="9"/>
      <c r="J34" s="5"/>
      <c r="K34" s="9"/>
      <c r="L34" s="5"/>
      <c r="M34" s="9"/>
      <c r="N34" s="5"/>
      <c r="O34" s="5"/>
      <c r="P34" s="5"/>
    </row>
    <row r="35" spans="1:17" ht="14.1" customHeight="1">
      <c r="A35" s="41" t="s">
        <v>12</v>
      </c>
      <c r="B35" s="26"/>
      <c r="C35" s="26"/>
      <c r="D35" s="26"/>
      <c r="F35" s="26"/>
      <c r="G35" s="26"/>
      <c r="H35" s="26"/>
      <c r="I35" s="9"/>
      <c r="J35" s="5"/>
      <c r="K35" s="9"/>
      <c r="L35" s="5"/>
      <c r="M35" s="9"/>
      <c r="N35" s="5"/>
      <c r="O35" s="5"/>
      <c r="P35" s="5"/>
    </row>
    <row r="36" spans="1:17" ht="14.1" customHeight="1">
      <c r="A36" s="33" t="s">
        <v>13</v>
      </c>
      <c r="B36" s="43">
        <f>(B32-B31)/B31*100</f>
        <v>200</v>
      </c>
      <c r="C36" s="43">
        <f t="shared" ref="C36:H36" si="3">(C32-C31)/C31*100</f>
        <v>20.14388489208633</v>
      </c>
      <c r="D36" s="43">
        <f t="shared" si="3"/>
        <v>3.5196687370600417</v>
      </c>
      <c r="E36" s="43"/>
      <c r="F36" s="43">
        <f t="shared" si="3"/>
        <v>16.326530612244898</v>
      </c>
      <c r="G36" s="43">
        <f t="shared" si="3"/>
        <v>5.2512704686617724</v>
      </c>
      <c r="H36" s="43">
        <f t="shared" si="3"/>
        <v>-1.1233727615145708</v>
      </c>
      <c r="I36" s="9"/>
      <c r="J36" s="5"/>
      <c r="K36" s="9"/>
      <c r="L36" s="5"/>
      <c r="M36" s="9"/>
      <c r="N36" s="5"/>
      <c r="O36" s="5"/>
      <c r="P36" s="5"/>
    </row>
    <row r="37" spans="1:17" ht="14.1" customHeight="1">
      <c r="A37" s="45" t="s">
        <v>14</v>
      </c>
      <c r="B37" s="43">
        <f>(B32-B27)/B27*100</f>
        <v>-22.077922077922079</v>
      </c>
      <c r="C37" s="43">
        <f>(C32-C27)/C27*100</f>
        <v>-48.678549477566065</v>
      </c>
      <c r="D37" s="43">
        <f>(D32-D27)/D27*100</f>
        <v>-50.470529965329369</v>
      </c>
      <c r="E37" s="43"/>
      <c r="F37" s="43">
        <f>(F32-F27)/F27*100</f>
        <v>-60.471567267683767</v>
      </c>
      <c r="G37" s="43">
        <f>(G32-G27)/G27*100</f>
        <v>-41.187606487032248</v>
      </c>
      <c r="H37" s="43">
        <f>(H32-H27)/H27*100</f>
        <v>-42.649403612056545</v>
      </c>
      <c r="I37" s="9"/>
      <c r="J37" s="5"/>
      <c r="K37" s="9"/>
      <c r="L37" s="5"/>
      <c r="M37" s="9"/>
      <c r="N37" s="5"/>
      <c r="O37" s="5"/>
      <c r="P37" s="5"/>
    </row>
    <row r="38" spans="1:17" ht="14.1" customHeight="1" thickBot="1">
      <c r="A38" s="46" t="s">
        <v>15</v>
      </c>
      <c r="B38" s="47">
        <f>(B33-B27)/B27*100</f>
        <v>-55.84415584415585</v>
      </c>
      <c r="C38" s="47">
        <f>(C33-C27)/C27*100</f>
        <v>-50.030731407498465</v>
      </c>
      <c r="D38" s="47">
        <f>(D33-D27)/D27*100</f>
        <v>-48.320950965824657</v>
      </c>
      <c r="E38" s="47"/>
      <c r="F38" s="47">
        <f>(F33-F27)/F27*100</f>
        <v>-65.325936199722605</v>
      </c>
      <c r="G38" s="47">
        <f>(G33-G27)/G27*100</f>
        <v>-41.301192654761152</v>
      </c>
      <c r="H38" s="47">
        <f>(H33-H27)/H27*100</f>
        <v>-42.877073559623462</v>
      </c>
      <c r="I38" s="47"/>
      <c r="J38" s="8"/>
      <c r="K38" s="19"/>
      <c r="L38" s="8"/>
      <c r="M38" s="9"/>
      <c r="N38" s="5"/>
      <c r="O38" s="5"/>
      <c r="P38" s="5"/>
    </row>
    <row r="39" spans="1:17" ht="15">
      <c r="A39" s="9"/>
      <c r="B39" s="9"/>
      <c r="D39" s="9"/>
      <c r="E39" s="9"/>
      <c r="F39" s="9"/>
      <c r="H39" s="9"/>
      <c r="I39" s="9"/>
      <c r="K39" s="5"/>
      <c r="L39" s="5"/>
      <c r="M39" s="5"/>
    </row>
    <row r="40" spans="1:17">
      <c r="A40" s="5"/>
      <c r="B40" s="5"/>
      <c r="C40" s="5"/>
      <c r="D40" s="5"/>
      <c r="E40" s="5"/>
      <c r="F40" s="5"/>
      <c r="G40" s="5"/>
      <c r="H40" s="5"/>
      <c r="I40" s="5"/>
      <c r="J40" s="5"/>
      <c r="K40" s="5"/>
      <c r="L40" s="5"/>
      <c r="M40" s="5"/>
    </row>
    <row r="41" spans="1:17" ht="18" customHeight="1">
      <c r="A41" s="1" t="s">
        <v>17</v>
      </c>
      <c r="B41" s="5"/>
      <c r="C41" s="5"/>
      <c r="D41" s="5"/>
      <c r="E41" s="5"/>
      <c r="F41" s="5"/>
      <c r="G41" s="5"/>
      <c r="H41" s="5"/>
      <c r="I41" s="5"/>
      <c r="J41" s="5"/>
      <c r="K41" s="5"/>
      <c r="L41" s="1"/>
      <c r="M41" s="5"/>
    </row>
    <row r="42" spans="1:17" ht="3.75" customHeight="1">
      <c r="A42" s="1"/>
      <c r="B42" s="5"/>
      <c r="C42" s="5"/>
      <c r="D42" s="5"/>
      <c r="E42" s="5"/>
      <c r="F42" s="5"/>
      <c r="G42" s="5"/>
      <c r="H42" s="5"/>
      <c r="I42" s="5"/>
      <c r="J42" s="5"/>
      <c r="K42" s="5"/>
      <c r="L42" s="1"/>
      <c r="M42" s="5"/>
    </row>
    <row r="43" spans="1:17" ht="18" customHeight="1" thickBot="1">
      <c r="A43" s="53" t="s">
        <v>18</v>
      </c>
      <c r="B43" s="54"/>
      <c r="C43" s="54"/>
      <c r="D43" s="54"/>
      <c r="E43" s="54"/>
      <c r="F43" s="54"/>
      <c r="G43" s="54"/>
      <c r="H43" s="54"/>
      <c r="I43" s="54"/>
      <c r="J43" s="54"/>
      <c r="K43" s="54"/>
      <c r="L43" s="8"/>
      <c r="M43" s="55"/>
    </row>
    <row r="44" spans="1:17" ht="14.1" customHeight="1">
      <c r="A44" s="9"/>
      <c r="B44" s="56" t="s">
        <v>2</v>
      </c>
      <c r="C44" s="56"/>
      <c r="D44" s="56"/>
      <c r="E44" s="31"/>
      <c r="F44" s="57" t="s">
        <v>19</v>
      </c>
      <c r="G44" s="56"/>
      <c r="H44" s="56"/>
      <c r="I44" s="9"/>
      <c r="J44" s="58"/>
      <c r="K44" s="59"/>
      <c r="L44" s="60" t="s">
        <v>20</v>
      </c>
      <c r="M44" s="9"/>
    </row>
    <row r="45" spans="1:17" ht="14.1" customHeight="1">
      <c r="A45" s="9"/>
      <c r="B45" s="13"/>
      <c r="C45" s="13"/>
      <c r="D45" s="14" t="s">
        <v>4</v>
      </c>
      <c r="E45" s="6"/>
      <c r="F45" s="13"/>
      <c r="G45" s="13"/>
      <c r="H45" s="14" t="s">
        <v>4</v>
      </c>
      <c r="I45" s="22"/>
      <c r="J45" s="13"/>
      <c r="K45" s="13"/>
      <c r="L45" s="14" t="s">
        <v>4</v>
      </c>
      <c r="M45" s="9"/>
    </row>
    <row r="46" spans="1:17" ht="14.1" customHeight="1" thickBot="1">
      <c r="A46" s="19"/>
      <c r="B46" s="20" t="s">
        <v>5</v>
      </c>
      <c r="C46" s="20" t="s">
        <v>6</v>
      </c>
      <c r="D46" s="20" t="s">
        <v>7</v>
      </c>
      <c r="E46" s="61"/>
      <c r="F46" s="20" t="s">
        <v>5</v>
      </c>
      <c r="G46" s="20" t="s">
        <v>6</v>
      </c>
      <c r="H46" s="20" t="s">
        <v>7</v>
      </c>
      <c r="I46" s="62"/>
      <c r="J46" s="20" t="s">
        <v>5</v>
      </c>
      <c r="K46" s="20" t="s">
        <v>6</v>
      </c>
      <c r="L46" s="20" t="s">
        <v>7</v>
      </c>
      <c r="M46" s="9"/>
    </row>
    <row r="47" spans="1:17" ht="18" customHeight="1">
      <c r="A47" s="21" t="s">
        <v>8</v>
      </c>
      <c r="B47" s="26"/>
      <c r="C47" s="26"/>
      <c r="D47" s="26"/>
      <c r="E47" s="26"/>
      <c r="F47" s="26"/>
      <c r="G47" s="26"/>
      <c r="H47" s="26"/>
      <c r="I47" s="26"/>
      <c r="J47" s="26"/>
      <c r="K47" s="26"/>
      <c r="L47" s="26"/>
      <c r="M47" s="26"/>
    </row>
    <row r="48" spans="1:17" ht="3.75" customHeight="1">
      <c r="A48" s="21"/>
      <c r="B48" s="26"/>
      <c r="C48" s="26"/>
      <c r="D48" s="26"/>
      <c r="E48" s="26"/>
      <c r="F48" s="26"/>
      <c r="G48" s="26"/>
      <c r="H48" s="26"/>
      <c r="I48" s="26"/>
      <c r="J48" s="26"/>
      <c r="K48" s="26"/>
      <c r="L48" s="63" t="s">
        <v>21</v>
      </c>
      <c r="M48" s="26"/>
    </row>
    <row r="49" spans="1:13" ht="14.1" customHeight="1">
      <c r="A49" s="31" t="s">
        <v>22</v>
      </c>
      <c r="B49" s="26"/>
      <c r="C49" s="26"/>
      <c r="D49" s="26"/>
      <c r="E49" s="26"/>
      <c r="F49" s="26"/>
      <c r="G49" s="26"/>
      <c r="H49" s="26"/>
      <c r="I49" s="26"/>
      <c r="J49" s="26"/>
      <c r="K49" s="26"/>
      <c r="L49" s="26"/>
      <c r="M49" s="26"/>
    </row>
    <row r="50" spans="1:13" s="29" customFormat="1" ht="14.1" customHeight="1">
      <c r="A50" s="27" t="s">
        <v>10</v>
      </c>
      <c r="B50" s="64">
        <f>(B11/$D85)*1000</f>
        <v>5.6769323554016461E-2</v>
      </c>
      <c r="C50" s="64">
        <f>(C11/$D85)*1000</f>
        <v>0.50687729810704074</v>
      </c>
      <c r="D50" s="64">
        <f>(D11/$D85)*1000</f>
        <v>3.3261998793797787</v>
      </c>
      <c r="E50" s="64"/>
      <c r="F50" s="64">
        <f>(F11/$H85)*1000</f>
        <v>5.5863624288783588E-2</v>
      </c>
      <c r="G50" s="64">
        <f>(G11/$H85)*1000</f>
        <v>0.52819986713956979</v>
      </c>
      <c r="H50" s="65">
        <f>(H11/$H85)*1000</f>
        <v>4.7755136670997782</v>
      </c>
      <c r="I50" s="64"/>
      <c r="J50" s="66">
        <f>B50/F50*100</f>
        <v>101.6212683598023</v>
      </c>
      <c r="K50" s="66">
        <f>C50/G50*100</f>
        <v>95.963162742164258</v>
      </c>
      <c r="L50" s="66">
        <f>D50/H50*100</f>
        <v>69.651143547031594</v>
      </c>
      <c r="M50" s="25"/>
    </row>
    <row r="51" spans="1:13" ht="14.1" customHeight="1">
      <c r="A51" s="33">
        <v>2012</v>
      </c>
      <c r="B51" s="67">
        <f t="shared" ref="B51:D55" si="4">(B12/$D100)*1000</f>
        <v>3.3122553447756699E-2</v>
      </c>
      <c r="C51" s="67">
        <f t="shared" si="4"/>
        <v>0.37281692261367055</v>
      </c>
      <c r="D51" s="67">
        <f t="shared" si="4"/>
        <v>2.3923517012947908</v>
      </c>
      <c r="E51" s="67"/>
      <c r="F51" s="67">
        <f t="shared" ref="F51:H55" si="5">(F12/$H100)*1000</f>
        <v>2.8001798054850858E-2</v>
      </c>
      <c r="G51" s="67">
        <f t="shared" si="5"/>
        <v>0.37265019128551519</v>
      </c>
      <c r="H51" s="67">
        <f t="shared" si="5"/>
        <v>3.2376725442865051</v>
      </c>
      <c r="I51" s="67"/>
      <c r="J51" s="68">
        <f t="shared" ref="J51:L56" si="6">B51/F51*100</f>
        <v>118.28723777978519</v>
      </c>
      <c r="K51" s="68">
        <f t="shared" si="6"/>
        <v>100.04474204818739</v>
      </c>
      <c r="L51" s="68">
        <f t="shared" si="6"/>
        <v>73.891095179361315</v>
      </c>
      <c r="M51" s="26"/>
    </row>
    <row r="52" spans="1:13" ht="14.1" customHeight="1">
      <c r="A52" s="33">
        <v>2013</v>
      </c>
      <c r="B52" s="67">
        <f t="shared" si="4"/>
        <v>3.2284100080710254E-2</v>
      </c>
      <c r="C52" s="67">
        <f t="shared" si="4"/>
        <v>0.31364378624922573</v>
      </c>
      <c r="D52" s="67">
        <f t="shared" si="4"/>
        <v>2.1589053437693564</v>
      </c>
      <c r="E52" s="67"/>
      <c r="F52" s="67">
        <f t="shared" si="5"/>
        <v>2.7059665016097342E-2</v>
      </c>
      <c r="G52" s="67">
        <f t="shared" si="5"/>
        <v>0.35102057344048399</v>
      </c>
      <c r="H52" s="67">
        <f t="shared" si="5"/>
        <v>3.0234302808608851</v>
      </c>
      <c r="I52" s="67"/>
      <c r="J52" s="68">
        <f t="shared" si="6"/>
        <v>119.30709438385503</v>
      </c>
      <c r="K52" s="68">
        <f t="shared" si="6"/>
        <v>89.351966802140865</v>
      </c>
      <c r="L52" s="68">
        <f t="shared" si="6"/>
        <v>71.40582527851889</v>
      </c>
      <c r="M52" s="26"/>
    </row>
    <row r="53" spans="1:13" ht="14.1" customHeight="1">
      <c r="A53" s="33">
        <v>2014</v>
      </c>
      <c r="B53" s="67">
        <f t="shared" si="4"/>
        <v>3.7960954446854663E-2</v>
      </c>
      <c r="C53" s="67">
        <f t="shared" si="4"/>
        <v>0.3184606178472586</v>
      </c>
      <c r="D53" s="67">
        <f t="shared" si="4"/>
        <v>2.1145934624878451</v>
      </c>
      <c r="E53" s="67"/>
      <c r="F53" s="67">
        <f t="shared" si="5"/>
        <v>2.7434888126797053E-2</v>
      </c>
      <c r="G53" s="67">
        <f t="shared" si="5"/>
        <v>0.36776685271178799</v>
      </c>
      <c r="H53" s="67">
        <f t="shared" si="5"/>
        <v>3.1918010131364514</v>
      </c>
      <c r="I53" s="67"/>
      <c r="J53" s="68">
        <f t="shared" si="6"/>
        <v>138.36744757772956</v>
      </c>
      <c r="K53" s="68">
        <f t="shared" si="6"/>
        <v>86.593072621699875</v>
      </c>
      <c r="L53" s="68">
        <f t="shared" si="6"/>
        <v>66.250792382884839</v>
      </c>
      <c r="M53" s="26"/>
    </row>
    <row r="54" spans="1:13" ht="14.1" customHeight="1">
      <c r="A54" s="33">
        <v>2015</v>
      </c>
      <c r="B54" s="67">
        <f t="shared" si="4"/>
        <v>3.1267448352875489E-2</v>
      </c>
      <c r="C54" s="67">
        <f t="shared" si="4"/>
        <v>0.29778522240833799</v>
      </c>
      <c r="D54" s="67">
        <f t="shared" si="4"/>
        <v>2.0422482784291831</v>
      </c>
      <c r="E54" s="67"/>
      <c r="F54" s="67">
        <f t="shared" si="5"/>
        <v>2.7087998836598091E-2</v>
      </c>
      <c r="G54" s="67">
        <f t="shared" si="5"/>
        <v>0.3549598929181001</v>
      </c>
      <c r="H54" s="67">
        <f t="shared" si="5"/>
        <v>3.0273430026317687</v>
      </c>
      <c r="I54" s="67"/>
      <c r="J54" s="68">
        <f t="shared" si="6"/>
        <v>115.42915569913058</v>
      </c>
      <c r="K54" s="68">
        <f t="shared" si="6"/>
        <v>83.892639238835358</v>
      </c>
      <c r="L54" s="68">
        <f t="shared" si="6"/>
        <v>67.460088818934281</v>
      </c>
      <c r="M54" s="26"/>
    </row>
    <row r="55" spans="1:13" ht="14.1" customHeight="1">
      <c r="A55" s="33">
        <v>2016</v>
      </c>
      <c r="B55" s="67">
        <f t="shared" si="4"/>
        <v>3.533961181934242E-2</v>
      </c>
      <c r="C55" s="67">
        <f t="shared" si="4"/>
        <v>0.31398597516975962</v>
      </c>
      <c r="D55" s="67">
        <f t="shared" si="4"/>
        <v>2.0169482117416324</v>
      </c>
      <c r="E55" s="67"/>
      <c r="F55" s="67">
        <f t="shared" si="5"/>
        <v>2.7423203596458088E-2</v>
      </c>
      <c r="G55" s="67">
        <f t="shared" si="5"/>
        <v>0.38380494877316451</v>
      </c>
      <c r="H55" s="67">
        <f t="shared" si="5"/>
        <v>2.9204769746406622</v>
      </c>
      <c r="I55" s="67"/>
      <c r="J55" s="68">
        <f t="shared" si="6"/>
        <v>128.86755442353495</v>
      </c>
      <c r="K55" s="68">
        <f t="shared" si="6"/>
        <v>81.808735445808665</v>
      </c>
      <c r="L55" s="68">
        <f t="shared" si="6"/>
        <v>69.06228774461745</v>
      </c>
      <c r="M55" s="26"/>
    </row>
    <row r="56" spans="1:13" s="29" customFormat="1" ht="14.1" customHeight="1">
      <c r="A56" s="27" t="s">
        <v>11</v>
      </c>
      <c r="B56" s="64">
        <f>(B17/$D105)*1000</f>
        <v>3.3997594016423452E-2</v>
      </c>
      <c r="C56" s="64">
        <f>(C17/$D105)*1000</f>
        <v>0.32323866310999527</v>
      </c>
      <c r="D56" s="64">
        <f>(D17/$D105)*1000</f>
        <v>2.1443141826007039</v>
      </c>
      <c r="E56" s="64"/>
      <c r="F56" s="64">
        <f>(F17/$H105)*1000</f>
        <v>2.7399854220518906E-2</v>
      </c>
      <c r="G56" s="64">
        <f>(G17/$H105)*1000</f>
        <v>0.36608698350269375</v>
      </c>
      <c r="H56" s="64">
        <f>(H17/$H105)*1000</f>
        <v>3.0791461032687448</v>
      </c>
      <c r="I56" s="25"/>
      <c r="J56" s="66">
        <f t="shared" si="6"/>
        <v>124.07947043369194</v>
      </c>
      <c r="K56" s="66">
        <f t="shared" si="6"/>
        <v>88.295590304050464</v>
      </c>
      <c r="L56" s="66">
        <f t="shared" si="6"/>
        <v>69.639897253474047</v>
      </c>
      <c r="M56" s="25"/>
    </row>
    <row r="57" spans="1:13" ht="4.5" customHeight="1">
      <c r="A57" s="26"/>
      <c r="J57" s="69"/>
      <c r="K57" s="69"/>
      <c r="L57" s="69"/>
      <c r="M57" s="26"/>
    </row>
    <row r="58" spans="1:13" ht="14.1" customHeight="1">
      <c r="A58" s="41" t="s">
        <v>12</v>
      </c>
      <c r="B58" s="26"/>
      <c r="C58" s="26"/>
      <c r="D58" s="26"/>
      <c r="E58" s="26"/>
      <c r="F58" s="26"/>
      <c r="G58" s="26"/>
      <c r="H58" s="26"/>
      <c r="I58" s="26"/>
      <c r="J58" s="48"/>
      <c r="K58" s="48"/>
      <c r="L58" s="48"/>
      <c r="M58" s="26"/>
    </row>
    <row r="59" spans="1:13" ht="14.1" customHeight="1">
      <c r="A59" s="33" t="s">
        <v>13</v>
      </c>
      <c r="B59" s="43">
        <f>(B55-B54)/B54*100</f>
        <v>13.023651372218344</v>
      </c>
      <c r="C59" s="43">
        <f t="shared" ref="C59:H59" si="7">(C55-C54)/C54*100</f>
        <v>5.4404152866949014</v>
      </c>
      <c r="D59" s="43">
        <f t="shared" si="7"/>
        <v>-1.2388340318254796</v>
      </c>
      <c r="E59" s="43"/>
      <c r="F59" s="43">
        <f t="shared" si="7"/>
        <v>1.2374659415855689</v>
      </c>
      <c r="G59" s="43">
        <f t="shared" si="7"/>
        <v>8.1262859355549324</v>
      </c>
      <c r="H59" s="43">
        <f t="shared" si="7"/>
        <v>-3.5300270863990075</v>
      </c>
      <c r="I59" s="48"/>
      <c r="J59" s="48"/>
      <c r="K59" s="48"/>
      <c r="L59" s="48"/>
      <c r="M59" s="26"/>
    </row>
    <row r="60" spans="1:13" ht="14.1" customHeight="1">
      <c r="A60" s="45" t="s">
        <v>14</v>
      </c>
      <c r="B60" s="43">
        <f>(B55-B50)/B50*100</f>
        <v>-37.748753011445523</v>
      </c>
      <c r="C60" s="43">
        <f>(C55-C50)/C50*100</f>
        <v>-38.054835688566769</v>
      </c>
      <c r="D60" s="43">
        <f>(D55-D50)/D50*100</f>
        <v>-39.361785674836732</v>
      </c>
      <c r="E60" s="43"/>
      <c r="F60" s="43">
        <f>(F55-F50)/F50*100</f>
        <v>-50.910446743133754</v>
      </c>
      <c r="G60" s="43">
        <f>(G55-G50)/G50*100</f>
        <v>-27.337174306454497</v>
      </c>
      <c r="H60" s="43">
        <f>(H55-H50)/H50*100</f>
        <v>-38.844757271644461</v>
      </c>
      <c r="I60" s="48"/>
      <c r="J60" s="48"/>
      <c r="K60" s="48"/>
      <c r="L60" s="48"/>
      <c r="M60" s="26"/>
    </row>
    <row r="61" spans="1:13" ht="14.1" customHeight="1" thickBot="1">
      <c r="A61" s="46" t="s">
        <v>15</v>
      </c>
      <c r="B61" s="47">
        <f>(B56-B50)/B50*100</f>
        <v>-40.112737147423516</v>
      </c>
      <c r="C61" s="47">
        <f>(C56-C50)/C50*100</f>
        <v>-36.229406146784115</v>
      </c>
      <c r="D61" s="47">
        <f>(D56-D50)/D50*100</f>
        <v>-35.53261197879231</v>
      </c>
      <c r="E61" s="47"/>
      <c r="F61" s="47">
        <f>(F56-F50)/F50*100</f>
        <v>-50.952243844980352</v>
      </c>
      <c r="G61" s="47">
        <f>(G56-G50)/G50*100</f>
        <v>-30.691579783006624</v>
      </c>
      <c r="H61" s="47">
        <f>(H56-H50)/H50*100</f>
        <v>-35.522201004635718</v>
      </c>
      <c r="I61" s="19"/>
      <c r="J61" s="70"/>
      <c r="K61" s="70"/>
      <c r="L61" s="70"/>
      <c r="M61" s="26"/>
    </row>
    <row r="62" spans="1:13" ht="7.5" customHeight="1">
      <c r="A62" s="33"/>
      <c r="J62" s="48"/>
      <c r="K62" s="48"/>
      <c r="L62" s="48"/>
      <c r="M62" s="26"/>
    </row>
    <row r="63" spans="1:13" ht="22.5" customHeight="1">
      <c r="A63" s="1" t="s">
        <v>16</v>
      </c>
      <c r="B63" s="26"/>
      <c r="C63" s="26"/>
      <c r="D63" s="26"/>
      <c r="E63" s="26"/>
      <c r="F63" s="26"/>
      <c r="G63" s="26"/>
      <c r="H63" s="26"/>
      <c r="I63" s="26"/>
      <c r="J63" s="48"/>
      <c r="K63" s="48"/>
      <c r="L63" s="48"/>
      <c r="M63" s="26"/>
    </row>
    <row r="64" spans="1:13" ht="3" customHeight="1">
      <c r="A64" s="71"/>
      <c r="B64" s="26"/>
      <c r="C64" s="26"/>
      <c r="D64" s="26"/>
      <c r="E64" s="26"/>
      <c r="F64" s="26"/>
      <c r="G64" s="26"/>
      <c r="H64" s="26"/>
      <c r="I64" s="26"/>
      <c r="J64" s="48"/>
      <c r="K64" s="48"/>
      <c r="L64" s="72" t="s">
        <v>21</v>
      </c>
      <c r="M64" s="26"/>
    </row>
    <row r="65" spans="1:13" ht="17.25" customHeight="1">
      <c r="A65" s="31" t="s">
        <v>22</v>
      </c>
      <c r="B65" s="26"/>
      <c r="C65" s="26"/>
      <c r="D65" s="26"/>
      <c r="E65" s="26"/>
      <c r="F65" s="26"/>
      <c r="G65" s="26"/>
      <c r="H65" s="26"/>
      <c r="I65" s="73"/>
      <c r="J65" s="48"/>
      <c r="K65" s="48"/>
      <c r="L65" s="48"/>
      <c r="M65" s="26"/>
    </row>
    <row r="66" spans="1:13" s="29" customFormat="1" ht="14.1" customHeight="1">
      <c r="A66" s="27" t="s">
        <v>10</v>
      </c>
      <c r="B66" s="64">
        <f>(B27/$C85)*1000</f>
        <v>1.6590161603255979E-2</v>
      </c>
      <c r="C66" s="64">
        <f>(C27/$C85)*1000</f>
        <v>0.35054796011035688</v>
      </c>
      <c r="D66" s="64">
        <f>(D27/$C85)*1000</f>
        <v>2.1750348231801184</v>
      </c>
      <c r="E66" s="64"/>
      <c r="F66" s="64">
        <f>(F27/$G85)*1000</f>
        <v>1.3885518617379815E-2</v>
      </c>
      <c r="G66" s="64">
        <f>(G27/$G85)*1000</f>
        <v>0.30519252916729256</v>
      </c>
      <c r="H66" s="64">
        <f>(H27/$G85)*1000</f>
        <v>2.5123351937232066</v>
      </c>
      <c r="I66" s="74"/>
      <c r="J66" s="66">
        <f t="shared" ref="J66:L72" si="8">B66/F66*100</f>
        <v>119.47815605886622</v>
      </c>
      <c r="K66" s="66">
        <f t="shared" si="8"/>
        <v>114.86125203222211</v>
      </c>
      <c r="L66" s="66">
        <f t="shared" si="8"/>
        <v>86.574228972877663</v>
      </c>
      <c r="M66" s="25"/>
    </row>
    <row r="67" spans="1:13" ht="14.1" customHeight="1">
      <c r="A67" s="33">
        <v>2012</v>
      </c>
      <c r="B67" s="67">
        <f t="shared" ref="B67:D71" si="9">(B28/$C100)*1000</f>
        <v>2.1866861427512446E-3</v>
      </c>
      <c r="C67" s="67">
        <f t="shared" si="9"/>
        <v>0.21210855584687074</v>
      </c>
      <c r="D67" s="67">
        <f t="shared" si="9"/>
        <v>1.2759313642953514</v>
      </c>
      <c r="E67" s="67"/>
      <c r="F67" s="67">
        <f t="shared" ref="F67:H71" si="10">(F28/$G100)*1000</f>
        <v>5.5208810951930904E-3</v>
      </c>
      <c r="G67" s="67">
        <f t="shared" si="10"/>
        <v>0.18892642256262457</v>
      </c>
      <c r="H67" s="67">
        <f t="shared" si="10"/>
        <v>1.3115367700038365</v>
      </c>
      <c r="I67" s="75"/>
      <c r="J67" s="68">
        <f t="shared" si="8"/>
        <v>39.607557291084284</v>
      </c>
      <c r="K67" s="68">
        <f t="shared" si="8"/>
        <v>112.2704558577887</v>
      </c>
      <c r="L67" s="68">
        <f t="shared" si="8"/>
        <v>97.285214831728965</v>
      </c>
      <c r="M67" s="26"/>
    </row>
    <row r="68" spans="1:13" ht="14.1" customHeight="1">
      <c r="A68" s="33">
        <v>2013</v>
      </c>
      <c r="B68" s="67">
        <f t="shared" si="9"/>
        <v>9.8729786447471924E-3</v>
      </c>
      <c r="C68" s="67">
        <f t="shared" si="9"/>
        <v>0.15577366306156681</v>
      </c>
      <c r="D68" s="67">
        <f t="shared" si="9"/>
        <v>1.1551385014354214</v>
      </c>
      <c r="E68" s="67"/>
      <c r="F68" s="67">
        <f t="shared" si="10"/>
        <v>3.6230527601019765E-3</v>
      </c>
      <c r="G68" s="67">
        <f t="shared" si="10"/>
        <v>0.16628883180980866</v>
      </c>
      <c r="H68" s="67">
        <f t="shared" si="10"/>
        <v>1.3658908905584455</v>
      </c>
      <c r="I68" s="75"/>
      <c r="J68" s="68">
        <f t="shared" si="8"/>
        <v>272.50441267295543</v>
      </c>
      <c r="K68" s="68">
        <f t="shared" si="8"/>
        <v>93.676563462621189</v>
      </c>
      <c r="L68" s="68">
        <f t="shared" si="8"/>
        <v>84.570334967468895</v>
      </c>
      <c r="M68" s="26"/>
    </row>
    <row r="69" spans="1:13" ht="14.1" customHeight="1">
      <c r="A69" s="33">
        <v>2014</v>
      </c>
      <c r="B69" s="67">
        <f t="shared" si="9"/>
        <v>7.6835180853551044E-3</v>
      </c>
      <c r="C69" s="67">
        <f t="shared" si="9"/>
        <v>0.18769737037081755</v>
      </c>
      <c r="D69" s="67">
        <f t="shared" si="9"/>
        <v>1.1316724494287305</v>
      </c>
      <c r="E69" s="67"/>
      <c r="F69" s="67">
        <f t="shared" si="10"/>
        <v>4.2363527507789595E-3</v>
      </c>
      <c r="G69" s="67">
        <f t="shared" si="10"/>
        <v>0.17111181328146319</v>
      </c>
      <c r="H69" s="67">
        <f t="shared" si="10"/>
        <v>1.4461618966409131</v>
      </c>
      <c r="I69" s="75"/>
      <c r="J69" s="68">
        <f t="shared" si="8"/>
        <v>181.37106462492522</v>
      </c>
      <c r="K69" s="68">
        <f t="shared" si="8"/>
        <v>109.69281826385222</v>
      </c>
      <c r="L69" s="68">
        <f t="shared" si="8"/>
        <v>78.253510347446849</v>
      </c>
      <c r="M69" s="26"/>
    </row>
    <row r="70" spans="1:13" ht="14.1" customHeight="1">
      <c r="A70" s="33">
        <v>2015</v>
      </c>
      <c r="B70" s="67">
        <f t="shared" si="9"/>
        <v>4.3847052710734415E-3</v>
      </c>
      <c r="C70" s="67">
        <f t="shared" si="9"/>
        <v>0.15236850816980207</v>
      </c>
      <c r="D70" s="67">
        <f t="shared" si="9"/>
        <v>1.0589063229642361</v>
      </c>
      <c r="E70" s="67"/>
      <c r="F70" s="67">
        <f t="shared" si="10"/>
        <v>4.4706385340028097E-3</v>
      </c>
      <c r="G70" s="67">
        <f t="shared" si="10"/>
        <v>0.16158164987181584</v>
      </c>
      <c r="H70" s="67">
        <f t="shared" si="10"/>
        <v>1.3806974068380515</v>
      </c>
      <c r="I70" s="75"/>
      <c r="J70" s="68">
        <f t="shared" si="8"/>
        <v>98.077830218753391</v>
      </c>
      <c r="K70" s="68">
        <f t="shared" si="8"/>
        <v>94.298150990955577</v>
      </c>
      <c r="L70" s="68">
        <f t="shared" si="8"/>
        <v>76.693583816402437</v>
      </c>
      <c r="M70" s="26"/>
    </row>
    <row r="71" spans="1:13" ht="14.1" customHeight="1">
      <c r="A71" s="33">
        <v>2016</v>
      </c>
      <c r="B71" s="67">
        <f t="shared" si="9"/>
        <v>1.3101623837094409E-2</v>
      </c>
      <c r="C71" s="67">
        <f t="shared" si="9"/>
        <v>0.18233093173289719</v>
      </c>
      <c r="D71" s="67">
        <f t="shared" si="9"/>
        <v>1.0918019864245341</v>
      </c>
      <c r="E71" s="67"/>
      <c r="F71" s="67">
        <f t="shared" si="10"/>
        <v>5.1415370435566659E-3</v>
      </c>
      <c r="G71" s="67">
        <f t="shared" si="10"/>
        <v>0.16813728156473029</v>
      </c>
      <c r="H71" s="67">
        <f t="shared" si="10"/>
        <v>1.3496985751357613</v>
      </c>
      <c r="I71" s="75"/>
      <c r="J71" s="68">
        <f t="shared" si="8"/>
        <v>254.81920534858853</v>
      </c>
      <c r="K71" s="68">
        <f t="shared" si="8"/>
        <v>108.44170313453209</v>
      </c>
      <c r="L71" s="68">
        <f t="shared" si="8"/>
        <v>80.892282657608476</v>
      </c>
      <c r="M71" s="26"/>
    </row>
    <row r="72" spans="1:13" s="29" customFormat="1" ht="14.1" customHeight="1">
      <c r="A72" s="27" t="s">
        <v>11</v>
      </c>
      <c r="B72" s="64">
        <f>(B33/$C105)*1000</f>
        <v>7.4472803736782443E-3</v>
      </c>
      <c r="C72" s="64">
        <f>(C33/$C105)*1000</f>
        <v>0.1780776159941298</v>
      </c>
      <c r="D72" s="64">
        <f>(D33/$C105)*1000</f>
        <v>1.1427194620435119</v>
      </c>
      <c r="E72" s="64"/>
      <c r="F72" s="64">
        <f>(F33/$G105)*1000</f>
        <v>4.599301325654781E-3</v>
      </c>
      <c r="G72" s="64">
        <f>(G33/$G105)*1000</f>
        <v>0.17113080372496309</v>
      </c>
      <c r="H72" s="64">
        <f>(H33/$G105)*1000</f>
        <v>1.370922944740572</v>
      </c>
      <c r="I72" s="74"/>
      <c r="J72" s="66">
        <f t="shared" si="8"/>
        <v>161.92199306745815</v>
      </c>
      <c r="K72" s="66">
        <f t="shared" si="8"/>
        <v>104.05935817395648</v>
      </c>
      <c r="L72" s="66">
        <f t="shared" si="8"/>
        <v>83.354025580172603</v>
      </c>
      <c r="M72" s="25"/>
    </row>
    <row r="73" spans="1:13" ht="4.5" customHeight="1">
      <c r="A73" s="26"/>
      <c r="B73" s="26"/>
      <c r="C73" s="26"/>
      <c r="D73" s="26"/>
      <c r="E73" s="26"/>
      <c r="F73" s="26"/>
      <c r="G73" s="26"/>
      <c r="H73" s="26"/>
      <c r="I73" s="26"/>
      <c r="J73" s="26"/>
      <c r="K73" s="26"/>
      <c r="L73" s="26"/>
      <c r="M73" s="26"/>
    </row>
    <row r="74" spans="1:13" ht="14.1" customHeight="1">
      <c r="A74" s="41" t="s">
        <v>12</v>
      </c>
      <c r="B74" s="26"/>
      <c r="C74" s="26"/>
      <c r="D74" s="26"/>
      <c r="E74" s="26"/>
      <c r="F74" s="26"/>
      <c r="G74" s="26"/>
      <c r="H74" s="26"/>
      <c r="I74" s="26"/>
      <c r="J74" s="26"/>
      <c r="K74" s="26"/>
      <c r="L74" s="26"/>
      <c r="M74" s="26"/>
    </row>
    <row r="75" spans="1:13" ht="14.1" customHeight="1">
      <c r="A75" s="33" t="s">
        <v>13</v>
      </c>
      <c r="B75" s="43">
        <f>(B71-B70)/B70*100</f>
        <v>198.80283912188548</v>
      </c>
      <c r="C75" s="43">
        <f t="shared" ref="C75:H75" si="11">(C71-C70)/C70*100</f>
        <v>19.664446362961353</v>
      </c>
      <c r="D75" s="43">
        <f t="shared" si="11"/>
        <v>3.1065697453021026</v>
      </c>
      <c r="E75" s="43"/>
      <c r="F75" s="43">
        <f t="shared" si="11"/>
        <v>15.006771503693091</v>
      </c>
      <c r="G75" s="43">
        <f t="shared" si="11"/>
        <v>4.0571634824344818</v>
      </c>
      <c r="H75" s="43">
        <f t="shared" si="11"/>
        <v>-2.2451575232027814</v>
      </c>
      <c r="I75" s="48"/>
      <c r="J75" s="48"/>
      <c r="K75" s="48"/>
      <c r="L75" s="48"/>
      <c r="M75" s="26"/>
    </row>
    <row r="76" spans="1:13" ht="14.1" customHeight="1">
      <c r="A76" s="45" t="s">
        <v>14</v>
      </c>
      <c r="B76" s="43">
        <f>(B71-B66)/B66*100</f>
        <v>-21.027750359447435</v>
      </c>
      <c r="C76" s="43">
        <f>(C71-C66)/C66*100</f>
        <v>-47.986879833647542</v>
      </c>
      <c r="D76" s="43">
        <f>(D71-D66)/D66*100</f>
        <v>-49.80301120750746</v>
      </c>
      <c r="E76" s="43"/>
      <c r="F76" s="43">
        <f>(F71-F66)/F66*100</f>
        <v>-62.971948076024631</v>
      </c>
      <c r="G76" s="43">
        <f>(G71-G66)/G66*100</f>
        <v>-44.907799013466303</v>
      </c>
      <c r="H76" s="43">
        <f>(H71-H66)/H66*100</f>
        <v>-46.277129799087525</v>
      </c>
      <c r="I76" s="76"/>
      <c r="J76" s="76"/>
      <c r="K76" s="76"/>
      <c r="L76" s="76"/>
      <c r="M76" s="76"/>
    </row>
    <row r="77" spans="1:13" ht="14.1" customHeight="1" thickBot="1">
      <c r="A77" s="46" t="s">
        <v>15</v>
      </c>
      <c r="B77" s="47">
        <f>(B72-B66)/B66*100</f>
        <v>-55.110260214604267</v>
      </c>
      <c r="C77" s="47">
        <f>(C72-C66)/C66*100</f>
        <v>-49.200213306598975</v>
      </c>
      <c r="D77" s="47">
        <f>(D72-D66)/D66*100</f>
        <v>-47.462015326598689</v>
      </c>
      <c r="E77" s="47"/>
      <c r="F77" s="47">
        <f>(F72-F66)/F66*100</f>
        <v>-66.876992841318412</v>
      </c>
      <c r="G77" s="47">
        <f>(G72-G66)/G66*100</f>
        <v>-43.926935501374274</v>
      </c>
      <c r="H77" s="47">
        <f>(H72-H66)/H66*100</f>
        <v>-45.432323355351933</v>
      </c>
      <c r="I77" s="77"/>
      <c r="J77" s="77"/>
      <c r="K77" s="77"/>
      <c r="L77" s="77"/>
      <c r="M77" s="76"/>
    </row>
    <row r="78" spans="1:13" ht="17.25" customHeight="1">
      <c r="A78" s="78" t="s">
        <v>23</v>
      </c>
      <c r="B78" s="26"/>
      <c r="C78" s="26"/>
      <c r="D78" s="26"/>
      <c r="E78" s="26"/>
      <c r="F78" s="26"/>
      <c r="G78" s="26"/>
      <c r="H78" s="26"/>
      <c r="I78" s="26"/>
      <c r="J78" s="26"/>
      <c r="K78" s="26"/>
      <c r="L78" s="26"/>
      <c r="M78" s="26"/>
    </row>
    <row r="79" spans="1:13" ht="17.25" customHeight="1">
      <c r="A79" s="78"/>
      <c r="B79" s="26"/>
      <c r="C79" s="26"/>
      <c r="D79" s="26"/>
      <c r="E79" s="26"/>
      <c r="F79" s="26"/>
      <c r="G79" s="26"/>
      <c r="H79" s="26"/>
      <c r="I79" s="26"/>
      <c r="J79" s="26"/>
      <c r="K79" s="26"/>
      <c r="L79" s="26"/>
      <c r="M79" s="26"/>
    </row>
    <row r="80" spans="1:13" ht="17.25" customHeight="1">
      <c r="A80" s="78"/>
      <c r="B80" s="26"/>
      <c r="C80" s="26"/>
      <c r="D80" s="26"/>
      <c r="E80" s="26"/>
      <c r="F80" s="26"/>
      <c r="G80" s="26"/>
      <c r="H80" s="26"/>
      <c r="I80" s="26"/>
      <c r="J80" s="26"/>
      <c r="K80" s="26"/>
      <c r="L80" s="26"/>
      <c r="M80" s="26"/>
    </row>
    <row r="81" spans="1:13" ht="17.25" customHeight="1">
      <c r="A81" s="78"/>
      <c r="B81" s="26"/>
      <c r="C81" s="26"/>
      <c r="D81" s="26"/>
      <c r="E81" s="26"/>
      <c r="F81" s="26"/>
      <c r="G81" s="26"/>
      <c r="H81" s="26"/>
      <c r="I81" s="26"/>
      <c r="J81" s="26"/>
      <c r="K81" s="26"/>
      <c r="L81" s="26"/>
      <c r="M81" s="26"/>
    </row>
    <row r="82" spans="1:13" ht="14.1" customHeight="1">
      <c r="A82" s="25" t="s">
        <v>24</v>
      </c>
      <c r="B82" s="26"/>
      <c r="C82" s="26"/>
      <c r="D82" s="26"/>
      <c r="E82" s="26"/>
      <c r="F82" s="26"/>
      <c r="G82" s="26"/>
      <c r="H82" s="26"/>
      <c r="I82" s="26"/>
      <c r="J82" s="26"/>
      <c r="K82" s="26"/>
      <c r="L82" s="26"/>
      <c r="M82" s="26"/>
    </row>
    <row r="83" spans="1:13" ht="14.1" customHeight="1">
      <c r="A83" s="9"/>
      <c r="B83" s="26"/>
      <c r="C83" s="31" t="s">
        <v>25</v>
      </c>
      <c r="D83" s="31"/>
      <c r="E83" s="9"/>
      <c r="F83" s="26"/>
      <c r="G83" s="31" t="s">
        <v>26</v>
      </c>
      <c r="H83" s="31"/>
      <c r="I83" s="26"/>
      <c r="J83" s="26"/>
      <c r="K83" s="26"/>
      <c r="L83" s="26"/>
      <c r="M83" s="26"/>
    </row>
    <row r="84" spans="1:13" ht="14.1" customHeight="1">
      <c r="A84" s="26"/>
      <c r="B84" s="26"/>
      <c r="C84" s="79" t="s">
        <v>27</v>
      </c>
      <c r="D84" s="79" t="s">
        <v>28</v>
      </c>
      <c r="F84" s="26"/>
      <c r="G84" s="79" t="s">
        <v>27</v>
      </c>
      <c r="H84" s="79" t="s">
        <v>28</v>
      </c>
      <c r="J84" s="26"/>
      <c r="K84" s="26"/>
      <c r="L84" s="26"/>
      <c r="M84" s="26"/>
    </row>
    <row r="85" spans="1:13" ht="14.1" customHeight="1">
      <c r="A85" s="33" t="s">
        <v>29</v>
      </c>
      <c r="B85" s="26"/>
      <c r="C85" s="80">
        <v>928261</v>
      </c>
      <c r="D85" s="80">
        <v>5140100</v>
      </c>
      <c r="G85" s="80">
        <v>10384920</v>
      </c>
      <c r="H85" s="80">
        <v>53981460</v>
      </c>
      <c r="J85" s="26"/>
      <c r="K85" s="26"/>
      <c r="L85" s="26"/>
      <c r="M85" s="26"/>
    </row>
    <row r="86" spans="1:13" ht="14.1" customHeight="1">
      <c r="A86" s="33">
        <v>1998</v>
      </c>
      <c r="B86" s="26"/>
      <c r="C86" s="80">
        <v>1002589</v>
      </c>
      <c r="D86" s="81">
        <v>5077070</v>
      </c>
      <c r="G86" s="82">
        <v>10598694</v>
      </c>
      <c r="H86" s="82">
        <v>51720104</v>
      </c>
      <c r="J86" s="26"/>
      <c r="K86" s="26"/>
      <c r="L86" s="26"/>
      <c r="M86" s="26"/>
    </row>
    <row r="87" spans="1:13" ht="14.1" customHeight="1">
      <c r="A87" s="33">
        <v>1999</v>
      </c>
      <c r="B87" s="26"/>
      <c r="C87" s="81">
        <v>995396</v>
      </c>
      <c r="D87" s="81">
        <v>5071950</v>
      </c>
      <c r="G87" s="82">
        <v>10608365</v>
      </c>
      <c r="H87" s="82">
        <v>51933471</v>
      </c>
      <c r="K87" s="26"/>
      <c r="L87" s="26"/>
      <c r="M87" s="26"/>
    </row>
    <row r="88" spans="1:13" ht="14.1" customHeight="1">
      <c r="A88" s="33">
        <v>2000</v>
      </c>
      <c r="B88" s="26"/>
      <c r="C88" s="81">
        <v>984763</v>
      </c>
      <c r="D88" s="81">
        <v>5062940</v>
      </c>
      <c r="G88" s="82">
        <v>10571500</v>
      </c>
      <c r="H88" s="82">
        <v>52140181</v>
      </c>
      <c r="K88" s="26"/>
      <c r="L88" s="26"/>
      <c r="M88" s="26"/>
    </row>
    <row r="89" spans="1:13" ht="14.1" customHeight="1">
      <c r="A89" s="33">
        <v>2001</v>
      </c>
      <c r="B89" s="26"/>
      <c r="C89" s="81">
        <v>970374</v>
      </c>
      <c r="D89" s="81">
        <v>5064200</v>
      </c>
      <c r="G89" s="82">
        <v>10495226</v>
      </c>
      <c r="H89" s="82">
        <v>52359978</v>
      </c>
      <c r="J89" s="76"/>
      <c r="K89" s="26"/>
      <c r="L89" s="26"/>
      <c r="M89" s="26"/>
    </row>
    <row r="90" spans="1:13" ht="14.1" customHeight="1">
      <c r="A90" s="33">
        <v>2002</v>
      </c>
      <c r="B90" s="26"/>
      <c r="C90" s="81">
        <v>955209</v>
      </c>
      <c r="D90" s="81">
        <v>5054800</v>
      </c>
      <c r="G90" s="82">
        <v>10449800</v>
      </c>
      <c r="H90" s="82">
        <v>52602143</v>
      </c>
      <c r="J90" s="76"/>
      <c r="K90" s="26"/>
      <c r="L90" s="26"/>
      <c r="M90" s="26"/>
    </row>
    <row r="91" spans="1:13" ht="14.1" customHeight="1">
      <c r="A91" s="33">
        <v>2003</v>
      </c>
      <c r="B91" s="26"/>
      <c r="C91" s="81">
        <v>943240</v>
      </c>
      <c r="D91" s="81">
        <v>5057400</v>
      </c>
      <c r="G91" s="82">
        <v>10426300</v>
      </c>
      <c r="H91" s="82">
        <v>52863238</v>
      </c>
      <c r="J91" s="76"/>
      <c r="K91" s="26"/>
      <c r="L91" s="26"/>
      <c r="M91" s="26"/>
    </row>
    <row r="92" spans="1:13" ht="14.1" customHeight="1">
      <c r="A92" s="33">
        <v>2004</v>
      </c>
      <c r="B92" s="26"/>
      <c r="C92" s="81">
        <v>935456</v>
      </c>
      <c r="D92" s="81">
        <v>5078400</v>
      </c>
      <c r="G92" s="82">
        <v>10392300</v>
      </c>
      <c r="H92" s="83">
        <v>53152022</v>
      </c>
      <c r="J92" s="76"/>
      <c r="K92" s="84"/>
      <c r="L92" s="26"/>
      <c r="M92" s="26"/>
    </row>
    <row r="93" spans="1:13" ht="14.1" customHeight="1">
      <c r="A93" s="33">
        <v>2005</v>
      </c>
      <c r="B93" s="26"/>
      <c r="C93" s="81">
        <v>928994</v>
      </c>
      <c r="D93" s="81">
        <v>5094800</v>
      </c>
      <c r="G93" s="82">
        <v>10376300.000000002</v>
      </c>
      <c r="H93" s="83">
        <v>53575343</v>
      </c>
      <c r="J93" s="76"/>
      <c r="K93" s="26"/>
      <c r="L93" s="26"/>
      <c r="M93" s="26"/>
    </row>
    <row r="94" spans="1:13" ht="14.1" customHeight="1">
      <c r="A94" s="33">
        <v>2006</v>
      </c>
      <c r="B94" s="26"/>
      <c r="C94" s="81">
        <v>921833</v>
      </c>
      <c r="D94" s="81">
        <v>5116900</v>
      </c>
      <c r="G94" s="82">
        <v>10367600</v>
      </c>
      <c r="H94" s="83">
        <v>53950854</v>
      </c>
      <c r="J94" s="76"/>
      <c r="K94" s="26"/>
      <c r="L94" s="26"/>
      <c r="M94" s="26"/>
    </row>
    <row r="95" spans="1:13" ht="14.1" customHeight="1">
      <c r="A95" s="33">
        <v>2007</v>
      </c>
      <c r="B95" s="26"/>
      <c r="C95" s="81">
        <v>916951</v>
      </c>
      <c r="D95" s="81">
        <v>5144200</v>
      </c>
      <c r="G95" s="82">
        <v>10376600</v>
      </c>
      <c r="H95" s="83">
        <v>54387392</v>
      </c>
      <c r="J95" s="76"/>
      <c r="K95" s="26"/>
      <c r="L95" s="26"/>
      <c r="M95" s="26"/>
    </row>
    <row r="96" spans="1:13" ht="14.1" customHeight="1">
      <c r="A96" s="22">
        <v>2008</v>
      </c>
      <c r="B96" s="9"/>
      <c r="C96" s="81">
        <v>913534</v>
      </c>
      <c r="D96" s="81">
        <v>5168500</v>
      </c>
      <c r="E96" s="5"/>
      <c r="F96" s="5"/>
      <c r="G96" s="85">
        <v>10411800.000000002</v>
      </c>
      <c r="H96" s="86">
        <v>54841720</v>
      </c>
      <c r="J96" s="76"/>
      <c r="K96" s="26"/>
      <c r="L96" s="26"/>
      <c r="M96" s="26"/>
    </row>
    <row r="97" spans="1:14" ht="14.1" customHeight="1">
      <c r="A97" s="33">
        <v>2009</v>
      </c>
      <c r="B97" s="26"/>
      <c r="C97" s="81">
        <v>920245</v>
      </c>
      <c r="D97" s="81">
        <v>5231900</v>
      </c>
      <c r="G97" s="82">
        <v>10460900.000000002</v>
      </c>
      <c r="H97" s="83">
        <v>55235253</v>
      </c>
      <c r="J97" s="76"/>
      <c r="K97" s="26"/>
      <c r="L97" s="26"/>
      <c r="M97" s="26"/>
    </row>
    <row r="98" spans="1:14" ht="14.1" customHeight="1">
      <c r="A98" s="33">
        <v>2010</v>
      </c>
      <c r="B98" s="26"/>
      <c r="C98" s="81">
        <v>917798</v>
      </c>
      <c r="D98" s="87">
        <v>5262200</v>
      </c>
      <c r="G98" s="82">
        <v>10515699.999999998</v>
      </c>
      <c r="H98" s="83">
        <v>55692423</v>
      </c>
      <c r="J98" s="76"/>
      <c r="K98" s="26"/>
      <c r="L98" s="26"/>
      <c r="M98" s="26"/>
    </row>
    <row r="99" spans="1:14" ht="14.1" customHeight="1">
      <c r="A99" s="33">
        <v>2011</v>
      </c>
      <c r="B99" s="26"/>
      <c r="C99" s="81">
        <v>916103</v>
      </c>
      <c r="D99" s="87">
        <v>5299900</v>
      </c>
      <c r="G99" s="88">
        <v>10585971</v>
      </c>
      <c r="H99" s="83">
        <v>56170927</v>
      </c>
      <c r="J99" s="76"/>
      <c r="K99" s="26"/>
      <c r="L99" s="26"/>
      <c r="M99" s="26"/>
    </row>
    <row r="100" spans="1:14" ht="14.1" customHeight="1">
      <c r="A100" s="33">
        <v>2012</v>
      </c>
      <c r="B100" s="26"/>
      <c r="C100" s="81">
        <v>914626</v>
      </c>
      <c r="D100" s="87">
        <v>5313600</v>
      </c>
      <c r="G100" s="88">
        <v>10686700</v>
      </c>
      <c r="H100" s="83">
        <v>56567796</v>
      </c>
      <c r="J100" s="76"/>
      <c r="K100" s="26"/>
      <c r="L100" s="26"/>
      <c r="M100" s="26"/>
    </row>
    <row r="101" spans="1:14" ht="14.1" customHeight="1">
      <c r="A101" s="33">
        <v>2013</v>
      </c>
      <c r="B101" s="26"/>
      <c r="C101" s="81">
        <v>911579</v>
      </c>
      <c r="D101" s="87">
        <v>5327700</v>
      </c>
      <c r="G101" s="88">
        <v>10764403</v>
      </c>
      <c r="H101" s="83">
        <v>56948229</v>
      </c>
      <c r="J101" s="76"/>
      <c r="K101" s="26"/>
      <c r="L101" s="26"/>
      <c r="M101" s="26"/>
    </row>
    <row r="102" spans="1:14" ht="14.1" customHeight="1">
      <c r="A102" s="33">
        <v>2014</v>
      </c>
      <c r="B102" s="26"/>
      <c r="C102" s="81">
        <v>911041</v>
      </c>
      <c r="D102" s="87">
        <v>5347600</v>
      </c>
      <c r="G102" s="88">
        <v>10858397</v>
      </c>
      <c r="H102" s="83">
        <v>57408654</v>
      </c>
      <c r="J102" s="76"/>
      <c r="K102" s="26"/>
      <c r="L102" s="26"/>
      <c r="M102" s="26"/>
    </row>
    <row r="103" spans="1:14" ht="14.1" customHeight="1">
      <c r="A103" s="33">
        <v>2015</v>
      </c>
      <c r="B103" s="26"/>
      <c r="C103" s="81">
        <v>912262</v>
      </c>
      <c r="D103" s="87">
        <v>5373000</v>
      </c>
      <c r="G103" s="88">
        <v>10960403</v>
      </c>
      <c r="H103" s="83">
        <v>57885413</v>
      </c>
      <c r="J103" s="76"/>
      <c r="K103" s="26"/>
      <c r="L103" s="26"/>
      <c r="M103" s="26"/>
      <c r="N103" s="89"/>
    </row>
    <row r="104" spans="1:14" ht="14.1" customHeight="1">
      <c r="A104" s="33">
        <v>2016</v>
      </c>
      <c r="B104" s="26"/>
      <c r="C104" s="81">
        <v>915917</v>
      </c>
      <c r="D104" s="87">
        <v>5404700</v>
      </c>
      <c r="G104" s="88">
        <v>11086179</v>
      </c>
      <c r="H104" s="83">
        <v>58381217</v>
      </c>
      <c r="J104" s="76"/>
      <c r="K104" s="26"/>
      <c r="L104" s="26"/>
      <c r="M104" s="26"/>
      <c r="N104" s="89"/>
    </row>
    <row r="105" spans="1:14" ht="14.1" customHeight="1">
      <c r="A105" s="33" t="s">
        <v>11</v>
      </c>
      <c r="B105" s="26"/>
      <c r="C105" s="90">
        <f>SUM(C100:C104)/5</f>
        <v>913085</v>
      </c>
      <c r="D105" s="90">
        <f>SUM(D100:D104)/5</f>
        <v>5353320</v>
      </c>
      <c r="E105" s="90"/>
      <c r="F105" s="90"/>
      <c r="G105" s="90">
        <f>SUM(G100:G104)/5</f>
        <v>10871216.4</v>
      </c>
      <c r="H105" s="90">
        <f>SUM(H100:H104)/5</f>
        <v>57438261.799999997</v>
      </c>
      <c r="J105" s="26"/>
      <c r="K105" s="26"/>
      <c r="L105" s="26"/>
      <c r="M105" s="26"/>
    </row>
    <row r="106" spans="1:14" ht="14.1" customHeight="1">
      <c r="A106" s="26"/>
      <c r="B106" s="26"/>
      <c r="C106" s="26"/>
      <c r="D106" s="26"/>
      <c r="F106" s="26"/>
      <c r="G106" s="26"/>
      <c r="H106" s="26"/>
      <c r="J106" s="26"/>
      <c r="K106" s="26"/>
      <c r="L106" s="26"/>
      <c r="M106" s="26"/>
    </row>
    <row r="107" spans="1:14" ht="14.1" customHeight="1">
      <c r="A107" s="33" t="s">
        <v>30</v>
      </c>
      <c r="B107" s="26"/>
      <c r="C107" s="26"/>
      <c r="D107" s="26"/>
      <c r="F107" s="26"/>
      <c r="G107" s="26"/>
      <c r="H107" s="26"/>
      <c r="J107" s="26"/>
      <c r="K107" s="26"/>
      <c r="L107" s="26"/>
      <c r="M107" s="26"/>
    </row>
    <row r="108" spans="1:14" ht="14.1" customHeight="1">
      <c r="A108" s="33" t="s">
        <v>13</v>
      </c>
      <c r="C108" s="43">
        <f>(C104-C103)/C103*100</f>
        <v>0.40065244414433576</v>
      </c>
      <c r="D108" s="43">
        <f>(D104-D103)/D103*100</f>
        <v>0.58998697189651972</v>
      </c>
      <c r="E108" s="43"/>
      <c r="F108" s="43"/>
      <c r="G108" s="43">
        <f>(G104-G103)/G103*100</f>
        <v>1.1475490454137498</v>
      </c>
      <c r="H108" s="43">
        <f>(H104-H103)/H103*100</f>
        <v>0.85652666933550248</v>
      </c>
      <c r="J108" s="26"/>
      <c r="K108" s="26"/>
      <c r="L108" s="26"/>
      <c r="M108" s="26"/>
    </row>
    <row r="109" spans="1:14" ht="14.1" customHeight="1">
      <c r="A109" s="45" t="s">
        <v>14</v>
      </c>
      <c r="C109" s="43">
        <f>(C104-C85)/C85*100</f>
        <v>-1.329798407990856</v>
      </c>
      <c r="D109" s="43">
        <f>(D104-D85)/D85*100</f>
        <v>5.1477597712106773</v>
      </c>
      <c r="E109" s="43"/>
      <c r="F109" s="43"/>
      <c r="G109" s="43">
        <f>(G104-G85)/G85*100</f>
        <v>6.7526663662310344</v>
      </c>
      <c r="H109" s="43">
        <f>(H104-H85)/H85*100</f>
        <v>8.1504964852747595</v>
      </c>
      <c r="J109" s="26"/>
      <c r="K109" s="26"/>
      <c r="L109" s="26"/>
      <c r="M109" s="26"/>
    </row>
    <row r="110" spans="1:14" ht="14.1" customHeight="1" thickBot="1">
      <c r="A110" s="46" t="s">
        <v>15</v>
      </c>
      <c r="B110" s="8"/>
      <c r="C110" s="47">
        <f>(C105-C85)/C85*100</f>
        <v>-1.6348850161754076</v>
      </c>
      <c r="D110" s="47">
        <f>(D105-D85)/D85*100</f>
        <v>4.1481683235734712</v>
      </c>
      <c r="E110" s="47"/>
      <c r="F110" s="47"/>
      <c r="G110" s="47">
        <f>(G105-G85)/G85*100</f>
        <v>4.6827168625275917</v>
      </c>
      <c r="H110" s="47">
        <f>(H105-H85)/H85*100</f>
        <v>6.403683412786533</v>
      </c>
      <c r="J110" s="26"/>
      <c r="K110" s="26"/>
      <c r="L110" s="26"/>
      <c r="M110" s="26"/>
    </row>
    <row r="111" spans="1:14" ht="14.1" customHeight="1">
      <c r="A111" s="33"/>
      <c r="B111" s="26"/>
      <c r="C111" s="26"/>
      <c r="D111" s="26"/>
      <c r="E111" s="26"/>
      <c r="F111" s="26"/>
      <c r="G111" s="26"/>
      <c r="H111" s="26"/>
      <c r="I111" s="26"/>
      <c r="J111" s="26"/>
      <c r="K111" s="26"/>
      <c r="L111" s="26"/>
      <c r="M111" s="26"/>
    </row>
    <row r="112" spans="1:14" ht="14.1" customHeight="1"/>
    <row r="115" ht="12.75" customHeight="1"/>
  </sheetData>
  <mergeCells count="2">
    <mergeCell ref="B5:D5"/>
    <mergeCell ref="F5:H5"/>
  </mergeCells>
  <pageMargins left="0.75" right="0.75" top="1" bottom="1" header="0.5" footer="0.5"/>
  <pageSetup paperSize="9" scale="6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Y79"/>
  <sheetViews>
    <sheetView zoomScale="75" zoomScaleNormal="75" workbookViewId="0">
      <selection activeCell="O28" sqref="O28"/>
    </sheetView>
  </sheetViews>
  <sheetFormatPr defaultRowHeight="12.75"/>
  <cols>
    <col min="1" max="1" width="16" style="3" customWidth="1"/>
    <col min="2" max="2" width="9.7109375" style="3" customWidth="1"/>
    <col min="3" max="3" width="10.85546875" style="3" customWidth="1"/>
    <col min="4" max="4" width="11.7109375" style="3" customWidth="1"/>
    <col min="5" max="5" width="9.7109375" style="3" customWidth="1"/>
    <col min="6" max="6" width="11.7109375" style="3" customWidth="1"/>
    <col min="7" max="7" width="12.42578125" style="3" customWidth="1"/>
    <col min="8" max="8" width="11.5703125" style="3" customWidth="1"/>
    <col min="9" max="9" width="9.7109375" style="3" customWidth="1"/>
    <col min="10" max="10" width="10.85546875" style="3" customWidth="1"/>
    <col min="11" max="11" width="11.140625" style="3" customWidth="1"/>
    <col min="12" max="12" width="12" style="3" customWidth="1"/>
    <col min="13" max="13" width="4.42578125" style="3" customWidth="1"/>
    <col min="14" max="17" width="9.140625" style="3"/>
    <col min="18" max="18" width="12" style="3" customWidth="1"/>
    <col min="19" max="19" width="3" style="3" customWidth="1"/>
    <col min="20" max="26" width="9.140625" style="3"/>
    <col min="27" max="27" width="13.140625" style="3" customWidth="1"/>
    <col min="28" max="28" width="9.28515625" style="3" customWidth="1"/>
    <col min="29" max="29" width="13.140625" style="3" customWidth="1"/>
    <col min="30" max="30" width="9.140625" style="3"/>
    <col min="31" max="31" width="10.7109375" style="3" customWidth="1"/>
    <col min="32" max="32" width="9.140625" style="3"/>
    <col min="33" max="33" width="10.140625" style="3" customWidth="1"/>
    <col min="34" max="16384" width="9.140625" style="3"/>
  </cols>
  <sheetData>
    <row r="1" spans="1:25" s="91" customFormat="1" ht="20.25">
      <c r="A1" s="1" t="s">
        <v>31</v>
      </c>
      <c r="L1" s="1"/>
      <c r="N1" s="92"/>
      <c r="O1" s="92"/>
      <c r="P1" s="93"/>
      <c r="Q1" s="93"/>
      <c r="R1" s="93"/>
      <c r="S1" s="93"/>
    </row>
    <row r="2" spans="1:25" ht="13.5" thickBot="1">
      <c r="A2" s="8"/>
      <c r="B2" s="8"/>
      <c r="C2" s="8"/>
      <c r="D2" s="8"/>
      <c r="E2" s="8"/>
      <c r="F2" s="8"/>
      <c r="G2" s="8"/>
      <c r="H2" s="8"/>
      <c r="I2" s="8"/>
      <c r="J2" s="8"/>
      <c r="K2" s="8"/>
      <c r="L2" s="8"/>
      <c r="N2" s="5"/>
      <c r="O2" s="5"/>
      <c r="P2" s="5"/>
      <c r="Q2" s="5"/>
      <c r="R2" s="5"/>
    </row>
    <row r="3" spans="1:25" s="26" customFormat="1" ht="15.75">
      <c r="B3" s="10" t="s">
        <v>2</v>
      </c>
      <c r="C3" s="10"/>
      <c r="D3" s="10"/>
      <c r="E3" s="10"/>
      <c r="F3" s="10"/>
      <c r="H3" s="10" t="s">
        <v>3</v>
      </c>
      <c r="I3" s="10"/>
      <c r="J3" s="10"/>
      <c r="K3" s="10"/>
      <c r="L3" s="10"/>
      <c r="N3" s="31"/>
      <c r="O3" s="31"/>
      <c r="P3" s="12"/>
      <c r="Q3" s="12"/>
      <c r="R3" s="31"/>
    </row>
    <row r="4" spans="1:25" s="26" customFormat="1" ht="15.75">
      <c r="B4" s="94"/>
      <c r="C4" s="95"/>
      <c r="D4" s="94"/>
      <c r="E4" s="95"/>
      <c r="F4" s="94" t="s">
        <v>4</v>
      </c>
      <c r="G4" s="95"/>
      <c r="H4" s="94"/>
      <c r="I4" s="95"/>
      <c r="J4" s="94"/>
      <c r="K4" s="95"/>
      <c r="L4" s="94" t="s">
        <v>4</v>
      </c>
      <c r="N4" s="31"/>
      <c r="O4" s="31"/>
      <c r="P4" s="31"/>
      <c r="Q4" s="31"/>
      <c r="R4" s="12"/>
    </row>
    <row r="5" spans="1:25" s="26" customFormat="1" ht="16.5" thickBot="1">
      <c r="A5" s="19"/>
      <c r="B5" s="96" t="s">
        <v>5</v>
      </c>
      <c r="C5" s="97"/>
      <c r="D5" s="96" t="s">
        <v>6</v>
      </c>
      <c r="E5" s="97"/>
      <c r="F5" s="96" t="s">
        <v>7</v>
      </c>
      <c r="G5" s="97"/>
      <c r="H5" s="96" t="s">
        <v>5</v>
      </c>
      <c r="I5" s="97"/>
      <c r="J5" s="96" t="s">
        <v>6</v>
      </c>
      <c r="K5" s="97"/>
      <c r="L5" s="96" t="s">
        <v>7</v>
      </c>
      <c r="N5" s="31"/>
      <c r="O5" s="31"/>
      <c r="P5" s="31"/>
      <c r="Q5" s="31"/>
      <c r="R5" s="31"/>
    </row>
    <row r="6" spans="1:25">
      <c r="A6" s="5"/>
      <c r="B6" s="23"/>
      <c r="D6" s="23"/>
      <c r="F6" s="23"/>
      <c r="H6" s="23"/>
      <c r="I6" s="23"/>
      <c r="J6" s="23"/>
      <c r="L6" s="23"/>
      <c r="N6" s="23"/>
      <c r="O6" s="23"/>
      <c r="P6" s="23"/>
      <c r="Q6" s="23"/>
      <c r="R6" s="23"/>
    </row>
    <row r="7" spans="1:25" ht="20.25">
      <c r="A7" s="1" t="s">
        <v>32</v>
      </c>
      <c r="B7" s="23"/>
      <c r="D7" s="23"/>
      <c r="F7" s="23"/>
      <c r="H7" s="23"/>
      <c r="I7" s="23"/>
      <c r="J7" s="23"/>
      <c r="L7" s="23"/>
      <c r="N7" s="23"/>
      <c r="O7" s="23"/>
      <c r="P7" s="23"/>
      <c r="Q7" s="23"/>
      <c r="R7" s="23"/>
    </row>
    <row r="8" spans="1:25">
      <c r="A8" s="29"/>
      <c r="B8" s="23"/>
      <c r="D8" s="23"/>
      <c r="F8" s="23"/>
      <c r="H8" s="23"/>
      <c r="I8" s="23"/>
      <c r="J8" s="23"/>
      <c r="L8" s="23"/>
      <c r="N8" s="23"/>
      <c r="O8" s="23"/>
      <c r="P8" s="23"/>
      <c r="Q8" s="23"/>
      <c r="R8" s="23"/>
    </row>
    <row r="9" spans="1:25" s="26" customFormat="1" ht="15">
      <c r="A9" s="26" t="s">
        <v>33</v>
      </c>
      <c r="B9" s="98">
        <v>32</v>
      </c>
      <c r="C9" s="98"/>
      <c r="D9" s="98">
        <v>396</v>
      </c>
      <c r="E9" s="98"/>
      <c r="F9" s="98">
        <v>1665</v>
      </c>
      <c r="G9" s="51"/>
      <c r="H9" s="98">
        <v>416</v>
      </c>
      <c r="I9" s="51"/>
      <c r="J9" s="98">
        <v>4743</v>
      </c>
      <c r="K9" s="51"/>
      <c r="L9" s="98">
        <v>21887</v>
      </c>
      <c r="P9" s="98"/>
      <c r="R9" s="98"/>
    </row>
    <row r="10" spans="1:25" s="26" customFormat="1" ht="15">
      <c r="A10" s="26" t="s">
        <v>34</v>
      </c>
      <c r="B10" s="98">
        <v>8</v>
      </c>
      <c r="C10" s="98"/>
      <c r="D10" s="98">
        <v>148</v>
      </c>
      <c r="E10" s="98"/>
      <c r="F10" s="98">
        <v>790</v>
      </c>
      <c r="G10" s="51"/>
      <c r="H10" s="98">
        <v>94</v>
      </c>
      <c r="I10" s="51"/>
      <c r="J10" s="98">
        <v>3250</v>
      </c>
      <c r="K10" s="51"/>
      <c r="L10" s="98">
        <v>17688</v>
      </c>
      <c r="P10" s="98"/>
      <c r="R10" s="98"/>
    </row>
    <row r="11" spans="1:25" s="26" customFormat="1" ht="15">
      <c r="A11" s="26" t="s">
        <v>35</v>
      </c>
      <c r="B11" s="98">
        <v>106</v>
      </c>
      <c r="C11" s="98"/>
      <c r="D11" s="98">
        <v>761</v>
      </c>
      <c r="E11" s="98"/>
      <c r="F11" s="98">
        <v>6699</v>
      </c>
      <c r="G11" s="51"/>
      <c r="H11" s="99">
        <v>697</v>
      </c>
      <c r="I11" s="51"/>
      <c r="J11" s="51">
        <v>8042</v>
      </c>
      <c r="K11" s="51"/>
      <c r="L11" s="51">
        <v>99188</v>
      </c>
      <c r="N11" s="98"/>
      <c r="O11" s="98"/>
      <c r="P11" s="98"/>
      <c r="Q11" s="98"/>
      <c r="R11" s="98"/>
    </row>
    <row r="12" spans="1:25" s="26" customFormat="1" ht="15">
      <c r="A12" s="26" t="s">
        <v>36</v>
      </c>
      <c r="B12" s="98">
        <v>3</v>
      </c>
      <c r="C12" s="98"/>
      <c r="D12" s="98">
        <v>42</v>
      </c>
      <c r="E12" s="98"/>
      <c r="F12" s="98">
        <v>301</v>
      </c>
      <c r="G12" s="51"/>
      <c r="H12" s="51">
        <v>6</v>
      </c>
      <c r="I12" s="51"/>
      <c r="J12" s="51">
        <v>235</v>
      </c>
      <c r="K12" s="51"/>
      <c r="L12" s="51">
        <v>3945</v>
      </c>
      <c r="N12" s="98"/>
      <c r="O12" s="98"/>
      <c r="P12" s="98"/>
      <c r="Q12" s="98"/>
      <c r="R12" s="98"/>
    </row>
    <row r="13" spans="1:25" s="26" customFormat="1" ht="15.75">
      <c r="A13" s="26" t="s">
        <v>37</v>
      </c>
      <c r="B13" s="98">
        <v>42</v>
      </c>
      <c r="C13" s="98"/>
      <c r="D13" s="98">
        <v>350</v>
      </c>
      <c r="E13" s="98"/>
      <c r="F13" s="98">
        <v>1446</v>
      </c>
      <c r="G13" s="51"/>
      <c r="H13" s="51">
        <v>388</v>
      </c>
      <c r="I13" s="51"/>
      <c r="J13" s="51">
        <v>6137</v>
      </c>
      <c r="K13" s="51"/>
      <c r="L13" s="51">
        <v>27793</v>
      </c>
      <c r="N13" s="98"/>
      <c r="O13" s="98"/>
      <c r="P13" s="98"/>
      <c r="Q13" s="98"/>
      <c r="R13" s="98"/>
      <c r="X13" s="25"/>
    </row>
    <row r="14" spans="1:25" s="76" customFormat="1" ht="15.75">
      <c r="A14" s="28" t="s">
        <v>28</v>
      </c>
      <c r="B14" s="100">
        <v>191</v>
      </c>
      <c r="C14" s="100"/>
      <c r="D14" s="100">
        <v>1697</v>
      </c>
      <c r="E14" s="100"/>
      <c r="F14" s="100">
        <v>10901</v>
      </c>
      <c r="G14" s="101"/>
      <c r="H14" s="101">
        <v>1185</v>
      </c>
      <c r="I14" s="101"/>
      <c r="J14" s="101">
        <v>17664</v>
      </c>
      <c r="K14" s="101"/>
      <c r="L14" s="101">
        <v>148614</v>
      </c>
      <c r="N14" s="102"/>
      <c r="O14" s="102"/>
      <c r="P14" s="102"/>
      <c r="Q14" s="102"/>
      <c r="R14" s="102"/>
      <c r="X14" s="103"/>
      <c r="Y14" s="103"/>
    </row>
    <row r="15" spans="1:25">
      <c r="F15" s="104"/>
      <c r="G15" s="105"/>
      <c r="H15" s="105"/>
      <c r="I15" s="105"/>
      <c r="J15" s="105"/>
      <c r="K15" s="105"/>
      <c r="L15" s="105"/>
      <c r="N15" s="106"/>
      <c r="O15" s="106"/>
      <c r="P15" s="106"/>
      <c r="Q15" s="106"/>
      <c r="R15" s="106"/>
      <c r="V15" s="5"/>
      <c r="W15" s="5"/>
      <c r="X15" s="23"/>
      <c r="Y15" s="5"/>
    </row>
    <row r="16" spans="1:25" ht="23.25">
      <c r="A16" s="1" t="s">
        <v>38</v>
      </c>
      <c r="G16" s="40"/>
      <c r="H16" s="40"/>
      <c r="I16" s="40"/>
      <c r="J16" s="40"/>
      <c r="K16" s="40"/>
      <c r="L16" s="40"/>
      <c r="N16" s="106"/>
      <c r="O16" s="106"/>
      <c r="P16" s="106"/>
      <c r="Q16" s="106"/>
      <c r="R16" s="106"/>
      <c r="V16" s="5"/>
      <c r="W16" s="5"/>
      <c r="X16" s="23"/>
      <c r="Y16" s="5"/>
    </row>
    <row r="17" spans="1:25">
      <c r="A17" s="29"/>
      <c r="G17" s="40"/>
      <c r="H17" s="40"/>
      <c r="I17" s="40"/>
      <c r="J17" s="40"/>
      <c r="K17" s="40"/>
      <c r="L17" s="40"/>
      <c r="N17" s="106"/>
      <c r="O17" s="106"/>
      <c r="P17" s="106"/>
      <c r="Q17" s="106"/>
      <c r="R17" s="106"/>
      <c r="V17" s="5"/>
      <c r="W17" s="5"/>
      <c r="X17" s="23"/>
      <c r="Y17" s="5"/>
    </row>
    <row r="18" spans="1:25" s="26" customFormat="1" ht="15.75">
      <c r="A18" s="26" t="s">
        <v>33</v>
      </c>
      <c r="B18" s="44">
        <v>3</v>
      </c>
      <c r="C18" s="44"/>
      <c r="D18" s="44">
        <v>105</v>
      </c>
      <c r="E18" s="44"/>
      <c r="F18" s="44">
        <v>477</v>
      </c>
      <c r="G18" s="107"/>
      <c r="H18" s="51">
        <v>31</v>
      </c>
      <c r="I18" s="51"/>
      <c r="J18" s="51">
        <v>1147</v>
      </c>
      <c r="K18" s="51"/>
      <c r="L18" s="51">
        <v>5514</v>
      </c>
      <c r="N18" s="98"/>
      <c r="O18" s="98"/>
      <c r="P18" s="98"/>
      <c r="Q18" s="98"/>
      <c r="R18" s="98"/>
      <c r="V18" s="9"/>
      <c r="W18" s="9"/>
      <c r="X18" s="31"/>
      <c r="Y18" s="9"/>
    </row>
    <row r="19" spans="1:25" s="26" customFormat="1" ht="15.75">
      <c r="A19" s="26" t="s">
        <v>34</v>
      </c>
      <c r="B19" s="44">
        <v>1</v>
      </c>
      <c r="C19" s="44"/>
      <c r="D19" s="44">
        <v>8</v>
      </c>
      <c r="E19" s="44"/>
      <c r="F19" s="44">
        <v>55</v>
      </c>
      <c r="G19" s="107"/>
      <c r="H19" s="51">
        <v>7</v>
      </c>
      <c r="I19" s="51"/>
      <c r="J19" s="51">
        <v>301</v>
      </c>
      <c r="K19" s="51"/>
      <c r="L19" s="51">
        <v>1926</v>
      </c>
      <c r="N19" s="98"/>
      <c r="O19" s="98"/>
      <c r="P19" s="98"/>
      <c r="Q19" s="98"/>
      <c r="R19" s="98"/>
      <c r="V19" s="9"/>
      <c r="W19" s="9"/>
      <c r="X19" s="31"/>
      <c r="Y19" s="9"/>
    </row>
    <row r="20" spans="1:25" s="26" customFormat="1" ht="15.75">
      <c r="A20" s="26" t="s">
        <v>35</v>
      </c>
      <c r="B20" s="44">
        <v>7</v>
      </c>
      <c r="C20" s="44"/>
      <c r="D20" s="44">
        <v>46</v>
      </c>
      <c r="E20" s="44"/>
      <c r="F20" s="44">
        <v>421</v>
      </c>
      <c r="G20" s="107"/>
      <c r="H20" s="51">
        <v>19</v>
      </c>
      <c r="I20" s="51"/>
      <c r="J20" s="51">
        <v>319</v>
      </c>
      <c r="K20" s="51"/>
      <c r="L20" s="51">
        <v>6502</v>
      </c>
      <c r="N20" s="98"/>
      <c r="O20" s="98"/>
      <c r="P20" s="98"/>
      <c r="Q20" s="98"/>
      <c r="R20" s="98"/>
      <c r="V20" s="9"/>
      <c r="W20" s="9"/>
      <c r="X20" s="31"/>
      <c r="Y20" s="9"/>
    </row>
    <row r="21" spans="1:25" s="26" customFormat="1" ht="15.75">
      <c r="A21" s="26" t="s">
        <v>36</v>
      </c>
      <c r="B21" s="44">
        <v>0</v>
      </c>
      <c r="C21" s="44"/>
      <c r="D21" s="44">
        <v>2</v>
      </c>
      <c r="E21" s="44"/>
      <c r="F21" s="44">
        <v>20</v>
      </c>
      <c r="G21" s="107"/>
      <c r="H21" s="51">
        <v>0</v>
      </c>
      <c r="I21" s="51"/>
      <c r="J21" s="51">
        <v>27</v>
      </c>
      <c r="K21" s="51"/>
      <c r="L21" s="51">
        <v>587</v>
      </c>
      <c r="N21" s="98"/>
      <c r="O21" s="98"/>
      <c r="P21" s="98"/>
      <c r="Q21" s="98"/>
      <c r="R21" s="98"/>
      <c r="V21" s="9"/>
      <c r="W21" s="9"/>
      <c r="X21" s="31"/>
      <c r="Y21" s="9"/>
    </row>
    <row r="22" spans="1:25" s="26" customFormat="1" ht="15.75">
      <c r="A22" s="26" t="s">
        <v>37</v>
      </c>
      <c r="B22" s="44">
        <v>1</v>
      </c>
      <c r="C22" s="44"/>
      <c r="D22" s="44">
        <v>6</v>
      </c>
      <c r="E22" s="44"/>
      <c r="F22" s="44">
        <v>27</v>
      </c>
      <c r="G22" s="107"/>
      <c r="H22" s="51">
        <v>0</v>
      </c>
      <c r="I22" s="51"/>
      <c r="J22" s="51">
        <v>70</v>
      </c>
      <c r="K22" s="51"/>
      <c r="L22" s="51">
        <v>434</v>
      </c>
      <c r="N22" s="98"/>
      <c r="O22" s="98"/>
      <c r="P22" s="98"/>
      <c r="Q22" s="98"/>
      <c r="R22" s="98"/>
      <c r="V22" s="9"/>
      <c r="W22" s="9"/>
      <c r="X22" s="31"/>
      <c r="Y22" s="9"/>
    </row>
    <row r="23" spans="1:25" s="76" customFormat="1" ht="15.75">
      <c r="A23" s="28" t="s">
        <v>28</v>
      </c>
      <c r="B23" s="108">
        <v>12</v>
      </c>
      <c r="C23" s="108"/>
      <c r="D23" s="108">
        <v>167</v>
      </c>
      <c r="E23" s="108"/>
      <c r="F23" s="100">
        <v>1000</v>
      </c>
      <c r="G23" s="109"/>
      <c r="H23" s="101">
        <v>26</v>
      </c>
      <c r="I23" s="101"/>
      <c r="J23" s="101">
        <v>717</v>
      </c>
      <c r="K23" s="101"/>
      <c r="L23" s="101">
        <v>9449</v>
      </c>
      <c r="N23" s="102"/>
      <c r="O23" s="102"/>
      <c r="P23" s="102"/>
      <c r="Q23" s="102"/>
      <c r="R23" s="102"/>
      <c r="V23" s="103"/>
      <c r="W23" s="103"/>
      <c r="X23" s="110"/>
      <c r="Y23" s="103"/>
    </row>
    <row r="24" spans="1:25" ht="13.5" thickBot="1">
      <c r="A24" s="111"/>
      <c r="B24" s="8"/>
      <c r="C24" s="8"/>
      <c r="D24" s="8"/>
      <c r="E24" s="8"/>
      <c r="F24" s="112"/>
      <c r="G24" s="112"/>
      <c r="H24" s="112"/>
      <c r="I24" s="8"/>
      <c r="J24" s="8"/>
      <c r="K24" s="8"/>
      <c r="L24" s="8"/>
      <c r="N24" s="5"/>
      <c r="O24" s="5"/>
      <c r="P24" s="5"/>
      <c r="Q24" s="5"/>
      <c r="R24" s="5"/>
      <c r="V24" s="5"/>
      <c r="W24" s="5"/>
      <c r="X24" s="23"/>
      <c r="Y24" s="5"/>
    </row>
    <row r="25" spans="1:25">
      <c r="A25" s="113"/>
      <c r="B25" s="5"/>
      <c r="C25" s="5"/>
      <c r="D25" s="5"/>
      <c r="E25" s="5"/>
      <c r="F25" s="5"/>
      <c r="G25" s="5"/>
      <c r="H25" s="5"/>
      <c r="I25" s="5"/>
      <c r="N25" s="5"/>
      <c r="O25" s="5"/>
      <c r="P25" s="5"/>
      <c r="Q25" s="5"/>
      <c r="R25" s="5"/>
      <c r="V25" s="5"/>
      <c r="W25" s="5"/>
      <c r="X25" s="23"/>
      <c r="Y25" s="5"/>
    </row>
    <row r="26" spans="1:25">
      <c r="A26" s="113"/>
      <c r="B26" s="5"/>
      <c r="C26" s="5"/>
      <c r="D26" s="5"/>
      <c r="E26" s="5"/>
      <c r="F26" s="5"/>
      <c r="G26" s="5"/>
      <c r="H26" s="5"/>
      <c r="I26" s="5"/>
      <c r="N26" s="5"/>
      <c r="O26" s="5"/>
      <c r="P26" s="5"/>
      <c r="Q26" s="5"/>
      <c r="R26" s="5"/>
      <c r="V26" s="5"/>
      <c r="W26" s="5"/>
      <c r="X26" s="23"/>
      <c r="Y26" s="5"/>
    </row>
    <row r="27" spans="1:25">
      <c r="A27" s="113"/>
      <c r="B27" s="5"/>
      <c r="C27" s="5"/>
      <c r="D27" s="5"/>
      <c r="E27" s="5"/>
      <c r="F27" s="5"/>
      <c r="G27" s="5"/>
      <c r="H27" s="5"/>
      <c r="I27" s="5"/>
      <c r="J27" s="5"/>
      <c r="K27" s="5"/>
      <c r="L27" s="5"/>
      <c r="V27" s="5"/>
      <c r="W27" s="5"/>
      <c r="X27" s="23"/>
      <c r="Y27" s="5"/>
    </row>
    <row r="28" spans="1:25" s="91" customFormat="1" ht="20.25">
      <c r="A28" s="1" t="s">
        <v>39</v>
      </c>
      <c r="B28" s="93"/>
      <c r="C28" s="93"/>
      <c r="D28" s="93"/>
      <c r="E28" s="93"/>
      <c r="F28" s="93"/>
      <c r="G28" s="93"/>
      <c r="H28" s="93"/>
      <c r="I28" s="93"/>
      <c r="J28" s="93"/>
      <c r="K28" s="93"/>
      <c r="L28" s="1"/>
      <c r="M28" s="93"/>
      <c r="V28" s="93"/>
      <c r="W28" s="93"/>
      <c r="X28" s="92"/>
      <c r="Y28" s="93"/>
    </row>
    <row r="29" spans="1:25" s="91" customFormat="1" ht="6.75" customHeight="1">
      <c r="A29" s="1"/>
      <c r="B29" s="114"/>
      <c r="C29" s="114"/>
      <c r="D29" s="114"/>
      <c r="E29" s="114"/>
      <c r="F29" s="114"/>
      <c r="G29" s="114"/>
      <c r="H29" s="114"/>
      <c r="I29" s="114"/>
      <c r="J29" s="114"/>
      <c r="K29" s="114"/>
      <c r="L29" s="114"/>
      <c r="V29" s="93"/>
      <c r="W29" s="93"/>
      <c r="X29" s="92"/>
      <c r="Y29" s="93"/>
    </row>
    <row r="30" spans="1:25" s="91" customFormat="1" ht="20.25">
      <c r="A30" s="2" t="s">
        <v>40</v>
      </c>
      <c r="B30" s="114"/>
      <c r="C30" s="114"/>
      <c r="D30" s="114"/>
      <c r="E30" s="114"/>
      <c r="F30" s="114"/>
      <c r="G30" s="114"/>
      <c r="H30" s="114"/>
      <c r="I30" s="114"/>
      <c r="J30" s="114"/>
      <c r="K30" s="114"/>
      <c r="L30" s="114"/>
      <c r="V30" s="93"/>
      <c r="W30" s="93"/>
      <c r="X30" s="92"/>
      <c r="Y30" s="93"/>
    </row>
    <row r="31" spans="1:25" ht="13.5" thickBot="1">
      <c r="A31" s="8"/>
      <c r="B31" s="8"/>
      <c r="C31" s="8"/>
      <c r="D31" s="8"/>
      <c r="E31" s="8"/>
      <c r="F31" s="8"/>
      <c r="G31" s="8"/>
      <c r="H31" s="8"/>
      <c r="I31" s="8"/>
      <c r="J31" s="8"/>
      <c r="K31" s="8"/>
      <c r="L31" s="8"/>
      <c r="M31" s="5"/>
      <c r="N31" s="5"/>
      <c r="O31" s="5"/>
      <c r="P31" s="5"/>
      <c r="Q31" s="5"/>
      <c r="R31" s="5"/>
      <c r="V31" s="5"/>
      <c r="W31" s="5"/>
      <c r="X31" s="23"/>
      <c r="Y31" s="5"/>
    </row>
    <row r="32" spans="1:25" s="26" customFormat="1" ht="15.75">
      <c r="B32" s="59"/>
      <c r="C32" s="59" t="s">
        <v>2</v>
      </c>
      <c r="D32" s="59"/>
      <c r="E32" s="25"/>
      <c r="F32" s="59" t="s">
        <v>3</v>
      </c>
      <c r="G32" s="59"/>
      <c r="H32" s="59"/>
      <c r="I32" s="25"/>
      <c r="J32" s="115"/>
      <c r="K32" s="59"/>
      <c r="L32" s="60" t="s">
        <v>20</v>
      </c>
      <c r="M32" s="9"/>
      <c r="N32" s="31"/>
      <c r="O32" s="31"/>
      <c r="P32" s="12"/>
      <c r="Q32" s="12"/>
      <c r="R32" s="31"/>
      <c r="Y32" s="9"/>
    </row>
    <row r="33" spans="1:25" s="26" customFormat="1" ht="15.75">
      <c r="B33" s="116"/>
      <c r="C33" s="117"/>
      <c r="D33" s="118" t="s">
        <v>4</v>
      </c>
      <c r="E33" s="117"/>
      <c r="F33" s="116"/>
      <c r="G33" s="117"/>
      <c r="H33" s="118" t="s">
        <v>4</v>
      </c>
      <c r="I33" s="117"/>
      <c r="J33" s="116"/>
      <c r="K33" s="119"/>
      <c r="L33" s="120" t="s">
        <v>4</v>
      </c>
      <c r="M33" s="22"/>
      <c r="N33" s="6"/>
      <c r="O33" s="6"/>
      <c r="P33" s="6"/>
      <c r="Q33" s="6"/>
      <c r="R33" s="6"/>
      <c r="Y33" s="9"/>
    </row>
    <row r="34" spans="1:25" s="26" customFormat="1" ht="16.5" thickBot="1">
      <c r="A34" s="19"/>
      <c r="B34" s="20" t="s">
        <v>5</v>
      </c>
      <c r="C34" s="121" t="s">
        <v>6</v>
      </c>
      <c r="D34" s="121" t="s">
        <v>7</v>
      </c>
      <c r="E34" s="121"/>
      <c r="F34" s="20" t="s">
        <v>5</v>
      </c>
      <c r="G34" s="121" t="s">
        <v>6</v>
      </c>
      <c r="H34" s="121" t="s">
        <v>7</v>
      </c>
      <c r="I34" s="121"/>
      <c r="J34" s="20" t="s">
        <v>5</v>
      </c>
      <c r="K34" s="121" t="s">
        <v>6</v>
      </c>
      <c r="L34" s="121" t="s">
        <v>7</v>
      </c>
      <c r="M34" s="22"/>
      <c r="N34" s="22"/>
      <c r="O34" s="22"/>
      <c r="P34" s="6"/>
      <c r="Q34" s="6"/>
      <c r="R34" s="6"/>
      <c r="Y34" s="9"/>
    </row>
    <row r="35" spans="1:25">
      <c r="A35" s="5"/>
      <c r="B35" s="5"/>
      <c r="C35" s="122"/>
      <c r="D35" s="122"/>
      <c r="E35" s="122"/>
      <c r="F35" s="5"/>
      <c r="G35" s="122"/>
      <c r="H35" s="122"/>
      <c r="I35" s="122"/>
      <c r="M35" s="113"/>
      <c r="N35" s="113"/>
      <c r="O35" s="113"/>
      <c r="P35" s="123"/>
      <c r="Q35" s="123"/>
      <c r="R35" s="123"/>
      <c r="Y35" s="5"/>
    </row>
    <row r="36" spans="1:25" ht="20.25">
      <c r="A36" s="1" t="s">
        <v>32</v>
      </c>
      <c r="B36" s="23"/>
      <c r="C36" s="23"/>
      <c r="D36" s="23"/>
      <c r="E36" s="23"/>
      <c r="F36" s="23"/>
      <c r="G36" s="23"/>
      <c r="H36" s="23"/>
      <c r="I36" s="23"/>
      <c r="L36" s="63" t="s">
        <v>21</v>
      </c>
      <c r="M36" s="5"/>
      <c r="N36" s="23"/>
      <c r="O36" s="23"/>
      <c r="P36" s="23"/>
      <c r="Q36" s="23"/>
      <c r="R36" s="23"/>
      <c r="Y36" s="5"/>
    </row>
    <row r="37" spans="1:25">
      <c r="B37" s="104"/>
      <c r="C37" s="104"/>
      <c r="D37" s="104"/>
      <c r="E37" s="104"/>
      <c r="F37" s="104"/>
      <c r="G37" s="104"/>
      <c r="H37" s="104"/>
      <c r="I37" s="104"/>
      <c r="M37" s="5"/>
      <c r="N37" s="106"/>
      <c r="O37" s="106"/>
      <c r="P37" s="106"/>
      <c r="Q37" s="106"/>
      <c r="R37" s="106"/>
      <c r="Y37" s="5"/>
    </row>
    <row r="38" spans="1:25" s="26" customFormat="1" ht="15">
      <c r="A38" s="26" t="s">
        <v>33</v>
      </c>
      <c r="B38" s="67">
        <f t="shared" ref="B38:B43" si="0">IF(ISERR((B9/$C$60)*1000),"n/a",IF(((B9/$C$60)*1000)=0,"-",((B9/$C$60)*1000)))</f>
        <v>5.9207726608322383E-3</v>
      </c>
      <c r="C38" s="67">
        <f t="shared" ref="C38:C43" si="1">IF(ISERR((D9/$C$60)*1000),"n/a",IF(((D9/$C$60)*1000)=0,"-",((D9/$C$60)*1000)))</f>
        <v>7.3269561677798953E-2</v>
      </c>
      <c r="D38" s="67">
        <f t="shared" ref="D38:D43" si="2">IF(ISERR((F9/$C$60)*1000),"n/a",IF(((F9/$C$60)*1000)=0,"-",((F9/$C$60)*1000)))</f>
        <v>0.30806520250892744</v>
      </c>
      <c r="E38" s="67"/>
      <c r="F38" s="67">
        <f>IF(ISERR((H9/$G$60)*1000),"n/a",IF(((H9/$G$60)*1000)=0,"-",((H9/$G$60)*1000)))</f>
        <v>7.12557944792415E-3</v>
      </c>
      <c r="G38" s="67">
        <f>IF(ISERR((J9/$G$60)*1000),"n/a",IF(((J9/$G$60)*1000)=0,"-",((J9/$G$60)*1000)))</f>
        <v>8.12418829843852E-2</v>
      </c>
      <c r="H38" s="67">
        <f>IF(ISERR((L9/$G$60)*1000),"n/a",IF(((L9/$G$60)*1000)=0,"-",((L9/$G$60)*1000)))</f>
        <v>0.37489797446325929</v>
      </c>
      <c r="I38" s="75"/>
      <c r="J38" s="124">
        <f t="shared" ref="J38:L43" si="3">IF(ISERR((B38/F38)*100),"n/a",IF(((B38/F38)*100)=0,"-",((B38/F38)*100)))</f>
        <v>83.091806134546715</v>
      </c>
      <c r="K38" s="124">
        <f t="shared" si="3"/>
        <v>90.186931895561145</v>
      </c>
      <c r="L38" s="124">
        <f t="shared" si="3"/>
        <v>82.173077341904502</v>
      </c>
      <c r="M38" s="9"/>
      <c r="N38" s="44"/>
      <c r="O38" s="44"/>
      <c r="P38" s="44"/>
      <c r="Q38" s="44"/>
      <c r="R38" s="44"/>
    </row>
    <row r="39" spans="1:25" s="26" customFormat="1" ht="15">
      <c r="A39" s="26" t="s">
        <v>34</v>
      </c>
      <c r="B39" s="67">
        <f t="shared" si="0"/>
        <v>1.4801931652080596E-3</v>
      </c>
      <c r="C39" s="67">
        <f t="shared" si="1"/>
        <v>2.7383573556349104E-2</v>
      </c>
      <c r="D39" s="67">
        <f t="shared" si="2"/>
        <v>0.14616907506429591</v>
      </c>
      <c r="E39" s="125"/>
      <c r="F39" s="67">
        <f t="shared" ref="F39:F43" si="4">IF(ISERR((H10/$G$60)*1000),"n/a",IF(((H10/$G$60)*1000)=0,"-",((H10/$G$60)*1000)))</f>
        <v>1.6101068944828606E-3</v>
      </c>
      <c r="G39" s="67">
        <f t="shared" ref="G39:G43" si="5">IF(ISERR((J10/$G$60)*1000),"n/a",IF(((J10/$G$60)*1000)=0,"-",((J10/$G$60)*1000)))</f>
        <v>5.5668589436907424E-2</v>
      </c>
      <c r="H39" s="67">
        <f t="shared" ref="H39:H43" si="6">IF(ISERR((L10/$G$60)*1000),"n/a",IF(((L10/$G$60)*1000)=0,"-",((L10/$G$60)*1000)))</f>
        <v>0.30297415691077489</v>
      </c>
      <c r="I39" s="75"/>
      <c r="J39" s="124">
        <f t="shared" si="3"/>
        <v>91.931359978647436</v>
      </c>
      <c r="K39" s="124">
        <f t="shared" si="3"/>
        <v>49.190349231651652</v>
      </c>
      <c r="L39" s="124">
        <f t="shared" si="3"/>
        <v>48.244733661340732</v>
      </c>
      <c r="M39" s="9"/>
      <c r="N39" s="44"/>
      <c r="O39" s="44"/>
      <c r="P39" s="44"/>
      <c r="Q39" s="44"/>
      <c r="R39" s="44"/>
    </row>
    <row r="40" spans="1:25" s="26" customFormat="1" ht="15">
      <c r="A40" s="26" t="s">
        <v>35</v>
      </c>
      <c r="B40" s="67">
        <f t="shared" si="0"/>
        <v>1.9612559439006787E-2</v>
      </c>
      <c r="C40" s="67">
        <f t="shared" si="1"/>
        <v>0.14080337484041669</v>
      </c>
      <c r="D40" s="67">
        <f t="shared" si="2"/>
        <v>1.2394767517160989</v>
      </c>
      <c r="E40" s="125"/>
      <c r="F40" s="67">
        <f t="shared" si="4"/>
        <v>1.1938771334622914E-2</v>
      </c>
      <c r="G40" s="67">
        <f>IF(ISERR((J11/$G$60)*1000),"n/a",IF(((J11/$G$60)*1000)=0,"-",((J11/$G$60)*1000)))</f>
        <v>0.1377497834620337</v>
      </c>
      <c r="H40" s="67">
        <f t="shared" si="6"/>
        <v>1.6989710920209149</v>
      </c>
      <c r="I40" s="75"/>
      <c r="J40" s="124">
        <f t="shared" si="3"/>
        <v>164.27619634634917</v>
      </c>
      <c r="K40" s="124">
        <f t="shared" si="3"/>
        <v>102.21676673577103</v>
      </c>
      <c r="L40" s="124">
        <f t="shared" si="3"/>
        <v>72.95455217202958</v>
      </c>
      <c r="M40" s="9"/>
      <c r="N40" s="44"/>
      <c r="O40" s="44"/>
      <c r="P40" s="44"/>
      <c r="Q40" s="44"/>
      <c r="R40" s="44"/>
    </row>
    <row r="41" spans="1:25" s="26" customFormat="1" ht="15">
      <c r="A41" s="26" t="s">
        <v>36</v>
      </c>
      <c r="B41" s="126">
        <f t="shared" si="0"/>
        <v>5.5507243695302236E-4</v>
      </c>
      <c r="C41" s="67">
        <f t="shared" si="1"/>
        <v>7.7710141173423126E-3</v>
      </c>
      <c r="D41" s="67">
        <f t="shared" si="2"/>
        <v>5.5692267840953241E-2</v>
      </c>
      <c r="E41" s="125"/>
      <c r="F41" s="67">
        <f t="shared" si="4"/>
        <v>1.0277278049890601E-4</v>
      </c>
      <c r="G41" s="67">
        <f t="shared" si="5"/>
        <v>4.0252672362071518E-3</v>
      </c>
      <c r="H41" s="67">
        <f t="shared" si="6"/>
        <v>6.7573103178030711E-2</v>
      </c>
      <c r="I41" s="75"/>
      <c r="J41" s="127">
        <f t="shared" si="3"/>
        <v>540.09673987455369</v>
      </c>
      <c r="K41" s="124">
        <f t="shared" si="3"/>
        <v>193.05585595515959</v>
      </c>
      <c r="L41" s="124">
        <f t="shared" si="3"/>
        <v>82.417804158296889</v>
      </c>
      <c r="M41" s="9"/>
      <c r="N41" s="44"/>
      <c r="O41" s="44"/>
      <c r="P41" s="44"/>
      <c r="Q41" s="44"/>
      <c r="R41" s="44"/>
    </row>
    <row r="42" spans="1:25" s="26" customFormat="1" ht="15">
      <c r="A42" s="26" t="s">
        <v>37</v>
      </c>
      <c r="B42" s="67">
        <f t="shared" si="0"/>
        <v>7.7710141173423126E-3</v>
      </c>
      <c r="C42" s="67">
        <f t="shared" si="1"/>
        <v>6.4758450977852614E-2</v>
      </c>
      <c r="D42" s="67">
        <f t="shared" si="2"/>
        <v>0.26754491461135682</v>
      </c>
      <c r="E42" s="125"/>
      <c r="F42" s="67">
        <f t="shared" si="4"/>
        <v>6.6459731389292556E-3</v>
      </c>
      <c r="G42" s="67">
        <f t="shared" si="5"/>
        <v>0.10511942565363103</v>
      </c>
      <c r="H42" s="67">
        <f t="shared" si="6"/>
        <v>0.47606064806768245</v>
      </c>
      <c r="I42" s="75"/>
      <c r="J42" s="124">
        <f t="shared" si="3"/>
        <v>116.92816017902705</v>
      </c>
      <c r="K42" s="124">
        <f t="shared" si="3"/>
        <v>61.604646881568769</v>
      </c>
      <c r="L42" s="124">
        <f t="shared" si="3"/>
        <v>56.199754316454118</v>
      </c>
      <c r="M42" s="9"/>
      <c r="N42" s="44"/>
      <c r="O42" s="44"/>
      <c r="P42" s="44"/>
      <c r="Q42" s="44"/>
      <c r="R42" s="44"/>
    </row>
    <row r="43" spans="1:25" s="26" customFormat="1" ht="15.75">
      <c r="A43" s="25" t="s">
        <v>28</v>
      </c>
      <c r="B43" s="64">
        <f t="shared" si="0"/>
        <v>3.533961181934242E-2</v>
      </c>
      <c r="C43" s="64">
        <f t="shared" si="1"/>
        <v>0.31398597516975962</v>
      </c>
      <c r="D43" s="64">
        <f t="shared" si="2"/>
        <v>2.0169482117416324</v>
      </c>
      <c r="E43" s="128"/>
      <c r="F43" s="67">
        <f t="shared" si="4"/>
        <v>2.0297624148533939E-2</v>
      </c>
      <c r="G43" s="67">
        <f t="shared" si="5"/>
        <v>0.30256306578877934</v>
      </c>
      <c r="H43" s="67">
        <f t="shared" si="6"/>
        <v>2.545579000177403</v>
      </c>
      <c r="I43" s="74"/>
      <c r="J43" s="129">
        <f t="shared" si="3"/>
        <v>174.10713471061555</v>
      </c>
      <c r="K43" s="129">
        <f t="shared" si="3"/>
        <v>103.77538129156672</v>
      </c>
      <c r="L43" s="129">
        <f t="shared" si="3"/>
        <v>79.233377223848493</v>
      </c>
      <c r="M43" s="9"/>
      <c r="N43" s="44"/>
      <c r="O43" s="44"/>
      <c r="P43" s="44"/>
      <c r="Q43" s="44"/>
      <c r="R43" s="44"/>
    </row>
    <row r="44" spans="1:25" ht="15">
      <c r="A44" s="130"/>
      <c r="B44" s="131"/>
      <c r="C44" s="131"/>
      <c r="D44" s="131"/>
      <c r="E44" s="131"/>
      <c r="F44" s="131"/>
      <c r="G44" s="131"/>
      <c r="H44" s="131"/>
      <c r="J44" s="104"/>
      <c r="K44" s="104"/>
      <c r="L44" s="104"/>
      <c r="M44" s="5"/>
      <c r="N44" s="5"/>
      <c r="O44" s="5"/>
      <c r="P44" s="5"/>
      <c r="Q44" s="5"/>
      <c r="R44" s="5"/>
    </row>
    <row r="45" spans="1:25" ht="23.25">
      <c r="A45" s="1" t="s">
        <v>38</v>
      </c>
      <c r="B45" s="131"/>
      <c r="C45" s="131"/>
      <c r="D45" s="131"/>
      <c r="E45" s="131"/>
      <c r="F45" s="131"/>
      <c r="G45" s="131"/>
      <c r="H45" s="131"/>
      <c r="J45" s="104"/>
      <c r="K45" s="104"/>
      <c r="L45" s="104"/>
      <c r="M45" s="5"/>
      <c r="N45" s="5"/>
      <c r="O45" s="5"/>
      <c r="P45" s="5"/>
      <c r="Q45" s="5"/>
      <c r="R45" s="5"/>
    </row>
    <row r="46" spans="1:25" ht="15">
      <c r="B46" s="131"/>
      <c r="C46" s="131"/>
      <c r="D46" s="131"/>
      <c r="E46" s="131"/>
      <c r="F46" s="131"/>
      <c r="G46" s="131"/>
      <c r="H46" s="131"/>
      <c r="J46" s="104"/>
      <c r="K46" s="104"/>
      <c r="L46" s="104"/>
      <c r="M46" s="5"/>
      <c r="N46" s="5"/>
      <c r="O46" s="5"/>
      <c r="P46" s="5"/>
      <c r="Q46" s="5"/>
      <c r="R46" s="5"/>
    </row>
    <row r="47" spans="1:25" s="26" customFormat="1" ht="15">
      <c r="A47" s="26" t="s">
        <v>33</v>
      </c>
      <c r="B47" s="67">
        <f t="shared" ref="B47:B52" si="7">IF(ISERR((B18/$B$60)*1000),"n/a",IF(((B18/$B$60)*1000)=0,"-",((B18/$B$60)*1000)))</f>
        <v>3.2754059592736023E-3</v>
      </c>
      <c r="C47" s="67">
        <f t="shared" ref="C47:C52" si="8">IF(ISERR((D18/$B$60)*1000),"n/a",IF(((D18/$B$60)*1000)=0,"-",((D18/$B$60)*1000)))</f>
        <v>0.11463920857457607</v>
      </c>
      <c r="D47" s="67">
        <f t="shared" ref="D47:D52" si="9">IF(ISERR((F18/$B$60)*1000),"n/a",IF(((F18/$B$60)*1000)=0,"-",((F18/$B$60)*1000)))</f>
        <v>0.52078954752450279</v>
      </c>
      <c r="E47" s="125"/>
      <c r="F47" s="67">
        <f t="shared" ref="F47:F52" si="10">IF(ISERR((H18/$F$60)*1000),"n/a",IF(((H18/$F$60)*1000)=0,"-",((H18/$F$60)*1000)))</f>
        <v>2.7962745324606429E-3</v>
      </c>
      <c r="G47" s="67">
        <f t="shared" ref="G47:G52" si="11">IF(ISERR((J18/$F$60)*1000),"n/a",IF(((J18/$F$60)*1000)=0,"-",((J18/$F$60)*1000)))</f>
        <v>0.10346215770104381</v>
      </c>
      <c r="H47" s="67">
        <f t="shared" ref="H47:H52" si="12">IF(ISERR((L18/$F$60)*1000),"n/a",IF(((L18/$F$60)*1000)=0,"-",((L18/$F$60)*1000)))</f>
        <v>0.49737605716090277</v>
      </c>
      <c r="I47" s="75"/>
      <c r="J47" s="124">
        <f t="shared" ref="J47:L52" si="13">IF(ISERR((B47/F47)*100),"n/a",IF(((B47/F47)*100)=0,"-",((B47/F47)*100)))</f>
        <v>117.1346347166899</v>
      </c>
      <c r="K47" s="124">
        <f t="shared" si="13"/>
        <v>110.80303284011204</v>
      </c>
      <c r="L47" s="124">
        <f t="shared" si="13"/>
        <v>104.70740198015316</v>
      </c>
      <c r="M47" s="9"/>
      <c r="N47" s="18"/>
      <c r="O47" s="18"/>
      <c r="P47" s="18"/>
      <c r="Q47" s="18"/>
      <c r="R47" s="18"/>
    </row>
    <row r="48" spans="1:25" s="26" customFormat="1" ht="15">
      <c r="A48" s="26" t="s">
        <v>34</v>
      </c>
      <c r="B48" s="126">
        <f t="shared" si="7"/>
        <v>1.091801986424534E-3</v>
      </c>
      <c r="C48" s="67">
        <f t="shared" si="8"/>
        <v>8.7344158913962716E-3</v>
      </c>
      <c r="D48" s="67">
        <f t="shared" si="9"/>
        <v>6.0049109253349373E-2</v>
      </c>
      <c r="E48" s="125"/>
      <c r="F48" s="67">
        <f t="shared" si="10"/>
        <v>6.3141682991046781E-4</v>
      </c>
      <c r="G48" s="67">
        <f t="shared" si="11"/>
        <v>2.7150923686150116E-2</v>
      </c>
      <c r="H48" s="67">
        <f t="shared" si="12"/>
        <v>0.17372983062965155</v>
      </c>
      <c r="I48" s="75"/>
      <c r="J48" s="127">
        <f t="shared" si="13"/>
        <v>172.9130322008279</v>
      </c>
      <c r="K48" s="124">
        <f t="shared" si="13"/>
        <v>32.169866455967984</v>
      </c>
      <c r="L48" s="124">
        <f t="shared" si="13"/>
        <v>34.564650777424063</v>
      </c>
      <c r="M48" s="9"/>
      <c r="N48" s="18"/>
      <c r="O48" s="18"/>
      <c r="P48" s="18"/>
      <c r="Q48" s="18"/>
      <c r="R48" s="18"/>
    </row>
    <row r="49" spans="1:18" s="26" customFormat="1" ht="15">
      <c r="A49" s="26" t="s">
        <v>35</v>
      </c>
      <c r="B49" s="126">
        <f t="shared" si="7"/>
        <v>7.6426139049717385E-3</v>
      </c>
      <c r="C49" s="67">
        <f t="shared" si="8"/>
        <v>5.0222891375528565E-2</v>
      </c>
      <c r="D49" s="67">
        <f t="shared" si="9"/>
        <v>0.45964863628472885</v>
      </c>
      <c r="E49" s="125"/>
      <c r="F49" s="67">
        <f t="shared" si="10"/>
        <v>1.7138456811855555E-3</v>
      </c>
      <c r="G49" s="67">
        <f t="shared" si="11"/>
        <v>2.8774566963062746E-2</v>
      </c>
      <c r="H49" s="67">
        <f t="shared" si="12"/>
        <v>0.58649603258255156</v>
      </c>
      <c r="I49" s="75"/>
      <c r="J49" s="127">
        <f t="shared" si="13"/>
        <v>445.93360936002983</v>
      </c>
      <c r="K49" s="124">
        <f t="shared" si="13"/>
        <v>174.53917356948776</v>
      </c>
      <c r="L49" s="124">
        <f t="shared" si="13"/>
        <v>78.371994139624718</v>
      </c>
      <c r="M49" s="9"/>
      <c r="N49" s="18"/>
      <c r="O49" s="18"/>
      <c r="P49" s="18"/>
      <c r="Q49" s="18"/>
      <c r="R49" s="18"/>
    </row>
    <row r="50" spans="1:18" s="26" customFormat="1" ht="15">
      <c r="A50" s="26" t="s">
        <v>36</v>
      </c>
      <c r="B50" s="126" t="str">
        <f t="shared" si="7"/>
        <v>-</v>
      </c>
      <c r="C50" s="67">
        <f t="shared" si="8"/>
        <v>2.1836039728490679E-3</v>
      </c>
      <c r="D50" s="67">
        <f t="shared" si="9"/>
        <v>2.1836039728490683E-2</v>
      </c>
      <c r="E50" s="125"/>
      <c r="F50" s="126" t="str">
        <f t="shared" si="10"/>
        <v>-</v>
      </c>
      <c r="G50" s="67">
        <f t="shared" si="11"/>
        <v>2.4354649153689473E-3</v>
      </c>
      <c r="H50" s="67">
        <f t="shared" si="12"/>
        <v>5.2948811308206369E-2</v>
      </c>
      <c r="I50" s="75"/>
      <c r="J50" s="127" t="str">
        <f t="shared" si="13"/>
        <v>n/a</v>
      </c>
      <c r="K50" s="124">
        <f t="shared" si="13"/>
        <v>89.658609289318164</v>
      </c>
      <c r="L50" s="124">
        <f t="shared" si="13"/>
        <v>41.239905465274127</v>
      </c>
      <c r="M50" s="9"/>
      <c r="N50" s="18"/>
      <c r="O50" s="18"/>
      <c r="P50" s="18"/>
      <c r="Q50" s="18"/>
      <c r="R50" s="18"/>
    </row>
    <row r="51" spans="1:18" s="26" customFormat="1" ht="15">
      <c r="A51" s="26" t="s">
        <v>37</v>
      </c>
      <c r="B51" s="126">
        <f t="shared" si="7"/>
        <v>1.091801986424534E-3</v>
      </c>
      <c r="C51" s="67">
        <f t="shared" si="8"/>
        <v>6.5508119185472046E-3</v>
      </c>
      <c r="D51" s="67">
        <f t="shared" si="9"/>
        <v>2.9478653633462418E-2</v>
      </c>
      <c r="E51" s="125"/>
      <c r="F51" s="126" t="str">
        <f t="shared" si="10"/>
        <v>-</v>
      </c>
      <c r="G51" s="67">
        <f t="shared" si="11"/>
        <v>6.3141682991046779E-3</v>
      </c>
      <c r="H51" s="67">
        <f t="shared" si="12"/>
        <v>3.9147843454449001E-2</v>
      </c>
      <c r="I51" s="75"/>
      <c r="J51" s="127" t="str">
        <f t="shared" si="13"/>
        <v>n/a</v>
      </c>
      <c r="K51" s="124">
        <f t="shared" si="13"/>
        <v>103.74781932049675</v>
      </c>
      <c r="L51" s="124">
        <f t="shared" si="13"/>
        <v>75.300836603586347</v>
      </c>
      <c r="M51" s="9"/>
      <c r="N51" s="18"/>
      <c r="O51" s="18"/>
      <c r="P51" s="18"/>
      <c r="Q51" s="18"/>
      <c r="R51" s="18"/>
    </row>
    <row r="52" spans="1:18" s="26" customFormat="1" ht="15.75">
      <c r="A52" s="31" t="s">
        <v>28</v>
      </c>
      <c r="B52" s="64">
        <f t="shared" si="7"/>
        <v>1.3101623837094409E-2</v>
      </c>
      <c r="C52" s="64">
        <f t="shared" si="8"/>
        <v>0.18233093173289719</v>
      </c>
      <c r="D52" s="64">
        <f t="shared" si="9"/>
        <v>1.0918019864245341</v>
      </c>
      <c r="E52" s="128"/>
      <c r="F52" s="64">
        <f t="shared" si="10"/>
        <v>2.3452625110960234E-3</v>
      </c>
      <c r="G52" s="64">
        <f t="shared" si="11"/>
        <v>6.4675123863686498E-2</v>
      </c>
      <c r="H52" s="64">
        <f t="shared" si="12"/>
        <v>0.85232251797485858</v>
      </c>
      <c r="I52" s="132"/>
      <c r="J52" s="129">
        <f t="shared" si="13"/>
        <v>558.64210403344407</v>
      </c>
      <c r="K52" s="129">
        <f t="shared" si="13"/>
        <v>281.9181794180862</v>
      </c>
      <c r="L52" s="129">
        <f t="shared" si="13"/>
        <v>128.09728282419258</v>
      </c>
      <c r="M52" s="9"/>
      <c r="N52" s="18"/>
      <c r="O52" s="18"/>
      <c r="P52" s="18"/>
      <c r="Q52" s="18"/>
      <c r="R52" s="18"/>
    </row>
    <row r="53" spans="1:18" ht="13.5" thickBot="1">
      <c r="A53" s="8"/>
      <c r="B53" s="8"/>
      <c r="C53" s="8"/>
      <c r="D53" s="8"/>
      <c r="E53" s="8"/>
      <c r="F53" s="8"/>
      <c r="G53" s="8"/>
      <c r="H53" s="8"/>
      <c r="I53" s="8"/>
      <c r="J53" s="8"/>
      <c r="K53" s="8"/>
      <c r="L53" s="8"/>
      <c r="M53" s="5"/>
      <c r="N53" s="5"/>
      <c r="O53" s="5"/>
      <c r="P53" s="5"/>
      <c r="Q53" s="5"/>
      <c r="R53" s="5"/>
    </row>
    <row r="54" spans="1:18" ht="14.25">
      <c r="A54" s="78" t="s">
        <v>23</v>
      </c>
    </row>
    <row r="55" spans="1:18" ht="14.25">
      <c r="A55" s="78"/>
    </row>
    <row r="57" spans="1:18">
      <c r="A57" s="3" t="s">
        <v>41</v>
      </c>
    </row>
    <row r="58" spans="1:18">
      <c r="B58" s="133" t="s">
        <v>2</v>
      </c>
      <c r="C58" s="133"/>
      <c r="D58" s="133"/>
      <c r="E58" s="133"/>
      <c r="F58" s="133" t="s">
        <v>19</v>
      </c>
      <c r="G58" s="133"/>
      <c r="H58" s="133"/>
      <c r="I58" s="133"/>
      <c r="J58" s="133" t="s">
        <v>42</v>
      </c>
    </row>
    <row r="59" spans="1:18">
      <c r="A59" s="134" t="s">
        <v>43</v>
      </c>
      <c r="B59" s="133" t="s">
        <v>27</v>
      </c>
      <c r="C59" s="133" t="s">
        <v>28</v>
      </c>
      <c r="D59" s="133"/>
      <c r="F59" s="133" t="s">
        <v>27</v>
      </c>
      <c r="G59" s="133" t="s">
        <v>28</v>
      </c>
      <c r="H59" s="133"/>
      <c r="J59" s="133" t="s">
        <v>27</v>
      </c>
      <c r="K59" s="133" t="s">
        <v>28</v>
      </c>
    </row>
    <row r="60" spans="1:18">
      <c r="A60" s="134" t="s">
        <v>44</v>
      </c>
      <c r="B60" s="135">
        <f>'Table C-D'!C104</f>
        <v>915917</v>
      </c>
      <c r="C60" s="135">
        <f>'Table C-D'!D104</f>
        <v>5404700</v>
      </c>
      <c r="D60" s="40"/>
      <c r="E60" s="40"/>
      <c r="F60" s="136">
        <f>'Table C-D'!G104</f>
        <v>11086179</v>
      </c>
      <c r="G60" s="136">
        <f>'Table C-D'!H104</f>
        <v>58381217</v>
      </c>
      <c r="H60" s="40"/>
      <c r="I60" s="40"/>
      <c r="J60" s="137">
        <f>B60+F60</f>
        <v>12002096</v>
      </c>
      <c r="K60" s="137">
        <f>C60+G60</f>
        <v>63785917</v>
      </c>
    </row>
    <row r="62" spans="1:18">
      <c r="B62" s="81"/>
      <c r="C62" s="138"/>
      <c r="F62" s="82"/>
      <c r="G62" s="83"/>
    </row>
    <row r="63" spans="1:18">
      <c r="B63" s="83"/>
      <c r="I63" s="139"/>
    </row>
    <row r="64" spans="1:18">
      <c r="B64" s="83"/>
      <c r="C64" s="83"/>
      <c r="D64" s="83"/>
      <c r="E64" s="83"/>
      <c r="F64" s="83"/>
      <c r="G64" s="83"/>
    </row>
    <row r="65" spans="2:2">
      <c r="B65" s="83"/>
    </row>
    <row r="66" spans="2:2">
      <c r="B66" s="83"/>
    </row>
    <row r="67" spans="2:2">
      <c r="B67" s="83"/>
    </row>
    <row r="68" spans="2:2">
      <c r="B68" s="83"/>
    </row>
    <row r="69" spans="2:2">
      <c r="B69" s="83"/>
    </row>
    <row r="70" spans="2:2">
      <c r="B70" s="83"/>
    </row>
    <row r="71" spans="2:2">
      <c r="B71" s="83"/>
    </row>
    <row r="72" spans="2:2">
      <c r="B72" s="83"/>
    </row>
    <row r="73" spans="2:2">
      <c r="B73" s="83"/>
    </row>
    <row r="74" spans="2:2">
      <c r="B74" s="83"/>
    </row>
    <row r="75" spans="2:2">
      <c r="B75" s="83"/>
    </row>
    <row r="76" spans="2:2">
      <c r="B76" s="83"/>
    </row>
    <row r="77" spans="2:2">
      <c r="B77" s="83"/>
    </row>
    <row r="78" spans="2:2">
      <c r="B78" s="83"/>
    </row>
    <row r="79" spans="2:2">
      <c r="B79" s="89"/>
    </row>
  </sheetData>
  <mergeCells count="2">
    <mergeCell ref="B3:F3"/>
    <mergeCell ref="H3:L3"/>
  </mergeCells>
  <pageMargins left="0.62992125984251968" right="0.35433070866141736" top="0.59055118110236227" bottom="0.94488188976377963" header="0.31496062992125984" footer="0.6692913385826772"/>
  <pageSetup paperSize="9" scale="68" orientation="portrait" horizontalDpi="4294967292"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indexed="10"/>
    <pageSetUpPr fitToPage="1"/>
  </sheetPr>
  <dimension ref="A1:V54"/>
  <sheetViews>
    <sheetView zoomScale="75" zoomScaleNormal="75" workbookViewId="0">
      <selection activeCell="O28" sqref="O28"/>
    </sheetView>
  </sheetViews>
  <sheetFormatPr defaultColWidth="16.28515625" defaultRowHeight="18"/>
  <cols>
    <col min="1" max="1" width="20.28515625" style="149" customWidth="1"/>
    <col min="2" max="2" width="9.140625" style="148" customWidth="1"/>
    <col min="3" max="3" width="12.85546875" style="149" customWidth="1"/>
    <col min="4" max="4" width="11.5703125" style="149" customWidth="1"/>
    <col min="5" max="5" width="3" style="149" customWidth="1"/>
    <col min="6" max="6" width="13.42578125" style="149" customWidth="1"/>
    <col min="7" max="7" width="7" style="149" customWidth="1"/>
    <col min="8" max="8" width="23.42578125" style="149" customWidth="1"/>
    <col min="9" max="9" width="9" style="148" customWidth="1"/>
    <col min="10" max="10" width="11" style="149" customWidth="1"/>
    <col min="11" max="11" width="12.28515625" style="149" customWidth="1"/>
    <col min="12" max="12" width="3" style="149" customWidth="1"/>
    <col min="13" max="13" width="12.28515625" style="149" customWidth="1"/>
    <col min="14" max="14" width="3" style="148" customWidth="1"/>
    <col min="15" max="15" width="7" style="149" customWidth="1"/>
    <col min="16" max="16" width="16.85546875" style="152" customWidth="1"/>
    <col min="17" max="17" width="15.5703125" style="149" customWidth="1"/>
    <col min="18" max="18" width="4.5703125" style="149" customWidth="1"/>
    <col min="19" max="16384" width="16.28515625" style="149"/>
  </cols>
  <sheetData>
    <row r="1" spans="1:22" s="145" customFormat="1" ht="20.25" customHeight="1">
      <c r="A1" s="140" t="s">
        <v>45</v>
      </c>
      <c r="B1" s="141"/>
      <c r="C1" s="142"/>
      <c r="D1" s="142"/>
      <c r="E1" s="142"/>
      <c r="F1" s="142"/>
      <c r="G1" s="142"/>
      <c r="H1" s="143"/>
      <c r="I1" s="141"/>
      <c r="J1" s="142"/>
      <c r="K1" s="142"/>
      <c r="L1" s="142"/>
      <c r="M1" s="142"/>
      <c r="N1" s="141"/>
      <c r="O1" s="142"/>
      <c r="P1" s="144"/>
    </row>
    <row r="2" spans="1:22" s="145" customFormat="1" ht="22.5" customHeight="1">
      <c r="A2" s="146" t="s">
        <v>46</v>
      </c>
      <c r="B2" s="141"/>
      <c r="C2" s="142"/>
      <c r="D2" s="142"/>
      <c r="E2" s="142"/>
      <c r="F2" s="142"/>
      <c r="G2" s="142"/>
      <c r="H2" s="143"/>
      <c r="I2" s="141"/>
      <c r="J2" s="142"/>
      <c r="K2" s="142"/>
      <c r="L2" s="142"/>
      <c r="M2" s="142"/>
      <c r="N2" s="141"/>
      <c r="O2" s="142"/>
      <c r="P2" s="144"/>
    </row>
    <row r="3" spans="1:22" s="145" customFormat="1" ht="22.5" customHeight="1">
      <c r="A3" s="140"/>
      <c r="B3" s="141"/>
      <c r="C3" s="142"/>
      <c r="D3" s="142"/>
      <c r="E3" s="142"/>
      <c r="F3" s="142"/>
      <c r="G3" s="142"/>
      <c r="H3" s="143"/>
      <c r="I3" s="141"/>
      <c r="J3" s="142"/>
      <c r="K3" s="142"/>
      <c r="L3" s="142"/>
      <c r="M3" s="142"/>
      <c r="N3" s="141"/>
      <c r="O3" s="142"/>
      <c r="P3" s="144"/>
    </row>
    <row r="4" spans="1:22" ht="4.5" customHeight="1">
      <c r="A4" s="147"/>
      <c r="H4" s="150"/>
      <c r="J4" s="151"/>
    </row>
    <row r="5" spans="1:22" s="145" customFormat="1" ht="29.25" customHeight="1" thickBot="1">
      <c r="A5" s="140" t="s">
        <v>47</v>
      </c>
      <c r="B5" s="153"/>
      <c r="C5" s="150"/>
      <c r="D5" s="154"/>
      <c r="E5" s="155"/>
      <c r="F5" s="155"/>
      <c r="H5" s="140" t="s">
        <v>48</v>
      </c>
      <c r="I5" s="153"/>
      <c r="J5" s="150"/>
      <c r="K5" s="154"/>
      <c r="L5" s="155"/>
      <c r="M5" s="155"/>
      <c r="N5" s="156"/>
      <c r="P5" s="157"/>
    </row>
    <row r="6" spans="1:22" ht="19.5" customHeight="1">
      <c r="A6" s="158"/>
      <c r="B6" s="159"/>
      <c r="C6" s="160"/>
      <c r="D6" s="161" t="s">
        <v>49</v>
      </c>
      <c r="E6" s="161"/>
      <c r="F6" s="161"/>
      <c r="G6" s="162"/>
      <c r="H6" s="158"/>
      <c r="I6" s="159"/>
      <c r="J6" s="160"/>
      <c r="K6" s="161" t="s">
        <v>49</v>
      </c>
      <c r="L6" s="161"/>
      <c r="M6" s="161"/>
      <c r="N6" s="162"/>
    </row>
    <row r="7" spans="1:22" ht="36" customHeight="1" thickBot="1">
      <c r="A7" s="163"/>
      <c r="B7" s="164"/>
      <c r="C7" s="165" t="s">
        <v>50</v>
      </c>
      <c r="D7" s="166" t="s">
        <v>51</v>
      </c>
      <c r="E7" s="167"/>
      <c r="F7" s="166" t="s">
        <v>52</v>
      </c>
      <c r="H7" s="163"/>
      <c r="I7" s="164"/>
      <c r="J7" s="165" t="s">
        <v>50</v>
      </c>
      <c r="K7" s="166" t="s">
        <v>51</v>
      </c>
      <c r="L7" s="167"/>
      <c r="M7" s="166" t="s">
        <v>52</v>
      </c>
      <c r="P7" s="168"/>
      <c r="Q7" s="169"/>
    </row>
    <row r="8" spans="1:22" s="170" customFormat="1" ht="12.75" customHeight="1">
      <c r="B8" s="171"/>
      <c r="I8" s="171"/>
      <c r="N8" s="171"/>
      <c r="P8" s="172"/>
    </row>
    <row r="9" spans="1:22" s="170" customFormat="1">
      <c r="A9" s="173" t="s">
        <v>53</v>
      </c>
      <c r="B9" s="174"/>
      <c r="C9" s="175">
        <v>135</v>
      </c>
      <c r="D9" s="176">
        <v>25.908122887408481</v>
      </c>
      <c r="E9" s="177"/>
      <c r="F9" s="49">
        <v>73.31184909401918</v>
      </c>
      <c r="G9" s="178"/>
      <c r="H9" s="173" t="s">
        <v>53</v>
      </c>
      <c r="I9" s="174"/>
      <c r="J9" s="175">
        <v>117</v>
      </c>
      <c r="K9" s="176">
        <v>22.645922485523549</v>
      </c>
      <c r="L9" s="177"/>
      <c r="M9" s="49">
        <v>75.108976243653103</v>
      </c>
      <c r="N9" s="179"/>
      <c r="U9" s="180"/>
      <c r="V9" s="180"/>
    </row>
    <row r="10" spans="1:22" s="170" customFormat="1">
      <c r="A10" s="173" t="s">
        <v>54</v>
      </c>
      <c r="B10" s="174"/>
      <c r="C10" s="175">
        <v>216</v>
      </c>
      <c r="D10" s="176">
        <v>25.939321681934441</v>
      </c>
      <c r="E10" s="177"/>
      <c r="F10" s="49">
        <v>73.400131881859195</v>
      </c>
      <c r="G10" s="178"/>
      <c r="H10" s="173" t="s">
        <v>55</v>
      </c>
      <c r="I10" s="174"/>
      <c r="J10" s="175">
        <v>10</v>
      </c>
      <c r="K10" s="176">
        <v>23.291346798837296</v>
      </c>
      <c r="L10" s="177"/>
      <c r="M10" s="49">
        <v>77.249633549477025</v>
      </c>
      <c r="N10" s="179"/>
      <c r="U10" s="180"/>
      <c r="V10" s="180"/>
    </row>
    <row r="11" spans="1:22" s="170" customFormat="1">
      <c r="A11" s="42" t="s">
        <v>56</v>
      </c>
      <c r="B11" s="174"/>
      <c r="C11" s="175">
        <v>1498</v>
      </c>
      <c r="D11" s="176">
        <v>27.104242772955828</v>
      </c>
      <c r="E11" s="177"/>
      <c r="F11" s="49">
        <v>76.696492625651501</v>
      </c>
      <c r="G11" s="178"/>
      <c r="H11" s="42" t="s">
        <v>57</v>
      </c>
      <c r="I11" s="174"/>
      <c r="J11" s="175">
        <v>259</v>
      </c>
      <c r="K11" s="176">
        <v>26.571310883824381</v>
      </c>
      <c r="L11" s="177"/>
      <c r="M11" s="49">
        <v>88.128181098017535</v>
      </c>
      <c r="N11" s="179"/>
      <c r="U11" s="180"/>
      <c r="V11" s="180"/>
    </row>
    <row r="12" spans="1:22" s="170" customFormat="1">
      <c r="A12" s="42" t="s">
        <v>57</v>
      </c>
      <c r="B12" s="174"/>
      <c r="C12" s="175">
        <v>270</v>
      </c>
      <c r="D12" s="176">
        <v>27.408337636611531</v>
      </c>
      <c r="E12" s="177"/>
      <c r="F12" s="49">
        <v>77.556985562614841</v>
      </c>
      <c r="G12" s="178"/>
      <c r="H12" s="42" t="s">
        <v>56</v>
      </c>
      <c r="I12" s="174"/>
      <c r="J12" s="175">
        <v>1463</v>
      </c>
      <c r="K12" s="176">
        <v>26.70375623102856</v>
      </c>
      <c r="L12" s="177"/>
      <c r="M12" s="49">
        <v>88.56745816624472</v>
      </c>
      <c r="N12" s="179"/>
      <c r="U12" s="180"/>
      <c r="V12" s="180"/>
    </row>
    <row r="13" spans="1:22" s="170" customFormat="1">
      <c r="A13" s="181" t="s">
        <v>58</v>
      </c>
      <c r="B13" s="182"/>
      <c r="C13" s="183">
        <v>1792</v>
      </c>
      <c r="D13" s="184">
        <v>28.093983153016577</v>
      </c>
      <c r="E13" s="185"/>
      <c r="F13" s="186">
        <v>79.497146988015018</v>
      </c>
      <c r="G13" s="178"/>
      <c r="H13" s="181" t="s">
        <v>58</v>
      </c>
      <c r="I13" s="182"/>
      <c r="J13" s="183">
        <v>1730</v>
      </c>
      <c r="K13" s="184">
        <v>27.348146649298748</v>
      </c>
      <c r="L13" s="185"/>
      <c r="M13" s="186">
        <v>90.704686386840848</v>
      </c>
      <c r="N13" s="179"/>
      <c r="U13" s="180"/>
      <c r="V13" s="180"/>
    </row>
    <row r="14" spans="1:22" s="170" customFormat="1">
      <c r="A14" s="181" t="s">
        <v>59</v>
      </c>
      <c r="B14" s="182"/>
      <c r="C14" s="183">
        <v>1860</v>
      </c>
      <c r="D14" s="184">
        <v>28.332883967700514</v>
      </c>
      <c r="E14" s="185"/>
      <c r="F14" s="186">
        <v>80.173161246194226</v>
      </c>
      <c r="G14" s="178"/>
      <c r="H14" s="181" t="s">
        <v>59</v>
      </c>
      <c r="I14" s="182"/>
      <c r="J14" s="183">
        <v>1804</v>
      </c>
      <c r="K14" s="184">
        <v>27.706957456611889</v>
      </c>
      <c r="L14" s="185"/>
      <c r="M14" s="186">
        <v>91.894742231096089</v>
      </c>
      <c r="N14" s="179"/>
      <c r="U14" s="180"/>
      <c r="V14" s="180"/>
    </row>
    <row r="15" spans="1:22" s="170" customFormat="1" ht="19.5" thickBot="1">
      <c r="A15" s="187" t="s">
        <v>60</v>
      </c>
      <c r="B15" s="182"/>
      <c r="C15" s="183">
        <v>103</v>
      </c>
      <c r="D15" s="184">
        <v>33.08492869073622</v>
      </c>
      <c r="E15" s="185"/>
      <c r="F15" s="186">
        <v>93.619955023467043</v>
      </c>
      <c r="G15" s="178"/>
      <c r="H15" s="188" t="s">
        <v>2</v>
      </c>
      <c r="I15" s="189"/>
      <c r="J15" s="190">
        <v>162</v>
      </c>
      <c r="K15" s="191">
        <v>30.150753768844222</v>
      </c>
      <c r="L15" s="192"/>
      <c r="M15" s="193">
        <v>100</v>
      </c>
      <c r="N15" s="179"/>
      <c r="U15" s="180"/>
      <c r="V15" s="180"/>
    </row>
    <row r="16" spans="1:22" s="170" customFormat="1" ht="18.75">
      <c r="A16" s="194" t="s">
        <v>2</v>
      </c>
      <c r="B16" s="195"/>
      <c r="C16" s="196">
        <v>191</v>
      </c>
      <c r="D16" s="197">
        <v>35.339611819342423</v>
      </c>
      <c r="E16" s="198"/>
      <c r="F16" s="199">
        <v>100</v>
      </c>
      <c r="G16" s="178"/>
      <c r="H16" s="173" t="s">
        <v>54</v>
      </c>
      <c r="I16" s="174"/>
      <c r="J16" s="175">
        <v>253</v>
      </c>
      <c r="K16" s="176">
        <v>30.712582908799654</v>
      </c>
      <c r="L16" s="177"/>
      <c r="M16" s="49">
        <v>101.86339998085219</v>
      </c>
      <c r="N16" s="179"/>
      <c r="U16" s="180"/>
      <c r="V16" s="180"/>
    </row>
    <row r="17" spans="1:22" s="170" customFormat="1">
      <c r="A17" s="173" t="s">
        <v>61</v>
      </c>
      <c r="B17" s="174"/>
      <c r="C17" s="175">
        <v>68</v>
      </c>
      <c r="D17" s="176">
        <v>36.517909886687079</v>
      </c>
      <c r="E17" s="177"/>
      <c r="F17" s="49">
        <v>103.33421338459563</v>
      </c>
      <c r="G17" s="178"/>
      <c r="H17" s="173" t="s">
        <v>62</v>
      </c>
      <c r="I17" s="174"/>
      <c r="J17" s="175">
        <v>179</v>
      </c>
      <c r="K17" s="176">
        <v>31.627034223454711</v>
      </c>
      <c r="L17" s="177"/>
      <c r="M17" s="49">
        <v>104.89633017445811</v>
      </c>
      <c r="N17" s="179"/>
      <c r="U17" s="180"/>
      <c r="V17" s="180"/>
    </row>
    <row r="18" spans="1:22" s="170" customFormat="1">
      <c r="A18" s="181" t="s">
        <v>63</v>
      </c>
      <c r="B18" s="200"/>
      <c r="C18" s="183">
        <v>4681</v>
      </c>
      <c r="D18" s="184">
        <v>36.877722893179865</v>
      </c>
      <c r="E18" s="201"/>
      <c r="F18" s="186">
        <v>104.35237116270639</v>
      </c>
      <c r="G18" s="178"/>
      <c r="H18" s="181" t="s">
        <v>60</v>
      </c>
      <c r="I18" s="200"/>
      <c r="J18" s="183">
        <v>105</v>
      </c>
      <c r="K18" s="184">
        <v>33.880804104417408</v>
      </c>
      <c r="L18" s="201"/>
      <c r="M18" s="186">
        <v>112.37133361298439</v>
      </c>
      <c r="N18" s="179"/>
      <c r="U18" s="180"/>
      <c r="V18" s="180"/>
    </row>
    <row r="19" spans="1:22" s="170" customFormat="1">
      <c r="A19" s="181" t="s">
        <v>64</v>
      </c>
      <c r="B19" s="182"/>
      <c r="C19" s="183">
        <v>629</v>
      </c>
      <c r="D19" s="184">
        <v>37.045500591314507</v>
      </c>
      <c r="E19" s="185"/>
      <c r="F19" s="186">
        <v>104.82712934339138</v>
      </c>
      <c r="G19" s="178"/>
      <c r="H19" s="181" t="s">
        <v>65</v>
      </c>
      <c r="I19" s="182"/>
      <c r="J19" s="183">
        <v>162</v>
      </c>
      <c r="K19" s="184">
        <v>34.997145140289945</v>
      </c>
      <c r="L19" s="185"/>
      <c r="M19" s="186">
        <v>116.07386471529497</v>
      </c>
      <c r="N19" s="179"/>
      <c r="U19" s="180"/>
      <c r="V19" s="180"/>
    </row>
    <row r="20" spans="1:22" s="170" customFormat="1">
      <c r="A20" s="173" t="s">
        <v>62</v>
      </c>
      <c r="B20" s="174"/>
      <c r="C20" s="175">
        <v>215</v>
      </c>
      <c r="D20" s="176">
        <v>37.671376289565671</v>
      </c>
      <c r="E20" s="177"/>
      <c r="F20" s="49">
        <v>106.59816095927519</v>
      </c>
      <c r="G20" s="178"/>
      <c r="H20" s="173" t="s">
        <v>66</v>
      </c>
      <c r="I20" s="174"/>
      <c r="J20" s="175">
        <v>1689</v>
      </c>
      <c r="K20" s="176">
        <v>36.362019751961085</v>
      </c>
      <c r="L20" s="177"/>
      <c r="M20" s="49">
        <v>120.60069884400426</v>
      </c>
      <c r="N20" s="179"/>
      <c r="U20" s="180"/>
      <c r="V20" s="180"/>
    </row>
    <row r="21" spans="1:22" s="170" customFormat="1">
      <c r="A21" s="173" t="s">
        <v>66</v>
      </c>
      <c r="B21" s="174"/>
      <c r="C21" s="175">
        <v>1797</v>
      </c>
      <c r="D21" s="176">
        <v>38.695007949918455</v>
      </c>
      <c r="E21" s="177"/>
      <c r="F21" s="49">
        <v>109.49471699838969</v>
      </c>
      <c r="G21" s="178"/>
      <c r="H21" s="173" t="s">
        <v>64</v>
      </c>
      <c r="I21" s="174"/>
      <c r="J21" s="175">
        <v>621</v>
      </c>
      <c r="K21" s="176">
        <v>36.743983660820255</v>
      </c>
      <c r="L21" s="177"/>
      <c r="M21" s="49">
        <v>121.86754580838716</v>
      </c>
      <c r="N21" s="179"/>
      <c r="U21" s="180"/>
      <c r="V21" s="180"/>
    </row>
    <row r="22" spans="1:22" s="170" customFormat="1">
      <c r="A22" s="181" t="s">
        <v>67</v>
      </c>
      <c r="B22" s="182"/>
      <c r="C22" s="183">
        <v>3206</v>
      </c>
      <c r="D22" s="184">
        <v>39.013974012069063</v>
      </c>
      <c r="E22" s="185"/>
      <c r="F22" s="186">
        <v>110.39729075551293</v>
      </c>
      <c r="G22" s="178"/>
      <c r="H22" s="181" t="s">
        <v>68</v>
      </c>
      <c r="I22" s="182"/>
      <c r="J22" s="183">
        <v>322</v>
      </c>
      <c r="K22" s="184">
        <v>38.046175295980333</v>
      </c>
      <c r="L22" s="185"/>
      <c r="M22" s="186">
        <v>126.18648139833478</v>
      </c>
      <c r="N22" s="179"/>
      <c r="U22" s="180"/>
      <c r="V22" s="180"/>
    </row>
    <row r="23" spans="1:22" s="170" customFormat="1">
      <c r="A23" s="173" t="s">
        <v>68</v>
      </c>
      <c r="B23" s="174"/>
      <c r="C23" s="175">
        <v>340</v>
      </c>
      <c r="D23" s="176">
        <v>39.403843033632342</v>
      </c>
      <c r="E23" s="177"/>
      <c r="F23" s="49">
        <v>111.50049761459304</v>
      </c>
      <c r="G23" s="178"/>
      <c r="H23" s="173" t="s">
        <v>63</v>
      </c>
      <c r="I23" s="174"/>
      <c r="J23" s="175">
        <v>4859</v>
      </c>
      <c r="K23" s="176">
        <v>38.231321051078865</v>
      </c>
      <c r="L23" s="177"/>
      <c r="M23" s="49">
        <v>126.80054815274491</v>
      </c>
      <c r="N23" s="179"/>
      <c r="U23" s="180"/>
      <c r="V23" s="180"/>
    </row>
    <row r="24" spans="1:22" s="170" customFormat="1">
      <c r="A24" s="173" t="s">
        <v>65</v>
      </c>
      <c r="B24" s="174"/>
      <c r="C24" s="175">
        <v>188</v>
      </c>
      <c r="D24" s="176">
        <v>39.790717756819454</v>
      </c>
      <c r="E24" s="177"/>
      <c r="F24" s="49">
        <v>112.59523154988594</v>
      </c>
      <c r="G24" s="178"/>
      <c r="H24" s="173" t="s">
        <v>61</v>
      </c>
      <c r="I24" s="174"/>
      <c r="J24" s="175">
        <v>74</v>
      </c>
      <c r="K24" s="176">
        <v>39.965435299200692</v>
      </c>
      <c r="L24" s="177"/>
      <c r="M24" s="49">
        <v>132.5520270756823</v>
      </c>
      <c r="N24" s="179"/>
      <c r="U24" s="180"/>
      <c r="V24" s="180"/>
    </row>
    <row r="25" spans="1:22" s="170" customFormat="1">
      <c r="A25" s="202" t="s">
        <v>69</v>
      </c>
      <c r="B25" s="174"/>
      <c r="C25" s="175">
        <v>242</v>
      </c>
      <c r="D25" s="176">
        <v>44.598002451784396</v>
      </c>
      <c r="E25" s="177"/>
      <c r="F25" s="49">
        <v>126.19833709484772</v>
      </c>
      <c r="G25" s="178"/>
      <c r="H25" s="202" t="s">
        <v>67</v>
      </c>
      <c r="I25" s="174"/>
      <c r="J25" s="175">
        <v>3459</v>
      </c>
      <c r="K25" s="176">
        <v>42.599814326880384</v>
      </c>
      <c r="L25" s="177"/>
      <c r="M25" s="49">
        <v>141.28938418415328</v>
      </c>
      <c r="N25" s="179"/>
      <c r="U25" s="180"/>
      <c r="V25" s="180"/>
    </row>
    <row r="26" spans="1:22" s="170" customFormat="1">
      <c r="A26" s="173" t="s">
        <v>70</v>
      </c>
      <c r="B26" s="174"/>
      <c r="C26" s="175">
        <v>252</v>
      </c>
      <c r="D26" s="176">
        <v>45.924158075325821</v>
      </c>
      <c r="E26" s="177"/>
      <c r="F26" s="49">
        <v>129.95094091608036</v>
      </c>
      <c r="G26" s="178"/>
      <c r="H26" s="173" t="s">
        <v>70</v>
      </c>
      <c r="I26" s="174"/>
      <c r="J26" s="175">
        <v>266</v>
      </c>
      <c r="K26" s="176">
        <v>48.613305461704869</v>
      </c>
      <c r="L26" s="177"/>
      <c r="M26" s="49">
        <v>161.23412978132114</v>
      </c>
      <c r="N26" s="179"/>
      <c r="U26" s="180"/>
      <c r="V26" s="180"/>
    </row>
    <row r="27" spans="1:22" s="170" customFormat="1">
      <c r="A27" s="173" t="s">
        <v>71</v>
      </c>
      <c r="B27" s="174"/>
      <c r="C27" s="175">
        <v>432</v>
      </c>
      <c r="D27" s="176">
        <v>49.711878239039571</v>
      </c>
      <c r="E27" s="177"/>
      <c r="F27" s="49">
        <v>140.66899911965299</v>
      </c>
      <c r="G27" s="178"/>
      <c r="H27" s="173" t="s">
        <v>72</v>
      </c>
      <c r="I27" s="174"/>
      <c r="J27" s="175">
        <v>16</v>
      </c>
      <c r="K27" s="176">
        <v>48.61744150714069</v>
      </c>
      <c r="L27" s="177"/>
      <c r="M27" s="49">
        <v>161.24784766534995</v>
      </c>
      <c r="N27" s="179"/>
      <c r="U27" s="180"/>
      <c r="V27" s="180"/>
    </row>
    <row r="28" spans="1:22" s="170" customFormat="1">
      <c r="A28" s="187" t="s">
        <v>55</v>
      </c>
      <c r="B28" s="182"/>
      <c r="C28" s="183">
        <v>22</v>
      </c>
      <c r="D28" s="184">
        <v>50.644217466269801</v>
      </c>
      <c r="E28" s="185"/>
      <c r="F28" s="186">
        <v>143.30722625128189</v>
      </c>
      <c r="G28" s="178"/>
      <c r="H28" s="187" t="s">
        <v>73</v>
      </c>
      <c r="I28" s="182"/>
      <c r="J28" s="183">
        <v>1205</v>
      </c>
      <c r="K28" s="184">
        <v>50.659790164206242</v>
      </c>
      <c r="L28" s="185"/>
      <c r="M28" s="186">
        <v>168.0216373779507</v>
      </c>
      <c r="N28" s="179"/>
      <c r="U28" s="180"/>
      <c r="V28" s="180"/>
    </row>
    <row r="29" spans="1:22" s="170" customFormat="1">
      <c r="A29" s="202" t="s">
        <v>74</v>
      </c>
      <c r="B29" s="174"/>
      <c r="C29" s="175">
        <v>3477</v>
      </c>
      <c r="D29" s="176">
        <v>52.082124087870042</v>
      </c>
      <c r="E29" s="177"/>
      <c r="F29" s="49">
        <v>147.3760502919954</v>
      </c>
      <c r="G29" s="178"/>
      <c r="H29" s="202" t="s">
        <v>75</v>
      </c>
      <c r="I29" s="174"/>
      <c r="J29" s="175">
        <v>67</v>
      </c>
      <c r="K29" s="176">
        <v>50.955607778715766</v>
      </c>
      <c r="L29" s="177"/>
      <c r="M29" s="49">
        <v>169.00276579940729</v>
      </c>
      <c r="N29" s="179"/>
      <c r="U29" s="180"/>
      <c r="V29" s="180"/>
    </row>
    <row r="30" spans="1:22" s="170" customFormat="1">
      <c r="A30" s="202" t="s">
        <v>73</v>
      </c>
      <c r="B30" s="174"/>
      <c r="C30" s="175">
        <v>1293</v>
      </c>
      <c r="D30" s="176">
        <v>53.023095597401742</v>
      </c>
      <c r="E30" s="177"/>
      <c r="F30" s="49">
        <v>150.03870407082576</v>
      </c>
      <c r="G30" s="178"/>
      <c r="H30" s="202" t="s">
        <v>76</v>
      </c>
      <c r="I30" s="174"/>
      <c r="J30" s="175">
        <v>1858</v>
      </c>
      <c r="K30" s="176">
        <v>51.829081191455181</v>
      </c>
      <c r="L30" s="177"/>
      <c r="M30" s="49">
        <v>171.89978595165968</v>
      </c>
      <c r="N30" s="179"/>
      <c r="U30" s="180"/>
      <c r="V30" s="180"/>
    </row>
    <row r="31" spans="1:22" s="170" customFormat="1">
      <c r="A31" s="202" t="s">
        <v>77</v>
      </c>
      <c r="B31" s="174"/>
      <c r="C31" s="175">
        <v>3270</v>
      </c>
      <c r="D31" s="176">
        <v>53.902090166460368</v>
      </c>
      <c r="E31" s="177"/>
      <c r="F31" s="49">
        <v>152.5259825773133</v>
      </c>
      <c r="G31" s="178"/>
      <c r="H31" s="202" t="s">
        <v>74</v>
      </c>
      <c r="I31" s="174"/>
      <c r="J31" s="175">
        <v>3461</v>
      </c>
      <c r="K31" s="176">
        <v>52.054360454351993</v>
      </c>
      <c r="L31" s="177"/>
      <c r="M31" s="49">
        <v>172.64696217360077</v>
      </c>
      <c r="N31" s="179"/>
      <c r="U31" s="180"/>
      <c r="V31" s="180"/>
    </row>
    <row r="32" spans="1:22" s="170" customFormat="1">
      <c r="A32" s="42" t="s">
        <v>75</v>
      </c>
      <c r="B32" s="174"/>
      <c r="C32" s="175">
        <v>71</v>
      </c>
      <c r="D32" s="176">
        <v>53.953663681737218</v>
      </c>
      <c r="E32" s="177"/>
      <c r="F32" s="49">
        <v>152.67191942444248</v>
      </c>
      <c r="G32" s="178"/>
      <c r="H32" s="42" t="s">
        <v>71</v>
      </c>
      <c r="I32" s="174"/>
      <c r="J32" s="175">
        <v>479</v>
      </c>
      <c r="K32" s="176">
        <v>55.851844993989801</v>
      </c>
      <c r="L32" s="177"/>
      <c r="M32" s="49">
        <v>185.24195256339951</v>
      </c>
      <c r="N32" s="179"/>
      <c r="U32" s="180"/>
      <c r="V32" s="180"/>
    </row>
    <row r="33" spans="1:22" s="170" customFormat="1">
      <c r="A33" s="202" t="s">
        <v>72</v>
      </c>
      <c r="B33" s="174"/>
      <c r="C33" s="175">
        <v>18</v>
      </c>
      <c r="D33" s="176">
        <v>54.130617179253534</v>
      </c>
      <c r="E33" s="177"/>
      <c r="F33" s="49">
        <v>153.17264223492754</v>
      </c>
      <c r="G33" s="178"/>
      <c r="H33" s="202" t="s">
        <v>77</v>
      </c>
      <c r="I33" s="174"/>
      <c r="J33" s="175">
        <v>3428</v>
      </c>
      <c r="K33" s="176">
        <v>56.385648358963806</v>
      </c>
      <c r="L33" s="177"/>
      <c r="M33" s="49">
        <v>187.01240039056327</v>
      </c>
      <c r="N33" s="179"/>
      <c r="U33" s="180"/>
      <c r="V33" s="180"/>
    </row>
    <row r="34" spans="1:22" s="170" customFormat="1">
      <c r="A34" s="173" t="s">
        <v>78</v>
      </c>
      <c r="B34" s="174"/>
      <c r="C34" s="175">
        <v>46</v>
      </c>
      <c r="D34" s="176">
        <v>54.224884742649877</v>
      </c>
      <c r="E34" s="177"/>
      <c r="F34" s="49">
        <v>153.43938982649203</v>
      </c>
      <c r="G34" s="178"/>
      <c r="H34" s="173" t="s">
        <v>79</v>
      </c>
      <c r="I34" s="174"/>
      <c r="J34" s="175">
        <v>593</v>
      </c>
      <c r="K34" s="176">
        <v>57.157607137741735</v>
      </c>
      <c r="L34" s="177"/>
      <c r="M34" s="49">
        <v>189.57273034017675</v>
      </c>
      <c r="N34" s="179"/>
      <c r="U34" s="180"/>
      <c r="V34" s="180"/>
    </row>
    <row r="35" spans="1:22" s="170" customFormat="1">
      <c r="A35" s="173" t="s">
        <v>79</v>
      </c>
      <c r="B35" s="174"/>
      <c r="C35" s="175">
        <v>565</v>
      </c>
      <c r="D35" s="176">
        <v>54.635138807097348</v>
      </c>
      <c r="E35" s="177"/>
      <c r="F35" s="49">
        <v>154.60027995325603</v>
      </c>
      <c r="G35" s="178"/>
      <c r="H35" s="173" t="s">
        <v>69</v>
      </c>
      <c r="I35" s="174"/>
      <c r="J35" s="175">
        <v>310</v>
      </c>
      <c r="K35" s="176">
        <v>57.181339921115573</v>
      </c>
      <c r="L35" s="177"/>
      <c r="M35" s="49">
        <v>189.65144407169998</v>
      </c>
      <c r="N35" s="179"/>
      <c r="U35" s="180"/>
      <c r="V35" s="180"/>
    </row>
    <row r="36" spans="1:22" s="170" customFormat="1">
      <c r="A36" s="173" t="s">
        <v>80</v>
      </c>
      <c r="B36" s="174"/>
      <c r="C36" s="175">
        <v>32</v>
      </c>
      <c r="D36" s="176">
        <v>55.531549729370468</v>
      </c>
      <c r="E36" s="177"/>
      <c r="F36" s="49">
        <v>157.13684126823486</v>
      </c>
      <c r="G36" s="178"/>
      <c r="H36" s="173" t="s">
        <v>81</v>
      </c>
      <c r="I36" s="174"/>
      <c r="J36" s="175">
        <v>120</v>
      </c>
      <c r="K36" s="176">
        <v>58.171269791562651</v>
      </c>
      <c r="L36" s="177"/>
      <c r="M36" s="49">
        <v>192.93471147534947</v>
      </c>
      <c r="N36" s="148"/>
      <c r="U36" s="180"/>
      <c r="V36" s="180"/>
    </row>
    <row r="37" spans="1:22" s="170" customFormat="1">
      <c r="A37" s="173" t="s">
        <v>82</v>
      </c>
      <c r="B37" s="174"/>
      <c r="C37" s="175">
        <v>637</v>
      </c>
      <c r="D37" s="176">
        <v>56.316277163431337</v>
      </c>
      <c r="E37" s="177"/>
      <c r="F37" s="49">
        <v>159.35737339539128</v>
      </c>
      <c r="G37" s="178"/>
      <c r="H37" s="173" t="s">
        <v>80</v>
      </c>
      <c r="I37" s="174"/>
      <c r="J37" s="175">
        <v>36</v>
      </c>
      <c r="K37" s="176">
        <v>63.947932172559945</v>
      </c>
      <c r="L37" s="177"/>
      <c r="M37" s="49">
        <v>212.09397503899049</v>
      </c>
      <c r="N37" s="179"/>
      <c r="U37" s="180"/>
      <c r="V37" s="180"/>
    </row>
    <row r="38" spans="1:22" s="170" customFormat="1">
      <c r="A38" s="173" t="s">
        <v>83</v>
      </c>
      <c r="B38" s="174"/>
      <c r="C38" s="175">
        <v>610</v>
      </c>
      <c r="D38" s="176">
        <v>57.798851091493404</v>
      </c>
      <c r="E38" s="177"/>
      <c r="F38" s="49">
        <v>163.55259188177718</v>
      </c>
      <c r="G38" s="178"/>
      <c r="H38" s="173" t="s">
        <v>82</v>
      </c>
      <c r="I38" s="174"/>
      <c r="J38" s="175">
        <v>732</v>
      </c>
      <c r="K38" s="176">
        <v>65.140353434471749</v>
      </c>
      <c r="L38" s="177"/>
      <c r="M38" s="49">
        <v>216.04883889099798</v>
      </c>
      <c r="N38" s="203"/>
      <c r="U38" s="180"/>
      <c r="V38" s="180"/>
    </row>
    <row r="39" spans="1:22" s="170" customFormat="1">
      <c r="A39" s="42" t="s">
        <v>84</v>
      </c>
      <c r="B39" s="174"/>
      <c r="C39" s="175">
        <v>607</v>
      </c>
      <c r="D39" s="176">
        <v>61.746699170997154</v>
      </c>
      <c r="E39" s="177"/>
      <c r="F39" s="49">
        <v>174.72376178507244</v>
      </c>
      <c r="G39" s="178"/>
      <c r="H39" s="42" t="s">
        <v>84</v>
      </c>
      <c r="I39" s="174"/>
      <c r="J39" s="175">
        <v>647</v>
      </c>
      <c r="K39" s="176">
        <v>65.648149660735044</v>
      </c>
      <c r="L39" s="177"/>
      <c r="M39" s="49">
        <v>217.73302970810454</v>
      </c>
      <c r="N39" s="203"/>
      <c r="U39" s="180"/>
      <c r="V39" s="180"/>
    </row>
    <row r="40" spans="1:22" s="170" customFormat="1">
      <c r="A40" s="173" t="s">
        <v>81</v>
      </c>
      <c r="B40" s="174"/>
      <c r="C40" s="175">
        <v>131</v>
      </c>
      <c r="D40" s="176">
        <v>63.463211684207053</v>
      </c>
      <c r="E40" s="177"/>
      <c r="F40" s="49">
        <v>179.58095297886589</v>
      </c>
      <c r="G40" s="178"/>
      <c r="H40" s="173" t="s">
        <v>78</v>
      </c>
      <c r="I40" s="174"/>
      <c r="J40" s="175">
        <v>57</v>
      </c>
      <c r="K40" s="176">
        <v>67.295704408931201</v>
      </c>
      <c r="L40" s="177"/>
      <c r="M40" s="49">
        <v>223.19741962295515</v>
      </c>
      <c r="N40" s="203"/>
      <c r="U40" s="180"/>
      <c r="V40" s="180"/>
    </row>
    <row r="41" spans="1:22" s="170" customFormat="1">
      <c r="A41" s="173" t="s">
        <v>85</v>
      </c>
      <c r="B41" s="174"/>
      <c r="C41" s="175">
        <v>188</v>
      </c>
      <c r="D41" s="176">
        <v>65.084377741419772</v>
      </c>
      <c r="E41" s="177"/>
      <c r="F41" s="49">
        <v>184.16834365395366</v>
      </c>
      <c r="G41" s="178"/>
      <c r="H41" s="173" t="s">
        <v>86</v>
      </c>
      <c r="I41" s="174"/>
      <c r="J41" s="175">
        <v>319</v>
      </c>
      <c r="K41" s="176">
        <v>69.397611329867075</v>
      </c>
      <c r="L41" s="177"/>
      <c r="M41" s="49">
        <v>230.1687442440591</v>
      </c>
      <c r="N41" s="203"/>
      <c r="U41" s="180"/>
      <c r="V41" s="180"/>
    </row>
    <row r="42" spans="1:22" s="170" customFormat="1">
      <c r="A42" s="173" t="s">
        <v>86</v>
      </c>
      <c r="B42" s="174"/>
      <c r="C42" s="175">
        <v>328</v>
      </c>
      <c r="D42" s="176">
        <v>70.581653073960098</v>
      </c>
      <c r="E42" s="177"/>
      <c r="F42" s="49">
        <v>199.72390595226815</v>
      </c>
      <c r="G42" s="178"/>
      <c r="H42" s="173" t="s">
        <v>83</v>
      </c>
      <c r="I42" s="174"/>
      <c r="J42" s="175">
        <v>738</v>
      </c>
      <c r="K42" s="176">
        <v>70.030436670138144</v>
      </c>
      <c r="L42" s="177"/>
      <c r="M42" s="49">
        <v>232.26761495595815</v>
      </c>
      <c r="N42" s="203"/>
      <c r="U42" s="180"/>
      <c r="V42" s="180"/>
    </row>
    <row r="43" spans="1:22" s="170" customFormat="1">
      <c r="A43" s="173" t="s">
        <v>87</v>
      </c>
      <c r="B43" s="174"/>
      <c r="C43" s="175">
        <v>307</v>
      </c>
      <c r="D43" s="176">
        <v>73.25799293621138</v>
      </c>
      <c r="E43" s="177"/>
      <c r="F43" s="49">
        <v>207.29710702740402</v>
      </c>
      <c r="G43" s="178"/>
      <c r="H43" s="173" t="s">
        <v>88</v>
      </c>
      <c r="I43" s="174"/>
      <c r="J43" s="175">
        <v>793</v>
      </c>
      <c r="K43" s="176">
        <v>73.033586792727732</v>
      </c>
      <c r="L43" s="177"/>
      <c r="M43" s="49">
        <v>242.22806286254698</v>
      </c>
      <c r="N43" s="203"/>
      <c r="U43" s="180"/>
      <c r="V43" s="180"/>
    </row>
    <row r="44" spans="1:22" s="170" customFormat="1">
      <c r="A44" s="42" t="s">
        <v>88</v>
      </c>
      <c r="B44" s="174"/>
      <c r="C44" s="175">
        <v>812</v>
      </c>
      <c r="D44" s="176">
        <v>75.298495476711807</v>
      </c>
      <c r="E44" s="177"/>
      <c r="F44" s="49">
        <v>213.07108822145776</v>
      </c>
      <c r="G44" s="178"/>
      <c r="H44" s="42" t="s">
        <v>89</v>
      </c>
      <c r="I44" s="174"/>
      <c r="J44" s="175">
        <v>2933</v>
      </c>
      <c r="K44" s="176">
        <v>77.172809259179445</v>
      </c>
      <c r="L44" s="177"/>
      <c r="M44" s="49">
        <v>255.95648404294514</v>
      </c>
      <c r="N44" s="203"/>
      <c r="U44" s="180"/>
      <c r="V44" s="180"/>
    </row>
    <row r="45" spans="1:22" s="170" customFormat="1">
      <c r="A45" s="202" t="s">
        <v>89</v>
      </c>
      <c r="B45" s="174"/>
      <c r="C45" s="175">
        <v>2992</v>
      </c>
      <c r="D45" s="176">
        <v>78.804844464601018</v>
      </c>
      <c r="E45" s="177"/>
      <c r="F45" s="49">
        <v>222.99295438629798</v>
      </c>
      <c r="G45" s="178"/>
      <c r="H45" s="202" t="s">
        <v>87</v>
      </c>
      <c r="I45" s="174"/>
      <c r="J45" s="175">
        <v>348</v>
      </c>
      <c r="K45" s="176">
        <v>82.360703909482751</v>
      </c>
      <c r="L45" s="177"/>
      <c r="M45" s="49">
        <v>273.16300129978447</v>
      </c>
      <c r="N45" s="203"/>
      <c r="U45" s="180"/>
      <c r="V45" s="180"/>
    </row>
    <row r="46" spans="1:22" s="170" customFormat="1" ht="21">
      <c r="A46" s="173" t="s">
        <v>90</v>
      </c>
      <c r="B46" s="174"/>
      <c r="C46" s="175">
        <v>158</v>
      </c>
      <c r="D46" s="176">
        <v>80.245531009564957</v>
      </c>
      <c r="E46" s="177"/>
      <c r="F46" s="49">
        <v>227.06964473685639</v>
      </c>
      <c r="G46" s="178"/>
      <c r="H46" s="173" t="s">
        <v>85</v>
      </c>
      <c r="I46" s="174"/>
      <c r="J46" s="175">
        <v>242</v>
      </c>
      <c r="K46" s="176">
        <v>82.840909168708592</v>
      </c>
      <c r="L46" s="177"/>
      <c r="M46" s="49">
        <v>274.75568207621683</v>
      </c>
      <c r="N46" s="156"/>
      <c r="U46" s="180"/>
      <c r="V46" s="180"/>
    </row>
    <row r="47" spans="1:22" s="170" customFormat="1">
      <c r="A47" s="173" t="s">
        <v>91</v>
      </c>
      <c r="B47" s="174"/>
      <c r="C47" s="175">
        <v>1913</v>
      </c>
      <c r="D47" s="176">
        <v>96.810202509939884</v>
      </c>
      <c r="E47" s="177"/>
      <c r="F47" s="49">
        <v>273.94246152118956</v>
      </c>
      <c r="G47" s="178"/>
      <c r="H47" s="173" t="s">
        <v>92</v>
      </c>
      <c r="I47" s="174"/>
      <c r="J47" s="175">
        <v>4621</v>
      </c>
      <c r="K47" s="176">
        <v>91.293357800717132</v>
      </c>
      <c r="L47" s="177"/>
      <c r="M47" s="49">
        <v>302.78963670571181</v>
      </c>
      <c r="N47" s="148"/>
      <c r="U47" s="180"/>
      <c r="V47" s="180"/>
    </row>
    <row r="48" spans="1:22" s="170" customFormat="1">
      <c r="A48" s="173" t="s">
        <v>93</v>
      </c>
      <c r="B48" s="174"/>
      <c r="C48" s="204">
        <v>708</v>
      </c>
      <c r="D48" s="205">
        <v>98.968601791723088</v>
      </c>
      <c r="E48" s="206"/>
      <c r="F48" s="205">
        <v>280.05005345744809</v>
      </c>
      <c r="G48" s="178"/>
      <c r="H48" s="173" t="s">
        <v>90</v>
      </c>
      <c r="I48" s="174"/>
      <c r="J48" s="204">
        <v>188</v>
      </c>
      <c r="K48" s="205">
        <v>94.658062852953734</v>
      </c>
      <c r="L48" s="206"/>
      <c r="M48" s="205">
        <v>313.94924179562986</v>
      </c>
      <c r="N48" s="148"/>
      <c r="U48" s="207"/>
      <c r="V48" s="180"/>
    </row>
    <row r="49" spans="1:22" s="170" customFormat="1">
      <c r="A49" s="187" t="s">
        <v>76</v>
      </c>
      <c r="B49" s="174"/>
      <c r="C49" s="204" t="s">
        <v>94</v>
      </c>
      <c r="D49" s="205" t="s">
        <v>94</v>
      </c>
      <c r="E49" s="206"/>
      <c r="F49" s="205" t="s">
        <v>94</v>
      </c>
      <c r="G49" s="178"/>
      <c r="H49" s="187" t="s">
        <v>91</v>
      </c>
      <c r="I49" s="174"/>
      <c r="J49" s="204">
        <v>1893</v>
      </c>
      <c r="K49" s="205">
        <v>95.266148102776924</v>
      </c>
      <c r="L49" s="206"/>
      <c r="M49" s="205">
        <v>315.96605787421009</v>
      </c>
      <c r="N49" s="148"/>
      <c r="U49" s="180"/>
      <c r="V49" s="180"/>
    </row>
    <row r="50" spans="1:22" s="170" customFormat="1" ht="16.5" customHeight="1">
      <c r="A50" s="173" t="s">
        <v>92</v>
      </c>
      <c r="B50" s="208"/>
      <c r="C50" s="209" t="s">
        <v>94</v>
      </c>
      <c r="D50" s="210" t="s">
        <v>94</v>
      </c>
      <c r="E50" s="211"/>
      <c r="F50" s="210" t="s">
        <v>94</v>
      </c>
      <c r="G50" s="42"/>
      <c r="H50" s="173" t="s">
        <v>93</v>
      </c>
      <c r="I50" s="208"/>
      <c r="J50" s="209">
        <v>708</v>
      </c>
      <c r="K50" s="210">
        <v>98.303323513183059</v>
      </c>
      <c r="L50" s="211"/>
      <c r="M50" s="210">
        <v>326.03935631872378</v>
      </c>
      <c r="N50" s="212"/>
      <c r="U50" s="180"/>
      <c r="V50" s="180"/>
    </row>
    <row r="51" spans="1:22" s="170" customFormat="1" ht="16.5" customHeight="1">
      <c r="A51" s="173" t="s">
        <v>95</v>
      </c>
      <c r="B51" s="208"/>
      <c r="C51" s="209" t="s">
        <v>94</v>
      </c>
      <c r="D51" s="210" t="s">
        <v>94</v>
      </c>
      <c r="E51" s="211"/>
      <c r="F51" s="210" t="s">
        <v>94</v>
      </c>
      <c r="G51" s="42"/>
      <c r="H51" s="187" t="s">
        <v>95</v>
      </c>
      <c r="I51" s="208"/>
      <c r="J51" s="209">
        <v>35092</v>
      </c>
      <c r="K51" s="213">
        <v>109.17842334185659</v>
      </c>
      <c r="L51" s="211"/>
      <c r="M51" s="213">
        <v>362.10843741715763</v>
      </c>
      <c r="N51" s="212"/>
      <c r="U51" s="180"/>
      <c r="V51" s="180"/>
    </row>
    <row r="52" spans="1:22" ht="11.25" customHeight="1">
      <c r="A52" s="214"/>
      <c r="B52" s="215"/>
      <c r="C52" s="216"/>
      <c r="D52" s="217"/>
      <c r="E52" s="215"/>
      <c r="F52" s="218"/>
      <c r="G52" s="219"/>
      <c r="H52" s="220"/>
      <c r="I52" s="220"/>
      <c r="J52" s="220"/>
      <c r="K52" s="220"/>
      <c r="L52" s="220"/>
      <c r="M52" s="220"/>
      <c r="Q52" s="170"/>
    </row>
    <row r="53" spans="1:22" ht="81.75" customHeight="1">
      <c r="A53" s="221" t="s">
        <v>96</v>
      </c>
      <c r="B53" s="221"/>
      <c r="C53" s="221"/>
      <c r="D53" s="221"/>
      <c r="E53" s="221"/>
      <c r="F53" s="221"/>
      <c r="G53" s="221"/>
      <c r="H53" s="221"/>
      <c r="I53" s="221"/>
      <c r="J53" s="221"/>
      <c r="K53" s="221"/>
      <c r="L53" s="221"/>
      <c r="M53" s="221"/>
    </row>
    <row r="54" spans="1:22" ht="15.75" customHeight="1">
      <c r="A54" s="221" t="s">
        <v>97</v>
      </c>
      <c r="B54" s="221"/>
      <c r="C54" s="221"/>
      <c r="D54" s="221"/>
      <c r="E54" s="221"/>
      <c r="F54" s="221"/>
      <c r="G54" s="221"/>
      <c r="H54" s="221"/>
      <c r="I54" s="221"/>
      <c r="J54" s="221"/>
      <c r="K54" s="221"/>
      <c r="L54" s="221"/>
      <c r="M54" s="221"/>
    </row>
  </sheetData>
  <mergeCells count="4">
    <mergeCell ref="D6:F6"/>
    <mergeCell ref="K6:M6"/>
    <mergeCell ref="A53:M53"/>
    <mergeCell ref="A54:M54"/>
  </mergeCells>
  <pageMargins left="0.55118110236220474" right="0.55118110236220474" top="0.59055118110236227" bottom="0.39370078740157483" header="0.31496062992125984" footer="0.31496062992125984"/>
  <pageSetup paperSize="9" scale="62" orientation="portrait" horizontalDpi="300" verticalDpi="300" r:id="rId1"/>
  <headerFooter alignWithMargins="0">
    <oddFooter xml:space="preserve">&amp;C&amp;"Times New Roman,Regular"&amp;13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R45"/>
  <sheetViews>
    <sheetView zoomScale="75" zoomScaleNormal="75" workbookViewId="0">
      <selection activeCell="O28" sqref="O28"/>
    </sheetView>
  </sheetViews>
  <sheetFormatPr defaultColWidth="16.28515625" defaultRowHeight="18"/>
  <cols>
    <col min="1" max="1" width="21.85546875" style="149" customWidth="1"/>
    <col min="2" max="2" width="5" style="148" customWidth="1"/>
    <col min="3" max="3" width="12.7109375" style="149" customWidth="1"/>
    <col min="4" max="4" width="7.5703125" style="149" customWidth="1"/>
    <col min="5" max="5" width="3" style="149" customWidth="1"/>
    <col min="6" max="6" width="7.28515625" style="149" customWidth="1"/>
    <col min="7" max="7" width="3.28515625" style="149" customWidth="1"/>
    <col min="8" max="8" width="14.85546875" style="149" customWidth="1"/>
    <col min="9" max="9" width="12.28515625" style="148" customWidth="1"/>
    <col min="10" max="10" width="12.5703125" style="149" customWidth="1"/>
    <col min="11" max="11" width="6.42578125" style="149" customWidth="1"/>
    <col min="12" max="12" width="3" style="149" customWidth="1"/>
    <col min="13" max="13" width="6.42578125" style="149" customWidth="1"/>
    <col min="14" max="16384" width="16.28515625" style="149"/>
  </cols>
  <sheetData>
    <row r="1" spans="1:18" s="145" customFormat="1" ht="22.5" customHeight="1">
      <c r="A1" s="140" t="s">
        <v>98</v>
      </c>
      <c r="B1" s="141"/>
      <c r="C1" s="142"/>
      <c r="D1" s="142"/>
      <c r="E1" s="142"/>
      <c r="F1" s="142"/>
      <c r="G1" s="142"/>
      <c r="H1" s="143"/>
      <c r="I1" s="141"/>
      <c r="J1" s="142"/>
      <c r="K1" s="142"/>
      <c r="L1" s="142"/>
      <c r="M1" s="142"/>
    </row>
    <row r="2" spans="1:18" ht="4.5" customHeight="1">
      <c r="A2" s="147"/>
      <c r="H2" s="150"/>
      <c r="J2" s="151"/>
    </row>
    <row r="3" spans="1:18" ht="24.75" customHeight="1" thickBot="1">
      <c r="A3" s="222" t="s">
        <v>99</v>
      </c>
      <c r="B3" s="223"/>
      <c r="C3" s="224"/>
      <c r="D3" s="225"/>
      <c r="E3" s="226"/>
      <c r="F3" s="225"/>
      <c r="H3" s="222" t="s">
        <v>100</v>
      </c>
      <c r="I3" s="223"/>
      <c r="J3" s="227"/>
      <c r="K3" s="225"/>
      <c r="L3" s="226"/>
      <c r="M3" s="225"/>
      <c r="N3" s="228"/>
      <c r="O3" s="169"/>
      <c r="P3" s="229"/>
      <c r="Q3" s="169"/>
      <c r="R3" s="230"/>
    </row>
    <row r="4" spans="1:18" ht="17.25" customHeight="1">
      <c r="B4" s="231"/>
      <c r="C4" s="160"/>
      <c r="D4" s="161" t="s">
        <v>101</v>
      </c>
      <c r="E4" s="232"/>
      <c r="F4" s="232"/>
      <c r="G4" s="233"/>
      <c r="H4" s="234"/>
      <c r="I4" s="231"/>
      <c r="J4" s="235"/>
      <c r="K4" s="161" t="s">
        <v>101</v>
      </c>
      <c r="L4" s="161"/>
      <c r="M4" s="161"/>
      <c r="N4" s="228"/>
      <c r="O4" s="169"/>
      <c r="P4" s="229"/>
      <c r="Q4" s="169"/>
      <c r="R4" s="230"/>
    </row>
    <row r="5" spans="1:18" ht="18.75" customHeight="1">
      <c r="B5" s="203"/>
      <c r="C5" s="169"/>
      <c r="D5" s="234" t="s">
        <v>102</v>
      </c>
      <c r="E5" s="236"/>
      <c r="F5" s="234"/>
      <c r="G5" s="234"/>
      <c r="H5" s="234"/>
      <c r="I5" s="203"/>
      <c r="J5" s="234"/>
      <c r="K5" s="237" t="s">
        <v>103</v>
      </c>
      <c r="L5" s="237"/>
      <c r="M5" s="237"/>
      <c r="N5" s="228"/>
      <c r="O5" s="169"/>
      <c r="P5" s="229"/>
      <c r="Q5" s="169"/>
      <c r="R5" s="230"/>
    </row>
    <row r="6" spans="1:18" ht="33.75" customHeight="1" thickBot="1">
      <c r="A6" s="238"/>
      <c r="B6" s="239"/>
      <c r="C6" s="165" t="s">
        <v>104</v>
      </c>
      <c r="D6" s="167" t="s">
        <v>51</v>
      </c>
      <c r="E6" s="240"/>
      <c r="F6" s="225" t="s">
        <v>52</v>
      </c>
      <c r="H6" s="238"/>
      <c r="I6" s="239"/>
      <c r="J6" s="165" t="s">
        <v>104</v>
      </c>
      <c r="K6" s="167" t="s">
        <v>51</v>
      </c>
      <c r="L6" s="240"/>
      <c r="M6" s="225" t="s">
        <v>52</v>
      </c>
      <c r="N6" s="228"/>
      <c r="O6" s="169"/>
      <c r="P6" s="229"/>
      <c r="Q6" s="169"/>
      <c r="R6" s="230"/>
    </row>
    <row r="7" spans="1:18" s="170" customFormat="1" ht="12.75" customHeight="1">
      <c r="B7" s="171"/>
      <c r="D7" s="241"/>
      <c r="E7" s="242"/>
      <c r="I7" s="171"/>
      <c r="L7" s="243"/>
    </row>
    <row r="8" spans="1:18" s="145" customFormat="1" ht="18.75">
      <c r="A8" s="244" t="s">
        <v>53</v>
      </c>
      <c r="B8" s="245"/>
      <c r="C8" s="175">
        <v>12</v>
      </c>
      <c r="D8" s="246">
        <v>2.3226587164639532</v>
      </c>
      <c r="E8" s="49"/>
      <c r="F8" s="49">
        <v>30.438159228197126</v>
      </c>
      <c r="G8" s="178"/>
      <c r="H8" s="42" t="s">
        <v>63</v>
      </c>
      <c r="I8" s="42"/>
      <c r="J8" s="175">
        <v>1039</v>
      </c>
      <c r="K8" s="247">
        <v>8.18</v>
      </c>
      <c r="L8" s="49"/>
      <c r="M8" s="49">
        <v>61.043249999999993</v>
      </c>
    </row>
    <row r="9" spans="1:18" s="145" customFormat="1" ht="18.75">
      <c r="A9" s="42" t="s">
        <v>57</v>
      </c>
      <c r="B9" s="42"/>
      <c r="C9" s="175">
        <v>28</v>
      </c>
      <c r="D9" s="49">
        <v>2.8725741496026358</v>
      </c>
      <c r="E9" s="49"/>
      <c r="F9" s="49">
        <v>37.64473391662186</v>
      </c>
      <c r="G9" s="178"/>
      <c r="H9" s="248" t="s">
        <v>54</v>
      </c>
      <c r="I9" s="245"/>
      <c r="J9" s="175">
        <v>75</v>
      </c>
      <c r="K9" s="246">
        <v>9.1</v>
      </c>
      <c r="L9" s="246"/>
      <c r="M9" s="49">
        <v>67.908749999999998</v>
      </c>
    </row>
    <row r="10" spans="1:18" s="145" customFormat="1">
      <c r="A10" s="42" t="s">
        <v>72</v>
      </c>
      <c r="B10" s="42"/>
      <c r="C10" s="175">
        <v>1</v>
      </c>
      <c r="D10" s="49">
        <v>3.0385900941962931</v>
      </c>
      <c r="E10" s="49"/>
      <c r="F10" s="49">
        <v>39.82035262467484</v>
      </c>
      <c r="G10" s="178"/>
      <c r="H10" s="42" t="s">
        <v>56</v>
      </c>
      <c r="I10" s="42"/>
      <c r="J10" s="175">
        <v>626</v>
      </c>
      <c r="K10" s="246">
        <v>11.426208586678936</v>
      </c>
      <c r="L10" s="49"/>
      <c r="M10" s="49">
        <v>85.268081578091554</v>
      </c>
    </row>
    <row r="11" spans="1:18" s="145" customFormat="1">
      <c r="A11" s="42" t="s">
        <v>64</v>
      </c>
      <c r="B11" s="42"/>
      <c r="C11" s="175">
        <v>60</v>
      </c>
      <c r="D11" s="49">
        <v>3.5501433488715217</v>
      </c>
      <c r="E11" s="49"/>
      <c r="F11" s="49">
        <v>46.524195642650454</v>
      </c>
      <c r="G11" s="178"/>
      <c r="H11" s="42" t="s">
        <v>105</v>
      </c>
      <c r="I11" s="42"/>
      <c r="J11" s="175">
        <v>754</v>
      </c>
      <c r="K11" s="246">
        <v>11.92</v>
      </c>
      <c r="L11" s="49"/>
      <c r="M11" s="49">
        <v>88.952999999999989</v>
      </c>
    </row>
    <row r="12" spans="1:18" s="145" customFormat="1">
      <c r="A12" s="42" t="s">
        <v>62</v>
      </c>
      <c r="B12" s="42"/>
      <c r="C12" s="175">
        <v>27</v>
      </c>
      <c r="D12" s="49">
        <v>4.7705582348227784</v>
      </c>
      <c r="E12" s="49"/>
      <c r="F12" s="49">
        <v>62.517583891958019</v>
      </c>
      <c r="G12" s="178"/>
      <c r="H12" s="42" t="s">
        <v>59</v>
      </c>
      <c r="I12" s="42"/>
      <c r="J12" s="175">
        <v>802</v>
      </c>
      <c r="K12" s="246">
        <v>12.32</v>
      </c>
      <c r="L12" s="49"/>
      <c r="M12" s="49">
        <v>91.938000000000002</v>
      </c>
    </row>
    <row r="13" spans="1:18" s="145" customFormat="1">
      <c r="A13" s="181" t="s">
        <v>86</v>
      </c>
      <c r="B13" s="181"/>
      <c r="C13" s="175">
        <v>25</v>
      </c>
      <c r="D13" s="186">
        <v>5.4386842735005549</v>
      </c>
      <c r="E13" s="186"/>
      <c r="F13" s="186">
        <v>71.273294150045075</v>
      </c>
      <c r="G13" s="178"/>
      <c r="H13" s="42" t="s">
        <v>68</v>
      </c>
      <c r="I13" s="42"/>
      <c r="J13" s="175">
        <v>106</v>
      </c>
      <c r="K13" s="246">
        <v>12.52</v>
      </c>
      <c r="L13" s="49"/>
      <c r="M13" s="49">
        <v>93.430499999999995</v>
      </c>
    </row>
    <row r="14" spans="1:18" s="145" customFormat="1">
      <c r="A14" s="181" t="s">
        <v>70</v>
      </c>
      <c r="B14" s="181"/>
      <c r="C14" s="183">
        <v>32</v>
      </c>
      <c r="D14" s="186">
        <v>5.8482171984005857</v>
      </c>
      <c r="E14" s="186"/>
      <c r="F14" s="186">
        <v>76.640173187820366</v>
      </c>
      <c r="G14" s="249"/>
      <c r="H14" s="181" t="s">
        <v>64</v>
      </c>
      <c r="I14" s="181"/>
      <c r="J14" s="183">
        <v>216</v>
      </c>
      <c r="K14" s="250">
        <v>12.780000000000001</v>
      </c>
      <c r="L14" s="186"/>
      <c r="M14" s="186">
        <v>95.370750000000001</v>
      </c>
    </row>
    <row r="15" spans="1:18" s="145" customFormat="1">
      <c r="A15" s="181" t="s">
        <v>56</v>
      </c>
      <c r="B15" s="181"/>
      <c r="C15" s="175">
        <v>346</v>
      </c>
      <c r="D15" s="186">
        <v>6.3154474750074376</v>
      </c>
      <c r="E15" s="186"/>
      <c r="F15" s="186">
        <v>82.763168983451123</v>
      </c>
      <c r="G15" s="178"/>
      <c r="H15" s="181" t="s">
        <v>53</v>
      </c>
      <c r="I15" s="181"/>
      <c r="J15" s="183">
        <v>67</v>
      </c>
      <c r="K15" s="250">
        <v>12.969999999999999</v>
      </c>
      <c r="L15" s="186"/>
      <c r="M15" s="186">
        <v>96.788624999999982</v>
      </c>
    </row>
    <row r="16" spans="1:18" s="145" customFormat="1">
      <c r="A16" s="244" t="s">
        <v>58</v>
      </c>
      <c r="B16" s="251"/>
      <c r="C16" s="175">
        <v>408</v>
      </c>
      <c r="D16" s="246">
        <v>6.4497363196034048</v>
      </c>
      <c r="E16" s="49"/>
      <c r="F16" s="49">
        <v>84.52300791519292</v>
      </c>
      <c r="G16" s="178"/>
      <c r="H16" s="181" t="s">
        <v>62</v>
      </c>
      <c r="I16" s="181"/>
      <c r="J16" s="183">
        <v>74</v>
      </c>
      <c r="K16" s="250">
        <v>13.07</v>
      </c>
      <c r="L16" s="186"/>
      <c r="M16" s="186">
        <v>97.534875</v>
      </c>
    </row>
    <row r="17" spans="1:13" s="145" customFormat="1" ht="19.5" thickBot="1">
      <c r="A17" s="42" t="s">
        <v>59</v>
      </c>
      <c r="B17" s="42"/>
      <c r="C17" s="175">
        <v>427</v>
      </c>
      <c r="D17" s="49">
        <v>6.5581323913377361</v>
      </c>
      <c r="E17" s="49"/>
      <c r="F17" s="49">
        <v>85.943525216238186</v>
      </c>
      <c r="G17" s="178"/>
      <c r="H17" s="252" t="s">
        <v>2</v>
      </c>
      <c r="I17" s="253"/>
      <c r="J17" s="254">
        <v>72</v>
      </c>
      <c r="K17" s="255">
        <v>13.40033500837521</v>
      </c>
      <c r="L17" s="255"/>
      <c r="M17" s="256">
        <v>100</v>
      </c>
    </row>
    <row r="18" spans="1:13" s="145" customFormat="1">
      <c r="A18" s="42" t="s">
        <v>67</v>
      </c>
      <c r="B18" s="42"/>
      <c r="C18" s="175">
        <v>537</v>
      </c>
      <c r="D18" s="49">
        <v>6.6135010967143</v>
      </c>
      <c r="E18" s="49"/>
      <c r="F18" s="49">
        <v>86.669125347916918</v>
      </c>
      <c r="G18" s="178"/>
      <c r="H18" s="181" t="s">
        <v>57</v>
      </c>
      <c r="I18" s="181"/>
      <c r="J18" s="183">
        <v>144</v>
      </c>
      <c r="K18" s="250">
        <v>14.770000000000001</v>
      </c>
      <c r="L18" s="186"/>
      <c r="M18" s="186">
        <v>110.22112500000001</v>
      </c>
    </row>
    <row r="19" spans="1:13" s="145" customFormat="1">
      <c r="A19" s="42" t="s">
        <v>60</v>
      </c>
      <c r="B19" s="42"/>
      <c r="C19" s="175">
        <v>21</v>
      </c>
      <c r="D19" s="49">
        <v>6.7761608208834829</v>
      </c>
      <c r="E19" s="49"/>
      <c r="F19" s="49">
        <v>88.800761196602323</v>
      </c>
      <c r="G19" s="178"/>
      <c r="H19" s="181" t="s">
        <v>66</v>
      </c>
      <c r="I19" s="181"/>
      <c r="J19" s="183">
        <v>693</v>
      </c>
      <c r="K19" s="250">
        <v>14.92</v>
      </c>
      <c r="L19" s="186"/>
      <c r="M19" s="186">
        <v>111.34049999999999</v>
      </c>
    </row>
    <row r="20" spans="1:13" s="145" customFormat="1">
      <c r="A20" s="42" t="s">
        <v>73</v>
      </c>
      <c r="B20" s="42"/>
      <c r="C20" s="175">
        <v>162</v>
      </c>
      <c r="D20" s="49">
        <v>6.8106937814119606</v>
      </c>
      <c r="E20" s="49"/>
      <c r="F20" s="49">
        <v>89.253311432991381</v>
      </c>
      <c r="G20" s="178"/>
      <c r="H20" s="42" t="s">
        <v>60</v>
      </c>
      <c r="I20" s="42"/>
      <c r="J20" s="175">
        <v>50</v>
      </c>
      <c r="K20" s="246">
        <v>16.133789123631935</v>
      </c>
      <c r="L20" s="49"/>
      <c r="M20" s="49">
        <v>120.39840133510332</v>
      </c>
    </row>
    <row r="21" spans="1:13" s="145" customFormat="1">
      <c r="A21" s="181" t="s">
        <v>74</v>
      </c>
      <c r="B21" s="181"/>
      <c r="C21" s="183">
        <v>468</v>
      </c>
      <c r="D21" s="186">
        <v>7.0388444647895794</v>
      </c>
      <c r="E21" s="186"/>
      <c r="F21" s="186">
        <v>92.243198315401003</v>
      </c>
      <c r="G21" s="178"/>
      <c r="H21" s="181" t="s">
        <v>106</v>
      </c>
      <c r="I21" s="181"/>
      <c r="J21" s="183">
        <v>77</v>
      </c>
      <c r="K21" s="250">
        <v>16.63</v>
      </c>
      <c r="L21" s="186"/>
      <c r="M21" s="186">
        <v>124.10137499999998</v>
      </c>
    </row>
    <row r="22" spans="1:13" s="145" customFormat="1" ht="18.75">
      <c r="A22" s="236" t="s">
        <v>54</v>
      </c>
      <c r="B22" s="257"/>
      <c r="C22" s="183">
        <v>58</v>
      </c>
      <c r="D22" s="250">
        <v>7.0408292834402371</v>
      </c>
      <c r="E22" s="186"/>
      <c r="F22" s="186">
        <v>92.269209121766821</v>
      </c>
      <c r="G22" s="178"/>
      <c r="H22" s="244" t="s">
        <v>107</v>
      </c>
      <c r="I22" s="245"/>
      <c r="J22" s="175">
        <v>989</v>
      </c>
      <c r="K22" s="246">
        <v>19.54</v>
      </c>
      <c r="L22" s="246"/>
      <c r="M22" s="49">
        <v>145.81725</v>
      </c>
    </row>
    <row r="23" spans="1:13" s="145" customFormat="1">
      <c r="A23" s="181" t="s">
        <v>65</v>
      </c>
      <c r="B23" s="181"/>
      <c r="C23" s="175">
        <v>33</v>
      </c>
      <c r="D23" s="175">
        <v>7.129048084133137</v>
      </c>
      <c r="E23" s="175"/>
      <c r="F23" s="175">
        <v>93.425305746456942</v>
      </c>
      <c r="G23" s="178"/>
      <c r="H23" s="42" t="s">
        <v>67</v>
      </c>
      <c r="I23" s="42"/>
      <c r="J23" s="175">
        <v>1620</v>
      </c>
      <c r="K23" s="246">
        <v>19.950000000000003</v>
      </c>
      <c r="L23" s="49"/>
      <c r="M23" s="49">
        <v>148.87687500000001</v>
      </c>
    </row>
    <row r="24" spans="1:13" s="145" customFormat="1" ht="18.75" thickBot="1">
      <c r="A24" s="258" t="s">
        <v>2</v>
      </c>
      <c r="B24" s="258"/>
      <c r="C24" s="254">
        <v>41</v>
      </c>
      <c r="D24" s="254">
        <v>7.6307463242136606</v>
      </c>
      <c r="E24" s="254"/>
      <c r="F24" s="254">
        <v>100</v>
      </c>
      <c r="G24" s="178"/>
      <c r="H24" s="42" t="s">
        <v>79</v>
      </c>
      <c r="I24" s="42"/>
      <c r="J24" s="175">
        <v>214</v>
      </c>
      <c r="K24" s="246">
        <v>20.630000000000003</v>
      </c>
      <c r="L24" s="49"/>
      <c r="M24" s="49">
        <v>153.95137500000001</v>
      </c>
    </row>
    <row r="25" spans="1:13" s="145" customFormat="1">
      <c r="A25" s="42" t="s">
        <v>81</v>
      </c>
      <c r="B25" s="42"/>
      <c r="C25" s="175">
        <v>16</v>
      </c>
      <c r="D25" s="175">
        <v>7.756169305541686</v>
      </c>
      <c r="E25" s="175"/>
      <c r="F25" s="175">
        <v>101.64365287481824</v>
      </c>
      <c r="G25" s="178"/>
      <c r="H25" s="42" t="s">
        <v>77</v>
      </c>
      <c r="I25" s="42"/>
      <c r="J25" s="175">
        <v>1468</v>
      </c>
      <c r="K25" s="246">
        <v>24.15</v>
      </c>
      <c r="L25" s="49"/>
      <c r="M25" s="49">
        <v>180.21937499999999</v>
      </c>
    </row>
    <row r="26" spans="1:13" s="145" customFormat="1">
      <c r="A26" s="244" t="s">
        <v>66</v>
      </c>
      <c r="B26" s="251"/>
      <c r="C26" s="175">
        <v>367</v>
      </c>
      <c r="D26" s="175">
        <v>7.9010427761810034</v>
      </c>
      <c r="E26" s="175"/>
      <c r="F26" s="175">
        <v>103.54220204005007</v>
      </c>
      <c r="G26" s="178"/>
      <c r="H26" s="42" t="s">
        <v>73</v>
      </c>
      <c r="I26" s="42"/>
      <c r="J26" s="175">
        <v>607</v>
      </c>
      <c r="K26" s="246">
        <v>25.52</v>
      </c>
      <c r="L26" s="49"/>
      <c r="M26" s="49">
        <v>190.44299999999998</v>
      </c>
    </row>
    <row r="27" spans="1:13" s="145" customFormat="1">
      <c r="A27" s="181" t="s">
        <v>82</v>
      </c>
      <c r="B27" s="181"/>
      <c r="C27" s="175">
        <v>92</v>
      </c>
      <c r="D27" s="175">
        <v>8.1870389562450825</v>
      </c>
      <c r="E27" s="175"/>
      <c r="F27" s="175">
        <v>107.2901471022069</v>
      </c>
      <c r="G27" s="178"/>
      <c r="H27" s="42" t="s">
        <v>61</v>
      </c>
      <c r="I27" s="42"/>
      <c r="J27" s="175">
        <v>48</v>
      </c>
      <c r="K27" s="246">
        <v>25.92</v>
      </c>
      <c r="L27" s="49"/>
      <c r="M27" s="49">
        <v>193.428</v>
      </c>
    </row>
    <row r="28" spans="1:13" s="145" customFormat="1">
      <c r="A28" s="42" t="s">
        <v>71</v>
      </c>
      <c r="B28" s="42"/>
      <c r="C28" s="175">
        <v>84</v>
      </c>
      <c r="D28" s="175">
        <v>9.7944780365243087</v>
      </c>
      <c r="E28" s="175"/>
      <c r="F28" s="175">
        <v>128.35544022011004</v>
      </c>
      <c r="G28" s="178"/>
      <c r="H28" s="42" t="s">
        <v>81</v>
      </c>
      <c r="I28" s="42"/>
      <c r="J28" s="175">
        <v>55</v>
      </c>
      <c r="K28" s="246">
        <v>26.66</v>
      </c>
      <c r="L28" s="49"/>
      <c r="M28" s="49">
        <v>198.95024999999998</v>
      </c>
    </row>
    <row r="29" spans="1:13" s="145" customFormat="1">
      <c r="A29" s="181" t="s">
        <v>77</v>
      </c>
      <c r="B29" s="181"/>
      <c r="C29" s="175">
        <v>602</v>
      </c>
      <c r="D29" s="175">
        <v>9.9020304294329655</v>
      </c>
      <c r="E29" s="175"/>
      <c r="F29" s="175">
        <v>129.76490121303249</v>
      </c>
      <c r="G29" s="178"/>
      <c r="H29" s="42" t="s">
        <v>71</v>
      </c>
      <c r="I29" s="42"/>
      <c r="J29" s="175">
        <v>238</v>
      </c>
      <c r="K29" s="246">
        <v>27.75</v>
      </c>
      <c r="L29" s="49"/>
      <c r="M29" s="49">
        <v>207.08437499999999</v>
      </c>
    </row>
    <row r="30" spans="1:13" s="145" customFormat="1">
      <c r="A30" s="181" t="s">
        <v>61</v>
      </c>
      <c r="B30" s="181"/>
      <c r="C30" s="183">
        <v>19</v>
      </c>
      <c r="D30" s="183">
        <v>10.261395549794772</v>
      </c>
      <c r="E30" s="183"/>
      <c r="F30" s="183">
        <v>134.4743372903593</v>
      </c>
      <c r="G30" s="178"/>
      <c r="H30" s="42" t="s">
        <v>74</v>
      </c>
      <c r="I30" s="42"/>
      <c r="J30" s="175">
        <v>1796</v>
      </c>
      <c r="K30" s="246">
        <v>27.94</v>
      </c>
      <c r="L30" s="49"/>
      <c r="M30" s="49">
        <v>208.50225</v>
      </c>
    </row>
    <row r="31" spans="1:13" s="145" customFormat="1">
      <c r="A31" s="181" t="s">
        <v>88</v>
      </c>
      <c r="B31" s="181"/>
      <c r="C31" s="183">
        <v>128</v>
      </c>
      <c r="D31" s="183">
        <v>11.788523467174212</v>
      </c>
      <c r="E31" s="183"/>
      <c r="F31" s="183">
        <v>154.48716241250497</v>
      </c>
      <c r="G31" s="178"/>
      <c r="H31" s="42" t="s">
        <v>80</v>
      </c>
      <c r="I31" s="42"/>
      <c r="J31" s="175">
        <v>16</v>
      </c>
      <c r="K31" s="246">
        <v>28.42</v>
      </c>
      <c r="L31" s="49"/>
      <c r="M31" s="49">
        <v>212.08425000000003</v>
      </c>
    </row>
    <row r="32" spans="1:13" s="145" customFormat="1" ht="18.75">
      <c r="A32" s="248" t="s">
        <v>80</v>
      </c>
      <c r="B32" s="245"/>
      <c r="C32" s="175">
        <v>7</v>
      </c>
      <c r="D32" s="175">
        <v>12.434320144664433</v>
      </c>
      <c r="E32" s="175"/>
      <c r="F32" s="175">
        <v>162.95024911532195</v>
      </c>
      <c r="G32" s="178"/>
      <c r="H32" s="244" t="s">
        <v>88</v>
      </c>
      <c r="I32" s="245"/>
      <c r="J32" s="175">
        <v>314</v>
      </c>
      <c r="K32" s="246">
        <v>28.919999999999998</v>
      </c>
      <c r="L32" s="246"/>
      <c r="M32" s="49">
        <v>215.81549999999999</v>
      </c>
    </row>
    <row r="33" spans="1:14" s="145" customFormat="1" ht="18.75">
      <c r="A33" s="42" t="s">
        <v>68</v>
      </c>
      <c r="B33" s="42"/>
      <c r="C33" s="175">
        <v>108</v>
      </c>
      <c r="D33" s="175">
        <v>12.760828981260486</v>
      </c>
      <c r="E33" s="175"/>
      <c r="F33" s="175">
        <v>167.2291076007624</v>
      </c>
      <c r="G33" s="178"/>
      <c r="H33" s="248" t="s">
        <v>70</v>
      </c>
      <c r="I33" s="245"/>
      <c r="J33" s="175">
        <v>159</v>
      </c>
      <c r="K33" s="246">
        <v>29.060000000000002</v>
      </c>
      <c r="L33" s="246"/>
      <c r="M33" s="49">
        <v>216.86025000000001</v>
      </c>
    </row>
    <row r="34" spans="1:14" s="145" customFormat="1" ht="18.75">
      <c r="A34" s="236" t="s">
        <v>79</v>
      </c>
      <c r="B34" s="257"/>
      <c r="C34" s="175">
        <v>146</v>
      </c>
      <c r="D34" s="175">
        <v>14.072530593777898</v>
      </c>
      <c r="E34" s="175"/>
      <c r="F34" s="175">
        <v>184.41879726919183</v>
      </c>
      <c r="G34" s="178"/>
      <c r="H34" s="42" t="s">
        <v>84</v>
      </c>
      <c r="I34" s="42"/>
      <c r="J34" s="175">
        <v>304</v>
      </c>
      <c r="K34" s="246">
        <v>30.85</v>
      </c>
      <c r="L34" s="49"/>
      <c r="M34" s="49">
        <v>230.21812499999999</v>
      </c>
    </row>
    <row r="35" spans="1:14" s="145" customFormat="1">
      <c r="A35" s="42" t="s">
        <v>83</v>
      </c>
      <c r="B35" s="42"/>
      <c r="C35" s="175">
        <v>150</v>
      </c>
      <c r="D35" s="175">
        <v>14.233828591491491</v>
      </c>
      <c r="E35" s="175"/>
      <c r="F35" s="175">
        <v>186.53258785874095</v>
      </c>
      <c r="G35" s="178"/>
      <c r="H35" s="42" t="s">
        <v>82</v>
      </c>
      <c r="I35" s="42"/>
      <c r="J35" s="175">
        <v>362</v>
      </c>
      <c r="K35" s="246">
        <v>32.15</v>
      </c>
      <c r="L35" s="49"/>
      <c r="M35" s="49">
        <v>239.91937499999997</v>
      </c>
    </row>
    <row r="36" spans="1:14" s="145" customFormat="1">
      <c r="A36" s="42" t="s">
        <v>63</v>
      </c>
      <c r="B36" s="42"/>
      <c r="C36" s="175">
        <v>1813</v>
      </c>
      <c r="D36" s="175">
        <v>14.264948562586126</v>
      </c>
      <c r="E36" s="175"/>
      <c r="F36" s="175">
        <v>186.94041128481769</v>
      </c>
      <c r="G36" s="178"/>
      <c r="H36" s="42" t="s">
        <v>83</v>
      </c>
      <c r="I36" s="42"/>
      <c r="J36" s="175">
        <v>366</v>
      </c>
      <c r="K36" s="246">
        <v>34.729999999999997</v>
      </c>
      <c r="L36" s="49"/>
      <c r="M36" s="49">
        <v>259.17262499999998</v>
      </c>
    </row>
    <row r="37" spans="1:14" s="145" customFormat="1">
      <c r="A37" s="42" t="s">
        <v>87</v>
      </c>
      <c r="B37" s="42"/>
      <c r="C37" s="175">
        <v>61</v>
      </c>
      <c r="D37" s="175">
        <v>14.436790053098987</v>
      </c>
      <c r="E37" s="175"/>
      <c r="F37" s="175">
        <v>189.19237306170942</v>
      </c>
      <c r="G37" s="178"/>
      <c r="H37" s="42" t="s">
        <v>89</v>
      </c>
      <c r="I37" s="181"/>
      <c r="J37" s="183">
        <v>1332</v>
      </c>
      <c r="K37" s="250">
        <v>35.049999999999997</v>
      </c>
      <c r="L37" s="186"/>
      <c r="M37" s="186">
        <v>261.56062499999996</v>
      </c>
    </row>
    <row r="38" spans="1:14" s="145" customFormat="1">
      <c r="A38" s="42" t="s">
        <v>84</v>
      </c>
      <c r="B38" s="42"/>
      <c r="C38" s="175">
        <v>149</v>
      </c>
      <c r="D38" s="175">
        <v>15.11835285850003</v>
      </c>
      <c r="E38" s="175"/>
      <c r="F38" s="175">
        <v>198.12417050907479</v>
      </c>
      <c r="G38" s="178"/>
      <c r="H38" s="42" t="s">
        <v>72</v>
      </c>
      <c r="I38" s="42"/>
      <c r="J38" s="183">
        <v>12</v>
      </c>
      <c r="K38" s="250">
        <v>36.46</v>
      </c>
      <c r="L38" s="186"/>
      <c r="M38" s="186">
        <v>272.08274999999998</v>
      </c>
    </row>
    <row r="39" spans="1:14" s="170" customFormat="1">
      <c r="A39" s="181" t="s">
        <v>95</v>
      </c>
      <c r="B39" s="181"/>
      <c r="C39" s="175">
        <v>5376</v>
      </c>
      <c r="D39" s="175">
        <v>16.725840758173401</v>
      </c>
      <c r="E39" s="175"/>
      <c r="F39" s="175">
        <v>219.19010339918458</v>
      </c>
      <c r="G39" s="178"/>
      <c r="H39" s="42" t="s">
        <v>108</v>
      </c>
      <c r="I39" s="42"/>
      <c r="J39" s="183">
        <v>12628</v>
      </c>
      <c r="K39" s="250">
        <v>39.29</v>
      </c>
      <c r="L39" s="186"/>
      <c r="M39" s="186">
        <v>293.20162499999998</v>
      </c>
      <c r="N39" s="145"/>
    </row>
    <row r="40" spans="1:14" s="170" customFormat="1" ht="18.75">
      <c r="A40" s="181" t="s">
        <v>75</v>
      </c>
      <c r="B40" s="181"/>
      <c r="C40" s="175">
        <v>24</v>
      </c>
      <c r="D40" s="175">
        <v>18.252755025211616</v>
      </c>
      <c r="E40" s="175"/>
      <c r="F40" s="175">
        <v>239.20012865966345</v>
      </c>
      <c r="G40" s="249"/>
      <c r="H40" s="248" t="s">
        <v>85</v>
      </c>
      <c r="I40" s="245"/>
      <c r="J40" s="183">
        <v>115</v>
      </c>
      <c r="K40" s="250">
        <v>39.369999999999997</v>
      </c>
      <c r="L40" s="186"/>
      <c r="M40" s="186">
        <v>293.79862499999996</v>
      </c>
      <c r="N40" s="145"/>
    </row>
    <row r="41" spans="1:14">
      <c r="A41" s="181" t="s">
        <v>78</v>
      </c>
      <c r="B41" s="182"/>
      <c r="C41" s="175">
        <v>16</v>
      </c>
      <c r="D41" s="175">
        <v>18.890022290226302</v>
      </c>
      <c r="E41" s="175"/>
      <c r="F41" s="175">
        <v>247.5514384521608</v>
      </c>
      <c r="G41" s="178"/>
      <c r="H41" s="42" t="s">
        <v>109</v>
      </c>
      <c r="I41" s="42"/>
      <c r="J41" s="183">
        <v>844</v>
      </c>
      <c r="K41" s="250">
        <v>46.870000000000005</v>
      </c>
      <c r="L41" s="186"/>
      <c r="M41" s="186">
        <v>349.76737500000002</v>
      </c>
      <c r="N41" s="145"/>
    </row>
    <row r="42" spans="1:14">
      <c r="A42" s="181" t="s">
        <v>89</v>
      </c>
      <c r="B42" s="182"/>
      <c r="C42" s="183">
        <v>915</v>
      </c>
      <c r="D42" s="183">
        <v>24.075390546249299</v>
      </c>
      <c r="E42" s="183"/>
      <c r="F42" s="183">
        <v>315.50505708535974</v>
      </c>
      <c r="G42" s="243"/>
      <c r="H42" s="259" t="s">
        <v>86</v>
      </c>
      <c r="I42" s="259"/>
      <c r="J42" s="260">
        <v>220</v>
      </c>
      <c r="K42" s="261">
        <v>47.86</v>
      </c>
      <c r="L42" s="262"/>
      <c r="M42" s="262">
        <v>357.15524999999997</v>
      </c>
      <c r="N42" s="145"/>
    </row>
    <row r="43" spans="1:14">
      <c r="A43" s="263" t="s">
        <v>85</v>
      </c>
      <c r="B43" s="245"/>
      <c r="C43" s="175">
        <v>81</v>
      </c>
      <c r="D43" s="175">
        <v>27.72774232506362</v>
      </c>
      <c r="E43" s="175"/>
      <c r="F43" s="175">
        <v>363.3686817379679</v>
      </c>
      <c r="G43" s="263"/>
      <c r="H43" s="263"/>
      <c r="I43" s="245"/>
      <c r="J43" s="183"/>
      <c r="K43" s="250"/>
      <c r="L43" s="186"/>
      <c r="M43" s="186"/>
    </row>
    <row r="44" spans="1:14">
      <c r="A44" s="263" t="s">
        <v>90</v>
      </c>
      <c r="B44" s="245"/>
      <c r="C44" s="175">
        <v>63</v>
      </c>
      <c r="D44" s="175">
        <v>31.720521062425984</v>
      </c>
      <c r="E44" s="175"/>
      <c r="F44" s="175">
        <v>415.69356016686544</v>
      </c>
      <c r="G44" s="263"/>
      <c r="H44" s="263"/>
      <c r="I44" s="245"/>
      <c r="J44" s="183"/>
      <c r="K44" s="250"/>
      <c r="L44" s="186"/>
      <c r="M44" s="186"/>
    </row>
    <row r="45" spans="1:14">
      <c r="A45" s="264" t="s">
        <v>91</v>
      </c>
      <c r="B45" s="265"/>
      <c r="C45" s="260">
        <v>649</v>
      </c>
      <c r="D45" s="260">
        <v>32.661241478448083</v>
      </c>
      <c r="E45" s="260"/>
      <c r="F45" s="260">
        <v>428.02158649683309</v>
      </c>
      <c r="G45" s="263"/>
      <c r="H45" s="266"/>
      <c r="I45" s="257"/>
      <c r="J45" s="183"/>
      <c r="K45" s="250"/>
      <c r="L45" s="186"/>
      <c r="M45" s="186"/>
    </row>
  </sheetData>
  <mergeCells count="3">
    <mergeCell ref="D4:F4"/>
    <mergeCell ref="K4:M4"/>
    <mergeCell ref="K5:M5"/>
  </mergeCells>
  <pageMargins left="0.75" right="0.75" top="1" bottom="1" header="0.5" footer="0.5"/>
  <pageSetup paperSize="9" scale="7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CP83"/>
  <sheetViews>
    <sheetView zoomScale="75" zoomScaleNormal="75" zoomScaleSheetLayoutView="78" workbookViewId="0">
      <selection activeCell="O28" sqref="O28"/>
    </sheetView>
  </sheetViews>
  <sheetFormatPr defaultRowHeight="15"/>
  <cols>
    <col min="1" max="1" width="32.42578125" style="26" customWidth="1"/>
    <col min="2" max="2" width="7.85546875" style="26" customWidth="1"/>
    <col min="3" max="3" width="10.7109375" style="26" customWidth="1"/>
    <col min="4" max="4" width="13.140625" style="26" customWidth="1"/>
    <col min="5" max="5" width="32.5703125" style="26" customWidth="1"/>
    <col min="6" max="6" width="9.140625" style="26"/>
    <col min="7" max="7" width="11.28515625" style="26" customWidth="1"/>
    <col min="8" max="8" width="10.140625" style="26" customWidth="1"/>
    <col min="9" max="10" width="9.140625" style="26"/>
    <col min="11" max="11" width="10.140625" style="26" bestFit="1" customWidth="1"/>
    <col min="12" max="12" width="9.140625" style="26"/>
    <col min="13" max="13" width="10.140625" style="26" bestFit="1" customWidth="1"/>
    <col min="14" max="16384" width="9.140625" style="26"/>
  </cols>
  <sheetData>
    <row r="1" spans="1:13" s="91" customFormat="1" ht="19.5" customHeight="1">
      <c r="A1" s="267" t="s">
        <v>110</v>
      </c>
      <c r="B1" s="1"/>
      <c r="C1" s="1"/>
      <c r="D1" s="1"/>
      <c r="E1" s="2"/>
      <c r="F1" s="2"/>
      <c r="G1" s="2"/>
    </row>
    <row r="2" spans="1:13" ht="14.25" customHeight="1">
      <c r="A2" s="1" t="s">
        <v>111</v>
      </c>
      <c r="B2" s="1"/>
      <c r="C2" s="1"/>
      <c r="D2" s="1"/>
      <c r="E2" s="2"/>
      <c r="F2" s="2"/>
      <c r="G2" s="2"/>
    </row>
    <row r="3" spans="1:13" ht="15.75">
      <c r="A3" s="31"/>
      <c r="B3" s="9"/>
      <c r="C3" s="9"/>
      <c r="D3" s="9"/>
      <c r="E3" s="31"/>
      <c r="F3" s="9"/>
      <c r="G3" s="9"/>
    </row>
    <row r="4" spans="1:13" ht="15.75">
      <c r="B4" s="268" t="s">
        <v>112</v>
      </c>
      <c r="C4" s="268"/>
      <c r="D4" s="9"/>
      <c r="F4" s="268" t="s">
        <v>112</v>
      </c>
      <c r="G4" s="268"/>
    </row>
    <row r="5" spans="1:13" ht="16.5" thickBot="1">
      <c r="A5" s="269" t="s">
        <v>113</v>
      </c>
      <c r="B5" s="270" t="s">
        <v>114</v>
      </c>
      <c r="C5" s="271" t="s">
        <v>52</v>
      </c>
      <c r="E5" s="269" t="s">
        <v>115</v>
      </c>
      <c r="F5" s="270" t="s">
        <v>114</v>
      </c>
      <c r="G5" s="271" t="s">
        <v>52</v>
      </c>
    </row>
    <row r="6" spans="1:13" ht="15.75" thickTop="1">
      <c r="A6" s="181" t="s">
        <v>80</v>
      </c>
      <c r="B6" s="186">
        <v>0</v>
      </c>
      <c r="C6" s="272">
        <v>0</v>
      </c>
      <c r="D6" s="49"/>
      <c r="E6" s="181" t="s">
        <v>63</v>
      </c>
      <c r="F6" s="186">
        <v>31.389999999999997</v>
      </c>
      <c r="G6" s="273">
        <v>95.832671227272712</v>
      </c>
      <c r="I6" s="274"/>
      <c r="J6" s="82"/>
      <c r="M6" s="275"/>
    </row>
    <row r="7" spans="1:13" ht="16.5" thickBot="1">
      <c r="A7" s="181" t="s">
        <v>95</v>
      </c>
      <c r="B7" s="186">
        <v>0</v>
      </c>
      <c r="C7" s="272">
        <v>0</v>
      </c>
      <c r="D7" s="186"/>
      <c r="E7" s="258" t="s">
        <v>2</v>
      </c>
      <c r="F7" s="256">
        <v>32.755008910851288</v>
      </c>
      <c r="G7" s="276">
        <v>100</v>
      </c>
      <c r="I7" s="274"/>
      <c r="J7" s="82"/>
      <c r="M7" s="48"/>
    </row>
    <row r="8" spans="1:13">
      <c r="A8" s="181" t="s">
        <v>53</v>
      </c>
      <c r="B8" s="186">
        <v>2.1446893203050608</v>
      </c>
      <c r="C8" s="272">
        <v>36.703012001681437</v>
      </c>
      <c r="D8" s="186"/>
      <c r="E8" s="181" t="s">
        <v>57</v>
      </c>
      <c r="F8" s="186">
        <v>36.700000000000003</v>
      </c>
      <c r="G8" s="272">
        <v>112.04393227272729</v>
      </c>
      <c r="I8" s="274"/>
      <c r="J8" s="82"/>
      <c r="M8" s="48"/>
    </row>
    <row r="9" spans="1:13">
      <c r="A9" s="181" t="s">
        <v>65</v>
      </c>
      <c r="B9" s="186">
        <v>2.9274376041069998</v>
      </c>
      <c r="C9" s="272">
        <v>50.098527791628889</v>
      </c>
      <c r="D9" s="186"/>
      <c r="E9" s="181" t="s">
        <v>66</v>
      </c>
      <c r="F9" s="186">
        <v>38.010000000000005</v>
      </c>
      <c r="G9" s="272">
        <v>116.04332059090912</v>
      </c>
      <c r="I9" s="3"/>
      <c r="J9" s="3"/>
      <c r="M9" s="48"/>
    </row>
    <row r="10" spans="1:13">
      <c r="A10" s="181" t="s">
        <v>66</v>
      </c>
      <c r="B10" s="186">
        <v>3.5465626076825072</v>
      </c>
      <c r="C10" s="272">
        <v>60.693886392818122</v>
      </c>
      <c r="D10" s="186"/>
      <c r="E10" s="181" t="s">
        <v>68</v>
      </c>
      <c r="F10" s="186">
        <v>40.82</v>
      </c>
      <c r="G10" s="272">
        <v>124.62216118181819</v>
      </c>
      <c r="M10" s="48"/>
    </row>
    <row r="11" spans="1:13">
      <c r="A11" s="181" t="s">
        <v>88</v>
      </c>
      <c r="B11" s="186">
        <v>3.8024789627851381</v>
      </c>
      <c r="C11" s="272">
        <v>65.073495580885691</v>
      </c>
      <c r="D11" s="186"/>
      <c r="E11" s="181" t="s">
        <v>64</v>
      </c>
      <c r="F11" s="186">
        <v>41.06</v>
      </c>
      <c r="G11" s="272">
        <v>125.35487354545455</v>
      </c>
      <c r="I11" s="277"/>
      <c r="J11" s="277"/>
      <c r="M11" s="48"/>
    </row>
    <row r="12" spans="1:13">
      <c r="A12" s="181" t="s">
        <v>56</v>
      </c>
      <c r="B12" s="186">
        <v>3.8805453759319177</v>
      </c>
      <c r="C12" s="273">
        <v>66.409480458288314</v>
      </c>
      <c r="D12" s="49"/>
      <c r="E12" s="181" t="s">
        <v>54</v>
      </c>
      <c r="F12" s="186">
        <v>41.62</v>
      </c>
      <c r="G12" s="273">
        <v>127.06453572727273</v>
      </c>
      <c r="I12" s="3"/>
      <c r="J12" s="3"/>
      <c r="M12" s="48"/>
    </row>
    <row r="13" spans="1:13">
      <c r="A13" s="181" t="s">
        <v>57</v>
      </c>
      <c r="B13" s="272">
        <v>4.1616305982106176</v>
      </c>
      <c r="C13" s="273">
        <v>71.219815544641506</v>
      </c>
      <c r="D13" s="49"/>
      <c r="E13" s="181" t="s">
        <v>105</v>
      </c>
      <c r="F13" s="272">
        <v>43.03</v>
      </c>
      <c r="G13" s="273">
        <v>131.36922086363637</v>
      </c>
      <c r="I13" s="274"/>
      <c r="J13" s="82"/>
      <c r="M13" s="48"/>
    </row>
    <row r="14" spans="1:13">
      <c r="A14" s="181" t="s">
        <v>58</v>
      </c>
      <c r="B14" s="186">
        <v>4.2081557998952084</v>
      </c>
      <c r="C14" s="272">
        <v>72.016021792158654</v>
      </c>
      <c r="D14" s="49"/>
      <c r="E14" s="181" t="s">
        <v>56</v>
      </c>
      <c r="F14" s="186">
        <v>43.493938620060753</v>
      </c>
      <c r="G14" s="272">
        <v>132.78561070899849</v>
      </c>
      <c r="I14" s="274"/>
      <c r="M14" s="48"/>
    </row>
    <row r="15" spans="1:13">
      <c r="A15" s="181" t="s">
        <v>59</v>
      </c>
      <c r="B15" s="186">
        <v>4.509665383695773</v>
      </c>
      <c r="C15" s="272">
        <v>77.17588796395458</v>
      </c>
      <c r="D15" s="49"/>
      <c r="E15" s="181" t="s">
        <v>59</v>
      </c>
      <c r="F15" s="186">
        <v>43.97</v>
      </c>
      <c r="G15" s="272">
        <v>134.23901095454545</v>
      </c>
      <c r="M15" s="48"/>
    </row>
    <row r="16" spans="1:13">
      <c r="A16" s="181" t="s">
        <v>77</v>
      </c>
      <c r="B16" s="186">
        <v>4.6522047514040716</v>
      </c>
      <c r="C16" s="272">
        <v>79.615226880868491</v>
      </c>
      <c r="D16" s="49"/>
      <c r="E16" s="181" t="s">
        <v>53</v>
      </c>
      <c r="F16" s="186">
        <v>49.2</v>
      </c>
      <c r="G16" s="273">
        <v>150.20603454545457</v>
      </c>
      <c r="M16" s="48"/>
    </row>
    <row r="17" spans="1:13" ht="15.75">
      <c r="A17" s="181" t="s">
        <v>63</v>
      </c>
      <c r="B17" s="186">
        <v>5.4132956836520352</v>
      </c>
      <c r="C17" s="273">
        <v>92.640110884438073</v>
      </c>
      <c r="D17" s="49"/>
      <c r="E17" s="181" t="s">
        <v>62</v>
      </c>
      <c r="F17" s="186">
        <v>49.320000000000007</v>
      </c>
      <c r="G17" s="272">
        <v>150.57239072727276</v>
      </c>
      <c r="I17" s="277"/>
      <c r="J17" s="41"/>
      <c r="M17" s="48"/>
    </row>
    <row r="18" spans="1:13">
      <c r="A18" s="181" t="s">
        <v>54</v>
      </c>
      <c r="B18" s="186">
        <v>5.71437434539801</v>
      </c>
      <c r="C18" s="273">
        <v>97.792602497508113</v>
      </c>
      <c r="D18" s="49"/>
      <c r="E18" s="181" t="s">
        <v>79</v>
      </c>
      <c r="F18" s="186">
        <v>50.66</v>
      </c>
      <c r="G18" s="272">
        <v>154.66336809090907</v>
      </c>
      <c r="H18" s="9"/>
      <c r="M18" s="48"/>
    </row>
    <row r="19" spans="1:13" ht="16.5" thickBot="1">
      <c r="A19" s="258" t="s">
        <v>2</v>
      </c>
      <c r="B19" s="256">
        <v>5.8433605400200079</v>
      </c>
      <c r="C19" s="276">
        <v>100</v>
      </c>
      <c r="D19" s="186"/>
      <c r="E19" s="181" t="s">
        <v>107</v>
      </c>
      <c r="F19" s="186">
        <v>52.08</v>
      </c>
      <c r="G19" s="272">
        <v>158.99858290909091</v>
      </c>
      <c r="I19" s="274"/>
      <c r="J19" s="82"/>
      <c r="M19" s="48"/>
    </row>
    <row r="20" spans="1:13">
      <c r="A20" s="181" t="s">
        <v>62</v>
      </c>
      <c r="B20" s="186">
        <v>6.2328143130347877</v>
      </c>
      <c r="C20" s="273">
        <v>106.66489377726205</v>
      </c>
      <c r="D20" s="49"/>
      <c r="E20" s="181" t="s">
        <v>60</v>
      </c>
      <c r="F20" s="186">
        <v>52.473107532389655</v>
      </c>
      <c r="G20" s="272">
        <v>160.19872769750958</v>
      </c>
      <c r="M20" s="48"/>
    </row>
    <row r="21" spans="1:13">
      <c r="A21" s="181" t="s">
        <v>64</v>
      </c>
      <c r="B21" s="186">
        <v>7.0744722620554317</v>
      </c>
      <c r="C21" s="273">
        <v>121.06855658834989</v>
      </c>
      <c r="D21" s="49"/>
      <c r="E21" s="181" t="s">
        <v>84</v>
      </c>
      <c r="F21" s="186">
        <v>61.02</v>
      </c>
      <c r="G21" s="272">
        <v>186.29211845454549</v>
      </c>
      <c r="M21" s="48"/>
    </row>
    <row r="22" spans="1:13">
      <c r="A22" s="181" t="s">
        <v>78</v>
      </c>
      <c r="B22" s="186">
        <v>7.1835984081145927</v>
      </c>
      <c r="C22" s="273">
        <v>122.93608034136459</v>
      </c>
      <c r="D22" s="49"/>
      <c r="E22" s="181" t="s">
        <v>67</v>
      </c>
      <c r="F22" s="186">
        <v>62.980000000000004</v>
      </c>
      <c r="G22" s="273">
        <v>192.27593609090908</v>
      </c>
      <c r="I22" s="277"/>
      <c r="J22" s="277"/>
      <c r="M22" s="48"/>
    </row>
    <row r="23" spans="1:13">
      <c r="A23" s="181" t="s">
        <v>60</v>
      </c>
      <c r="B23" s="186">
        <v>7.6822911665175022</v>
      </c>
      <c r="C23" s="273">
        <v>131.47042894072726</v>
      </c>
      <c r="D23" s="49"/>
      <c r="E23" s="181" t="s">
        <v>73</v>
      </c>
      <c r="F23" s="186">
        <v>71.39</v>
      </c>
      <c r="G23" s="273">
        <v>217.95139849999998</v>
      </c>
      <c r="I23" s="274"/>
      <c r="J23" s="82"/>
      <c r="M23" s="48"/>
    </row>
    <row r="24" spans="1:13">
      <c r="A24" s="181" t="s">
        <v>84</v>
      </c>
      <c r="B24" s="186">
        <v>7.7074747089727609</v>
      </c>
      <c r="C24" s="273">
        <v>131.90140598352281</v>
      </c>
      <c r="D24" s="49"/>
      <c r="E24" s="181" t="s">
        <v>77</v>
      </c>
      <c r="F24" s="186">
        <v>73.319999999999993</v>
      </c>
      <c r="G24" s="273">
        <v>223.84362709090908</v>
      </c>
      <c r="I24" s="277"/>
      <c r="J24" s="278"/>
      <c r="M24" s="48"/>
    </row>
    <row r="25" spans="1:13">
      <c r="A25" s="181" t="s">
        <v>67</v>
      </c>
      <c r="B25" s="186">
        <v>7.8602205746326534</v>
      </c>
      <c r="C25" s="273">
        <v>134.51541319074144</v>
      </c>
      <c r="D25" s="49"/>
      <c r="E25" s="181" t="s">
        <v>61</v>
      </c>
      <c r="F25" s="186">
        <v>74.64</v>
      </c>
      <c r="G25" s="273">
        <v>227.87354509090912</v>
      </c>
      <c r="M25" s="48"/>
    </row>
    <row r="26" spans="1:13">
      <c r="A26" s="249" t="s">
        <v>74</v>
      </c>
      <c r="B26" s="279">
        <v>8.1729023618959555</v>
      </c>
      <c r="C26" s="272">
        <v>139.86647419616472</v>
      </c>
      <c r="D26" s="49"/>
      <c r="E26" s="181" t="s">
        <v>106</v>
      </c>
      <c r="F26" s="279">
        <v>77.180000000000007</v>
      </c>
      <c r="G26" s="272">
        <v>235.62808427272728</v>
      </c>
      <c r="I26" s="9"/>
      <c r="M26" s="48"/>
    </row>
    <row r="27" spans="1:13">
      <c r="A27" s="181" t="s">
        <v>79</v>
      </c>
      <c r="B27" s="186">
        <v>8.7234212452885131</v>
      </c>
      <c r="C27" s="272">
        <v>149.28774607597023</v>
      </c>
      <c r="D27" s="49"/>
      <c r="E27" s="181" t="s">
        <v>70</v>
      </c>
      <c r="F27" s="186">
        <v>84.789999999999992</v>
      </c>
      <c r="G27" s="272">
        <v>258.86117213636362</v>
      </c>
      <c r="M27" s="48"/>
    </row>
    <row r="28" spans="1:13">
      <c r="A28" s="181" t="s">
        <v>71</v>
      </c>
      <c r="B28" s="272">
        <v>8.9780673975357654</v>
      </c>
      <c r="C28" s="272">
        <v>153.64561772368447</v>
      </c>
      <c r="D28" s="49"/>
      <c r="E28" s="181" t="s">
        <v>71</v>
      </c>
      <c r="F28" s="272">
        <v>88.36</v>
      </c>
      <c r="G28" s="273">
        <v>269.76026854545455</v>
      </c>
      <c r="I28" s="274"/>
      <c r="J28" s="82"/>
      <c r="M28" s="48"/>
    </row>
    <row r="29" spans="1:13">
      <c r="A29" s="181" t="s">
        <v>73</v>
      </c>
      <c r="B29" s="186">
        <v>9.3825542127333321</v>
      </c>
      <c r="C29" s="272">
        <v>160.5677785663591</v>
      </c>
      <c r="D29" s="49"/>
      <c r="E29" s="181" t="s">
        <v>82</v>
      </c>
      <c r="F29" s="186">
        <v>88.789999999999992</v>
      </c>
      <c r="G29" s="272">
        <v>271.07304486363637</v>
      </c>
      <c r="M29" s="48"/>
    </row>
    <row r="30" spans="1:13">
      <c r="A30" s="181" t="s">
        <v>86</v>
      </c>
      <c r="B30" s="186">
        <v>9.8327342648938618</v>
      </c>
      <c r="C30" s="272">
        <v>168.27190787820521</v>
      </c>
      <c r="D30" s="49"/>
      <c r="E30" s="181" t="s">
        <v>85</v>
      </c>
      <c r="F30" s="186">
        <v>90.050000000000011</v>
      </c>
      <c r="G30" s="273">
        <v>274.91978477272727</v>
      </c>
      <c r="M30" s="48"/>
    </row>
    <row r="31" spans="1:13">
      <c r="A31" s="181" t="s">
        <v>81</v>
      </c>
      <c r="B31" s="186">
        <v>9.8583681114652819</v>
      </c>
      <c r="C31" s="273">
        <v>168.7105911734744</v>
      </c>
      <c r="D31" s="49"/>
      <c r="E31" s="181" t="s">
        <v>81</v>
      </c>
      <c r="F31" s="186">
        <v>98.66</v>
      </c>
      <c r="G31" s="273">
        <v>301.2058408181818</v>
      </c>
      <c r="M31" s="48"/>
    </row>
    <row r="32" spans="1:13">
      <c r="A32" s="181" t="s">
        <v>82</v>
      </c>
      <c r="B32" s="186">
        <v>9.9437601858122431</v>
      </c>
      <c r="C32" s="273">
        <v>170.17194331428666</v>
      </c>
      <c r="D32" s="49"/>
      <c r="E32" s="181" t="s">
        <v>74</v>
      </c>
      <c r="F32" s="186">
        <v>98.68</v>
      </c>
      <c r="G32" s="273">
        <v>301.26690018181819</v>
      </c>
      <c r="I32" s="274"/>
      <c r="J32" s="82"/>
      <c r="M32" s="48"/>
    </row>
    <row r="33" spans="1:13" ht="16.5" customHeight="1">
      <c r="A33" s="181" t="s">
        <v>68</v>
      </c>
      <c r="B33" s="272">
        <v>10.135135135135135</v>
      </c>
      <c r="C33" s="273">
        <v>173.44702702702702</v>
      </c>
      <c r="D33" s="49"/>
      <c r="E33" s="181" t="s">
        <v>83</v>
      </c>
      <c r="F33" s="272">
        <v>99.350000000000009</v>
      </c>
      <c r="G33" s="272">
        <v>303.31238886363639</v>
      </c>
      <c r="I33" s="274"/>
      <c r="J33" s="82"/>
      <c r="M33" s="48"/>
    </row>
    <row r="34" spans="1:13" ht="16.5" customHeight="1">
      <c r="A34" s="181" t="s">
        <v>89</v>
      </c>
      <c r="B34" s="272">
        <v>10.849042571993023</v>
      </c>
      <c r="C34" s="273">
        <v>185.66443911324825</v>
      </c>
      <c r="D34" s="49"/>
      <c r="E34" s="181" t="s">
        <v>109</v>
      </c>
      <c r="F34" s="273">
        <v>99.85</v>
      </c>
      <c r="G34" s="273">
        <v>304.83887295454542</v>
      </c>
      <c r="M34" s="48"/>
    </row>
    <row r="35" spans="1:13" ht="16.5" customHeight="1">
      <c r="A35" s="181" t="s">
        <v>83</v>
      </c>
      <c r="B35" s="272">
        <v>11.242657139555728</v>
      </c>
      <c r="C35" s="273">
        <v>192.40053839835858</v>
      </c>
      <c r="D35" s="49"/>
      <c r="E35" s="181" t="s">
        <v>80</v>
      </c>
      <c r="F35" s="273">
        <v>104.02</v>
      </c>
      <c r="G35" s="273">
        <v>317.56975027272728</v>
      </c>
      <c r="M35" s="48"/>
    </row>
    <row r="36" spans="1:13" ht="16.5" customHeight="1">
      <c r="A36" s="181" t="s">
        <v>85</v>
      </c>
      <c r="B36" s="272">
        <v>11.75193084223738</v>
      </c>
      <c r="C36" s="272">
        <v>201.11596335277886</v>
      </c>
      <c r="D36" s="49"/>
      <c r="E36" s="181" t="s">
        <v>72</v>
      </c>
      <c r="F36" s="272">
        <v>106.05000000000001</v>
      </c>
      <c r="G36" s="272">
        <v>323.76727568181821</v>
      </c>
      <c r="M36" s="48"/>
    </row>
    <row r="37" spans="1:13" ht="18.75" customHeight="1">
      <c r="A37" s="181" t="s">
        <v>61</v>
      </c>
      <c r="B37" s="272">
        <v>13.812116541114527</v>
      </c>
      <c r="C37" s="272">
        <v>236.37282769937099</v>
      </c>
      <c r="D37" s="186"/>
      <c r="E37" s="181" t="s">
        <v>89</v>
      </c>
      <c r="F37" s="272">
        <v>108.78999999999999</v>
      </c>
      <c r="G37" s="272">
        <v>332.13240849999994</v>
      </c>
      <c r="M37" s="48"/>
    </row>
    <row r="38" spans="1:13">
      <c r="A38" s="181" t="s">
        <v>70</v>
      </c>
      <c r="B38" s="272">
        <v>15.614404511224524</v>
      </c>
      <c r="C38" s="272">
        <v>267.2161747385702</v>
      </c>
      <c r="D38" s="181"/>
      <c r="E38" s="181" t="s">
        <v>88</v>
      </c>
      <c r="F38" s="272">
        <v>117.72</v>
      </c>
      <c r="G38" s="272">
        <v>359.39541436363641</v>
      </c>
    </row>
    <row r="39" spans="1:13">
      <c r="A39" s="181" t="s">
        <v>75</v>
      </c>
      <c r="B39" s="272">
        <v>19.078690057140676</v>
      </c>
      <c r="C39" s="272">
        <v>326.50201757147352</v>
      </c>
      <c r="D39" s="181"/>
      <c r="E39" s="181" t="s">
        <v>86</v>
      </c>
      <c r="F39" s="272">
        <v>123.58000000000001</v>
      </c>
      <c r="G39" s="272">
        <v>377.28580790909098</v>
      </c>
    </row>
    <row r="40" spans="1:13">
      <c r="A40" s="181" t="s">
        <v>87</v>
      </c>
      <c r="B40" s="272">
        <v>22.542468400289835</v>
      </c>
      <c r="C40" s="272">
        <v>385.77918042025601</v>
      </c>
      <c r="D40" s="181"/>
      <c r="E40" s="181" t="s">
        <v>108</v>
      </c>
      <c r="F40" s="272">
        <v>153.39000000000001</v>
      </c>
      <c r="G40" s="272">
        <v>468.29478940909092</v>
      </c>
    </row>
    <row r="41" spans="1:13">
      <c r="A41" s="181" t="s">
        <v>91</v>
      </c>
      <c r="B41" s="272">
        <v>24.666643298267751</v>
      </c>
      <c r="C41" s="272">
        <v>422.13112008630719</v>
      </c>
      <c r="D41" s="181"/>
    </row>
    <row r="42" spans="1:13">
      <c r="A42" s="181" t="s">
        <v>72</v>
      </c>
      <c r="B42" s="272">
        <v>29.849855228202141</v>
      </c>
      <c r="C42" s="272">
        <v>510.83370645652366</v>
      </c>
      <c r="D42" s="181"/>
    </row>
    <row r="43" spans="1:13" ht="16.5" thickBot="1">
      <c r="A43" s="181" t="s">
        <v>90</v>
      </c>
      <c r="B43" s="272">
        <v>36.947467419051456</v>
      </c>
      <c r="C43" s="272">
        <v>632.29826682789189</v>
      </c>
      <c r="D43" s="181"/>
      <c r="E43" s="280" t="s">
        <v>116</v>
      </c>
      <c r="F43" s="281"/>
      <c r="G43" s="282"/>
    </row>
    <row r="44" spans="1:13" ht="15.75" thickTop="1">
      <c r="A44" s="181"/>
      <c r="B44" s="272"/>
      <c r="C44" s="272"/>
      <c r="D44" s="181"/>
      <c r="E44" s="181" t="s">
        <v>53</v>
      </c>
      <c r="F44" s="186">
        <v>28.769999999999996</v>
      </c>
      <c r="G44" s="273">
        <v>68.977688926829259</v>
      </c>
    </row>
    <row r="45" spans="1:13" ht="16.5" thickBot="1">
      <c r="A45" s="280" t="s">
        <v>117</v>
      </c>
      <c r="B45" s="281"/>
      <c r="C45" s="282"/>
      <c r="D45" s="181"/>
      <c r="E45" s="181" t="s">
        <v>56</v>
      </c>
      <c r="F45" s="186">
        <v>36.451359265008797</v>
      </c>
      <c r="G45" s="273">
        <v>87.394178670207594</v>
      </c>
    </row>
    <row r="46" spans="1:13" ht="15.75" thickTop="1">
      <c r="A46" s="181" t="s">
        <v>53</v>
      </c>
      <c r="B46" s="186">
        <v>21.25</v>
      </c>
      <c r="C46" s="273">
        <v>64.714772606382979</v>
      </c>
      <c r="D46" s="181"/>
      <c r="E46" s="181" t="s">
        <v>57</v>
      </c>
      <c r="F46" s="186">
        <v>36.589999999999996</v>
      </c>
      <c r="G46" s="273">
        <v>87.726577609756077</v>
      </c>
    </row>
    <row r="47" spans="1:13">
      <c r="A47" s="181" t="s">
        <v>72</v>
      </c>
      <c r="B47" s="186">
        <v>23.47</v>
      </c>
      <c r="C47" s="272">
        <v>71.4755629680851</v>
      </c>
      <c r="D47" s="181"/>
      <c r="E47" s="181" t="s">
        <v>105</v>
      </c>
      <c r="F47" s="186">
        <v>37.46</v>
      </c>
      <c r="G47" s="273">
        <v>89.81245141463414</v>
      </c>
    </row>
    <row r="48" spans="1:13">
      <c r="A48" s="181" t="s">
        <v>54</v>
      </c>
      <c r="B48" s="186">
        <v>23.86</v>
      </c>
      <c r="C48" s="273">
        <v>72.663269382978726</v>
      </c>
      <c r="D48" s="186"/>
      <c r="E48" s="181" t="s">
        <v>59</v>
      </c>
      <c r="F48" s="186">
        <v>38.239999999999995</v>
      </c>
      <c r="G48" s="273">
        <v>91.682545170731686</v>
      </c>
    </row>
    <row r="49" spans="1:7" ht="16.5" thickBot="1">
      <c r="A49" s="181" t="s">
        <v>63</v>
      </c>
      <c r="B49" s="186">
        <v>26.09</v>
      </c>
      <c r="C49" s="273">
        <v>79.454513755319155</v>
      </c>
      <c r="D49" s="186"/>
      <c r="E49" s="258" t="s">
        <v>2</v>
      </c>
      <c r="F49" s="256">
        <v>41.709138777494971</v>
      </c>
      <c r="G49" s="276">
        <v>100</v>
      </c>
    </row>
    <row r="50" spans="1:7">
      <c r="A50" s="181" t="s">
        <v>56</v>
      </c>
      <c r="B50" s="186">
        <v>27.215164247379029</v>
      </c>
      <c r="C50" s="273">
        <v>82.881090151270499</v>
      </c>
      <c r="D50" s="186"/>
      <c r="E50" s="181" t="s">
        <v>60</v>
      </c>
      <c r="F50" s="186">
        <v>46.416858603044624</v>
      </c>
      <c r="G50" s="272">
        <v>111.28702237335526</v>
      </c>
    </row>
    <row r="51" spans="1:7">
      <c r="A51" s="181" t="s">
        <v>64</v>
      </c>
      <c r="B51" s="186">
        <v>27.79</v>
      </c>
      <c r="C51" s="273">
        <v>84.631695563829794</v>
      </c>
      <c r="D51" s="186"/>
      <c r="E51" s="181" t="s">
        <v>62</v>
      </c>
      <c r="F51" s="186">
        <v>46.62</v>
      </c>
      <c r="G51" s="272">
        <v>111.77406526829267</v>
      </c>
    </row>
    <row r="52" spans="1:7">
      <c r="A52" s="181" t="s">
        <v>57</v>
      </c>
      <c r="B52" s="186">
        <v>27.86</v>
      </c>
      <c r="C52" s="272">
        <v>84.844873638297884</v>
      </c>
      <c r="D52" s="186"/>
      <c r="E52" s="181" t="s">
        <v>106</v>
      </c>
      <c r="F52" s="186">
        <v>49.94</v>
      </c>
      <c r="G52" s="272">
        <v>119.73395151219511</v>
      </c>
    </row>
    <row r="53" spans="1:7">
      <c r="A53" s="181" t="s">
        <v>105</v>
      </c>
      <c r="B53" s="186">
        <v>27.970000000000002</v>
      </c>
      <c r="C53" s="272">
        <v>85.179867755319165</v>
      </c>
      <c r="D53" s="186"/>
      <c r="E53" s="181" t="s">
        <v>64</v>
      </c>
      <c r="F53" s="186">
        <v>58.52</v>
      </c>
      <c r="G53" s="272">
        <v>140.30498282926828</v>
      </c>
    </row>
    <row r="54" spans="1:7">
      <c r="A54" s="181" t="s">
        <v>59</v>
      </c>
      <c r="B54" s="186">
        <v>28.090000000000003</v>
      </c>
      <c r="C54" s="272">
        <v>85.545315882978741</v>
      </c>
      <c r="D54" s="186"/>
      <c r="E54" s="181" t="s">
        <v>66</v>
      </c>
      <c r="F54" s="186">
        <v>58.78</v>
      </c>
      <c r="G54" s="273">
        <v>140.92834741463415</v>
      </c>
    </row>
    <row r="55" spans="1:7">
      <c r="A55" s="181" t="s">
        <v>62</v>
      </c>
      <c r="B55" s="186">
        <v>29.84</v>
      </c>
      <c r="C55" s="272">
        <v>90.874767744680867</v>
      </c>
      <c r="D55" s="186"/>
      <c r="E55" s="181" t="s">
        <v>67</v>
      </c>
      <c r="F55" s="186">
        <v>59.92</v>
      </c>
      <c r="G55" s="273">
        <v>143.66156136585366</v>
      </c>
    </row>
    <row r="56" spans="1:7">
      <c r="A56" s="181" t="s">
        <v>61</v>
      </c>
      <c r="B56" s="186">
        <v>32.400000000000006</v>
      </c>
      <c r="C56" s="273">
        <v>98.670994468085141</v>
      </c>
      <c r="D56" s="186"/>
      <c r="E56" s="181" t="s">
        <v>70</v>
      </c>
      <c r="F56" s="186">
        <v>65.05</v>
      </c>
      <c r="G56" s="273">
        <v>155.96102414634146</v>
      </c>
    </row>
    <row r="57" spans="1:7">
      <c r="A57" s="181" t="s">
        <v>60</v>
      </c>
      <c r="B57" s="186">
        <v>32.830574921303182</v>
      </c>
      <c r="C57" s="272">
        <v>99.982267791480254</v>
      </c>
      <c r="D57" s="186"/>
      <c r="E57" s="181" t="s">
        <v>54</v>
      </c>
      <c r="F57" s="186">
        <v>66.19</v>
      </c>
      <c r="G57" s="273">
        <v>158.69423809756097</v>
      </c>
    </row>
    <row r="58" spans="1:7" ht="16.5" thickBot="1">
      <c r="A58" s="258" t="s">
        <v>2</v>
      </c>
      <c r="B58" s="256">
        <v>32.83639753978531</v>
      </c>
      <c r="C58" s="276">
        <v>100</v>
      </c>
      <c r="D58" s="186"/>
      <c r="E58" s="181" t="s">
        <v>61</v>
      </c>
      <c r="F58" s="186">
        <v>68.53</v>
      </c>
      <c r="G58" s="273">
        <v>164.30451936585365</v>
      </c>
    </row>
    <row r="59" spans="1:7">
      <c r="A59" s="181" t="s">
        <v>106</v>
      </c>
      <c r="B59" s="186">
        <v>35.409999999999997</v>
      </c>
      <c r="C59" s="273">
        <v>107.83765167021278</v>
      </c>
      <c r="D59" s="186"/>
      <c r="E59" s="181" t="s">
        <v>74</v>
      </c>
      <c r="F59" s="186">
        <v>69.45</v>
      </c>
      <c r="G59" s="273">
        <v>166.51027097560976</v>
      </c>
    </row>
    <row r="60" spans="1:7">
      <c r="A60" s="181" t="s">
        <v>66</v>
      </c>
      <c r="B60" s="186">
        <v>37.17</v>
      </c>
      <c r="C60" s="272">
        <v>113.19755754255321</v>
      </c>
      <c r="D60" s="186"/>
      <c r="E60" s="181" t="s">
        <v>73</v>
      </c>
      <c r="F60" s="186">
        <v>75.36</v>
      </c>
      <c r="G60" s="273">
        <v>180.67982751219512</v>
      </c>
    </row>
    <row r="61" spans="1:7" ht="13.5" customHeight="1">
      <c r="A61" s="181" t="s">
        <v>68</v>
      </c>
      <c r="B61" s="186">
        <v>37.57</v>
      </c>
      <c r="C61" s="273">
        <v>114.41571796808512</v>
      </c>
      <c r="D61" s="186"/>
      <c r="E61" s="181" t="s">
        <v>81</v>
      </c>
      <c r="F61" s="186">
        <v>78.510000000000005</v>
      </c>
      <c r="G61" s="273">
        <v>188.23212921951219</v>
      </c>
    </row>
    <row r="62" spans="1:7" ht="12.75" customHeight="1">
      <c r="A62" s="181" t="s">
        <v>67</v>
      </c>
      <c r="B62" s="186">
        <v>40.300000000000004</v>
      </c>
      <c r="C62" s="272">
        <v>122.72966287234046</v>
      </c>
      <c r="D62" s="186"/>
      <c r="E62" s="181" t="s">
        <v>63</v>
      </c>
      <c r="F62" s="186">
        <v>81.489999999999995</v>
      </c>
      <c r="G62" s="273">
        <v>195.37684639024388</v>
      </c>
    </row>
    <row r="63" spans="1:7">
      <c r="A63" s="181" t="s">
        <v>70</v>
      </c>
      <c r="B63" s="186">
        <v>45.85</v>
      </c>
      <c r="C63" s="273">
        <v>139.63163877659576</v>
      </c>
      <c r="D63" s="186"/>
      <c r="E63" s="181" t="s">
        <v>84</v>
      </c>
      <c r="F63" s="186">
        <v>81.62</v>
      </c>
      <c r="G63" s="273">
        <v>195.68852868292683</v>
      </c>
    </row>
    <row r="64" spans="1:7">
      <c r="A64" s="181" t="s">
        <v>71</v>
      </c>
      <c r="B64" s="186">
        <v>50</v>
      </c>
      <c r="C64" s="273">
        <v>152.27005319148938</v>
      </c>
      <c r="D64" s="186"/>
      <c r="E64" s="181" t="s">
        <v>77</v>
      </c>
      <c r="F64" s="186">
        <v>82.31</v>
      </c>
      <c r="G64" s="273">
        <v>197.3428423902439</v>
      </c>
    </row>
    <row r="65" spans="1:7">
      <c r="A65" s="181" t="s">
        <v>73</v>
      </c>
      <c r="B65" s="186">
        <v>53.16</v>
      </c>
      <c r="C65" s="273">
        <v>161.89352055319151</v>
      </c>
      <c r="D65" s="186"/>
      <c r="E65" s="181" t="s">
        <v>79</v>
      </c>
      <c r="F65" s="186">
        <v>84.08</v>
      </c>
      <c r="G65" s="273">
        <v>201.5865166829268</v>
      </c>
    </row>
    <row r="66" spans="1:7">
      <c r="A66" s="181" t="s">
        <v>74</v>
      </c>
      <c r="B66" s="186">
        <v>54.17</v>
      </c>
      <c r="C66" s="273">
        <v>164.96937562765959</v>
      </c>
      <c r="D66" s="186"/>
      <c r="E66" s="181" t="s">
        <v>86</v>
      </c>
      <c r="F66" s="186">
        <v>88.97999999999999</v>
      </c>
      <c r="G66" s="273">
        <v>213.33454156097557</v>
      </c>
    </row>
    <row r="67" spans="1:7">
      <c r="A67" s="181" t="s">
        <v>77</v>
      </c>
      <c r="B67" s="186">
        <v>54.56</v>
      </c>
      <c r="C67" s="273">
        <v>166.15708204255321</v>
      </c>
      <c r="D67" s="186"/>
      <c r="E67" s="181" t="s">
        <v>71</v>
      </c>
      <c r="F67" s="186">
        <v>89.02</v>
      </c>
      <c r="G67" s="273">
        <v>213.43044380487802</v>
      </c>
    </row>
    <row r="68" spans="1:7">
      <c r="A68" s="181" t="s">
        <v>81</v>
      </c>
      <c r="B68" s="186">
        <v>57.31</v>
      </c>
      <c r="C68" s="273">
        <v>174.53193496808512</v>
      </c>
      <c r="D68" s="186"/>
      <c r="E68" s="181" t="s">
        <v>82</v>
      </c>
      <c r="F68" s="186">
        <v>90.589999999999989</v>
      </c>
      <c r="G68" s="273">
        <v>217.19460687804877</v>
      </c>
    </row>
    <row r="69" spans="1:7">
      <c r="A69" s="181" t="s">
        <v>79</v>
      </c>
      <c r="B69" s="186">
        <v>60.8</v>
      </c>
      <c r="C69" s="273">
        <v>185.16038468085108</v>
      </c>
      <c r="D69" s="186"/>
      <c r="E69" s="181" t="s">
        <v>83</v>
      </c>
      <c r="F69" s="186">
        <v>95.19</v>
      </c>
      <c r="G69" s="273">
        <v>228.22336492682928</v>
      </c>
    </row>
    <row r="70" spans="1:7">
      <c r="A70" s="181" t="s">
        <v>80</v>
      </c>
      <c r="B70" s="186">
        <v>65.199999999999989</v>
      </c>
      <c r="C70" s="273">
        <v>198.56014936170212</v>
      </c>
      <c r="D70" s="186"/>
      <c r="E70" s="181" t="s">
        <v>88</v>
      </c>
      <c r="F70" s="186">
        <v>99.16</v>
      </c>
      <c r="G70" s="273">
        <v>237.74166263414634</v>
      </c>
    </row>
    <row r="71" spans="1:7" ht="17.25" customHeight="1">
      <c r="A71" s="181" t="s">
        <v>82</v>
      </c>
      <c r="B71" s="186">
        <v>68.19</v>
      </c>
      <c r="C71" s="273">
        <v>207.66589854255321</v>
      </c>
      <c r="D71" s="186"/>
      <c r="E71" s="181" t="s">
        <v>80</v>
      </c>
      <c r="F71" s="186">
        <v>100.19999999999999</v>
      </c>
      <c r="G71" s="273">
        <v>240.23512097560973</v>
      </c>
    </row>
    <row r="72" spans="1:7" ht="17.25" customHeight="1">
      <c r="A72" s="181" t="s">
        <v>86</v>
      </c>
      <c r="B72" s="186">
        <v>69.740000000000009</v>
      </c>
      <c r="C72" s="273">
        <v>212.38627019148942</v>
      </c>
      <c r="D72" s="186"/>
      <c r="E72" s="181" t="s">
        <v>68</v>
      </c>
      <c r="F72" s="186">
        <v>103.39</v>
      </c>
      <c r="G72" s="273">
        <v>247.88332492682926</v>
      </c>
    </row>
    <row r="73" spans="1:7" ht="17.25" customHeight="1">
      <c r="A73" s="181" t="s">
        <v>83</v>
      </c>
      <c r="B73" s="186">
        <v>72.2</v>
      </c>
      <c r="C73" s="273">
        <v>219.87795680851065</v>
      </c>
      <c r="D73" s="186"/>
      <c r="E73" s="181" t="s">
        <v>89</v>
      </c>
      <c r="F73" s="186">
        <v>108.88</v>
      </c>
      <c r="G73" s="272">
        <v>261.04590790243901</v>
      </c>
    </row>
    <row r="74" spans="1:7" ht="17.25" customHeight="1">
      <c r="A74" s="181" t="s">
        <v>88</v>
      </c>
      <c r="B74" s="186">
        <v>72.39</v>
      </c>
      <c r="C74" s="273">
        <v>220.45658301063833</v>
      </c>
      <c r="D74" s="186"/>
      <c r="E74" s="181" t="s">
        <v>72</v>
      </c>
      <c r="F74" s="186">
        <v>112.26</v>
      </c>
      <c r="G74" s="272">
        <v>269.14964751219514</v>
      </c>
    </row>
    <row r="75" spans="1:7" ht="17.25" customHeight="1">
      <c r="A75" s="181" t="s">
        <v>84</v>
      </c>
      <c r="B75" s="186">
        <v>75.400000000000006</v>
      </c>
      <c r="C75" s="273">
        <v>229.62324021276598</v>
      </c>
      <c r="D75" s="186"/>
      <c r="E75" s="181" t="s">
        <v>85</v>
      </c>
      <c r="F75" s="186">
        <v>120.63000000000001</v>
      </c>
      <c r="G75" s="272">
        <v>289.21719204878048</v>
      </c>
    </row>
    <row r="76" spans="1:7" ht="17.25" customHeight="1">
      <c r="A76" s="181" t="s">
        <v>107</v>
      </c>
      <c r="B76" s="186">
        <v>78.510000000000005</v>
      </c>
      <c r="C76" s="272">
        <v>239.09443752127663</v>
      </c>
      <c r="D76" s="186"/>
      <c r="E76" s="181" t="s">
        <v>108</v>
      </c>
      <c r="F76" s="186">
        <v>129.07999999999998</v>
      </c>
      <c r="G76" s="272">
        <v>309.47654107317067</v>
      </c>
    </row>
    <row r="77" spans="1:7" s="283" customFormat="1">
      <c r="A77" s="181" t="s">
        <v>89</v>
      </c>
      <c r="B77" s="186">
        <v>79.59</v>
      </c>
      <c r="C77" s="272">
        <v>242.38347067021283</v>
      </c>
      <c r="D77" s="186"/>
      <c r="E77" s="181" t="s">
        <v>109</v>
      </c>
      <c r="F77" s="186">
        <v>171.74</v>
      </c>
      <c r="G77" s="272">
        <v>411.75628419512191</v>
      </c>
    </row>
    <row r="78" spans="1:7" s="283" customFormat="1">
      <c r="A78" s="181" t="s">
        <v>85</v>
      </c>
      <c r="B78" s="186">
        <v>85.289999999999992</v>
      </c>
      <c r="C78" s="272">
        <v>259.74225673404254</v>
      </c>
      <c r="D78" s="186"/>
      <c r="E78" s="259" t="s">
        <v>107</v>
      </c>
      <c r="F78" s="262">
        <v>273.85000000000002</v>
      </c>
      <c r="G78" s="284">
        <v>656.57073731707328</v>
      </c>
    </row>
    <row r="79" spans="1:7">
      <c r="A79" s="181" t="s">
        <v>108</v>
      </c>
      <c r="B79" s="186">
        <v>124.27</v>
      </c>
      <c r="C79" s="272">
        <v>378.45199020212766</v>
      </c>
    </row>
    <row r="80" spans="1:7">
      <c r="A80" s="259" t="s">
        <v>109</v>
      </c>
      <c r="B80" s="262">
        <v>140.75</v>
      </c>
      <c r="C80" s="284">
        <v>428.6401997340426</v>
      </c>
    </row>
    <row r="81" spans="1:94" s="286" customFormat="1" ht="12.75">
      <c r="A81" s="285"/>
      <c r="B81" s="133"/>
      <c r="C81" s="133"/>
      <c r="D81" s="133"/>
      <c r="E81" s="133"/>
      <c r="F81" s="133"/>
      <c r="G81" s="133"/>
      <c r="H81" s="133"/>
      <c r="I81" s="133"/>
      <c r="J81" s="133"/>
      <c r="K81" s="133"/>
      <c r="L81" s="133"/>
      <c r="M81" s="133"/>
      <c r="N81" s="133"/>
      <c r="O81" s="133"/>
      <c r="CO81" s="287"/>
      <c r="CP81" s="288"/>
    </row>
    <row r="82" spans="1:94" s="3" customFormat="1" ht="12.75">
      <c r="A82" s="285"/>
    </row>
    <row r="83" spans="1:94" s="3" customFormat="1" ht="12.75">
      <c r="A83" s="289"/>
    </row>
  </sheetData>
  <pageMargins left="0.75" right="0.75" top="1" bottom="1" header="0.5" footer="0.5"/>
  <pageSetup paperSize="9" scale="5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Table C-D</vt:lpstr>
      <vt:lpstr>Table E-F</vt:lpstr>
      <vt:lpstr>Table G</vt:lpstr>
      <vt:lpstr>Table G2</vt:lpstr>
      <vt:lpstr>Table H</vt:lpstr>
      <vt:lpstr>'Table C-D'!Print_Area</vt:lpstr>
      <vt:lpstr>'Table E-F'!Print_Area</vt:lpstr>
      <vt:lpstr>'Table G'!Print_Area</vt:lpstr>
      <vt:lpstr>'Table G2'!Print_Area</vt:lpstr>
      <vt:lpstr>'Table H'!Print_Area</vt:lpstr>
    </vt:vector>
  </TitlesOfParts>
  <Company>Scottish Government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u016789</dc:creator>
  <cp:lastModifiedBy>u016789</cp:lastModifiedBy>
  <dcterms:created xsi:type="dcterms:W3CDTF">2017-10-10T13:01:43Z</dcterms:created>
  <dcterms:modified xsi:type="dcterms:W3CDTF">2017-10-10T13:23:52Z</dcterms:modified>
</cp:coreProperties>
</file>