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5_Home\U016789\RRCS2017\datasets\"/>
    </mc:Choice>
  </mc:AlternateContent>
  <bookViews>
    <workbookView xWindow="0" yWindow="0" windowWidth="28800" windowHeight="13065"/>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 r:id="rId9"/>
  </externalReferences>
  <definedNames>
    <definedName name="\D">#REF!</definedName>
    <definedName name="\E">#REF!</definedName>
    <definedName name="\F">#REF!</definedName>
    <definedName name="\G">#REF!</definedName>
    <definedName name="_new2">#REF!</definedName>
    <definedName name="_Order1" hidden="1">255</definedName>
    <definedName name="KEYA">'[2]Table A'!$AB$26</definedName>
    <definedName name="MACROS">[3]Table!$M$1:$IG$8163</definedName>
    <definedName name="_xlnm.Print_Area" localSheetId="0">'Table C-D'!$A$1:$L$78</definedName>
    <definedName name="_xlnm.Print_Area" localSheetId="1">'Table E-F'!$A$1:$L$56</definedName>
    <definedName name="_xlnm.Print_Area" localSheetId="2">'Table G'!$A$1:$M$55</definedName>
    <definedName name="_xlnm.Print_Area" localSheetId="3">'Table G2'!$A$1:$M$45</definedName>
    <definedName name="_xlnm.Print_Area" localSheetId="4">'Table H'!$A$1:$H$80</definedName>
    <definedName name="TIME">[3]Table!$E$1:$IG$8163</definedName>
    <definedName name="Value_Year">'[4]Uprating series'!$B$4</definedName>
    <definedName name="WHOLE">[3]Table!$BZ$371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J23" i="2"/>
  <c r="L23" i="2"/>
  <c r="B38" i="2"/>
  <c r="G38" i="2"/>
  <c r="F39" i="2"/>
  <c r="D40" i="2"/>
  <c r="C41" i="2"/>
  <c r="H41" i="2"/>
  <c r="B42" i="2"/>
  <c r="G42" i="2"/>
  <c r="F43" i="2"/>
  <c r="H48" i="2"/>
  <c r="G49" i="2"/>
  <c r="F50" i="2"/>
  <c r="H52" i="2"/>
  <c r="B60" i="2"/>
  <c r="D48" i="2" s="1"/>
  <c r="L48" i="2" s="1"/>
  <c r="C60" i="2"/>
  <c r="C38" i="2" s="1"/>
  <c r="K38" i="2" s="1"/>
  <c r="F60" i="2"/>
  <c r="F47" i="2" s="1"/>
  <c r="G60" i="2"/>
  <c r="H38" i="2" s="1"/>
  <c r="F17" i="1"/>
  <c r="G17" i="1"/>
  <c r="H17" i="1"/>
  <c r="H22" i="1" s="1"/>
  <c r="B20" i="1"/>
  <c r="C20" i="1"/>
  <c r="D20" i="1"/>
  <c r="F20" i="1"/>
  <c r="G20" i="1"/>
  <c r="H20" i="1"/>
  <c r="B21" i="1"/>
  <c r="C21" i="1"/>
  <c r="D21" i="1"/>
  <c r="F21" i="1"/>
  <c r="G21" i="1"/>
  <c r="H21" i="1"/>
  <c r="B22" i="1"/>
  <c r="C22" i="1"/>
  <c r="D22" i="1"/>
  <c r="F22" i="1"/>
  <c r="G22" i="1"/>
  <c r="F33" i="1"/>
  <c r="G33" i="1"/>
  <c r="G38" i="1" s="1"/>
  <c r="H33" i="1"/>
  <c r="B36" i="1"/>
  <c r="C36" i="1"/>
  <c r="D36" i="1"/>
  <c r="F36" i="1"/>
  <c r="G36" i="1"/>
  <c r="H36" i="1"/>
  <c r="B37" i="1"/>
  <c r="C37" i="1"/>
  <c r="D37" i="1"/>
  <c r="F37" i="1"/>
  <c r="G37" i="1"/>
  <c r="H37" i="1"/>
  <c r="B38" i="1"/>
  <c r="C38" i="1"/>
  <c r="D38" i="1"/>
  <c r="F38" i="1"/>
  <c r="H38" i="1"/>
  <c r="B50" i="1"/>
  <c r="B60" i="1" s="1"/>
  <c r="C50" i="1"/>
  <c r="D50" i="1"/>
  <c r="F50" i="1"/>
  <c r="G50" i="1"/>
  <c r="G60" i="1" s="1"/>
  <c r="H50" i="1"/>
  <c r="L50" i="1"/>
  <c r="B51" i="1"/>
  <c r="J51" i="1" s="1"/>
  <c r="C51" i="1"/>
  <c r="D51" i="1"/>
  <c r="F51" i="1"/>
  <c r="G51" i="1"/>
  <c r="H51" i="1"/>
  <c r="K51" i="1"/>
  <c r="L51" i="1"/>
  <c r="B52" i="1"/>
  <c r="C52" i="1"/>
  <c r="D52" i="1"/>
  <c r="L52" i="1" s="1"/>
  <c r="F52" i="1"/>
  <c r="G52" i="1"/>
  <c r="H52" i="1"/>
  <c r="J52" i="1"/>
  <c r="K52" i="1"/>
  <c r="B53" i="1"/>
  <c r="C53" i="1"/>
  <c r="K53" i="1" s="1"/>
  <c r="D53" i="1"/>
  <c r="L53" i="1" s="1"/>
  <c r="F53" i="1"/>
  <c r="G53" i="1"/>
  <c r="H53" i="1"/>
  <c r="J53" i="1"/>
  <c r="B54" i="1"/>
  <c r="J54" i="1" s="1"/>
  <c r="C54" i="1"/>
  <c r="K54" i="1" s="1"/>
  <c r="D54" i="1"/>
  <c r="F54" i="1"/>
  <c r="G54" i="1"/>
  <c r="G59" i="1" s="1"/>
  <c r="H54" i="1"/>
  <c r="L54" i="1"/>
  <c r="B55" i="1"/>
  <c r="J55" i="1" s="1"/>
  <c r="C55" i="1"/>
  <c r="D55" i="1"/>
  <c r="F55" i="1"/>
  <c r="F59" i="1" s="1"/>
  <c r="G55" i="1"/>
  <c r="H55" i="1"/>
  <c r="K55" i="1"/>
  <c r="L55" i="1"/>
  <c r="D56" i="1"/>
  <c r="D61" i="1" s="1"/>
  <c r="C59" i="1"/>
  <c r="D59" i="1"/>
  <c r="H59" i="1"/>
  <c r="C60" i="1"/>
  <c r="D60" i="1"/>
  <c r="F60" i="1"/>
  <c r="H60" i="1"/>
  <c r="B66" i="1"/>
  <c r="J66" i="1" s="1"/>
  <c r="C66" i="1"/>
  <c r="D66" i="1"/>
  <c r="F66" i="1"/>
  <c r="F76" i="1" s="1"/>
  <c r="G66" i="1"/>
  <c r="H66" i="1"/>
  <c r="K66" i="1"/>
  <c r="L66" i="1"/>
  <c r="B67" i="1"/>
  <c r="C67" i="1"/>
  <c r="D67" i="1"/>
  <c r="L67" i="1" s="1"/>
  <c r="F67" i="1"/>
  <c r="G67" i="1"/>
  <c r="H67" i="1"/>
  <c r="J67" i="1"/>
  <c r="K67" i="1"/>
  <c r="B68" i="1"/>
  <c r="C68" i="1"/>
  <c r="K68" i="1" s="1"/>
  <c r="D68" i="1"/>
  <c r="L68" i="1" s="1"/>
  <c r="F68" i="1"/>
  <c r="G68" i="1"/>
  <c r="H68" i="1"/>
  <c r="J68" i="1"/>
  <c r="B69" i="1"/>
  <c r="J69" i="1" s="1"/>
  <c r="C69" i="1"/>
  <c r="K69" i="1" s="1"/>
  <c r="D69" i="1"/>
  <c r="F69" i="1"/>
  <c r="G69" i="1"/>
  <c r="H69" i="1"/>
  <c r="L69" i="1"/>
  <c r="B70" i="1"/>
  <c r="J70" i="1" s="1"/>
  <c r="C70" i="1"/>
  <c r="D70" i="1"/>
  <c r="F70" i="1"/>
  <c r="G70" i="1"/>
  <c r="H70" i="1"/>
  <c r="K70" i="1"/>
  <c r="L70" i="1"/>
  <c r="B71" i="1"/>
  <c r="C71" i="1"/>
  <c r="D71" i="1"/>
  <c r="L71" i="1" s="1"/>
  <c r="F71" i="1"/>
  <c r="F75" i="1" s="1"/>
  <c r="G71" i="1"/>
  <c r="H71" i="1"/>
  <c r="J71" i="1"/>
  <c r="K71" i="1"/>
  <c r="C72" i="1"/>
  <c r="C77" i="1" s="1"/>
  <c r="B75" i="1"/>
  <c r="C75" i="1"/>
  <c r="G75" i="1"/>
  <c r="H75" i="1"/>
  <c r="B76" i="1"/>
  <c r="C76" i="1"/>
  <c r="D76" i="1"/>
  <c r="G76" i="1"/>
  <c r="H76" i="1"/>
  <c r="C106" i="1"/>
  <c r="D72" i="1" s="1"/>
  <c r="D106" i="1"/>
  <c r="B56" i="1" s="1"/>
  <c r="G106" i="1"/>
  <c r="F72" i="1" s="1"/>
  <c r="F77" i="1" s="1"/>
  <c r="H106" i="1"/>
  <c r="F56" i="1" s="1"/>
  <c r="F61" i="1" s="1"/>
  <c r="C109" i="1"/>
  <c r="D109" i="1"/>
  <c r="G109" i="1"/>
  <c r="H109" i="1"/>
  <c r="C110" i="1"/>
  <c r="D110" i="1"/>
  <c r="G110" i="1"/>
  <c r="H110" i="1"/>
  <c r="C111" i="1"/>
  <c r="D111" i="1"/>
  <c r="G111" i="1"/>
  <c r="H111" i="1"/>
  <c r="B61" i="1" l="1"/>
  <c r="J56" i="1"/>
  <c r="L40" i="2"/>
  <c r="D77" i="1"/>
  <c r="L72" i="1"/>
  <c r="H72" i="1"/>
  <c r="H77" i="1" s="1"/>
  <c r="G72" i="1"/>
  <c r="G77" i="1" s="1"/>
  <c r="B72" i="1"/>
  <c r="B59" i="1"/>
  <c r="H56" i="1"/>
  <c r="H61" i="1" s="1"/>
  <c r="C56" i="1"/>
  <c r="K50" i="1"/>
  <c r="G52" i="2"/>
  <c r="B52" i="2"/>
  <c r="H51" i="2"/>
  <c r="C51" i="2"/>
  <c r="D50" i="2"/>
  <c r="L50" i="2" s="1"/>
  <c r="F49" i="2"/>
  <c r="G48" i="2"/>
  <c r="B48" i="2"/>
  <c r="H47" i="2"/>
  <c r="C47" i="2"/>
  <c r="D43" i="2"/>
  <c r="F42" i="2"/>
  <c r="J42" i="2" s="1"/>
  <c r="G41" i="2"/>
  <c r="K41" i="2" s="1"/>
  <c r="B41" i="2"/>
  <c r="H40" i="2"/>
  <c r="C40" i="2"/>
  <c r="D39" i="2"/>
  <c r="L39" i="2" s="1"/>
  <c r="F38" i="2"/>
  <c r="J38" i="2" s="1"/>
  <c r="C52" i="2"/>
  <c r="D51" i="2"/>
  <c r="L51" i="2" s="1"/>
  <c r="C48" i="2"/>
  <c r="K48" i="2" s="1"/>
  <c r="D47" i="2"/>
  <c r="D75" i="1"/>
  <c r="K72" i="1"/>
  <c r="L56" i="1"/>
  <c r="G56" i="1"/>
  <c r="G61" i="1" s="1"/>
  <c r="J50" i="1"/>
  <c r="F52" i="2"/>
  <c r="G51" i="2"/>
  <c r="B51" i="2"/>
  <c r="H50" i="2"/>
  <c r="C50" i="2"/>
  <c r="D49" i="2"/>
  <c r="F48" i="2"/>
  <c r="G47" i="2"/>
  <c r="B47" i="2"/>
  <c r="J47" i="2" s="1"/>
  <c r="H43" i="2"/>
  <c r="C43" i="2"/>
  <c r="D42" i="2"/>
  <c r="F41" i="2"/>
  <c r="G40" i="2"/>
  <c r="B40" i="2"/>
  <c r="H39" i="2"/>
  <c r="C39" i="2"/>
  <c r="D38" i="2"/>
  <c r="L38" i="2" s="1"/>
  <c r="J60" i="2"/>
  <c r="B49" i="2"/>
  <c r="J49" i="2" s="1"/>
  <c r="K60" i="2"/>
  <c r="D52" i="2"/>
  <c r="L52" i="2" s="1"/>
  <c r="F51" i="2"/>
  <c r="G50" i="2"/>
  <c r="B50" i="2"/>
  <c r="J50" i="2" s="1"/>
  <c r="H49" i="2"/>
  <c r="C49" i="2"/>
  <c r="K49" i="2" s="1"/>
  <c r="G43" i="2"/>
  <c r="B43" i="2"/>
  <c r="J43" i="2" s="1"/>
  <c r="H42" i="2"/>
  <c r="C42" i="2"/>
  <c r="K42" i="2" s="1"/>
  <c r="D41" i="2"/>
  <c r="L41" i="2" s="1"/>
  <c r="F40" i="2"/>
  <c r="G39" i="2"/>
  <c r="B39" i="2"/>
  <c r="J39" i="2" s="1"/>
  <c r="K39" i="2" l="1"/>
  <c r="K50" i="2"/>
  <c r="K40" i="2"/>
  <c r="J48" i="2"/>
  <c r="K51" i="2"/>
  <c r="J72" i="1"/>
  <c r="B77" i="1"/>
  <c r="L49" i="2"/>
  <c r="L42" i="2"/>
  <c r="K52" i="2"/>
  <c r="L43" i="2"/>
  <c r="K56" i="1"/>
  <c r="C61" i="1"/>
  <c r="J40" i="2"/>
  <c r="K43" i="2"/>
  <c r="J51" i="2"/>
  <c r="L47" i="2"/>
  <c r="J41" i="2"/>
  <c r="K47" i="2"/>
  <c r="J52" i="2"/>
</calcChain>
</file>

<file path=xl/sharedStrings.xml><?xml version="1.0" encoding="utf-8"?>
<sst xmlns="http://schemas.openxmlformats.org/spreadsheetml/2006/main" count="485" uniqueCount="119">
  <si>
    <t>2013-17 ave. on 04-08 ave</t>
  </si>
  <si>
    <t>2017 on 2004-08 ave.</t>
  </si>
  <si>
    <t>2017 on 2016</t>
  </si>
  <si>
    <t>Per cent changes:</t>
  </si>
  <si>
    <t>2013-2017 ave</t>
  </si>
  <si>
    <t>2004-08 average</t>
  </si>
  <si>
    <t>Total</t>
  </si>
  <si>
    <t>Child</t>
  </si>
  <si>
    <t xml:space="preserve">         England &amp; Wales</t>
  </si>
  <si>
    <t xml:space="preserve">              Scotland</t>
  </si>
  <si>
    <t>Mid year population estimates</t>
  </si>
  <si>
    <r>
      <t>1</t>
    </r>
    <r>
      <rPr>
        <sz val="10"/>
        <rFont val="Arial"/>
        <family val="2"/>
      </rPr>
      <t xml:space="preserve"> Child 0-15 years</t>
    </r>
  </si>
  <si>
    <t>(b)  Per cent changes:</t>
  </si>
  <si>
    <t>2004-08 ave</t>
  </si>
  <si>
    <t>(a)  Rates per 1,000 population</t>
  </si>
  <si>
    <t>percentages</t>
  </si>
  <si>
    <r>
      <t>2. Reported child casualties</t>
    </r>
    <r>
      <rPr>
        <b/>
        <vertAlign val="superscript"/>
        <sz val="16"/>
        <rFont val="Arial"/>
        <family val="2"/>
      </rPr>
      <t>1</t>
    </r>
  </si>
  <si>
    <t>1.  All Ages</t>
  </si>
  <si>
    <t>severities</t>
  </si>
  <si>
    <t>Serious</t>
  </si>
  <si>
    <t>Killed</t>
  </si>
  <si>
    <t>All</t>
  </si>
  <si>
    <t>Scotland % of England &amp; Wales</t>
  </si>
  <si>
    <t>England &amp; Wales</t>
  </si>
  <si>
    <t>Scotland</t>
  </si>
  <si>
    <t>Rates per 1,000 population  :  All ages and child casualties</t>
  </si>
  <si>
    <r>
      <t xml:space="preserve">Table D: </t>
    </r>
    <r>
      <rPr>
        <sz val="16"/>
        <rFont val="Arial"/>
        <family val="2"/>
      </rPr>
      <t>Reported casualties in Scotland, England &amp; Wales by severity</t>
    </r>
  </si>
  <si>
    <t>(a)  Numbers</t>
  </si>
  <si>
    <t xml:space="preserve">           England &amp; Wales</t>
  </si>
  <si>
    <t>Number of casualties  :  All ages and child casualties</t>
  </si>
  <si>
    <r>
      <t xml:space="preserve">Table C: </t>
    </r>
    <r>
      <rPr>
        <sz val="16"/>
        <rFont val="Arial"/>
        <family val="2"/>
      </rPr>
      <t>Reported casualties in Scotland, England &amp; Wales by severity</t>
    </r>
  </si>
  <si>
    <t>formulae</t>
  </si>
  <si>
    <t>NB:change</t>
  </si>
  <si>
    <t>GB</t>
  </si>
  <si>
    <t>population estimates 2017</t>
  </si>
  <si>
    <t>Other</t>
  </si>
  <si>
    <t>Bus/coach</t>
  </si>
  <si>
    <t>Car</t>
  </si>
  <si>
    <t>Pedal cycle</t>
  </si>
  <si>
    <t>Pedestrian</t>
  </si>
  <si>
    <r>
      <t>2. Child casualties</t>
    </r>
    <r>
      <rPr>
        <b/>
        <vertAlign val="superscript"/>
        <sz val="16"/>
        <rFont val="Arial"/>
        <family val="2"/>
      </rPr>
      <t>1</t>
    </r>
  </si>
  <si>
    <t>1. All ages</t>
  </si>
  <si>
    <t>Rate per 1,000 population :  All ages and child casualties</t>
  </si>
  <si>
    <r>
      <t xml:space="preserve">Table F: </t>
    </r>
    <r>
      <rPr>
        <sz val="16"/>
        <rFont val="Arial"/>
        <family val="2"/>
      </rPr>
      <t>Reported casualties in Scotland, England &amp; Wales by mode of transport and severity, 2017</t>
    </r>
  </si>
  <si>
    <r>
      <t xml:space="preserve">Table E: </t>
    </r>
    <r>
      <rPr>
        <sz val="16"/>
        <rFont val="Arial"/>
        <family val="2"/>
      </rPr>
      <t>Reported casualties in Scotland, England &amp; Wales by mode of transport and severity, 2017</t>
    </r>
  </si>
  <si>
    <t xml:space="preserve">2 Source: International Road Traffic and Accident Database (OECD), ETSC, EUROSTAT and CARE (EU road accidents database).   </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</si>
  <si>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</si>
  <si>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United States of America</t>
  </si>
  <si>
    <t>..</t>
  </si>
  <si>
    <t>Canada</t>
  </si>
  <si>
    <t>Bulgaria</t>
  </si>
  <si>
    <t>Romania</t>
  </si>
  <si>
    <t>Serbia</t>
  </si>
  <si>
    <t>Republic of Korea</t>
  </si>
  <si>
    <t>Latvia</t>
  </si>
  <si>
    <t>Poland</t>
  </si>
  <si>
    <t>Croatia</t>
  </si>
  <si>
    <t>Greece</t>
  </si>
  <si>
    <t>New Zealand</t>
  </si>
  <si>
    <t>Lithuania</t>
  </si>
  <si>
    <t>Slovenia</t>
  </si>
  <si>
    <t>Hungary</t>
  </si>
  <si>
    <t>Czech Republic</t>
  </si>
  <si>
    <t>Cyprus</t>
  </si>
  <si>
    <t>Portugal</t>
  </si>
  <si>
    <t>Belgium</t>
  </si>
  <si>
    <t>Italy</t>
  </si>
  <si>
    <t>Luxembourg</t>
  </si>
  <si>
    <t>Iceland</t>
  </si>
  <si>
    <t>France</t>
  </si>
  <si>
    <t>Slovakia</t>
  </si>
  <si>
    <t>Estonia</t>
  </si>
  <si>
    <t>Australia</t>
  </si>
  <si>
    <t>Austria</t>
  </si>
  <si>
    <t>Malta</t>
  </si>
  <si>
    <t>Spain</t>
  </si>
  <si>
    <t>Finland</t>
  </si>
  <si>
    <t>Irish Republic</t>
  </si>
  <si>
    <t>Germany</t>
  </si>
  <si>
    <t>Israel</t>
  </si>
  <si>
    <t>Netherlands</t>
  </si>
  <si>
    <t>Japan</t>
  </si>
  <si>
    <t>Denmark</t>
  </si>
  <si>
    <t>Northern Ireland</t>
  </si>
  <si>
    <t>Wales</t>
  </si>
  <si>
    <t>United Kingdom</t>
  </si>
  <si>
    <t>Great Britain</t>
  </si>
  <si>
    <t>England</t>
  </si>
  <si>
    <t>Sweden</t>
  </si>
  <si>
    <t>Switzerland</t>
  </si>
  <si>
    <t>Norway</t>
  </si>
  <si>
    <t>Index</t>
  </si>
  <si>
    <t>Rate</t>
  </si>
  <si>
    <r>
      <t>Numbers           killed</t>
    </r>
    <r>
      <rPr>
        <vertAlign val="superscript"/>
        <sz val="12"/>
        <rFont val="Arial"/>
        <family val="2"/>
      </rPr>
      <t xml:space="preserve"> </t>
    </r>
  </si>
  <si>
    <t>Per million population</t>
  </si>
  <si>
    <t>(a) All road users 2016</t>
  </si>
  <si>
    <t>(a) All road users 2017 (Provisional)</t>
  </si>
  <si>
    <r>
      <t xml:space="preserve">ranked by respective rates: International Comparisons </t>
    </r>
    <r>
      <rPr>
        <vertAlign val="superscript"/>
        <sz val="16"/>
        <rFont val="Arial"/>
        <family val="2"/>
      </rPr>
      <t>1,2</t>
    </r>
  </si>
  <si>
    <r>
      <t xml:space="preserve">Table G: </t>
    </r>
    <r>
      <rPr>
        <sz val="16"/>
        <rFont val="Arial"/>
        <family val="2"/>
      </rPr>
      <t>Fatality rates per capita, for (a) All road users 2016 and 2017 provisional;</t>
    </r>
  </si>
  <si>
    <t>United States</t>
  </si>
  <si>
    <t>Ireland</t>
  </si>
  <si>
    <t xml:space="preserve">Great Britain </t>
  </si>
  <si>
    <r>
      <t>Numbers killed</t>
    </r>
    <r>
      <rPr>
        <vertAlign val="superscript"/>
        <sz val="12"/>
        <rFont val="Arial"/>
        <family val="2"/>
      </rPr>
      <t xml:space="preserve"> </t>
    </r>
  </si>
  <si>
    <t>population</t>
  </si>
  <si>
    <t xml:space="preserve">     population</t>
  </si>
  <si>
    <t>Per million</t>
  </si>
  <si>
    <t xml:space="preserve">(d) Car users </t>
  </si>
  <si>
    <t>(c) Pedestrians</t>
  </si>
  <si>
    <r>
      <t xml:space="preserve">Table G: </t>
    </r>
    <r>
      <rPr>
        <sz val="16"/>
        <rFont val="Arial"/>
        <family val="2"/>
      </rPr>
      <t>Fatality rates per capita, for (c) Pedestrians and (d) Car users - 2016;</t>
    </r>
  </si>
  <si>
    <t>Korea</t>
  </si>
  <si>
    <t>Chile</t>
  </si>
  <si>
    <t>(d) 65+ years</t>
  </si>
  <si>
    <t>(c) 25-64 years</t>
  </si>
  <si>
    <t>pop</t>
  </si>
  <si>
    <t>(b) 15-24 years</t>
  </si>
  <si>
    <t>(a) 0-14 years</t>
  </si>
  <si>
    <t xml:space="preserve">Per million </t>
  </si>
  <si>
    <t xml:space="preserve"> </t>
  </si>
  <si>
    <r>
      <t>Table H: Road accident f</t>
    </r>
    <r>
      <rPr>
        <sz val="15"/>
        <rFont val="Arial"/>
        <family val="2"/>
      </rPr>
      <t>atality rates per capita, by age group, ranked by respective rates - 2016;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</si>
</sst>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3" formatCode="_-* #,##0.00_-;\-* #,##0.00_-;_-* &quot;-&quot;??_-;_-@_-"/>
    <numFmt numFmtId="164" formatCode="0.0"/>
    <numFmt numFmtId="165" formatCode="#,##0_);\(#,##0\)"/>
    <numFmt numFmtId="166" formatCode="#,##0_ ;\-#,##0\ "/>
    <numFmt numFmtId="167" formatCode="#,###.00"/>
    <numFmt numFmtId="168" formatCode="_-* #,##0_-;\-* #,##0_-;_-* &quot;-&quot;??_-;_-@_-"/>
    <numFmt numFmtId="169" formatCode="General_)"/>
    <numFmt numFmtId="170" formatCode="0_)"/>
    <numFmt numFmtId="171" formatCode="0.0_)"/>
  </numFmts>
  <fonts count="35">
    <font>
      <sz val="10"/>
      <name val="Arial"/>
    </font>
    <font>
      <sz val="10"/>
      <name val="Arial"/>
      <family val="2"/>
    </font>
    <font>
      <sz val="12"/>
      <name val="Arial"/>
      <family val="2"/>
    </font>
    <font>
      <sz val="12"/>
      <color indexed="12"/>
      <name val="Arial"/>
      <family val="2"/>
    </font>
    <font>
      <sz val="10"/>
      <color indexed="12"/>
      <name val="Arial"/>
      <family val="2"/>
    </font>
    <font>
      <sz val="8"/>
      <name val="Arial"/>
      <family val="2"/>
    </font>
    <font>
      <b/>
      <sz val="12"/>
      <name val="Arial"/>
      <family val="2"/>
    </font>
    <font>
      <vertAlign val="superscript"/>
      <sz val="10"/>
      <name val="Arial"/>
      <family val="2"/>
    </font>
    <font>
      <b/>
      <sz val="10"/>
      <name val="Arial"/>
      <family val="2"/>
    </font>
    <font>
      <b/>
      <sz val="12"/>
      <color indexed="12"/>
      <name val="Arial"/>
      <family val="2"/>
    </font>
    <font>
      <sz val="12"/>
      <color indexed="10"/>
      <name val="Arial"/>
      <family val="2"/>
    </font>
    <font>
      <i/>
      <sz val="9"/>
      <name val="Arial"/>
      <family val="2"/>
    </font>
    <font>
      <b/>
      <sz val="16"/>
      <name val="Arial"/>
      <family val="2"/>
    </font>
    <font>
      <b/>
      <vertAlign val="superscript"/>
      <sz val="16"/>
      <name val="Arial"/>
      <family val="2"/>
    </font>
    <font>
      <b/>
      <sz val="11"/>
      <name val="Arial"/>
      <family val="2"/>
    </font>
    <font>
      <sz val="16"/>
      <name val="Arial"/>
      <family val="2"/>
    </font>
    <font>
      <sz val="11"/>
      <name val="Arial"/>
      <family val="2"/>
    </font>
    <font>
      <b/>
      <i/>
      <sz val="10"/>
      <name val="Arial"/>
      <family val="2"/>
    </font>
    <font>
      <sz val="10"/>
      <color indexed="10"/>
      <name val="Arial"/>
      <family val="2"/>
    </font>
    <font>
      <sz val="10"/>
      <color rgb="FFFF0000"/>
      <name val="Arial"/>
      <family val="2"/>
    </font>
    <font>
      <sz val="14"/>
      <name val="Arial"/>
      <family val="2"/>
    </font>
    <font>
      <b/>
      <sz val="14"/>
      <name val="Arial"/>
      <family val="2"/>
    </font>
    <font>
      <sz val="12"/>
      <name val="Arial MT"/>
    </font>
    <font>
      <vertAlign val="superscript"/>
      <sz val="12"/>
      <name val="Arial"/>
      <family val="2"/>
    </font>
    <font>
      <i/>
      <sz val="12"/>
      <name val="Arial"/>
      <family val="2"/>
    </font>
    <font>
      <sz val="7"/>
      <name val="Arial"/>
      <family val="2"/>
    </font>
    <font>
      <sz val="10"/>
      <color indexed="8"/>
      <name val="Arial"/>
      <family val="2"/>
    </font>
    <font>
      <vertAlign val="superscript"/>
      <sz val="14"/>
      <name val="Arial"/>
      <family val="2"/>
    </font>
    <font>
      <b/>
      <sz val="10"/>
      <color indexed="8"/>
      <name val="Arial"/>
      <family val="2"/>
    </font>
    <font>
      <b/>
      <vertAlign val="superscript"/>
      <sz val="12"/>
      <name val="Arial"/>
      <family val="2"/>
    </font>
    <font>
      <b/>
      <vertAlign val="superscript"/>
      <sz val="14"/>
      <name val="Arial"/>
      <family val="2"/>
    </font>
    <font>
      <vertAlign val="superscript"/>
      <sz val="16"/>
      <name val="Arial"/>
      <family val="2"/>
    </font>
    <font>
      <sz val="9"/>
      <name val="Arial"/>
      <family val="2"/>
    </font>
    <font>
      <b/>
      <sz val="15"/>
      <name val="Arial"/>
      <family val="2"/>
    </font>
    <font>
      <sz val="15"/>
      <name val="Arial"/>
      <family val="2"/>
    </font>
  </fonts>
  <fills count="2">
    <fill>
      <patternFill patternType="none"/>
    </fill>
    <fill>
      <patternFill patternType="gray125"/>
    </fill>
  </fills>
  <borders count="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8"/>
      </bottom>
      <diagonal/>
    </border>
    <border>
      <left/>
      <right/>
      <top style="medium">
        <color indexed="64"/>
      </top>
      <bottom/>
      <diagonal/>
    </border>
    <border>
      <left/>
      <right/>
      <top style="medium">
        <color indexed="8"/>
      </top>
      <bottom/>
      <diagonal/>
    </border>
    <border>
      <left/>
      <right/>
      <top/>
      <bottom style="thick">
        <color indexed="64"/>
      </bottom>
      <diagonal/>
    </border>
  </borders>
  <cellStyleXfs count="6">
    <xf numFmtId="0" fontId="0" fillId="0" borderId="0">
      <alignment vertical="top"/>
    </xf>
    <xf numFmtId="43" fontId="1" fillId="0" borderId="0" applyFont="0" applyFill="0" applyBorder="0" applyAlignment="0" applyProtection="0"/>
    <xf numFmtId="0" fontId="1" fillId="0" borderId="0"/>
    <xf numFmtId="0" fontId="5" fillId="0" borderId="0"/>
    <xf numFmtId="169" fontId="22" fillId="0" borderId="0"/>
    <xf numFmtId="3" fontId="5" fillId="0" borderId="0"/>
  </cellStyleXfs>
  <cellXfs count="289">
    <xf numFmtId="0" fontId="0" fillId="0" borderId="0" xfId="0">
      <alignment vertical="top"/>
    </xf>
    <xf numFmtId="0" fontId="1" fillId="0" borderId="0" xfId="0" applyFont="1" applyAlignment="1"/>
    <xf numFmtId="0" fontId="2" fillId="0" borderId="0" xfId="0" applyFont="1" applyAlignment="1"/>
    <xf numFmtId="0" fontId="2" fillId="0" borderId="0" xfId="0" applyFont="1" applyAlignment="1">
      <alignment horizontal="right"/>
    </xf>
    <xf numFmtId="164" fontId="3" fillId="0" borderId="1" xfId="0" applyNumberFormat="1" applyFont="1" applyBorder="1" applyAlignment="1"/>
    <xf numFmtId="0" fontId="1" fillId="0" borderId="1" xfId="0" applyFont="1" applyBorder="1" applyAlignment="1"/>
    <xf numFmtId="1" fontId="2" fillId="0" borderId="1" xfId="0" applyNumberFormat="1" applyFont="1" applyBorder="1" applyAlignment="1">
      <alignment horizontal="right"/>
    </xf>
    <xf numFmtId="164" fontId="3" fillId="0" borderId="0" xfId="0" applyNumberFormat="1" applyFont="1" applyAlignment="1"/>
    <xf numFmtId="1" fontId="2" fillId="0" borderId="0" xfId="0" applyNumberFormat="1" applyFont="1" applyAlignment="1">
      <alignment horizontal="right"/>
    </xf>
    <xf numFmtId="3" fontId="4" fillId="0" borderId="0" xfId="1" applyNumberFormat="1" applyFont="1"/>
    <xf numFmtId="3" fontId="1" fillId="0" borderId="0" xfId="0" applyNumberFormat="1" applyFont="1" applyAlignment="1"/>
    <xf numFmtId="3" fontId="2" fillId="0" borderId="0" xfId="0" applyNumberFormat="1" applyFont="1" applyAlignment="1"/>
    <xf numFmtId="3" fontId="1" fillId="0" borderId="0" xfId="2" applyNumberFormat="1" applyFont="1"/>
    <xf numFmtId="165" fontId="1" fillId="0" borderId="0" xfId="0" applyNumberFormat="1" applyFont="1" applyProtection="1">
      <alignment vertical="top"/>
    </xf>
    <xf numFmtId="3" fontId="1" fillId="0" borderId="0" xfId="3" applyNumberFormat="1" applyFont="1" applyFill="1"/>
    <xf numFmtId="166" fontId="1" fillId="0" borderId="0" xfId="1" applyNumberFormat="1" applyFont="1" applyBorder="1" applyProtection="1"/>
    <xf numFmtId="165" fontId="1" fillId="0" borderId="0" xfId="0" applyNumberFormat="1" applyFont="1" applyAlignment="1" applyProtection="1"/>
    <xf numFmtId="3" fontId="1" fillId="0" borderId="0" xfId="2" applyNumberFormat="1" applyFont="1" applyBorder="1"/>
    <xf numFmtId="165" fontId="1" fillId="0" borderId="0" xfId="0" applyNumberFormat="1" applyFont="1" applyBorder="1" applyAlignment="1" applyProtection="1"/>
    <xf numFmtId="0" fontId="1" fillId="0" borderId="0" xfId="0" applyFont="1" applyBorder="1" applyAlignment="1"/>
    <xf numFmtId="0" fontId="2" fillId="0" borderId="0" xfId="0" applyFont="1" applyBorder="1" applyAlignment="1"/>
    <xf numFmtId="0" fontId="2" fillId="0" borderId="0" xfId="0" applyFont="1" applyBorder="1" applyAlignment="1">
      <alignment horizontal="right"/>
    </xf>
    <xf numFmtId="41" fontId="1" fillId="0" borderId="0" xfId="1" applyNumberFormat="1" applyFont="1"/>
    <xf numFmtId="3" fontId="1" fillId="0" borderId="0" xfId="1" applyNumberFormat="1" applyFont="1"/>
    <xf numFmtId="0" fontId="2" fillId="0" borderId="0" xfId="0" applyFont="1" applyAlignment="1">
      <alignment horizontal="center"/>
    </xf>
    <xf numFmtId="0" fontId="6" fillId="0" borderId="0" xfId="0" applyFont="1" applyBorder="1" applyAlignment="1"/>
    <xf numFmtId="0" fontId="6" fillId="0" borderId="0" xfId="0" applyFont="1" applyAlignment="1"/>
    <xf numFmtId="0" fontId="7" fillId="0" borderId="0" xfId="0" applyFont="1" applyAlignment="1"/>
    <xf numFmtId="3" fontId="2" fillId="0" borderId="1" xfId="0" applyNumberFormat="1" applyFont="1" applyBorder="1" applyAlignment="1"/>
    <xf numFmtId="1" fontId="2" fillId="0" borderId="0" xfId="0" applyNumberFormat="1" applyFont="1" applyAlignment="1"/>
    <xf numFmtId="0" fontId="6" fillId="0" borderId="0" xfId="0" applyFont="1" applyAlignment="1">
      <alignment horizontal="left"/>
    </xf>
    <xf numFmtId="0" fontId="8" fillId="0" borderId="0" xfId="0" applyFont="1" applyAlignment="1"/>
    <xf numFmtId="1" fontId="3" fillId="0" borderId="0" xfId="1" applyNumberFormat="1" applyFont="1"/>
    <xf numFmtId="0" fontId="9" fillId="0" borderId="0" xfId="0" applyFont="1" applyAlignment="1"/>
    <xf numFmtId="167" fontId="9" fillId="0" borderId="0" xfId="0" applyNumberFormat="1" applyFont="1" applyFill="1" applyAlignment="1"/>
    <xf numFmtId="0" fontId="6" fillId="0" borderId="0" xfId="0" applyFont="1" applyAlignment="1">
      <alignment horizontal="right"/>
    </xf>
    <xf numFmtId="167" fontId="3" fillId="0" borderId="0" xfId="0" applyNumberFormat="1" applyFont="1" applyFill="1" applyAlignment="1"/>
    <xf numFmtId="1" fontId="9" fillId="0" borderId="0" xfId="1" applyNumberFormat="1" applyFont="1"/>
    <xf numFmtId="0" fontId="10" fillId="0" borderId="0" xfId="0" applyFont="1" applyAlignment="1"/>
    <xf numFmtId="1" fontId="11" fillId="0" borderId="0" xfId="0" applyNumberFormat="1" applyFont="1" applyAlignment="1">
      <alignment horizontal="right"/>
    </xf>
    <xf numFmtId="1" fontId="12" fillId="0" borderId="0" xfId="0" applyNumberFormat="1" applyFont="1" applyAlignment="1">
      <alignment horizontal="left"/>
    </xf>
    <xf numFmtId="0" fontId="12" fillId="0" borderId="0" xfId="0" applyFont="1" applyAlignment="1"/>
    <xf numFmtId="1" fontId="2" fillId="0" borderId="1" xfId="0" applyNumberFormat="1" applyFont="1" applyBorder="1" applyAlignment="1"/>
    <xf numFmtId="0" fontId="2" fillId="0" borderId="1" xfId="0" applyFont="1" applyBorder="1" applyAlignment="1"/>
    <xf numFmtId="1" fontId="1" fillId="0" borderId="0" xfId="0" applyNumberFormat="1" applyFont="1" applyAlignment="1"/>
    <xf numFmtId="2" fontId="9" fillId="0" borderId="0" xfId="0" applyNumberFormat="1" applyFont="1" applyFill="1" applyAlignment="1"/>
    <xf numFmtId="0" fontId="11" fillId="0" borderId="0" xfId="0" applyFont="1" applyAlignment="1">
      <alignment horizontal="right"/>
    </xf>
    <xf numFmtId="0" fontId="12" fillId="0" borderId="0" xfId="0" applyFont="1" applyBorder="1" applyAlignment="1"/>
    <xf numFmtId="0" fontId="14" fillId="0" borderId="1" xfId="0" applyFont="1" applyBorder="1" applyAlignment="1">
      <alignment horizontal="right"/>
    </xf>
    <xf numFmtId="0" fontId="2" fillId="0" borderId="1" xfId="0" applyFont="1" applyBorder="1" applyAlignment="1">
      <alignment horizontal="right"/>
    </xf>
    <xf numFmtId="0" fontId="6" fillId="0" borderId="1" xfId="0" applyFont="1" applyBorder="1" applyAlignment="1">
      <alignment horizontal="right"/>
    </xf>
    <xf numFmtId="0" fontId="14" fillId="0" borderId="0" xfId="0" applyFont="1" applyBorder="1" applyAlignment="1">
      <alignment horizontal="center"/>
    </xf>
    <xf numFmtId="0" fontId="14" fillId="0" borderId="0" xfId="0" applyFont="1" applyBorder="1" applyAlignment="1">
      <alignment horizontal="right"/>
    </xf>
    <xf numFmtId="0" fontId="6" fillId="0" borderId="0" xfId="0" applyFont="1" applyBorder="1" applyAlignment="1">
      <alignment horizontal="right"/>
    </xf>
    <xf numFmtId="0" fontId="6" fillId="0" borderId="2" xfId="0" applyFont="1" applyBorder="1" applyAlignment="1">
      <alignment horizontal="right"/>
    </xf>
    <xf numFmtId="0" fontId="6" fillId="0" borderId="2" xfId="0" applyFont="1" applyBorder="1" applyAlignment="1"/>
    <xf numFmtId="0" fontId="1" fillId="0" borderId="2" xfId="0" applyFont="1" applyBorder="1" applyAlignment="1"/>
    <xf numFmtId="0" fontId="6" fillId="0" borderId="2" xfId="0" applyFont="1" applyBorder="1" applyAlignment="1">
      <alignment horizontal="centerContinuous"/>
    </xf>
    <xf numFmtId="0" fontId="6" fillId="0" borderId="3" xfId="0" applyFont="1" applyBorder="1" applyAlignment="1">
      <alignment horizontal="centerContinuous"/>
    </xf>
    <xf numFmtId="0" fontId="15" fillId="0" borderId="0" xfId="0" applyFont="1" applyBorder="1" applyAlignment="1"/>
    <xf numFmtId="0" fontId="15" fillId="0" borderId="1" xfId="0" applyFont="1" applyBorder="1" applyAlignment="1"/>
    <xf numFmtId="0" fontId="12" fillId="0" borderId="1" xfId="0" applyFont="1" applyBorder="1" applyAlignment="1"/>
    <xf numFmtId="168" fontId="8" fillId="0" borderId="0" xfId="0" applyNumberFormat="1" applyFont="1" applyBorder="1" applyAlignment="1"/>
    <xf numFmtId="0" fontId="8" fillId="0" borderId="0" xfId="0" applyFont="1" applyBorder="1" applyAlignment="1"/>
    <xf numFmtId="3" fontId="9" fillId="0" borderId="0" xfId="1" applyNumberFormat="1" applyFont="1" applyFill="1"/>
    <xf numFmtId="3" fontId="9" fillId="0" borderId="0" xfId="1" applyNumberFormat="1" applyFont="1"/>
    <xf numFmtId="3" fontId="6" fillId="0" borderId="0" xfId="1" applyNumberFormat="1" applyFont="1"/>
    <xf numFmtId="3" fontId="2" fillId="0" borderId="0" xfId="0" applyNumberFormat="1" applyFont="1" applyFill="1" applyAlignment="1" applyProtection="1"/>
    <xf numFmtId="3" fontId="2" fillId="0" borderId="0" xfId="0" applyNumberFormat="1" applyFont="1" applyFill="1" applyAlignment="1"/>
    <xf numFmtId="3" fontId="2" fillId="0" borderId="0" xfId="1" applyNumberFormat="1" applyFont="1"/>
    <xf numFmtId="3" fontId="6" fillId="0" borderId="0" xfId="1" applyNumberFormat="1" applyFont="1" applyFill="1"/>
    <xf numFmtId="3" fontId="6" fillId="0" borderId="0" xfId="0" applyNumberFormat="1" applyFont="1" applyAlignment="1"/>
    <xf numFmtId="0" fontId="2" fillId="0" borderId="0" xfId="0" applyFont="1" applyFill="1" applyAlignment="1"/>
    <xf numFmtId="1" fontId="2" fillId="0" borderId="0" xfId="0" applyNumberFormat="1" applyFont="1" applyFill="1" applyAlignment="1"/>
    <xf numFmtId="0" fontId="8" fillId="0" borderId="0" xfId="0" applyFont="1" applyBorder="1" applyAlignment="1">
      <alignment horizontal="center"/>
    </xf>
    <xf numFmtId="1" fontId="2" fillId="0" borderId="0" xfId="0" applyNumberFormat="1" applyFont="1" applyBorder="1" applyAlignment="1"/>
    <xf numFmtId="164" fontId="2" fillId="0" borderId="0" xfId="0" applyNumberFormat="1" applyFont="1" applyBorder="1" applyAlignment="1"/>
    <xf numFmtId="0" fontId="1" fillId="0" borderId="0" xfId="0" applyFont="1" applyFill="1" applyAlignment="1"/>
    <xf numFmtId="164" fontId="6" fillId="0" borderId="0" xfId="0" applyNumberFormat="1" applyFont="1" applyBorder="1" applyAlignment="1"/>
    <xf numFmtId="3" fontId="2" fillId="0" borderId="0" xfId="1" applyNumberFormat="1" applyFont="1" applyFill="1"/>
    <xf numFmtId="3" fontId="8" fillId="0" borderId="0" xfId="0" applyNumberFormat="1" applyFont="1" applyBorder="1" applyAlignment="1"/>
    <xf numFmtId="0" fontId="16" fillId="0" borderId="0" xfId="0" applyFont="1" applyBorder="1" applyAlignment="1"/>
    <xf numFmtId="0" fontId="16" fillId="0" borderId="0" xfId="0" applyFont="1" applyBorder="1" applyAlignment="1">
      <alignment horizontal="right"/>
    </xf>
    <xf numFmtId="164" fontId="17" fillId="0" borderId="0" xfId="0" applyNumberFormat="1" applyFont="1" applyBorder="1" applyAlignment="1"/>
    <xf numFmtId="0" fontId="17" fillId="0" borderId="0" xfId="0" applyFont="1" applyBorder="1" applyAlignment="1"/>
    <xf numFmtId="0" fontId="6" fillId="0" borderId="0" xfId="0" applyFont="1" applyBorder="1" applyAlignment="1">
      <alignment horizontal="center"/>
    </xf>
    <xf numFmtId="0" fontId="6" fillId="0" borderId="3" xfId="0" applyFont="1" applyBorder="1" applyAlignment="1"/>
    <xf numFmtId="0" fontId="6" fillId="0" borderId="3" xfId="0" applyFont="1" applyBorder="1" applyAlignment="1">
      <alignment horizontal="center"/>
    </xf>
    <xf numFmtId="0" fontId="6" fillId="0" borderId="1" xfId="0" applyFont="1" applyBorder="1" applyAlignment="1"/>
    <xf numFmtId="0" fontId="15" fillId="0" borderId="0" xfId="0" applyFont="1" applyAlignment="1"/>
    <xf numFmtId="0" fontId="18" fillId="0" borderId="0" xfId="0" applyFont="1" applyAlignment="1"/>
    <xf numFmtId="3" fontId="1" fillId="0" borderId="0" xfId="0" applyNumberFormat="1" applyFont="1" applyFill="1" applyBorder="1" applyAlignment="1">
      <alignment horizontal="right"/>
    </xf>
    <xf numFmtId="3" fontId="4" fillId="0" borderId="0" xfId="0" applyNumberFormat="1" applyFont="1" applyFill="1" applyAlignment="1"/>
    <xf numFmtId="165" fontId="4" fillId="0" borderId="0" xfId="0" applyNumberFormat="1" applyFont="1" applyFill="1" applyAlignment="1" applyProtection="1"/>
    <xf numFmtId="166" fontId="4" fillId="0" borderId="0" xfId="1" applyNumberFormat="1" applyFont="1" applyFill="1" applyBorder="1" applyProtection="1"/>
    <xf numFmtId="0" fontId="19" fillId="0" borderId="0" xfId="0" applyFont="1" applyAlignment="1"/>
    <xf numFmtId="0" fontId="1" fillId="0" borderId="0" xfId="0" applyFont="1" applyAlignment="1">
      <alignment horizontal="right"/>
    </xf>
    <xf numFmtId="1" fontId="9" fillId="0" borderId="0" xfId="0" applyNumberFormat="1" applyFont="1" applyFill="1" applyAlignment="1"/>
    <xf numFmtId="0" fontId="9" fillId="0" borderId="0" xfId="0" applyFont="1" applyBorder="1" applyAlignment="1"/>
    <xf numFmtId="167" fontId="9" fillId="0" borderId="0" xfId="0" applyNumberFormat="1" applyFont="1" applyAlignment="1"/>
    <xf numFmtId="1" fontId="3" fillId="0" borderId="0" xfId="0" applyNumberFormat="1" applyFont="1" applyFill="1" applyAlignment="1"/>
    <xf numFmtId="1" fontId="3" fillId="0" borderId="0" xfId="0" applyNumberFormat="1" applyFont="1" applyFill="1" applyAlignment="1">
      <alignment horizontal="right"/>
    </xf>
    <xf numFmtId="0" fontId="3" fillId="0" borderId="0" xfId="0" applyFont="1" applyAlignment="1"/>
    <xf numFmtId="167" fontId="3" fillId="0" borderId="0" xfId="0" applyNumberFormat="1" applyFont="1" applyFill="1" applyAlignment="1">
      <alignment horizontal="right"/>
    </xf>
    <xf numFmtId="167" fontId="3" fillId="0" borderId="0" xfId="0" applyNumberFormat="1" applyFont="1" applyAlignment="1"/>
    <xf numFmtId="168" fontId="1" fillId="0" borderId="0" xfId="1" applyNumberFormat="1" applyFont="1"/>
    <xf numFmtId="167" fontId="2" fillId="0" borderId="0" xfId="0" applyNumberFormat="1" applyFont="1" applyAlignment="1"/>
    <xf numFmtId="0" fontId="1" fillId="0" borderId="0" xfId="0" applyFont="1" applyAlignment="1">
      <alignment horizontal="center"/>
    </xf>
    <xf numFmtId="168" fontId="1" fillId="0" borderId="0" xfId="1" applyNumberFormat="1" applyFont="1" applyBorder="1"/>
    <xf numFmtId="0" fontId="8" fillId="0" borderId="0" xfId="0" applyFont="1" applyBorder="1" applyAlignment="1">
      <alignment horizontal="right"/>
    </xf>
    <xf numFmtId="0" fontId="1" fillId="0" borderId="0" xfId="0" applyFont="1" applyBorder="1" applyAlignment="1">
      <alignment horizontal="right"/>
    </xf>
    <xf numFmtId="0" fontId="8" fillId="0" borderId="0" xfId="0" applyFont="1" applyBorder="1" applyAlignment="1">
      <alignment horizontal="right" vertical="top"/>
    </xf>
    <xf numFmtId="0" fontId="14" fillId="0" borderId="1" xfId="0" applyFont="1" applyBorder="1" applyAlignment="1">
      <alignment horizontal="right" vertical="top"/>
    </xf>
    <xf numFmtId="0" fontId="14" fillId="0" borderId="0" xfId="0" applyFont="1" applyBorder="1" applyAlignment="1">
      <alignment horizontal="center" vertical="top"/>
    </xf>
    <xf numFmtId="0" fontId="14" fillId="0" borderId="0" xfId="0" applyFont="1" applyBorder="1" applyAlignment="1">
      <alignment horizontal="right" vertical="top"/>
    </xf>
    <xf numFmtId="0" fontId="14" fillId="0" borderId="0" xfId="0" applyFont="1" applyAlignment="1">
      <alignment horizontal="right"/>
    </xf>
    <xf numFmtId="0" fontId="14" fillId="0" borderId="0" xfId="0" applyFont="1" applyAlignment="1">
      <alignment horizontal="right" vertical="top"/>
    </xf>
    <xf numFmtId="0" fontId="14" fillId="0" borderId="0" xfId="0" applyFont="1" applyAlignment="1">
      <alignment horizontal="center" vertical="top"/>
    </xf>
    <xf numFmtId="0" fontId="2" fillId="0" borderId="3" xfId="0" applyFont="1" applyBorder="1" applyAlignment="1"/>
    <xf numFmtId="0" fontId="20" fillId="0" borderId="0" xfId="0" applyFont="1" applyAlignment="1"/>
    <xf numFmtId="0" fontId="20" fillId="0" borderId="0" xfId="0" applyFont="1" applyBorder="1" applyAlignment="1"/>
    <xf numFmtId="0" fontId="21" fillId="0" borderId="0" xfId="0" applyFont="1" applyBorder="1" applyAlignment="1"/>
    <xf numFmtId="168" fontId="20" fillId="0" borderId="0" xfId="1" applyNumberFormat="1" applyFont="1"/>
    <xf numFmtId="3" fontId="1" fillId="0" borderId="1" xfId="0" applyNumberFormat="1" applyFont="1" applyBorder="1" applyAlignment="1"/>
    <xf numFmtId="168" fontId="1" fillId="0" borderId="1" xfId="0" applyNumberFormat="1" applyFont="1" applyBorder="1" applyAlignment="1"/>
    <xf numFmtId="0" fontId="1" fillId="0" borderId="1" xfId="0" applyFont="1" applyBorder="1" applyAlignment="1">
      <alignment horizontal="right"/>
    </xf>
    <xf numFmtId="3" fontId="2" fillId="0" borderId="0" xfId="0" applyNumberFormat="1" applyFont="1" applyBorder="1" applyAlignment="1"/>
    <xf numFmtId="3" fontId="6" fillId="0" borderId="0" xfId="0" applyNumberFormat="1" applyFont="1" applyBorder="1" applyAlignment="1"/>
    <xf numFmtId="3" fontId="2" fillId="0" borderId="0" xfId="1" applyNumberFormat="1" applyFont="1" applyBorder="1"/>
    <xf numFmtId="3" fontId="6" fillId="0" borderId="0" xfId="0" applyNumberFormat="1" applyFont="1" applyFill="1" applyAlignment="1" applyProtection="1"/>
    <xf numFmtId="1" fontId="6" fillId="0" borderId="0" xfId="1" applyNumberFormat="1" applyFont="1" applyFill="1"/>
    <xf numFmtId="3" fontId="6" fillId="0" borderId="0" xfId="1" applyNumberFormat="1" applyFont="1" applyFill="1" applyBorder="1"/>
    <xf numFmtId="1" fontId="6" fillId="0" borderId="0" xfId="0" applyNumberFormat="1" applyFont="1" applyFill="1" applyBorder="1" applyAlignment="1"/>
    <xf numFmtId="168" fontId="2" fillId="0" borderId="0" xfId="1" applyNumberFormat="1" applyFont="1" applyBorder="1"/>
    <xf numFmtId="1" fontId="2" fillId="0" borderId="0" xfId="0" applyNumberFormat="1" applyFont="1" applyFill="1" applyAlignment="1" applyProtection="1"/>
    <xf numFmtId="1" fontId="2" fillId="0" borderId="0" xfId="0" applyNumberFormat="1" applyFont="1" applyFill="1" applyBorder="1" applyAlignment="1"/>
    <xf numFmtId="168" fontId="1" fillId="0" borderId="0" xfId="0" applyNumberFormat="1" applyFont="1" applyFill="1" applyAlignment="1"/>
    <xf numFmtId="168" fontId="1" fillId="0" borderId="0" xfId="1" applyNumberFormat="1" applyFont="1" applyFill="1"/>
    <xf numFmtId="168" fontId="2" fillId="0" borderId="0" xfId="1" applyNumberFormat="1" applyFont="1" applyFill="1" applyBorder="1"/>
    <xf numFmtId="0" fontId="0" fillId="0" borderId="0" xfId="0" applyFill="1" applyAlignment="1"/>
    <xf numFmtId="0" fontId="14" fillId="0" borderId="1" xfId="0" applyFont="1" applyBorder="1" applyAlignment="1">
      <alignment horizontal="center"/>
    </xf>
    <xf numFmtId="0" fontId="16" fillId="0" borderId="1" xfId="0" applyFont="1" applyBorder="1" applyAlignment="1">
      <alignment horizontal="center"/>
    </xf>
    <xf numFmtId="0" fontId="14" fillId="0" borderId="0" xfId="0" applyFont="1" applyAlignment="1">
      <alignment horizontal="center"/>
    </xf>
    <xf numFmtId="0" fontId="16" fillId="0" borderId="0" xfId="0" applyFont="1" applyAlignment="1">
      <alignment horizontal="center"/>
    </xf>
    <xf numFmtId="169" fontId="2" fillId="0" borderId="0" xfId="4" applyFont="1"/>
    <xf numFmtId="169" fontId="23" fillId="0" borderId="0" xfId="4" applyFont="1"/>
    <xf numFmtId="169" fontId="23" fillId="0" borderId="0" xfId="4" applyFont="1" applyAlignment="1">
      <alignment horizontal="left"/>
    </xf>
    <xf numFmtId="169" fontId="2" fillId="0" borderId="0" xfId="4" applyFont="1" applyAlignment="1">
      <alignment horizontal="left" wrapText="1"/>
    </xf>
    <xf numFmtId="169" fontId="1" fillId="0" borderId="0" xfId="4" applyFont="1"/>
    <xf numFmtId="169" fontId="2" fillId="0" borderId="2" xfId="4" applyFont="1" applyBorder="1"/>
    <xf numFmtId="0" fontId="2" fillId="0" borderId="2" xfId="0" applyFont="1" applyBorder="1" applyAlignment="1"/>
    <xf numFmtId="1" fontId="2" fillId="0" borderId="2" xfId="0" applyNumberFormat="1" applyFont="1" applyBorder="1" applyAlignment="1"/>
    <xf numFmtId="0" fontId="0" fillId="0" borderId="2" xfId="0" applyBorder="1" applyAlignment="1"/>
    <xf numFmtId="1" fontId="24" fillId="0" borderId="2" xfId="0" applyNumberFormat="1" applyFont="1" applyFill="1" applyBorder="1" applyAlignment="1"/>
    <xf numFmtId="3" fontId="2" fillId="0" borderId="2" xfId="1" applyNumberFormat="1" applyFont="1" applyBorder="1"/>
    <xf numFmtId="169" fontId="2" fillId="0" borderId="2" xfId="0" applyNumberFormat="1" applyFont="1" applyBorder="1" applyAlignment="1" applyProtection="1">
      <alignment horizontal="left"/>
    </xf>
    <xf numFmtId="1" fontId="1" fillId="0" borderId="0" xfId="4" applyNumberFormat="1" applyFont="1"/>
    <xf numFmtId="169" fontId="25" fillId="0" borderId="0" xfId="0" applyNumberFormat="1" applyFont="1" applyAlignment="1" applyProtection="1">
      <alignment vertical="distributed" wrapText="1"/>
    </xf>
    <xf numFmtId="1" fontId="1" fillId="0" borderId="0" xfId="4" applyNumberFormat="1" applyFont="1" applyFill="1" applyBorder="1" applyAlignment="1">
      <alignment horizontal="right"/>
    </xf>
    <xf numFmtId="3" fontId="2" fillId="0" borderId="0" xfId="1" applyNumberFormat="1" applyFont="1" applyFill="1" applyBorder="1" applyAlignment="1">
      <alignment horizontal="right"/>
    </xf>
    <xf numFmtId="0" fontId="0" fillId="0" borderId="0" xfId="0" applyFill="1" applyBorder="1" applyAlignment="1"/>
    <xf numFmtId="169" fontId="2" fillId="0" borderId="0" xfId="0" applyNumberFormat="1" applyFont="1" applyFill="1" applyAlignment="1" applyProtection="1">
      <alignment horizontal="left"/>
    </xf>
    <xf numFmtId="1" fontId="2" fillId="0" borderId="0" xfId="0" applyNumberFormat="1" applyFont="1" applyFill="1" applyAlignment="1">
      <alignment horizontal="right"/>
    </xf>
    <xf numFmtId="1" fontId="26" fillId="0" borderId="0" xfId="0" applyNumberFormat="1" applyFont="1" applyFill="1" applyAlignment="1">
      <alignment horizontal="right"/>
    </xf>
    <xf numFmtId="0" fontId="26" fillId="0" borderId="0" xfId="0" applyFont="1" applyFill="1" applyAlignment="1"/>
    <xf numFmtId="1" fontId="26" fillId="0" borderId="0" xfId="0" applyNumberFormat="1" applyFont="1" applyFill="1" applyAlignment="1"/>
    <xf numFmtId="3" fontId="2" fillId="0" borderId="0" xfId="1" applyNumberFormat="1" applyFont="1" applyFill="1" applyAlignment="1"/>
    <xf numFmtId="169" fontId="2" fillId="0" borderId="0" xfId="0" quotePrefix="1" applyNumberFormat="1" applyFont="1" applyFill="1" applyAlignment="1" applyProtection="1">
      <alignment horizontal="left"/>
    </xf>
    <xf numFmtId="0" fontId="2" fillId="0" borderId="0" xfId="0" applyFont="1" applyFill="1">
      <alignment vertical="top"/>
    </xf>
    <xf numFmtId="1" fontId="2" fillId="0" borderId="0" xfId="4" applyNumberFormat="1" applyFont="1"/>
    <xf numFmtId="169" fontId="27" fillId="0" borderId="0" xfId="4" applyFont="1" applyAlignment="1">
      <alignment horizontal="left"/>
    </xf>
    <xf numFmtId="1" fontId="1" fillId="0" borderId="0" xfId="0" applyNumberFormat="1" applyFont="1" applyFill="1" applyBorder="1" applyAlignment="1"/>
    <xf numFmtId="0" fontId="1" fillId="0" borderId="0" xfId="0" applyFont="1" applyFill="1" applyBorder="1" applyAlignment="1"/>
    <xf numFmtId="0" fontId="2" fillId="0" borderId="0" xfId="0" applyFont="1" applyFill="1" applyBorder="1" applyAlignment="1"/>
    <xf numFmtId="169" fontId="23" fillId="0" borderId="0" xfId="4" applyFont="1" applyBorder="1" applyAlignment="1">
      <alignment horizontal="left"/>
    </xf>
    <xf numFmtId="3" fontId="2" fillId="0" borderId="0" xfId="1" applyNumberFormat="1" applyFont="1" applyFill="1" applyBorder="1" applyAlignment="1"/>
    <xf numFmtId="1" fontId="26" fillId="0" borderId="0" xfId="0" applyNumberFormat="1" applyFont="1" applyFill="1" applyBorder="1" applyAlignment="1"/>
    <xf numFmtId="0" fontId="26" fillId="0" borderId="0" xfId="0" applyFont="1" applyFill="1" applyBorder="1" applyAlignment="1"/>
    <xf numFmtId="1" fontId="23" fillId="0" borderId="0" xfId="4" applyNumberFormat="1" applyFont="1" applyBorder="1" applyAlignment="1">
      <alignment horizontal="left"/>
    </xf>
    <xf numFmtId="169" fontId="2" fillId="0" borderId="0" xfId="0" applyNumberFormat="1" applyFont="1" applyFill="1" applyBorder="1" applyAlignment="1" applyProtection="1">
      <alignment horizontal="left"/>
    </xf>
    <xf numFmtId="169" fontId="1" fillId="0" borderId="0" xfId="4" applyFont="1" applyBorder="1"/>
    <xf numFmtId="3" fontId="2" fillId="0" borderId="0" xfId="1" applyNumberFormat="1" applyFont="1" applyFill="1" applyAlignment="1">
      <alignment horizontal="right"/>
    </xf>
    <xf numFmtId="1" fontId="6" fillId="0" borderId="2" xfId="0" applyNumberFormat="1" applyFont="1" applyFill="1" applyBorder="1" applyAlignment="1"/>
    <xf numFmtId="169" fontId="8" fillId="0" borderId="2" xfId="4" applyFont="1" applyBorder="1"/>
    <xf numFmtId="1" fontId="28" fillId="0" borderId="2" xfId="0" applyNumberFormat="1" applyFont="1" applyFill="1" applyBorder="1" applyAlignment="1"/>
    <xf numFmtId="3" fontId="6" fillId="0" borderId="2" xfId="1" applyNumberFormat="1" applyFont="1" applyFill="1" applyBorder="1" applyAlignment="1"/>
    <xf numFmtId="0" fontId="28" fillId="0" borderId="2" xfId="0" applyFont="1" applyFill="1" applyBorder="1" applyAlignment="1"/>
    <xf numFmtId="0" fontId="6" fillId="0" borderId="2" xfId="0" applyFont="1" applyFill="1" applyBorder="1" applyAlignment="1"/>
    <xf numFmtId="169" fontId="7" fillId="0" borderId="0" xfId="4" applyFont="1"/>
    <xf numFmtId="169" fontId="7" fillId="0" borderId="0" xfId="4" applyFont="1" applyAlignment="1">
      <alignment horizontal="left"/>
    </xf>
    <xf numFmtId="169" fontId="2" fillId="0" borderId="0" xfId="4" applyFont="1" applyBorder="1"/>
    <xf numFmtId="0" fontId="2" fillId="0" borderId="0" xfId="4" applyNumberFormat="1" applyFont="1" applyBorder="1" applyAlignment="1"/>
    <xf numFmtId="169" fontId="2" fillId="0" borderId="4" xfId="4" applyFont="1" applyBorder="1" applyAlignment="1">
      <alignment horizontal="center"/>
    </xf>
    <xf numFmtId="169" fontId="2" fillId="0" borderId="4" xfId="4" applyFont="1" applyBorder="1"/>
    <xf numFmtId="169" fontId="2" fillId="0" borderId="4" xfId="4" applyFont="1" applyBorder="1" applyAlignment="1">
      <alignment horizontal="center" wrapText="1"/>
    </xf>
    <xf numFmtId="169" fontId="29" fillId="0" borderId="4" xfId="4" applyFont="1" applyBorder="1" applyAlignment="1">
      <alignment horizontal="left"/>
    </xf>
    <xf numFmtId="169" fontId="6" fillId="0" borderId="4" xfId="4" applyFont="1" applyBorder="1"/>
    <xf numFmtId="169" fontId="2" fillId="0" borderId="0" xfId="4" applyFont="1" applyAlignment="1"/>
    <xf numFmtId="169" fontId="2" fillId="0" borderId="5" xfId="4" applyFont="1" applyBorder="1" applyAlignment="1">
      <alignment horizontal="center"/>
    </xf>
    <xf numFmtId="169" fontId="2" fillId="0" borderId="6" xfId="4" applyFont="1" applyBorder="1"/>
    <xf numFmtId="169" fontId="29" fillId="0" borderId="6" xfId="4" applyFont="1" applyBorder="1" applyAlignment="1">
      <alignment horizontal="left"/>
    </xf>
    <xf numFmtId="169" fontId="6" fillId="0" borderId="6" xfId="4" applyFont="1" applyBorder="1"/>
    <xf numFmtId="169" fontId="20" fillId="0" borderId="0" xfId="4" applyFont="1"/>
    <xf numFmtId="169" fontId="27" fillId="0" borderId="0" xfId="4" applyFont="1"/>
    <xf numFmtId="169" fontId="20" fillId="0" borderId="1" xfId="4" applyFont="1" applyBorder="1"/>
    <xf numFmtId="169" fontId="21" fillId="0" borderId="1" xfId="4" applyFont="1" applyBorder="1"/>
    <xf numFmtId="169" fontId="21" fillId="0" borderId="0" xfId="4" applyFont="1"/>
    <xf numFmtId="169" fontId="30" fillId="0" borderId="0" xfId="4" applyFont="1" applyAlignment="1">
      <alignment horizontal="left"/>
    </xf>
    <xf numFmtId="169" fontId="12" fillId="0" borderId="0" xfId="4" applyFont="1" applyAlignment="1">
      <alignment horizontal="left"/>
    </xf>
    <xf numFmtId="169" fontId="6" fillId="0" borderId="0" xfId="4" applyFont="1" applyAlignment="1">
      <alignment horizontal="left"/>
    </xf>
    <xf numFmtId="169" fontId="21" fillId="0" borderId="0" xfId="4" applyFont="1" applyAlignment="1">
      <alignment horizontal="left"/>
    </xf>
    <xf numFmtId="169" fontId="31" fillId="0" borderId="0" xfId="4" applyFont="1"/>
    <xf numFmtId="169" fontId="15" fillId="0" borderId="0" xfId="4" applyFont="1"/>
    <xf numFmtId="169" fontId="31" fillId="0" borderId="0" xfId="4" applyFont="1" applyAlignment="1">
      <alignment horizontal="left"/>
    </xf>
    <xf numFmtId="169" fontId="12" fillId="0" borderId="0" xfId="4" applyFont="1"/>
    <xf numFmtId="169" fontId="15" fillId="0" borderId="0" xfId="4" applyFont="1" applyAlignment="1">
      <alignment horizontal="left"/>
    </xf>
    <xf numFmtId="1" fontId="2" fillId="0" borderId="0" xfId="4" applyNumberFormat="1" applyFont="1" applyBorder="1"/>
    <xf numFmtId="1" fontId="2" fillId="0" borderId="0" xfId="4" applyNumberFormat="1" applyFont="1" applyFill="1" applyBorder="1"/>
    <xf numFmtId="169" fontId="23" fillId="0" borderId="0" xfId="4" applyFont="1" applyFill="1" applyAlignment="1">
      <alignment horizontal="left"/>
    </xf>
    <xf numFmtId="169" fontId="2" fillId="0" borderId="0" xfId="4" applyFont="1" applyFill="1"/>
    <xf numFmtId="169" fontId="2" fillId="0" borderId="0" xfId="4" applyFont="1" applyFill="1" applyAlignment="1"/>
    <xf numFmtId="1" fontId="2" fillId="0" borderId="0" xfId="4" applyNumberFormat="1" applyFont="1" applyFill="1" applyBorder="1" applyAlignment="1"/>
    <xf numFmtId="1" fontId="2" fillId="0" borderId="0" xfId="1" applyNumberFormat="1" applyFont="1" applyFill="1" applyBorder="1" applyAlignment="1"/>
    <xf numFmtId="169" fontId="23" fillId="0" borderId="0" xfId="4" applyFont="1" applyFill="1" applyBorder="1" applyAlignment="1">
      <alignment horizontal="left"/>
    </xf>
    <xf numFmtId="169" fontId="2" fillId="0" borderId="0" xfId="4" applyFont="1" applyFill="1" applyBorder="1"/>
    <xf numFmtId="1" fontId="2" fillId="0" borderId="0" xfId="4" applyNumberFormat="1" applyFont="1" applyFill="1" applyBorder="1" applyAlignment="1">
      <alignment horizontal="right"/>
    </xf>
    <xf numFmtId="1" fontId="2" fillId="0" borderId="0" xfId="0" applyNumberFormat="1" applyFont="1" applyFill="1" applyBorder="1" applyAlignment="1">
      <alignment horizontal="right"/>
    </xf>
    <xf numFmtId="169" fontId="7" fillId="0" borderId="0" xfId="4" applyFont="1" applyFill="1" applyBorder="1" applyAlignment="1">
      <alignment horizontal="left"/>
    </xf>
    <xf numFmtId="169" fontId="2" fillId="0" borderId="0" xfId="4" applyFont="1" applyFill="1" applyBorder="1" applyAlignment="1">
      <alignment horizontal="left"/>
    </xf>
    <xf numFmtId="1" fontId="2" fillId="0" borderId="2" xfId="0" applyNumberFormat="1" applyFont="1" applyFill="1" applyBorder="1" applyAlignment="1"/>
    <xf numFmtId="3" fontId="2" fillId="0" borderId="2" xfId="1" applyNumberFormat="1" applyFont="1" applyFill="1" applyBorder="1" applyAlignment="1"/>
    <xf numFmtId="0" fontId="2" fillId="0" borderId="2" xfId="0" applyFont="1" applyFill="1" applyBorder="1" applyAlignment="1"/>
    <xf numFmtId="169" fontId="1" fillId="0" borderId="0" xfId="4" applyFont="1" applyFill="1"/>
    <xf numFmtId="169" fontId="2" fillId="0" borderId="0" xfId="4" applyFont="1" applyFill="1" applyBorder="1" applyAlignment="1"/>
    <xf numFmtId="1" fontId="2" fillId="0" borderId="2" xfId="4" applyNumberFormat="1" applyFont="1" applyFill="1" applyBorder="1" applyAlignment="1"/>
    <xf numFmtId="169" fontId="23" fillId="0" borderId="2" xfId="4" applyFont="1" applyFill="1" applyBorder="1" applyAlignment="1">
      <alignment horizontal="left"/>
    </xf>
    <xf numFmtId="169" fontId="2" fillId="0" borderId="2" xfId="4" applyFont="1" applyFill="1" applyBorder="1" applyAlignment="1"/>
    <xf numFmtId="0" fontId="2" fillId="0" borderId="0" xfId="0" applyFont="1" applyFill="1" applyBorder="1">
      <alignment vertical="top"/>
    </xf>
    <xf numFmtId="169" fontId="7" fillId="0" borderId="0" xfId="4" applyFont="1" applyFill="1" applyAlignment="1">
      <alignment horizontal="left"/>
    </xf>
    <xf numFmtId="169" fontId="2" fillId="0" borderId="0" xfId="4" applyFont="1" applyFill="1" applyAlignment="1">
      <alignment horizontal="left"/>
    </xf>
    <xf numFmtId="1" fontId="2" fillId="0" borderId="0" xfId="4" applyNumberFormat="1" applyFont="1" applyFill="1" applyAlignment="1"/>
    <xf numFmtId="168" fontId="2" fillId="0" borderId="0" xfId="1" applyNumberFormat="1" applyFont="1"/>
    <xf numFmtId="1" fontId="2" fillId="0" borderId="0" xfId="4" applyNumberFormat="1" applyFont="1" applyFill="1"/>
    <xf numFmtId="1" fontId="6" fillId="0" borderId="2" xfId="4" applyNumberFormat="1" applyFont="1" applyFill="1" applyBorder="1" applyAlignment="1"/>
    <xf numFmtId="1" fontId="2" fillId="0" borderId="0" xfId="4" applyNumberFormat="1" applyFont="1" applyFill="1" applyAlignment="1">
      <alignment horizontal="right"/>
    </xf>
    <xf numFmtId="169" fontId="1" fillId="0" borderId="0" xfId="4" applyFont="1" applyFill="1" applyBorder="1"/>
    <xf numFmtId="169" fontId="1" fillId="0" borderId="0" xfId="4" applyFont="1" applyBorder="1" applyAlignment="1">
      <alignment horizontal="right"/>
    </xf>
    <xf numFmtId="170" fontId="2" fillId="0" borderId="0" xfId="4" applyNumberFormat="1" applyFont="1" applyBorder="1" applyProtection="1"/>
    <xf numFmtId="171" fontId="2" fillId="0" borderId="0" xfId="4" applyNumberFormat="1" applyFont="1" applyBorder="1" applyProtection="1"/>
    <xf numFmtId="165" fontId="2" fillId="0" borderId="0" xfId="4" applyNumberFormat="1" applyFont="1" applyBorder="1" applyProtection="1"/>
    <xf numFmtId="169" fontId="2" fillId="0" borderId="1" xfId="4" applyFont="1" applyBorder="1"/>
    <xf numFmtId="169" fontId="2" fillId="0" borderId="4" xfId="4" applyFont="1" applyFill="1" applyBorder="1" applyAlignment="1">
      <alignment horizontal="center"/>
    </xf>
    <xf numFmtId="169" fontId="23" fillId="0" borderId="4" xfId="4" applyFont="1" applyBorder="1" applyAlignment="1">
      <alignment horizontal="left"/>
    </xf>
    <xf numFmtId="169" fontId="6" fillId="0" borderId="1" xfId="4" applyFont="1" applyBorder="1" applyAlignment="1">
      <alignment horizontal="left"/>
    </xf>
    <xf numFmtId="169" fontId="2" fillId="0" borderId="0" xfId="4" applyFont="1" applyAlignment="1">
      <alignment horizontal="center"/>
    </xf>
    <xf numFmtId="169" fontId="2" fillId="0" borderId="0" xfId="4" applyFont="1" applyBorder="1" applyAlignment="1"/>
    <xf numFmtId="169" fontId="2" fillId="0" borderId="5" xfId="4" applyFont="1" applyBorder="1" applyAlignment="1">
      <alignment horizontal="center"/>
    </xf>
    <xf numFmtId="169" fontId="23" fillId="0" borderId="6" xfId="4" applyFont="1" applyBorder="1" applyAlignment="1">
      <alignment horizontal="left"/>
    </xf>
    <xf numFmtId="169" fontId="2" fillId="0" borderId="5" xfId="4" applyFont="1" applyBorder="1" applyAlignment="1"/>
    <xf numFmtId="169" fontId="2" fillId="0" borderId="5" xfId="4" applyFont="1" applyBorder="1" applyAlignment="1"/>
    <xf numFmtId="169" fontId="2" fillId="0" borderId="1" xfId="4" applyFont="1" applyFill="1" applyBorder="1"/>
    <xf numFmtId="169" fontId="6" fillId="0" borderId="1" xfId="4" applyFont="1" applyBorder="1"/>
    <xf numFmtId="169" fontId="29" fillId="0" borderId="1" xfId="4" applyFont="1" applyBorder="1" applyAlignment="1">
      <alignment horizontal="left"/>
    </xf>
    <xf numFmtId="169" fontId="12" fillId="0" borderId="1" xfId="4" applyFont="1" applyBorder="1" applyAlignment="1">
      <alignment horizontal="left"/>
    </xf>
    <xf numFmtId="169" fontId="6" fillId="0" borderId="0" xfId="4" applyFont="1"/>
    <xf numFmtId="0" fontId="1" fillId="0" borderId="0" xfId="5" applyNumberFormat="1" applyFont="1"/>
    <xf numFmtId="0" fontId="1" fillId="0" borderId="0" xfId="0" applyNumberFormat="1" applyFont="1" applyAlignment="1"/>
    <xf numFmtId="0" fontId="1" fillId="0" borderId="0" xfId="0" applyNumberFormat="1" applyFont="1" applyAlignment="1">
      <alignment horizontal="right"/>
    </xf>
    <xf numFmtId="17" fontId="1" fillId="0" borderId="0" xfId="0" quotePrefix="1" applyNumberFormat="1" applyFont="1" applyAlignment="1">
      <alignment horizontal="right"/>
    </xf>
    <xf numFmtId="16" fontId="1" fillId="0" borderId="0" xfId="0" quotePrefix="1" applyNumberFormat="1" applyFont="1" applyAlignment="1">
      <alignment horizontal="right"/>
    </xf>
    <xf numFmtId="1" fontId="2" fillId="0" borderId="2" xfId="0" applyNumberFormat="1" applyFont="1" applyFill="1" applyBorder="1" applyAlignment="1">
      <alignment horizontal="right"/>
    </xf>
    <xf numFmtId="0" fontId="32" fillId="0" borderId="0" xfId="0" applyFont="1" applyAlignment="1"/>
    <xf numFmtId="1" fontId="6" fillId="0" borderId="2" xfId="0" applyNumberFormat="1" applyFont="1" applyFill="1" applyBorder="1" applyAlignment="1">
      <alignment horizontal="right"/>
    </xf>
    <xf numFmtId="1" fontId="6" fillId="0" borderId="1" xfId="0" applyNumberFormat="1" applyFont="1" applyFill="1" applyBorder="1" applyAlignment="1">
      <alignment horizontal="right"/>
    </xf>
    <xf numFmtId="1" fontId="6" fillId="0" borderId="1" xfId="0" applyNumberFormat="1" applyFont="1" applyFill="1" applyBorder="1" applyAlignment="1"/>
    <xf numFmtId="0" fontId="6" fillId="0" borderId="1" xfId="0" applyFont="1" applyFill="1" applyBorder="1" applyAlignment="1"/>
    <xf numFmtId="1" fontId="2" fillId="0" borderId="7" xfId="0" applyNumberFormat="1" applyFont="1" applyFill="1" applyBorder="1" applyAlignment="1">
      <alignment horizontal="center"/>
    </xf>
    <xf numFmtId="164" fontId="2" fillId="0" borderId="7" xfId="0" applyNumberFormat="1" applyFont="1" applyFill="1" applyBorder="1" applyAlignment="1">
      <alignment horizontal="right"/>
    </xf>
    <xf numFmtId="0" fontId="6" fillId="0" borderId="7" xfId="0" applyFont="1" applyFill="1" applyBorder="1" applyAlignment="1"/>
    <xf numFmtId="165" fontId="1" fillId="0" borderId="0" xfId="0" applyNumberFormat="1" applyFont="1" applyAlignment="1" applyProtection="1">
      <alignment horizontal="left"/>
    </xf>
    <xf numFmtId="1" fontId="2" fillId="0" borderId="0" xfId="0" applyNumberFormat="1" applyFont="1" applyFill="1" applyBorder="1">
      <alignment vertical="top"/>
    </xf>
    <xf numFmtId="0" fontId="3" fillId="0" borderId="0" xfId="0" applyFont="1" applyAlignment="1">
      <alignment horizontal="left"/>
    </xf>
    <xf numFmtId="0" fontId="2" fillId="0" borderId="0" xfId="0" applyFont="1" applyAlignment="1">
      <alignment horizontal="left"/>
    </xf>
    <xf numFmtId="164" fontId="2" fillId="0" borderId="0" xfId="0" applyNumberFormat="1" applyFont="1" applyAlignment="1"/>
    <xf numFmtId="0" fontId="6" fillId="0" borderId="7" xfId="0" applyFont="1" applyBorder="1" applyAlignment="1">
      <alignment horizontal="right"/>
    </xf>
    <xf numFmtId="0" fontId="6" fillId="0" borderId="7" xfId="0" applyFont="1" applyBorder="1" applyAlignment="1">
      <alignment horizontal="center"/>
    </xf>
    <xf numFmtId="0" fontId="6" fillId="0" borderId="7" xfId="0" applyFont="1" applyBorder="1" applyAlignment="1"/>
    <xf numFmtId="0" fontId="6" fillId="0" borderId="0" xfId="0" applyFont="1" applyBorder="1" applyAlignment="1">
      <alignment horizontal="centerContinuous"/>
    </xf>
    <xf numFmtId="0" fontId="33" fillId="0" borderId="0" xfId="0" applyFont="1" applyAlignment="1"/>
  </cellXfs>
  <cellStyles count="6">
    <cellStyle name="Comma" xfId="1" builtinId="3"/>
    <cellStyle name="Normal" xfId="0" builtinId="0"/>
    <cellStyle name="Normal_E&amp;W 98" xfId="2"/>
    <cellStyle name="Normal_NEWAREAS" xfId="5"/>
    <cellStyle name="Normal_rastE" xfId="4"/>
    <cellStyle name="Normal_TABLE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7%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A-B%20Summary%20accidents%20and%20casualties%20RRCS%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Article 2"/>
      <sheetName val="Table G working"/>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1317"/>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103"/>
      <sheetData sheetId="104"/>
      <sheetData sheetId="105"/>
      <sheetData sheetId="106"/>
      <sheetData sheetId="10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16"/>
  <sheetViews>
    <sheetView tabSelected="1" zoomScale="75" zoomScaleNormal="75" workbookViewId="0">
      <selection activeCell="L56" sqref="L56"/>
    </sheetView>
  </sheetViews>
  <sheetFormatPr defaultRowHeight="12.75"/>
  <cols>
    <col min="1" max="1" width="27.85546875" style="1" customWidth="1"/>
    <col min="2" max="2" width="7.7109375" style="1" customWidth="1"/>
    <col min="3" max="3" width="9.28515625" style="1" customWidth="1"/>
    <col min="4" max="4" width="11" style="1" customWidth="1"/>
    <col min="5" max="5" width="3.5703125" style="1" customWidth="1"/>
    <col min="6" max="6" width="7.7109375" style="1" customWidth="1"/>
    <col min="7" max="7" width="14.140625" style="1" customWidth="1"/>
    <col min="8" max="8" width="11.5703125" style="1" customWidth="1"/>
    <col min="9" max="9" width="2.7109375" style="1" customWidth="1"/>
    <col min="10" max="10" width="9" style="1" customWidth="1"/>
    <col min="11" max="11" width="9.7109375" style="1" customWidth="1"/>
    <col min="12" max="12" width="11" style="1" customWidth="1"/>
    <col min="13" max="13" width="6.7109375" style="1" customWidth="1"/>
    <col min="14" max="14" width="17.5703125" style="1" customWidth="1"/>
    <col min="15" max="15" width="12.28515625" style="1" customWidth="1"/>
    <col min="16" max="16" width="9.7109375" style="1" customWidth="1"/>
    <col min="17" max="17" width="11.42578125" style="1" customWidth="1"/>
    <col min="18" max="18" width="12.85546875" style="1" customWidth="1"/>
    <col min="19" max="19" width="12.42578125" style="1" customWidth="1"/>
    <col min="20" max="16384" width="9.140625" style="1"/>
  </cols>
  <sheetData>
    <row r="1" spans="1:17" ht="18" customHeight="1">
      <c r="A1" s="41" t="s">
        <v>30</v>
      </c>
      <c r="B1" s="89"/>
      <c r="C1" s="89"/>
      <c r="D1" s="89"/>
      <c r="E1" s="89"/>
      <c r="F1" s="89"/>
      <c r="G1" s="89"/>
      <c r="H1" s="89"/>
      <c r="I1" s="89"/>
      <c r="J1" s="89"/>
      <c r="K1" s="89"/>
      <c r="L1" s="41"/>
      <c r="N1" s="84"/>
      <c r="O1" s="19"/>
      <c r="P1" s="19"/>
      <c r="Q1" s="19"/>
    </row>
    <row r="2" spans="1:17" ht="7.5" customHeight="1">
      <c r="A2" s="41"/>
      <c r="B2" s="89"/>
      <c r="C2" s="89"/>
      <c r="D2" s="89"/>
      <c r="E2" s="89"/>
      <c r="F2" s="89"/>
      <c r="G2" s="89"/>
      <c r="H2" s="89"/>
      <c r="I2" s="89"/>
      <c r="J2" s="89"/>
      <c r="K2" s="89"/>
      <c r="L2" s="41"/>
      <c r="N2" s="84"/>
      <c r="O2" s="19"/>
      <c r="P2" s="19"/>
      <c r="Q2" s="19"/>
    </row>
    <row r="3" spans="1:17" ht="18" customHeight="1">
      <c r="A3" s="41" t="s">
        <v>29</v>
      </c>
      <c r="B3" s="89"/>
      <c r="C3" s="89"/>
      <c r="D3" s="89"/>
      <c r="E3" s="89"/>
      <c r="F3" s="89"/>
      <c r="N3" s="53"/>
      <c r="O3" s="53"/>
      <c r="P3" s="19"/>
      <c r="Q3" s="19"/>
    </row>
    <row r="4" spans="1:17" ht="7.5" customHeight="1" thickBot="1">
      <c r="A4" s="88"/>
      <c r="B4" s="5"/>
      <c r="C4" s="5"/>
      <c r="D4" s="5"/>
      <c r="E4" s="19"/>
      <c r="F4" s="19"/>
      <c r="G4" s="5"/>
      <c r="H4" s="5"/>
      <c r="I4" s="19"/>
      <c r="J4" s="19"/>
      <c r="K4" s="19"/>
      <c r="L4" s="19"/>
      <c r="N4" s="84"/>
      <c r="O4" s="20"/>
      <c r="P4" s="19"/>
      <c r="Q4" s="19"/>
    </row>
    <row r="5" spans="1:17" ht="14.1" customHeight="1">
      <c r="A5" s="20"/>
      <c r="B5" s="87" t="s">
        <v>24</v>
      </c>
      <c r="C5" s="87"/>
      <c r="D5" s="87"/>
      <c r="F5" s="86" t="s">
        <v>28</v>
      </c>
      <c r="G5" s="86"/>
      <c r="H5" s="86"/>
      <c r="I5" s="85"/>
      <c r="K5" s="85"/>
      <c r="N5" s="84"/>
      <c r="O5" s="20"/>
      <c r="P5" s="19"/>
      <c r="Q5" s="19"/>
    </row>
    <row r="6" spans="1:17" ht="14.1" customHeight="1">
      <c r="A6" s="20"/>
      <c r="B6" s="52"/>
      <c r="C6" s="52"/>
      <c r="D6" s="51" t="s">
        <v>21</v>
      </c>
      <c r="F6" s="52"/>
      <c r="G6" s="52"/>
      <c r="H6" s="51" t="s">
        <v>21</v>
      </c>
      <c r="I6" s="82"/>
      <c r="J6" s="19"/>
      <c r="K6" s="81"/>
      <c r="L6" s="19"/>
      <c r="M6" s="19"/>
      <c r="N6" s="83"/>
      <c r="O6" s="76"/>
      <c r="P6" s="19"/>
      <c r="Q6" s="19"/>
    </row>
    <row r="7" spans="1:17" ht="14.1" customHeight="1" thickBot="1">
      <c r="A7" s="43"/>
      <c r="B7" s="48" t="s">
        <v>20</v>
      </c>
      <c r="C7" s="48" t="s">
        <v>19</v>
      </c>
      <c r="D7" s="48" t="s">
        <v>18</v>
      </c>
      <c r="E7" s="5"/>
      <c r="F7" s="48" t="s">
        <v>20</v>
      </c>
      <c r="G7" s="48" t="s">
        <v>19</v>
      </c>
      <c r="H7" s="48" t="s">
        <v>18</v>
      </c>
      <c r="I7" s="82"/>
      <c r="J7" s="19"/>
      <c r="K7" s="81"/>
      <c r="L7" s="19"/>
      <c r="M7" s="19"/>
      <c r="N7" s="19"/>
      <c r="O7" s="19"/>
      <c r="P7" s="19"/>
      <c r="Q7" s="19"/>
    </row>
    <row r="8" spans="1:17" ht="18" customHeight="1">
      <c r="A8" s="47" t="s">
        <v>17</v>
      </c>
      <c r="B8" s="53"/>
      <c r="C8" s="53"/>
      <c r="D8" s="53"/>
      <c r="F8" s="53"/>
      <c r="G8" s="53"/>
      <c r="H8" s="53"/>
      <c r="I8" s="21"/>
      <c r="J8" s="19"/>
      <c r="K8" s="19"/>
      <c r="L8" s="19"/>
      <c r="M8" s="20"/>
      <c r="N8" s="19"/>
      <c r="O8" s="63"/>
      <c r="P8" s="63"/>
      <c r="Q8" s="74"/>
    </row>
    <row r="9" spans="1:17" ht="3.75" customHeight="1">
      <c r="A9" s="26"/>
      <c r="B9" s="2"/>
      <c r="C9" s="2"/>
      <c r="D9" s="2"/>
      <c r="F9" s="2"/>
      <c r="G9" s="2"/>
      <c r="H9" s="2"/>
      <c r="I9" s="20"/>
      <c r="J9" s="19"/>
      <c r="K9" s="19"/>
      <c r="L9" s="19"/>
      <c r="M9" s="19"/>
      <c r="N9" s="19"/>
      <c r="O9" s="63"/>
      <c r="P9" s="63"/>
      <c r="Q9" s="63"/>
    </row>
    <row r="10" spans="1:17" ht="14.1" customHeight="1">
      <c r="A10" s="26" t="s">
        <v>27</v>
      </c>
      <c r="B10" s="2"/>
      <c r="C10" s="2"/>
      <c r="D10" s="2"/>
      <c r="F10" s="2"/>
      <c r="G10" s="2"/>
      <c r="H10" s="2"/>
      <c r="I10" s="20"/>
      <c r="J10" s="19"/>
      <c r="K10" s="19"/>
      <c r="L10" s="19"/>
      <c r="M10" s="19"/>
      <c r="N10" s="19"/>
      <c r="O10" s="19"/>
      <c r="P10" s="19"/>
      <c r="Q10" s="19"/>
    </row>
    <row r="11" spans="1:17" s="31" customFormat="1" ht="14.1" customHeight="1">
      <c r="A11" s="35" t="s">
        <v>13</v>
      </c>
      <c r="B11" s="71">
        <v>291.8</v>
      </c>
      <c r="C11" s="71">
        <v>2605.4</v>
      </c>
      <c r="D11" s="71">
        <v>17097</v>
      </c>
      <c r="F11" s="66">
        <v>3015.6</v>
      </c>
      <c r="G11" s="66">
        <v>28513</v>
      </c>
      <c r="H11" s="66">
        <v>257789.2</v>
      </c>
      <c r="I11" s="25"/>
      <c r="J11" s="80"/>
      <c r="K11" s="25"/>
      <c r="L11" s="80"/>
      <c r="M11" s="63"/>
      <c r="N11" s="53"/>
      <c r="O11" s="80"/>
      <c r="P11" s="80"/>
      <c r="Q11" s="80"/>
    </row>
    <row r="12" spans="1:17" ht="14.1" customHeight="1">
      <c r="A12" s="3">
        <v>2013</v>
      </c>
      <c r="B12" s="69">
        <v>172</v>
      </c>
      <c r="C12" s="69">
        <v>1669</v>
      </c>
      <c r="D12" s="69">
        <v>11495</v>
      </c>
      <c r="F12" s="79">
        <v>1541</v>
      </c>
      <c r="G12" s="68">
        <v>19990</v>
      </c>
      <c r="H12" s="79">
        <v>172179</v>
      </c>
      <c r="I12" s="20"/>
      <c r="J12" s="19"/>
      <c r="K12" s="76"/>
      <c r="L12" s="19"/>
      <c r="M12" s="20"/>
      <c r="N12" s="21"/>
      <c r="O12" s="19"/>
      <c r="P12" s="19"/>
      <c r="Q12" s="19"/>
    </row>
    <row r="13" spans="1:17" ht="14.1" customHeight="1">
      <c r="A13" s="3">
        <v>2014</v>
      </c>
      <c r="B13" s="69">
        <v>203</v>
      </c>
      <c r="C13" s="69">
        <v>1702</v>
      </c>
      <c r="D13" s="69">
        <v>11306</v>
      </c>
      <c r="F13" s="79">
        <v>1575</v>
      </c>
      <c r="G13" s="68">
        <v>21113</v>
      </c>
      <c r="H13" s="79">
        <v>183237</v>
      </c>
      <c r="I13" s="20"/>
      <c r="J13" s="19"/>
      <c r="K13" s="76"/>
      <c r="L13" s="19"/>
      <c r="M13" s="20"/>
      <c r="N13" s="21"/>
      <c r="O13" s="19"/>
      <c r="P13" s="19"/>
      <c r="Q13" s="19"/>
    </row>
    <row r="14" spans="1:17" ht="14.1" customHeight="1">
      <c r="A14" s="3">
        <v>2015</v>
      </c>
      <c r="B14" s="69">
        <v>168</v>
      </c>
      <c r="C14" s="69">
        <v>1603</v>
      </c>
      <c r="D14" s="69">
        <v>10980</v>
      </c>
      <c r="F14" s="79">
        <v>1568</v>
      </c>
      <c r="G14" s="68">
        <v>20547</v>
      </c>
      <c r="H14" s="79">
        <v>175239</v>
      </c>
      <c r="I14" s="20"/>
      <c r="J14" s="19"/>
      <c r="K14" s="76"/>
      <c r="L14" s="19"/>
      <c r="M14" s="20"/>
      <c r="N14" s="21"/>
      <c r="O14" s="19"/>
      <c r="P14" s="19"/>
      <c r="Q14" s="19"/>
    </row>
    <row r="15" spans="1:17" ht="14.1" customHeight="1">
      <c r="A15" s="3">
        <v>2016</v>
      </c>
      <c r="B15" s="69">
        <v>191</v>
      </c>
      <c r="C15" s="69">
        <v>1699</v>
      </c>
      <c r="D15" s="69">
        <v>10905</v>
      </c>
      <c r="F15" s="79">
        <v>1601</v>
      </c>
      <c r="G15" s="68">
        <v>22407</v>
      </c>
      <c r="H15" s="79">
        <v>170501</v>
      </c>
      <c r="I15" s="20"/>
      <c r="J15" s="19"/>
      <c r="K15" s="76"/>
      <c r="L15" s="19"/>
      <c r="M15" s="20"/>
      <c r="N15" s="21"/>
      <c r="O15" s="19"/>
      <c r="P15" s="19"/>
      <c r="Q15" s="19"/>
    </row>
    <row r="16" spans="1:17" ht="14.1" customHeight="1">
      <c r="A16" s="3">
        <v>2017</v>
      </c>
      <c r="B16" s="69">
        <v>146</v>
      </c>
      <c r="C16" s="69">
        <v>1589</v>
      </c>
      <c r="D16" s="69">
        <v>9428</v>
      </c>
      <c r="F16" s="79">
        <v>1647</v>
      </c>
      <c r="G16" s="68">
        <v>23242</v>
      </c>
      <c r="H16" s="79">
        <v>161566</v>
      </c>
      <c r="I16" s="20"/>
      <c r="J16" s="19"/>
      <c r="K16" s="76"/>
      <c r="L16" s="19"/>
      <c r="M16" s="20"/>
      <c r="N16" s="21"/>
      <c r="O16" s="19"/>
      <c r="P16" s="19"/>
      <c r="Q16" s="19"/>
    </row>
    <row r="17" spans="1:17" s="31" customFormat="1" ht="14.1" customHeight="1">
      <c r="A17" s="35" t="s">
        <v>4</v>
      </c>
      <c r="B17" s="66">
        <v>176</v>
      </c>
      <c r="C17" s="66">
        <v>1652.4</v>
      </c>
      <c r="D17" s="66">
        <v>10822.8</v>
      </c>
      <c r="E17" s="65"/>
      <c r="F17" s="64">
        <f>AVERAGE(F12:F16)</f>
        <v>1586.4</v>
      </c>
      <c r="G17" s="64">
        <f>AVERAGE(G12:G16)</f>
        <v>21459.8</v>
      </c>
      <c r="H17" s="64">
        <f>AVERAGE(H12:H16)</f>
        <v>172544.4</v>
      </c>
      <c r="I17" s="25"/>
      <c r="J17" s="63"/>
      <c r="K17" s="78"/>
      <c r="L17" s="63"/>
      <c r="M17" s="63"/>
      <c r="N17" s="53"/>
      <c r="O17" s="63"/>
      <c r="P17" s="63"/>
      <c r="Q17" s="63"/>
    </row>
    <row r="18" spans="1:17" ht="2.25" customHeight="1">
      <c r="A18" s="2"/>
      <c r="F18" s="77"/>
      <c r="G18" s="77"/>
      <c r="H18" s="77"/>
      <c r="I18" s="20"/>
      <c r="J18" s="19"/>
      <c r="K18" s="76"/>
      <c r="L18" s="19"/>
      <c r="M18" s="20"/>
      <c r="N18" s="19"/>
      <c r="O18" s="19"/>
      <c r="P18" s="19"/>
      <c r="Q18" s="19"/>
    </row>
    <row r="19" spans="1:17" ht="14.1" customHeight="1">
      <c r="A19" s="30" t="s">
        <v>12</v>
      </c>
      <c r="B19" s="2"/>
      <c r="C19" s="2"/>
      <c r="D19" s="2"/>
      <c r="F19" s="72"/>
      <c r="G19" s="72"/>
      <c r="H19" s="72"/>
      <c r="I19" s="20"/>
      <c r="J19" s="19"/>
      <c r="K19" s="20"/>
      <c r="L19" s="19"/>
      <c r="M19" s="20"/>
      <c r="N19" s="19"/>
      <c r="O19" s="19"/>
      <c r="P19" s="19"/>
      <c r="Q19" s="19"/>
    </row>
    <row r="20" spans="1:17" ht="14.1" customHeight="1">
      <c r="A20" s="3" t="s">
        <v>2</v>
      </c>
      <c r="B20" s="7">
        <f>(B16-B15)/B15*100</f>
        <v>-23.560209424083769</v>
      </c>
      <c r="C20" s="7">
        <f>(C16-C15)/C15*100</f>
        <v>-6.4743967039434969</v>
      </c>
      <c r="D20" s="7">
        <f>(D16-D15)/D15*100</f>
        <v>-13.544245758826227</v>
      </c>
      <c r="E20" s="7"/>
      <c r="F20" s="7">
        <f>(F16-F15)/F15*100</f>
        <v>2.8732042473454089</v>
      </c>
      <c r="G20" s="7">
        <f>(G16-G15)/G15*100</f>
        <v>3.7265140357923867</v>
      </c>
      <c r="H20" s="7">
        <f>(H16-H15)/H15*100</f>
        <v>-5.2404384725016273</v>
      </c>
      <c r="I20" s="75"/>
      <c r="J20" s="19"/>
      <c r="K20" s="75"/>
      <c r="L20" s="19"/>
      <c r="M20" s="20"/>
      <c r="N20" s="19"/>
      <c r="O20" s="19"/>
      <c r="P20" s="19"/>
      <c r="Q20" s="19"/>
    </row>
    <row r="21" spans="1:17" ht="14.1" customHeight="1">
      <c r="A21" s="8" t="s">
        <v>1</v>
      </c>
      <c r="B21" s="7">
        <f>(B16-B11)/B11*100</f>
        <v>-49.965729952021938</v>
      </c>
      <c r="C21" s="7">
        <f>(C16-C11)/C11*100</f>
        <v>-39.011284255776467</v>
      </c>
      <c r="D21" s="7">
        <f>(D16-D11)/D11*100</f>
        <v>-44.855822658946018</v>
      </c>
      <c r="E21" s="7"/>
      <c r="F21" s="7">
        <f>(F16-F11)/F11*100</f>
        <v>-45.384003183446083</v>
      </c>
      <c r="G21" s="7">
        <f>(G16-G11)/G11*100</f>
        <v>-18.486304492687548</v>
      </c>
      <c r="H21" s="7">
        <f>(H16-H11)/H11*100</f>
        <v>-37.326311575504327</v>
      </c>
      <c r="I21" s="75"/>
      <c r="J21" s="19"/>
      <c r="K21" s="75"/>
      <c r="L21" s="19"/>
      <c r="M21" s="20"/>
      <c r="N21" s="19"/>
      <c r="O21" s="19"/>
      <c r="P21" s="19"/>
      <c r="Q21" s="19"/>
    </row>
    <row r="22" spans="1:17" ht="14.1" customHeight="1" thickBot="1">
      <c r="A22" s="6" t="s">
        <v>0</v>
      </c>
      <c r="B22" s="4">
        <f>(B17-B11)/B11*100</f>
        <v>-39.684715558601788</v>
      </c>
      <c r="C22" s="4">
        <f>(C17-C11)/C11*100</f>
        <v>-36.577876717586548</v>
      </c>
      <c r="D22" s="4">
        <f>(D17-D11)/D11*100</f>
        <v>-36.697666257238112</v>
      </c>
      <c r="E22" s="4"/>
      <c r="F22" s="4">
        <f>(F17-F11)/F11*100</f>
        <v>-47.393553521687224</v>
      </c>
      <c r="G22" s="4">
        <f>(G17-G11)/G11*100</f>
        <v>-24.736786728860523</v>
      </c>
      <c r="H22" s="4">
        <f>(H17-H11)/H11*100</f>
        <v>-33.06763820982416</v>
      </c>
      <c r="I22" s="43"/>
      <c r="J22" s="5"/>
      <c r="K22" s="43"/>
      <c r="L22" s="5"/>
      <c r="M22" s="20"/>
      <c r="N22" s="19"/>
      <c r="O22" s="19"/>
      <c r="P22" s="19"/>
      <c r="Q22" s="19"/>
    </row>
    <row r="23" spans="1:17" ht="7.5" customHeight="1">
      <c r="A23" s="8"/>
      <c r="B23" s="29"/>
      <c r="C23" s="29"/>
      <c r="D23" s="29"/>
      <c r="F23" s="73"/>
      <c r="G23" s="73"/>
      <c r="H23" s="73"/>
      <c r="I23" s="20"/>
      <c r="J23" s="19"/>
      <c r="K23" s="20"/>
      <c r="L23" s="19"/>
      <c r="M23" s="20"/>
      <c r="N23" s="19"/>
      <c r="O23" s="63"/>
      <c r="P23" s="74"/>
      <c r="Q23" s="63"/>
    </row>
    <row r="24" spans="1:17" ht="21.75" customHeight="1">
      <c r="A24" s="41" t="s">
        <v>16</v>
      </c>
      <c r="B24" s="29"/>
      <c r="C24" s="29"/>
      <c r="D24" s="29"/>
      <c r="F24" s="73"/>
      <c r="G24" s="73"/>
      <c r="H24" s="73"/>
      <c r="I24" s="20"/>
      <c r="J24" s="19"/>
      <c r="K24" s="20"/>
      <c r="L24" s="19"/>
      <c r="M24" s="20"/>
      <c r="N24" s="19"/>
      <c r="O24" s="63"/>
      <c r="P24" s="63"/>
      <c r="Q24" s="74"/>
    </row>
    <row r="25" spans="1:17" ht="6.75" customHeight="1">
      <c r="A25" s="8"/>
      <c r="B25" s="29"/>
      <c r="C25" s="29"/>
      <c r="D25" s="29"/>
      <c r="F25" s="73"/>
      <c r="G25" s="73"/>
      <c r="H25" s="73"/>
      <c r="I25" s="20"/>
      <c r="J25" s="19"/>
      <c r="K25" s="20"/>
      <c r="L25" s="19"/>
      <c r="M25" s="20"/>
      <c r="N25" s="19"/>
      <c r="O25" s="63"/>
      <c r="P25" s="63"/>
      <c r="Q25" s="63"/>
    </row>
    <row r="26" spans="1:17" ht="14.1" customHeight="1">
      <c r="A26" s="26" t="s">
        <v>27</v>
      </c>
      <c r="B26" s="2"/>
      <c r="C26" s="2"/>
      <c r="D26" s="2"/>
      <c r="F26" s="72"/>
      <c r="G26" s="72"/>
      <c r="H26" s="72"/>
      <c r="I26" s="20"/>
      <c r="J26" s="19"/>
      <c r="K26" s="20"/>
      <c r="L26" s="19"/>
      <c r="M26" s="20"/>
      <c r="N26" s="19"/>
      <c r="O26" s="19"/>
      <c r="P26" s="19"/>
      <c r="Q26" s="19"/>
    </row>
    <row r="27" spans="1:17" s="31" customFormat="1" ht="14.1" customHeight="1">
      <c r="A27" s="35" t="s">
        <v>13</v>
      </c>
      <c r="B27" s="71">
        <v>15.4</v>
      </c>
      <c r="C27" s="71">
        <v>325.39999999999998</v>
      </c>
      <c r="D27" s="71">
        <v>2019</v>
      </c>
      <c r="E27" s="66"/>
      <c r="F27" s="70">
        <v>144.19999999999999</v>
      </c>
      <c r="G27" s="70">
        <v>3169.4</v>
      </c>
      <c r="H27" s="70">
        <v>26090.400000000001</v>
      </c>
      <c r="I27" s="25"/>
      <c r="J27" s="63"/>
      <c r="K27" s="25"/>
      <c r="L27" s="63"/>
      <c r="M27" s="25"/>
      <c r="N27" s="53"/>
      <c r="O27" s="63"/>
      <c r="P27" s="63"/>
      <c r="Q27" s="63"/>
    </row>
    <row r="28" spans="1:17" ht="14.1" customHeight="1">
      <c r="A28" s="3">
        <v>2013</v>
      </c>
      <c r="B28" s="69">
        <v>9</v>
      </c>
      <c r="C28" s="69">
        <v>142</v>
      </c>
      <c r="D28" s="69">
        <v>1052</v>
      </c>
      <c r="F28" s="67">
        <v>39</v>
      </c>
      <c r="G28" s="68">
        <v>1790</v>
      </c>
      <c r="H28" s="67">
        <v>14703</v>
      </c>
      <c r="I28" s="20"/>
      <c r="K28" s="20"/>
      <c r="L28" s="19"/>
      <c r="M28" s="20"/>
      <c r="N28" s="21"/>
      <c r="O28" s="19"/>
      <c r="P28" s="19"/>
    </row>
    <row r="29" spans="1:17" ht="14.1" customHeight="1">
      <c r="A29" s="3">
        <v>2014</v>
      </c>
      <c r="B29" s="69">
        <v>7</v>
      </c>
      <c r="C29" s="69">
        <v>171</v>
      </c>
      <c r="D29" s="69">
        <v>1030</v>
      </c>
      <c r="F29" s="67">
        <v>46</v>
      </c>
      <c r="G29" s="68">
        <v>1858</v>
      </c>
      <c r="H29" s="67">
        <v>15703</v>
      </c>
      <c r="I29" s="20"/>
      <c r="K29" s="20"/>
      <c r="L29" s="19"/>
      <c r="M29" s="20"/>
      <c r="N29" s="21"/>
      <c r="O29" s="19"/>
      <c r="P29" s="19"/>
    </row>
    <row r="30" spans="1:17" ht="14.1" customHeight="1">
      <c r="A30" s="3">
        <v>2015</v>
      </c>
      <c r="B30" s="69">
        <v>4</v>
      </c>
      <c r="C30" s="69">
        <v>140</v>
      </c>
      <c r="D30" s="69">
        <v>970</v>
      </c>
      <c r="F30" s="67">
        <v>49</v>
      </c>
      <c r="G30" s="68">
        <v>1771</v>
      </c>
      <c r="H30" s="67">
        <v>15133</v>
      </c>
      <c r="I30" s="20"/>
      <c r="K30" s="20"/>
      <c r="L30" s="19"/>
      <c r="M30" s="20"/>
      <c r="N30" s="21"/>
      <c r="O30" s="19"/>
      <c r="P30" s="19"/>
    </row>
    <row r="31" spans="1:17" ht="14.1" customHeight="1">
      <c r="A31" s="3">
        <v>2016</v>
      </c>
      <c r="B31" s="69">
        <v>12</v>
      </c>
      <c r="C31" s="69">
        <v>167</v>
      </c>
      <c r="D31" s="69">
        <v>999</v>
      </c>
      <c r="F31" s="67">
        <v>57</v>
      </c>
      <c r="G31" s="68">
        <v>1864</v>
      </c>
      <c r="H31" s="67">
        <v>14963</v>
      </c>
      <c r="I31" s="20"/>
      <c r="K31" s="20"/>
      <c r="L31" s="19"/>
      <c r="M31" s="20"/>
      <c r="N31" s="21"/>
      <c r="O31" s="19"/>
      <c r="P31" s="19"/>
    </row>
    <row r="32" spans="1:17" ht="14.1" customHeight="1">
      <c r="A32" s="3">
        <v>2017</v>
      </c>
      <c r="B32" s="69">
        <v>2</v>
      </c>
      <c r="C32" s="69">
        <v>152</v>
      </c>
      <c r="D32" s="69">
        <v>901</v>
      </c>
      <c r="F32" s="67">
        <v>46</v>
      </c>
      <c r="G32" s="68">
        <v>1945</v>
      </c>
      <c r="H32" s="67">
        <v>14808</v>
      </c>
      <c r="I32" s="20"/>
      <c r="K32" s="20"/>
      <c r="L32" s="19"/>
      <c r="M32" s="20"/>
      <c r="N32" s="21"/>
      <c r="O32" s="19"/>
      <c r="P32" s="19"/>
    </row>
    <row r="33" spans="1:17" s="31" customFormat="1" ht="14.1" customHeight="1">
      <c r="A33" s="35" t="s">
        <v>4</v>
      </c>
      <c r="B33" s="66">
        <v>6.8</v>
      </c>
      <c r="C33" s="66">
        <v>154.4</v>
      </c>
      <c r="D33" s="66">
        <v>990.4</v>
      </c>
      <c r="E33" s="65"/>
      <c r="F33" s="64">
        <f>AVERAGE(F28:F32)</f>
        <v>47.4</v>
      </c>
      <c r="G33" s="64">
        <f>AVERAGE(G28:G32)</f>
        <v>1845.6</v>
      </c>
      <c r="H33" s="64">
        <f>AVERAGE(H28:H32)</f>
        <v>15062</v>
      </c>
      <c r="I33" s="25"/>
      <c r="J33" s="63"/>
      <c r="K33" s="25"/>
      <c r="L33" s="63"/>
      <c r="M33" s="25"/>
      <c r="N33" s="53"/>
      <c r="O33" s="62"/>
      <c r="P33" s="62"/>
      <c r="Q33" s="62"/>
    </row>
    <row r="34" spans="1:17" ht="2.25" customHeight="1">
      <c r="A34" s="2"/>
      <c r="I34" s="20"/>
      <c r="J34" s="19"/>
      <c r="K34" s="20"/>
      <c r="L34" s="19"/>
      <c r="M34" s="20"/>
      <c r="N34" s="19"/>
      <c r="O34" s="19"/>
      <c r="P34" s="19"/>
    </row>
    <row r="35" spans="1:17" ht="14.1" customHeight="1">
      <c r="A35" s="30" t="s">
        <v>12</v>
      </c>
      <c r="B35" s="2"/>
      <c r="C35" s="2"/>
      <c r="D35" s="2"/>
      <c r="F35" s="2"/>
      <c r="G35" s="2"/>
      <c r="H35" s="2"/>
      <c r="I35" s="20"/>
      <c r="J35" s="19"/>
      <c r="K35" s="20"/>
      <c r="L35" s="19"/>
      <c r="M35" s="20"/>
      <c r="N35" s="19"/>
      <c r="O35" s="19"/>
      <c r="P35" s="19"/>
    </row>
    <row r="36" spans="1:17" ht="14.1" customHeight="1">
      <c r="A36" s="3" t="s">
        <v>2</v>
      </c>
      <c r="B36" s="7">
        <f>(B32-B31)/B31*100</f>
        <v>-83.333333333333343</v>
      </c>
      <c r="C36" s="7">
        <f>(C32-C31)/C31*100</f>
        <v>-8.9820359281437128</v>
      </c>
      <c r="D36" s="7">
        <f>(D32-D31)/D31*100</f>
        <v>-9.8098098098098099</v>
      </c>
      <c r="E36" s="7"/>
      <c r="F36" s="7">
        <f>(F32-F31)/F31*100</f>
        <v>-19.298245614035086</v>
      </c>
      <c r="G36" s="7">
        <f>(G32-G31)/G31*100</f>
        <v>4.3454935622317592</v>
      </c>
      <c r="H36" s="7">
        <f>(H32-H31)/H31*100</f>
        <v>-1.0358885250284036</v>
      </c>
      <c r="I36" s="20"/>
      <c r="J36" s="19"/>
      <c r="K36" s="20"/>
      <c r="L36" s="19"/>
      <c r="M36" s="20"/>
      <c r="N36" s="19"/>
      <c r="O36" s="19"/>
      <c r="P36" s="19"/>
    </row>
    <row r="37" spans="1:17" ht="14.1" customHeight="1">
      <c r="A37" s="8" t="s">
        <v>1</v>
      </c>
      <c r="B37" s="7">
        <f>(B32-B27)/B27*100</f>
        <v>-87.012987012987011</v>
      </c>
      <c r="C37" s="7">
        <f>(C32-C27)/C27*100</f>
        <v>-53.288260602335583</v>
      </c>
      <c r="D37" s="7">
        <f>(D32-D27)/D27*100</f>
        <v>-55.373947498761765</v>
      </c>
      <c r="E37" s="7"/>
      <c r="F37" s="7">
        <f>(F32-F27)/F27*100</f>
        <v>-68.099861303744788</v>
      </c>
      <c r="G37" s="7">
        <f>(G32-G27)/G27*100</f>
        <v>-38.631917713131827</v>
      </c>
      <c r="H37" s="7">
        <f>(H32-H27)/H27*100</f>
        <v>-43.243491859074609</v>
      </c>
      <c r="I37" s="20"/>
      <c r="J37" s="19"/>
      <c r="K37" s="20"/>
      <c r="L37" s="19"/>
      <c r="M37" s="20"/>
      <c r="N37" s="19"/>
      <c r="O37" s="19"/>
      <c r="P37" s="19"/>
    </row>
    <row r="38" spans="1:17" ht="14.1" customHeight="1" thickBot="1">
      <c r="A38" s="6" t="s">
        <v>0</v>
      </c>
      <c r="B38" s="4">
        <f>(B33-B27)/B27*100</f>
        <v>-55.84415584415585</v>
      </c>
      <c r="C38" s="4">
        <f>(C33-C27)/C27*100</f>
        <v>-52.550706822372462</v>
      </c>
      <c r="D38" s="4">
        <f>(D33-D27)/D27*100</f>
        <v>-50.946012877662206</v>
      </c>
      <c r="E38" s="4"/>
      <c r="F38" s="4">
        <f>(F33-F27)/F27*100</f>
        <v>-67.128987517337023</v>
      </c>
      <c r="G38" s="4">
        <f>(G33-G27)/G27*100</f>
        <v>-41.768158010980002</v>
      </c>
      <c r="H38" s="4">
        <f>(H33-H27)/H27*100</f>
        <v>-42.269953699445011</v>
      </c>
      <c r="I38" s="4"/>
      <c r="J38" s="5"/>
      <c r="K38" s="43"/>
      <c r="L38" s="5"/>
      <c r="M38" s="20"/>
      <c r="N38" s="19"/>
      <c r="O38" s="19"/>
      <c r="P38" s="19"/>
    </row>
    <row r="39" spans="1:17" ht="15">
      <c r="A39" s="20"/>
      <c r="B39" s="20"/>
      <c r="D39" s="20"/>
      <c r="E39" s="20"/>
      <c r="F39" s="20"/>
      <c r="H39" s="20"/>
      <c r="I39" s="20"/>
      <c r="K39" s="19"/>
      <c r="L39" s="19"/>
      <c r="M39" s="19"/>
    </row>
    <row r="40" spans="1:17">
      <c r="A40" s="19"/>
      <c r="B40" s="19"/>
      <c r="C40" s="19"/>
      <c r="D40" s="19"/>
      <c r="E40" s="19"/>
      <c r="F40" s="19"/>
      <c r="G40" s="19"/>
      <c r="H40" s="19"/>
      <c r="I40" s="19"/>
      <c r="J40" s="19"/>
      <c r="K40" s="19"/>
      <c r="L40" s="19"/>
      <c r="M40" s="19"/>
    </row>
    <row r="41" spans="1:17" ht="18" customHeight="1">
      <c r="A41" s="41" t="s">
        <v>26</v>
      </c>
      <c r="B41" s="19"/>
      <c r="C41" s="19"/>
      <c r="D41" s="19"/>
      <c r="E41" s="19"/>
      <c r="F41" s="19"/>
      <c r="G41" s="19"/>
      <c r="H41" s="19"/>
      <c r="I41" s="19"/>
      <c r="J41" s="19"/>
      <c r="K41" s="19"/>
      <c r="L41" s="41"/>
      <c r="M41" s="19"/>
    </row>
    <row r="42" spans="1:17" ht="3.75" customHeight="1">
      <c r="A42" s="41"/>
      <c r="B42" s="19"/>
      <c r="C42" s="19"/>
      <c r="D42" s="19"/>
      <c r="E42" s="19"/>
      <c r="F42" s="19"/>
      <c r="G42" s="19"/>
      <c r="H42" s="19"/>
      <c r="I42" s="19"/>
      <c r="J42" s="19"/>
      <c r="K42" s="19"/>
      <c r="L42" s="41"/>
      <c r="M42" s="19"/>
    </row>
    <row r="43" spans="1:17" ht="18" customHeight="1" thickBot="1">
      <c r="A43" s="61" t="s">
        <v>25</v>
      </c>
      <c r="B43" s="60"/>
      <c r="C43" s="60"/>
      <c r="D43" s="60"/>
      <c r="E43" s="60"/>
      <c r="F43" s="60"/>
      <c r="G43" s="60"/>
      <c r="H43" s="60"/>
      <c r="I43" s="60"/>
      <c r="J43" s="60"/>
      <c r="K43" s="60"/>
      <c r="L43" s="5"/>
      <c r="M43" s="59"/>
    </row>
    <row r="44" spans="1:17" ht="14.1" customHeight="1">
      <c r="A44" s="20"/>
      <c r="B44" s="57" t="s">
        <v>24</v>
      </c>
      <c r="C44" s="57"/>
      <c r="D44" s="57"/>
      <c r="E44" s="25"/>
      <c r="F44" s="58" t="s">
        <v>23</v>
      </c>
      <c r="G44" s="57"/>
      <c r="H44" s="57"/>
      <c r="I44" s="20"/>
      <c r="J44" s="56"/>
      <c r="K44" s="55"/>
      <c r="L44" s="54" t="s">
        <v>22</v>
      </c>
      <c r="M44" s="20"/>
    </row>
    <row r="45" spans="1:17" ht="14.1" customHeight="1">
      <c r="A45" s="20"/>
      <c r="B45" s="52"/>
      <c r="C45" s="52"/>
      <c r="D45" s="51" t="s">
        <v>21</v>
      </c>
      <c r="E45" s="53"/>
      <c r="F45" s="52"/>
      <c r="G45" s="52"/>
      <c r="H45" s="51" t="s">
        <v>21</v>
      </c>
      <c r="I45" s="21"/>
      <c r="J45" s="52"/>
      <c r="K45" s="52"/>
      <c r="L45" s="51" t="s">
        <v>21</v>
      </c>
      <c r="M45" s="20"/>
    </row>
    <row r="46" spans="1:17" ht="14.1" customHeight="1" thickBot="1">
      <c r="A46" s="43"/>
      <c r="B46" s="48" t="s">
        <v>20</v>
      </c>
      <c r="C46" s="48" t="s">
        <v>19</v>
      </c>
      <c r="D46" s="48" t="s">
        <v>18</v>
      </c>
      <c r="E46" s="50"/>
      <c r="F46" s="48" t="s">
        <v>20</v>
      </c>
      <c r="G46" s="48" t="s">
        <v>19</v>
      </c>
      <c r="H46" s="48" t="s">
        <v>18</v>
      </c>
      <c r="I46" s="49"/>
      <c r="J46" s="48" t="s">
        <v>20</v>
      </c>
      <c r="K46" s="48" t="s">
        <v>19</v>
      </c>
      <c r="L46" s="48" t="s">
        <v>18</v>
      </c>
      <c r="M46" s="20"/>
    </row>
    <row r="47" spans="1:17" ht="18" customHeight="1">
      <c r="A47" s="47" t="s">
        <v>17</v>
      </c>
      <c r="B47" s="2"/>
      <c r="C47" s="2"/>
      <c r="D47" s="2"/>
      <c r="E47" s="2"/>
      <c r="F47" s="2"/>
      <c r="G47" s="2"/>
      <c r="H47" s="2"/>
      <c r="I47" s="2"/>
      <c r="J47" s="2"/>
      <c r="K47" s="2"/>
      <c r="L47" s="2"/>
      <c r="M47" s="2"/>
    </row>
    <row r="48" spans="1:17" ht="3.75" customHeight="1">
      <c r="A48" s="47"/>
      <c r="B48" s="2"/>
      <c r="C48" s="2"/>
      <c r="D48" s="2"/>
      <c r="E48" s="2"/>
      <c r="F48" s="2"/>
      <c r="G48" s="2"/>
      <c r="H48" s="2"/>
      <c r="I48" s="2"/>
      <c r="J48" s="2"/>
      <c r="K48" s="2"/>
      <c r="L48" s="46" t="s">
        <v>15</v>
      </c>
      <c r="M48" s="2"/>
    </row>
    <row r="49" spans="1:13" ht="14.1" customHeight="1">
      <c r="A49" s="25" t="s">
        <v>14</v>
      </c>
      <c r="B49" s="2"/>
      <c r="C49" s="2"/>
      <c r="D49" s="2"/>
      <c r="E49" s="2"/>
      <c r="F49" s="2"/>
      <c r="G49" s="2"/>
      <c r="H49" s="2"/>
      <c r="I49" s="2"/>
      <c r="J49" s="2"/>
      <c r="K49" s="2"/>
      <c r="L49" s="2"/>
      <c r="M49" s="2"/>
    </row>
    <row r="50" spans="1:13" s="31" customFormat="1" ht="14.1" customHeight="1">
      <c r="A50" s="35" t="s">
        <v>13</v>
      </c>
      <c r="B50" s="34">
        <f>(B11/$D85)*1000</f>
        <v>5.6769323554016461E-2</v>
      </c>
      <c r="C50" s="34">
        <f>(C11/$D85)*1000</f>
        <v>0.50687729810704074</v>
      </c>
      <c r="D50" s="34">
        <f>(D11/$D85)*1000</f>
        <v>3.3261998793797787</v>
      </c>
      <c r="E50" s="34"/>
      <c r="F50" s="34">
        <f>(F11/$H85)*1000</f>
        <v>5.5863624288783588E-2</v>
      </c>
      <c r="G50" s="34">
        <f>(G11/$H85)*1000</f>
        <v>0.52819986713956979</v>
      </c>
      <c r="H50" s="45">
        <f>(H11/$H85)*1000</f>
        <v>4.7755136670997782</v>
      </c>
      <c r="I50" s="34"/>
      <c r="J50" s="37">
        <f>B50/F50*100</f>
        <v>101.6212683598023</v>
      </c>
      <c r="K50" s="37">
        <f>C50/G50*100</f>
        <v>95.963162742164258</v>
      </c>
      <c r="L50" s="37">
        <f>D50/H50*100</f>
        <v>69.651143547031594</v>
      </c>
      <c r="M50" s="26"/>
    </row>
    <row r="51" spans="1:13" ht="14.1" customHeight="1">
      <c r="A51" s="3">
        <v>2013</v>
      </c>
      <c r="B51" s="36">
        <f>(B12/$D101)*1000</f>
        <v>3.2284100080710254E-2</v>
      </c>
      <c r="C51" s="36">
        <f>(C12/$D101)*1000</f>
        <v>0.31326838973665933</v>
      </c>
      <c r="D51" s="36">
        <f>(D12/$D101)*1000</f>
        <v>2.1575914559753739</v>
      </c>
      <c r="E51" s="36"/>
      <c r="F51" s="36">
        <f>(F12/$H101)*1000</f>
        <v>2.7059665016097342E-2</v>
      </c>
      <c r="G51" s="36">
        <f>(G12/$H101)*1000</f>
        <v>0.35102057344048399</v>
      </c>
      <c r="H51" s="36">
        <f>(H12/$H101)*1000</f>
        <v>3.0234302808608851</v>
      </c>
      <c r="I51" s="36"/>
      <c r="J51" s="32">
        <f>B51/F51*100</f>
        <v>119.30709438385503</v>
      </c>
      <c r="K51" s="32">
        <f>C51/G51*100</f>
        <v>89.245022497171206</v>
      </c>
      <c r="L51" s="32">
        <f>D51/H51*100</f>
        <v>71.362368420846337</v>
      </c>
      <c r="M51" s="2"/>
    </row>
    <row r="52" spans="1:13" ht="14.1" customHeight="1">
      <c r="A52" s="3">
        <v>2014</v>
      </c>
      <c r="B52" s="36">
        <f>(B13/$D102)*1000</f>
        <v>3.7960954446854663E-2</v>
      </c>
      <c r="C52" s="36">
        <f>(C13/$D102)*1000</f>
        <v>0.31827361807165833</v>
      </c>
      <c r="D52" s="36">
        <f>(D13/$D102)*1000</f>
        <v>2.1142194629366444</v>
      </c>
      <c r="E52" s="36"/>
      <c r="F52" s="36">
        <f>(F13/$H102)*1000</f>
        <v>2.7434888126797053E-2</v>
      </c>
      <c r="G52" s="36">
        <f>(G13/$H102)*1000</f>
        <v>0.36776685271178799</v>
      </c>
      <c r="H52" s="36">
        <f>(H13/$H102)*1000</f>
        <v>3.1918010131364514</v>
      </c>
      <c r="I52" s="36"/>
      <c r="J52" s="32">
        <f>B52/F52*100</f>
        <v>138.36744757772956</v>
      </c>
      <c r="K52" s="32">
        <f>C52/G52*100</f>
        <v>86.542225250812209</v>
      </c>
      <c r="L52" s="32">
        <f>D52/H52*100</f>
        <v>66.239074874504411</v>
      </c>
      <c r="M52" s="2"/>
    </row>
    <row r="53" spans="1:13" ht="14.1" customHeight="1">
      <c r="A53" s="3">
        <v>2015</v>
      </c>
      <c r="B53" s="36">
        <f>(B14/$D103)*1000</f>
        <v>3.1267448352875489E-2</v>
      </c>
      <c r="C53" s="36">
        <f>(C14/$D103)*1000</f>
        <v>0.29834356970035364</v>
      </c>
      <c r="D53" s="36">
        <f>(D14/$D103)*1000</f>
        <v>2.0435510887772192</v>
      </c>
      <c r="E53" s="36"/>
      <c r="F53" s="36">
        <f>(F14/$H103)*1000</f>
        <v>2.7087998836598091E-2</v>
      </c>
      <c r="G53" s="36">
        <f>(G14/$H103)*1000</f>
        <v>0.3549598929181001</v>
      </c>
      <c r="H53" s="36">
        <f>(H14/$H103)*1000</f>
        <v>3.0273430026317687</v>
      </c>
      <c r="I53" s="36"/>
      <c r="J53" s="32">
        <f>B53/F53*100</f>
        <v>115.42915569913058</v>
      </c>
      <c r="K53" s="32">
        <f>C53/G53*100</f>
        <v>84.049937937408174</v>
      </c>
      <c r="L53" s="32">
        <f>D53/H53*100</f>
        <v>67.503123597183844</v>
      </c>
      <c r="M53" s="2"/>
    </row>
    <row r="54" spans="1:13" ht="14.1" customHeight="1">
      <c r="A54" s="3">
        <v>2016</v>
      </c>
      <c r="B54" s="36">
        <f>(B15/$D104)*1000</f>
        <v>3.533961181934242E-2</v>
      </c>
      <c r="C54" s="36">
        <f>(C15/$D104)*1000</f>
        <v>0.31435602346106167</v>
      </c>
      <c r="D54" s="36">
        <f>(D15/$D104)*1000</f>
        <v>2.0176883083242365</v>
      </c>
      <c r="E54" s="36"/>
      <c r="F54" s="36">
        <f>(F15/$H104)*1000</f>
        <v>2.7423203596458088E-2</v>
      </c>
      <c r="G54" s="36">
        <f>(G15/$H104)*1000</f>
        <v>0.38380494877316451</v>
      </c>
      <c r="H54" s="36">
        <f>(H15/$H104)*1000</f>
        <v>2.9204769746406622</v>
      </c>
      <c r="I54" s="36"/>
      <c r="J54" s="32">
        <f>B54/F54*100</f>
        <v>128.86755442353495</v>
      </c>
      <c r="K54" s="32">
        <f>C54/G54*100</f>
        <v>81.90515116230344</v>
      </c>
      <c r="L54" s="32">
        <f>D54/H54*100</f>
        <v>69.087629378502271</v>
      </c>
      <c r="M54" s="2"/>
    </row>
    <row r="55" spans="1:13" ht="14.1" customHeight="1">
      <c r="A55" s="3">
        <v>2017</v>
      </c>
      <c r="B55" s="36">
        <f>(B16/$D105)*1000</f>
        <v>2.6913434596667157E-2</v>
      </c>
      <c r="C55" s="36">
        <f>(C16/$D105)*1000</f>
        <v>0.29291402448016512</v>
      </c>
      <c r="D55" s="36">
        <f>(D16/$D105)*1000</f>
        <v>1.7379442560094382</v>
      </c>
      <c r="E55" s="36"/>
      <c r="F55" s="36">
        <f>(F16/$H105)*1000</f>
        <v>2.8036621922408352E-2</v>
      </c>
      <c r="G55" s="36">
        <f>(G16/$H105)*1000</f>
        <v>0.39564490997001511</v>
      </c>
      <c r="H55" s="36">
        <f>(H16/$H105)*1000</f>
        <v>2.7503126032275822</v>
      </c>
      <c r="I55" s="36"/>
      <c r="J55" s="32">
        <f>B55/F55*100</f>
        <v>95.993856432313322</v>
      </c>
      <c r="K55" s="32">
        <f>C55/G55*100</f>
        <v>74.034574210082553</v>
      </c>
      <c r="L55" s="32">
        <f>D55/H55*100</f>
        <v>63.190789802217516</v>
      </c>
      <c r="M55" s="2"/>
    </row>
    <row r="56" spans="1:13" s="31" customFormat="1" ht="14.1" customHeight="1">
      <c r="A56" s="35" t="s">
        <v>4</v>
      </c>
      <c r="B56" s="36">
        <f>(B17/$D106)*1000</f>
        <v>3.2740774914613545E-2</v>
      </c>
      <c r="C56" s="36">
        <f>(C17/$D106)*1000</f>
        <v>0.30739122993697404</v>
      </c>
      <c r="D56" s="36">
        <f>(D17/$D106)*1000</f>
        <v>2.0133344246924971</v>
      </c>
      <c r="E56" s="36"/>
      <c r="F56" s="36">
        <f>(F17/$H106)*1000</f>
        <v>2.7411451990417689E-2</v>
      </c>
      <c r="G56" s="36">
        <f>(G17/$H106)*1000</f>
        <v>0.37080451173976642</v>
      </c>
      <c r="H56" s="36">
        <f>(H17/$H106)*1000</f>
        <v>2.9813997332421995</v>
      </c>
      <c r="I56" s="36"/>
      <c r="J56" s="32">
        <f>B56/F56*100</f>
        <v>119.44195778486615</v>
      </c>
      <c r="K56" s="32">
        <f>C56/G56*100</f>
        <v>82.898460025401107</v>
      </c>
      <c r="L56" s="32">
        <f>D56/H56*100</f>
        <v>67.529838493110915</v>
      </c>
      <c r="M56" s="26"/>
    </row>
    <row r="57" spans="1:13" ht="4.5" customHeight="1">
      <c r="A57" s="2"/>
      <c r="J57" s="44"/>
      <c r="K57" s="44"/>
      <c r="L57" s="44"/>
      <c r="M57" s="2"/>
    </row>
    <row r="58" spans="1:13" ht="14.1" customHeight="1">
      <c r="A58" s="30" t="s">
        <v>12</v>
      </c>
      <c r="B58" s="2"/>
      <c r="C58" s="2"/>
      <c r="D58" s="2"/>
      <c r="E58" s="2"/>
      <c r="F58" s="2"/>
      <c r="G58" s="2"/>
      <c r="H58" s="2"/>
      <c r="I58" s="2"/>
      <c r="J58" s="29"/>
      <c r="K58" s="29"/>
      <c r="L58" s="29"/>
      <c r="M58" s="2"/>
    </row>
    <row r="59" spans="1:13" ht="14.1" customHeight="1">
      <c r="A59" s="3" t="s">
        <v>2</v>
      </c>
      <c r="B59" s="7">
        <f>(B55-B54)/B54*100</f>
        <v>-23.84343457350419</v>
      </c>
      <c r="C59" s="7">
        <f>(C55-C54)/C54*100</f>
        <v>-6.8209283044173965</v>
      </c>
      <c r="D59" s="7">
        <f>(D55-D54)/D54*100</f>
        <v>-13.864582114129206</v>
      </c>
      <c r="E59" s="7"/>
      <c r="F59" s="7">
        <f>(F55-F54)/F54*100</f>
        <v>2.2368587382310499</v>
      </c>
      <c r="G59" s="7">
        <f>(G55-G54)/G54*100</f>
        <v>3.0848901856782014</v>
      </c>
      <c r="H59" s="7">
        <f>(H55-H54)/H54*100</f>
        <v>-5.8265952065592712</v>
      </c>
      <c r="I59" s="29"/>
      <c r="J59" s="29"/>
      <c r="K59" s="29"/>
      <c r="L59" s="29"/>
      <c r="M59" s="2"/>
    </row>
    <row r="60" spans="1:13" ht="14.1" customHeight="1">
      <c r="A60" s="8" t="s">
        <v>1</v>
      </c>
      <c r="B60" s="7">
        <f>(B55-B50)/B50*100</f>
        <v>-52.591588358352006</v>
      </c>
      <c r="C60" s="7">
        <f>(C55-C50)/C50*100</f>
        <v>-42.212045089794401</v>
      </c>
      <c r="D60" s="7">
        <f>(D55-D50)/D50*100</f>
        <v>-47.749855118944176</v>
      </c>
      <c r="E60" s="7"/>
      <c r="F60" s="7">
        <f>(F55-F50)/F50*100</f>
        <v>-49.812382781548955</v>
      </c>
      <c r="G60" s="7">
        <f>(G55-G50)/G50*100</f>
        <v>-25.095605927997855</v>
      </c>
      <c r="H60" s="7">
        <f>(H55-H50)/H50*100</f>
        <v>-42.40802571301451</v>
      </c>
      <c r="I60" s="29"/>
      <c r="J60" s="29"/>
      <c r="K60" s="29"/>
      <c r="L60" s="29"/>
      <c r="M60" s="2"/>
    </row>
    <row r="61" spans="1:13" ht="14.1" customHeight="1" thickBot="1">
      <c r="A61" s="6" t="s">
        <v>0</v>
      </c>
      <c r="B61" s="4">
        <f>(B56-B50)/B50*100</f>
        <v>-42.326642515899565</v>
      </c>
      <c r="C61" s="4">
        <f>(C56-C50)/C50*100</f>
        <v>-39.355889268479302</v>
      </c>
      <c r="D61" s="4">
        <f>(D56-D50)/D50*100</f>
        <v>-39.470431792934995</v>
      </c>
      <c r="E61" s="4"/>
      <c r="F61" s="4">
        <f>(F56-F50)/F50*100</f>
        <v>-50.931482983066289</v>
      </c>
      <c r="G61" s="4">
        <f>(G56-G50)/G50*100</f>
        <v>-29.798446609266893</v>
      </c>
      <c r="H61" s="4">
        <f>(H56-H50)/H50*100</f>
        <v>-37.569025217493802</v>
      </c>
      <c r="I61" s="43"/>
      <c r="J61" s="42"/>
      <c r="K61" s="42"/>
      <c r="L61" s="42"/>
      <c r="M61" s="2"/>
    </row>
    <row r="62" spans="1:13" ht="7.5" customHeight="1">
      <c r="A62" s="3"/>
      <c r="J62" s="29"/>
      <c r="K62" s="29"/>
      <c r="L62" s="29"/>
      <c r="M62" s="2"/>
    </row>
    <row r="63" spans="1:13" ht="22.5" customHeight="1">
      <c r="A63" s="41" t="s">
        <v>16</v>
      </c>
      <c r="B63" s="2"/>
      <c r="C63" s="2"/>
      <c r="D63" s="2"/>
      <c r="E63" s="2"/>
      <c r="F63" s="2"/>
      <c r="G63" s="2"/>
      <c r="H63" s="2"/>
      <c r="I63" s="2"/>
      <c r="J63" s="29"/>
      <c r="K63" s="29"/>
      <c r="L63" s="29"/>
      <c r="M63" s="2"/>
    </row>
    <row r="64" spans="1:13" ht="3" customHeight="1">
      <c r="A64" s="40"/>
      <c r="B64" s="2"/>
      <c r="C64" s="2"/>
      <c r="D64" s="2"/>
      <c r="E64" s="2"/>
      <c r="F64" s="2"/>
      <c r="G64" s="2"/>
      <c r="H64" s="2"/>
      <c r="I64" s="2"/>
      <c r="J64" s="29"/>
      <c r="K64" s="29"/>
      <c r="L64" s="39" t="s">
        <v>15</v>
      </c>
      <c r="M64" s="2"/>
    </row>
    <row r="65" spans="1:13" ht="17.25" customHeight="1">
      <c r="A65" s="25" t="s">
        <v>14</v>
      </c>
      <c r="B65" s="2"/>
      <c r="C65" s="2"/>
      <c r="D65" s="2"/>
      <c r="E65" s="2"/>
      <c r="F65" s="2"/>
      <c r="G65" s="2"/>
      <c r="H65" s="2"/>
      <c r="I65" s="38"/>
      <c r="J65" s="29"/>
      <c r="K65" s="29"/>
      <c r="L65" s="29"/>
      <c r="M65" s="2"/>
    </row>
    <row r="66" spans="1:13" s="31" customFormat="1" ht="14.1" customHeight="1">
      <c r="A66" s="35" t="s">
        <v>13</v>
      </c>
      <c r="B66" s="34">
        <f>(B27/$C85)*1000</f>
        <v>1.6590161603255979E-2</v>
      </c>
      <c r="C66" s="34">
        <f>(C27/$C85)*1000</f>
        <v>0.35054796011035688</v>
      </c>
      <c r="D66" s="34">
        <f>(D27/$C85)*1000</f>
        <v>2.1750348231801184</v>
      </c>
      <c r="E66" s="34"/>
      <c r="F66" s="34">
        <f>(F27/$G85)*1000</f>
        <v>1.3885518617379815E-2</v>
      </c>
      <c r="G66" s="34">
        <f>(G27/$G85)*1000</f>
        <v>0.30519252916729256</v>
      </c>
      <c r="H66" s="34">
        <f>(H27/$G85)*1000</f>
        <v>2.5123351937232066</v>
      </c>
      <c r="I66" s="33"/>
      <c r="J66" s="37">
        <f>B66/F66*100</f>
        <v>119.47815605886622</v>
      </c>
      <c r="K66" s="37">
        <f>C66/G66*100</f>
        <v>114.86125203222211</v>
      </c>
      <c r="L66" s="37">
        <f>D66/H66*100</f>
        <v>86.574228972877663</v>
      </c>
      <c r="M66" s="26"/>
    </row>
    <row r="67" spans="1:13" ht="14.1" customHeight="1">
      <c r="A67" s="3">
        <v>2013</v>
      </c>
      <c r="B67" s="36">
        <f>(B28/$C101)*1000</f>
        <v>9.8729786447471924E-3</v>
      </c>
      <c r="C67" s="36">
        <f>(C28/$C101)*1000</f>
        <v>0.15577366306156681</v>
      </c>
      <c r="D67" s="36">
        <f>(D28/$C101)*1000</f>
        <v>1.1540415038082272</v>
      </c>
      <c r="E67" s="36"/>
      <c r="F67" s="36">
        <f>(F28/$G101)*1000</f>
        <v>3.6230527601019765E-3</v>
      </c>
      <c r="G67" s="36">
        <f>(G28/$G101)*1000</f>
        <v>0.16628883180980866</v>
      </c>
      <c r="H67" s="36">
        <f>(H28/$G101)*1000</f>
        <v>1.3658908905584455</v>
      </c>
      <c r="I67" s="36"/>
      <c r="J67" s="32">
        <f>B67/F67*100</f>
        <v>272.50441267295543</v>
      </c>
      <c r="K67" s="32">
        <f>C67/G67*100</f>
        <v>93.676563462621189</v>
      </c>
      <c r="L67" s="32">
        <f>D67/H67*100</f>
        <v>84.490021259047751</v>
      </c>
      <c r="M67" s="2"/>
    </row>
    <row r="68" spans="1:13" ht="14.1" customHeight="1">
      <c r="A68" s="3">
        <v>2014</v>
      </c>
      <c r="B68" s="36">
        <f>(B29/$C102)*1000</f>
        <v>7.6835180853551044E-3</v>
      </c>
      <c r="C68" s="36">
        <f>(C29/$C102)*1000</f>
        <v>0.18769737037081755</v>
      </c>
      <c r="D68" s="36">
        <f>(D29/$C102)*1000</f>
        <v>1.1305748039879655</v>
      </c>
      <c r="E68" s="36"/>
      <c r="F68" s="36">
        <f>(F29/$G102)*1000</f>
        <v>4.2363527507789595E-3</v>
      </c>
      <c r="G68" s="36">
        <f>(G29/$G102)*1000</f>
        <v>0.17111181328146319</v>
      </c>
      <c r="H68" s="36">
        <f>(H29/$G102)*1000</f>
        <v>1.4461618966409131</v>
      </c>
      <c r="I68" s="36"/>
      <c r="J68" s="32">
        <f>B68/F68*100</f>
        <v>181.37106462492522</v>
      </c>
      <c r="K68" s="32">
        <f>C68/G68*100</f>
        <v>109.69281826385222</v>
      </c>
      <c r="L68" s="32">
        <f>D68/H68*100</f>
        <v>78.177609755451257</v>
      </c>
      <c r="M68" s="2"/>
    </row>
    <row r="69" spans="1:13" ht="14.1" customHeight="1">
      <c r="A69" s="3">
        <v>2015</v>
      </c>
      <c r="B69" s="36">
        <f>(B30/$C103)*1000</f>
        <v>4.3847052710734415E-3</v>
      </c>
      <c r="C69" s="36">
        <f>(C30/$C103)*1000</f>
        <v>0.15346468448757045</v>
      </c>
      <c r="D69" s="36">
        <f>(D30/$C103)*1000</f>
        <v>1.0632910282353096</v>
      </c>
      <c r="E69" s="36"/>
      <c r="F69" s="36">
        <f>(F30/$G103)*1000</f>
        <v>4.4706385340028097E-3</v>
      </c>
      <c r="G69" s="36">
        <f>(G30/$G103)*1000</f>
        <v>0.16158164987181584</v>
      </c>
      <c r="H69" s="36">
        <f>(H30/$G103)*1000</f>
        <v>1.3806974068380515</v>
      </c>
      <c r="I69" s="36"/>
      <c r="J69" s="32">
        <f>B69/F69*100</f>
        <v>98.077830218753391</v>
      </c>
      <c r="K69" s="32">
        <f>C69/G69*100</f>
        <v>94.976554954919294</v>
      </c>
      <c r="L69" s="32">
        <f>D69/H69*100</f>
        <v>77.011155592039728</v>
      </c>
      <c r="M69" s="2"/>
    </row>
    <row r="70" spans="1:13" ht="14.1" customHeight="1">
      <c r="A70" s="3">
        <v>2016</v>
      </c>
      <c r="B70" s="36">
        <f>(B31/$C104)*1000</f>
        <v>1.3101623837094409E-2</v>
      </c>
      <c r="C70" s="36">
        <f>(C31/$C104)*1000</f>
        <v>0.18233093173289719</v>
      </c>
      <c r="D70" s="36">
        <f>(D31/$C104)*1000</f>
        <v>1.0907101844381095</v>
      </c>
      <c r="E70" s="36"/>
      <c r="F70" s="36">
        <f>(F31/$G104)*1000</f>
        <v>5.1415370435566659E-3</v>
      </c>
      <c r="G70" s="36">
        <f>(G31/$G104)*1000</f>
        <v>0.16813728156473029</v>
      </c>
      <c r="H70" s="36">
        <f>(H31/$G104)*1000</f>
        <v>1.3496985751357613</v>
      </c>
      <c r="I70" s="36"/>
      <c r="J70" s="32">
        <f>B70/F70*100</f>
        <v>254.81920534858853</v>
      </c>
      <c r="K70" s="32">
        <f>C70/G70*100</f>
        <v>108.44170313453209</v>
      </c>
      <c r="L70" s="32">
        <f>D70/H70*100</f>
        <v>80.811390374950861</v>
      </c>
      <c r="M70" s="2"/>
    </row>
    <row r="71" spans="1:13" ht="14.1" customHeight="1">
      <c r="A71" s="3">
        <v>2017</v>
      </c>
      <c r="B71" s="36">
        <f>(B32/$C105)*1000</f>
        <v>2.1799743199025115E-3</v>
      </c>
      <c r="C71" s="36">
        <f>(C32/$C105)*1000</f>
        <v>0.16567804831259086</v>
      </c>
      <c r="D71" s="36">
        <f>(D32/$C105)*1000</f>
        <v>0.9820784311160814</v>
      </c>
      <c r="E71" s="36"/>
      <c r="F71" s="36">
        <f>(F32/$G105)*1000</f>
        <v>4.1081585259784316E-3</v>
      </c>
      <c r="G71" s="36">
        <f>(G32/$G105)*1000</f>
        <v>0.17370365941365326</v>
      </c>
      <c r="H71" s="36">
        <f>(H32/$G105)*1000</f>
        <v>1.3224698141888829</v>
      </c>
      <c r="I71" s="36"/>
      <c r="J71" s="32">
        <f>B71/F71*100</f>
        <v>53.064513117426785</v>
      </c>
      <c r="K71" s="32">
        <f>C71/G71*100</f>
        <v>95.379710981246262</v>
      </c>
      <c r="L71" s="32">
        <f>D71/H71*100</f>
        <v>74.260933639413508</v>
      </c>
      <c r="M71" s="2"/>
    </row>
    <row r="72" spans="1:13" s="31" customFormat="1" ht="14.1" customHeight="1">
      <c r="A72" s="35" t="s">
        <v>4</v>
      </c>
      <c r="B72" s="34">
        <f>(B33/$C106)*1000</f>
        <v>7.4426896479410781E-3</v>
      </c>
      <c r="C72" s="34">
        <f>(C33/$C106)*1000</f>
        <v>0.16899283553560332</v>
      </c>
      <c r="D72" s="34">
        <f>(D33/$C106)*1000</f>
        <v>1.0840058569589477</v>
      </c>
      <c r="E72" s="34"/>
      <c r="F72" s="34">
        <f>(F33/$G106)*1000</f>
        <v>4.3195668010343555E-3</v>
      </c>
      <c r="G72" s="34">
        <f>(G33/$G106)*1000</f>
        <v>0.16818971493647694</v>
      </c>
      <c r="H72" s="34">
        <f>(H33/$G106)*1000</f>
        <v>1.3726015855945037</v>
      </c>
      <c r="I72" s="33"/>
      <c r="J72" s="32">
        <f>B72/F72*100</f>
        <v>172.30176058763266</v>
      </c>
      <c r="K72" s="32">
        <f>C72/G72*100</f>
        <v>100.47750874625699</v>
      </c>
      <c r="L72" s="32">
        <f>D72/H72*100</f>
        <v>78.974545005311285</v>
      </c>
      <c r="M72" s="26"/>
    </row>
    <row r="73" spans="1:13" ht="4.5" customHeight="1">
      <c r="A73" s="2"/>
      <c r="B73" s="2"/>
      <c r="C73" s="2"/>
      <c r="D73" s="2"/>
      <c r="E73" s="2"/>
      <c r="F73" s="2"/>
      <c r="G73" s="2"/>
      <c r="H73" s="2"/>
      <c r="I73" s="2"/>
      <c r="J73" s="2"/>
      <c r="K73" s="2"/>
      <c r="L73" s="2"/>
      <c r="M73" s="2"/>
    </row>
    <row r="74" spans="1:13" ht="14.1" customHeight="1">
      <c r="A74" s="30" t="s">
        <v>12</v>
      </c>
      <c r="B74" s="2"/>
      <c r="C74" s="2"/>
      <c r="D74" s="2"/>
      <c r="E74" s="2"/>
      <c r="F74" s="2"/>
      <c r="G74" s="2"/>
      <c r="H74" s="2"/>
      <c r="I74" s="2"/>
      <c r="J74" s="2"/>
      <c r="K74" s="2"/>
      <c r="L74" s="2"/>
      <c r="M74" s="2"/>
    </row>
    <row r="75" spans="1:13" ht="14.1" customHeight="1">
      <c r="A75" s="3" t="s">
        <v>2</v>
      </c>
      <c r="B75" s="7">
        <f>(B71-B70)/B70*100</f>
        <v>-83.361037173648754</v>
      </c>
      <c r="C75" s="7">
        <f>(C71-C70)/C70*100</f>
        <v>-9.1333287566926398</v>
      </c>
      <c r="D75" s="7">
        <f>(D71-D70)/D70*100</f>
        <v>-9.9597266874326369</v>
      </c>
      <c r="E75" s="7"/>
      <c r="F75" s="7">
        <f>(F71-F70)/F70*100</f>
        <v>-20.098630211626233</v>
      </c>
      <c r="G75" s="7">
        <f>(G71-G70)/G70*100</f>
        <v>3.310614872038359</v>
      </c>
      <c r="H75" s="7">
        <f>(H71-H70)/H70*100</f>
        <v>-2.017395694749073</v>
      </c>
      <c r="I75" s="29"/>
      <c r="J75" s="29"/>
      <c r="K75" s="29"/>
      <c r="L75" s="29"/>
      <c r="M75" s="2"/>
    </row>
    <row r="76" spans="1:13" ht="14.1" customHeight="1">
      <c r="A76" s="8" t="s">
        <v>1</v>
      </c>
      <c r="B76" s="7">
        <f>(B71-B66)/B66*100</f>
        <v>-86.859836739175151</v>
      </c>
      <c r="C76" s="7">
        <f>(C71-C66)/C66*100</f>
        <v>-52.737409095054112</v>
      </c>
      <c r="D76" s="7">
        <f>(D71-D66)/D66*100</f>
        <v>-54.847691602464344</v>
      </c>
      <c r="E76" s="7"/>
      <c r="F76" s="7">
        <f>(F71-F66)/F66*100</f>
        <v>-70.414079306793383</v>
      </c>
      <c r="G76" s="7">
        <f>(G71-G66)/G66*100</f>
        <v>-43.083908414272855</v>
      </c>
      <c r="H76" s="7">
        <f>(H71-H66)/H66*100</f>
        <v>-47.360932669616361</v>
      </c>
      <c r="I76" s="11"/>
      <c r="J76" s="11"/>
      <c r="K76" s="11"/>
      <c r="L76" s="11"/>
      <c r="M76" s="11"/>
    </row>
    <row r="77" spans="1:13" ht="14.1" customHeight="1" thickBot="1">
      <c r="A77" s="6" t="s">
        <v>0</v>
      </c>
      <c r="B77" s="4">
        <f>(B72-B66)/B66*100</f>
        <v>-55.13793158904263</v>
      </c>
      <c r="C77" s="4">
        <f>(C72-C66)/C66*100</f>
        <v>-51.791807465545581</v>
      </c>
      <c r="D77" s="4">
        <f>(D72-D66)/D66*100</f>
        <v>-50.161448202745426</v>
      </c>
      <c r="E77" s="4"/>
      <c r="F77" s="4">
        <f>(F72-F66)/F66*100</f>
        <v>-68.891570275036258</v>
      </c>
      <c r="G77" s="4">
        <f>(G72-G66)/G66*100</f>
        <v>-44.890618589066754</v>
      </c>
      <c r="H77" s="4">
        <f>(H72-H66)/H66*100</f>
        <v>-45.365507396314072</v>
      </c>
      <c r="I77" s="28"/>
      <c r="J77" s="28"/>
      <c r="K77" s="28"/>
      <c r="L77" s="28"/>
      <c r="M77" s="11"/>
    </row>
    <row r="78" spans="1:13" ht="17.25" customHeight="1">
      <c r="A78" s="27" t="s">
        <v>11</v>
      </c>
      <c r="B78" s="2"/>
      <c r="C78" s="2"/>
      <c r="D78" s="2"/>
      <c r="E78" s="2"/>
      <c r="F78" s="2"/>
      <c r="G78" s="2"/>
      <c r="H78" s="2"/>
      <c r="I78" s="2"/>
      <c r="J78" s="2"/>
      <c r="K78" s="2"/>
      <c r="L78" s="2"/>
      <c r="M78" s="2"/>
    </row>
    <row r="79" spans="1:13" ht="17.25" customHeight="1">
      <c r="A79" s="27"/>
      <c r="B79" s="2"/>
      <c r="C79" s="2"/>
      <c r="D79" s="2"/>
      <c r="E79" s="2"/>
      <c r="F79" s="2"/>
      <c r="G79" s="2"/>
      <c r="H79" s="2"/>
      <c r="I79" s="2"/>
      <c r="J79" s="2"/>
      <c r="K79" s="2"/>
      <c r="L79" s="2"/>
      <c r="M79" s="2"/>
    </row>
    <row r="80" spans="1:13" ht="17.25" customHeight="1">
      <c r="A80" s="27"/>
      <c r="B80" s="2"/>
      <c r="C80" s="2"/>
      <c r="D80" s="2"/>
      <c r="E80" s="2"/>
      <c r="F80" s="2"/>
      <c r="G80" s="2"/>
      <c r="H80" s="2"/>
      <c r="I80" s="2"/>
      <c r="J80" s="2"/>
      <c r="K80" s="2"/>
      <c r="L80" s="2"/>
      <c r="M80" s="2"/>
    </row>
    <row r="81" spans="1:13" ht="17.25" customHeight="1">
      <c r="A81" s="27"/>
      <c r="B81" s="2"/>
      <c r="C81" s="2"/>
      <c r="D81" s="2"/>
      <c r="E81" s="2"/>
      <c r="F81" s="2"/>
      <c r="G81" s="2"/>
      <c r="H81" s="2"/>
      <c r="I81" s="2"/>
      <c r="J81" s="2"/>
      <c r="K81" s="2"/>
      <c r="L81" s="2"/>
      <c r="M81" s="2"/>
    </row>
    <row r="82" spans="1:13" ht="14.1" customHeight="1">
      <c r="A82" s="26" t="s">
        <v>10</v>
      </c>
      <c r="B82" s="2"/>
      <c r="C82" s="2"/>
      <c r="D82" s="2"/>
      <c r="E82" s="2"/>
      <c r="F82" s="2"/>
      <c r="G82" s="2"/>
      <c r="H82" s="2"/>
      <c r="I82" s="2"/>
      <c r="J82" s="2"/>
      <c r="K82" s="2"/>
      <c r="L82" s="2"/>
      <c r="M82" s="2"/>
    </row>
    <row r="83" spans="1:13" ht="14.1" customHeight="1">
      <c r="A83" s="20"/>
      <c r="B83" s="2"/>
      <c r="C83" s="25" t="s">
        <v>9</v>
      </c>
      <c r="D83" s="25"/>
      <c r="E83" s="20"/>
      <c r="F83" s="2"/>
      <c r="G83" s="25" t="s">
        <v>8</v>
      </c>
      <c r="H83" s="25"/>
      <c r="I83" s="2"/>
      <c r="J83" s="2"/>
      <c r="K83" s="2"/>
      <c r="L83" s="2"/>
      <c r="M83" s="2"/>
    </row>
    <row r="84" spans="1:13" ht="14.1" customHeight="1">
      <c r="A84" s="2"/>
      <c r="B84" s="2"/>
      <c r="C84" s="24" t="s">
        <v>7</v>
      </c>
      <c r="D84" s="24" t="s">
        <v>6</v>
      </c>
      <c r="F84" s="2"/>
      <c r="G84" s="24" t="s">
        <v>7</v>
      </c>
      <c r="H84" s="24" t="s">
        <v>6</v>
      </c>
      <c r="J84" s="2"/>
      <c r="K84" s="2"/>
      <c r="L84" s="2"/>
      <c r="M84" s="2"/>
    </row>
    <row r="85" spans="1:13" ht="14.1" customHeight="1">
      <c r="A85" s="3" t="s">
        <v>5</v>
      </c>
      <c r="B85" s="2"/>
      <c r="C85" s="23">
        <v>928261</v>
      </c>
      <c r="D85" s="23">
        <v>5140100</v>
      </c>
      <c r="G85" s="23">
        <v>10384920</v>
      </c>
      <c r="H85" s="23">
        <v>53981460</v>
      </c>
      <c r="J85" s="2"/>
      <c r="K85" s="2"/>
      <c r="L85" s="2"/>
      <c r="M85" s="2"/>
    </row>
    <row r="86" spans="1:13" ht="14.1" customHeight="1">
      <c r="A86" s="3">
        <v>1998</v>
      </c>
      <c r="B86" s="2"/>
      <c r="C86" s="23">
        <v>1002589</v>
      </c>
      <c r="D86" s="15">
        <v>5077070</v>
      </c>
      <c r="G86" s="16">
        <v>10598694</v>
      </c>
      <c r="H86" s="16">
        <v>51720104</v>
      </c>
      <c r="J86" s="2"/>
      <c r="K86" s="2"/>
      <c r="L86" s="2"/>
      <c r="M86" s="2"/>
    </row>
    <row r="87" spans="1:13" ht="14.1" customHeight="1">
      <c r="A87" s="3">
        <v>1999</v>
      </c>
      <c r="B87" s="2"/>
      <c r="C87" s="15">
        <v>995396</v>
      </c>
      <c r="D87" s="15">
        <v>5071950</v>
      </c>
      <c r="G87" s="16">
        <v>10608365</v>
      </c>
      <c r="H87" s="16">
        <v>51933471</v>
      </c>
      <c r="K87" s="2"/>
      <c r="L87" s="2"/>
      <c r="M87" s="2"/>
    </row>
    <row r="88" spans="1:13" ht="14.1" customHeight="1">
      <c r="A88" s="3">
        <v>2000</v>
      </c>
      <c r="B88" s="2"/>
      <c r="C88" s="15">
        <v>984763</v>
      </c>
      <c r="D88" s="15">
        <v>5062940</v>
      </c>
      <c r="G88" s="16">
        <v>10571500</v>
      </c>
      <c r="H88" s="16">
        <v>52140181</v>
      </c>
      <c r="K88" s="2"/>
      <c r="L88" s="2"/>
      <c r="M88" s="2"/>
    </row>
    <row r="89" spans="1:13" ht="14.1" customHeight="1">
      <c r="A89" s="3">
        <v>2001</v>
      </c>
      <c r="B89" s="2"/>
      <c r="C89" s="15">
        <v>970374</v>
      </c>
      <c r="D89" s="15">
        <v>5064200</v>
      </c>
      <c r="G89" s="16">
        <v>10495226</v>
      </c>
      <c r="H89" s="16">
        <v>52359978</v>
      </c>
      <c r="J89" s="11"/>
      <c r="K89" s="2"/>
      <c r="L89" s="2"/>
      <c r="M89" s="2"/>
    </row>
    <row r="90" spans="1:13" ht="14.1" customHeight="1">
      <c r="A90" s="3">
        <v>2002</v>
      </c>
      <c r="B90" s="2"/>
      <c r="C90" s="15">
        <v>955209</v>
      </c>
      <c r="D90" s="15">
        <v>5054800</v>
      </c>
      <c r="G90" s="16">
        <v>10449800</v>
      </c>
      <c r="H90" s="16">
        <v>52602143</v>
      </c>
      <c r="J90" s="11"/>
      <c r="K90" s="2"/>
      <c r="L90" s="2"/>
      <c r="M90" s="2"/>
    </row>
    <row r="91" spans="1:13" ht="14.1" customHeight="1">
      <c r="A91" s="3">
        <v>2003</v>
      </c>
      <c r="B91" s="2"/>
      <c r="C91" s="15">
        <v>943240</v>
      </c>
      <c r="D91" s="15">
        <v>5057400</v>
      </c>
      <c r="G91" s="16">
        <v>10426300</v>
      </c>
      <c r="H91" s="16">
        <v>52863238</v>
      </c>
      <c r="J91" s="11"/>
      <c r="K91" s="2"/>
      <c r="L91" s="2"/>
      <c r="M91" s="2"/>
    </row>
    <row r="92" spans="1:13" ht="14.1" customHeight="1">
      <c r="A92" s="3">
        <v>2004</v>
      </c>
      <c r="B92" s="2"/>
      <c r="C92" s="15">
        <v>935456</v>
      </c>
      <c r="D92" s="15">
        <v>5078400</v>
      </c>
      <c r="G92" s="16">
        <v>10392300</v>
      </c>
      <c r="H92" s="12">
        <v>53152022</v>
      </c>
      <c r="J92" s="11"/>
      <c r="K92" s="22"/>
      <c r="L92" s="2"/>
      <c r="M92" s="2"/>
    </row>
    <row r="93" spans="1:13" ht="14.1" customHeight="1">
      <c r="A93" s="3">
        <v>2005</v>
      </c>
      <c r="B93" s="2"/>
      <c r="C93" s="15">
        <v>928994</v>
      </c>
      <c r="D93" s="15">
        <v>5094800</v>
      </c>
      <c r="G93" s="16">
        <v>10376300.000000002</v>
      </c>
      <c r="H93" s="12">
        <v>53575343</v>
      </c>
      <c r="J93" s="11"/>
      <c r="K93" s="2"/>
      <c r="L93" s="2"/>
      <c r="M93" s="2"/>
    </row>
    <row r="94" spans="1:13" ht="14.1" customHeight="1">
      <c r="A94" s="3">
        <v>2006</v>
      </c>
      <c r="B94" s="2"/>
      <c r="C94" s="15">
        <v>921833</v>
      </c>
      <c r="D94" s="15">
        <v>5116900</v>
      </c>
      <c r="G94" s="16">
        <v>10367600</v>
      </c>
      <c r="H94" s="12">
        <v>53950854</v>
      </c>
      <c r="J94" s="11"/>
      <c r="K94" s="2"/>
      <c r="L94" s="2"/>
      <c r="M94" s="2"/>
    </row>
    <row r="95" spans="1:13" ht="14.1" customHeight="1">
      <c r="A95" s="3">
        <v>2007</v>
      </c>
      <c r="B95" s="2"/>
      <c r="C95" s="15">
        <v>916951</v>
      </c>
      <c r="D95" s="15">
        <v>5144200</v>
      </c>
      <c r="G95" s="16">
        <v>10376600</v>
      </c>
      <c r="H95" s="12">
        <v>54387392</v>
      </c>
      <c r="J95" s="11"/>
      <c r="K95" s="2"/>
      <c r="L95" s="2"/>
      <c r="M95" s="2"/>
    </row>
    <row r="96" spans="1:13" ht="14.1" customHeight="1">
      <c r="A96" s="21">
        <v>2008</v>
      </c>
      <c r="B96" s="20"/>
      <c r="C96" s="15">
        <v>913534</v>
      </c>
      <c r="D96" s="15">
        <v>5168500</v>
      </c>
      <c r="E96" s="19"/>
      <c r="F96" s="19"/>
      <c r="G96" s="18">
        <v>10411800.000000002</v>
      </c>
      <c r="H96" s="17">
        <v>54841720</v>
      </c>
      <c r="J96" s="11"/>
      <c r="K96" s="2"/>
      <c r="L96" s="2"/>
      <c r="M96" s="2"/>
    </row>
    <row r="97" spans="1:14" ht="14.1" customHeight="1">
      <c r="A97" s="3">
        <v>2009</v>
      </c>
      <c r="B97" s="2"/>
      <c r="C97" s="15">
        <v>920245</v>
      </c>
      <c r="D97" s="15">
        <v>5231900</v>
      </c>
      <c r="G97" s="16">
        <v>10460900.000000002</v>
      </c>
      <c r="H97" s="12">
        <v>55235253</v>
      </c>
      <c r="J97" s="11"/>
      <c r="K97" s="2"/>
      <c r="L97" s="2"/>
      <c r="M97" s="2"/>
    </row>
    <row r="98" spans="1:14" ht="14.1" customHeight="1">
      <c r="A98" s="3">
        <v>2010</v>
      </c>
      <c r="B98" s="2"/>
      <c r="C98" s="15">
        <v>917798</v>
      </c>
      <c r="D98" s="14">
        <v>5262200</v>
      </c>
      <c r="G98" s="16">
        <v>10515699.999999998</v>
      </c>
      <c r="H98" s="12">
        <v>55692423</v>
      </c>
      <c r="J98" s="11"/>
      <c r="K98" s="2"/>
      <c r="L98" s="2"/>
      <c r="M98" s="2"/>
    </row>
    <row r="99" spans="1:14" ht="14.1" customHeight="1">
      <c r="A99" s="3">
        <v>2011</v>
      </c>
      <c r="B99" s="2"/>
      <c r="C99" s="15">
        <v>916103</v>
      </c>
      <c r="D99" s="14">
        <v>5299900</v>
      </c>
      <c r="G99" s="13">
        <v>10585971</v>
      </c>
      <c r="H99" s="12">
        <v>56170927</v>
      </c>
      <c r="J99" s="11"/>
      <c r="K99" s="2"/>
      <c r="L99" s="2"/>
      <c r="M99" s="2"/>
    </row>
    <row r="100" spans="1:14" ht="14.1" customHeight="1">
      <c r="A100" s="3">
        <v>2012</v>
      </c>
      <c r="B100" s="2"/>
      <c r="C100" s="15">
        <v>914626</v>
      </c>
      <c r="D100" s="14">
        <v>5313600</v>
      </c>
      <c r="G100" s="13">
        <v>10686700</v>
      </c>
      <c r="H100" s="12">
        <v>56567796</v>
      </c>
      <c r="J100" s="11"/>
      <c r="K100" s="2"/>
      <c r="L100" s="2"/>
      <c r="M100" s="2"/>
    </row>
    <row r="101" spans="1:14" ht="14.1" customHeight="1">
      <c r="A101" s="3">
        <v>2013</v>
      </c>
      <c r="B101" s="2"/>
      <c r="C101" s="15">
        <v>911579</v>
      </c>
      <c r="D101" s="14">
        <v>5327700</v>
      </c>
      <c r="G101" s="13">
        <v>10764403</v>
      </c>
      <c r="H101" s="12">
        <v>56948229</v>
      </c>
      <c r="J101" s="11"/>
      <c r="K101" s="2"/>
      <c r="L101" s="2"/>
      <c r="M101" s="2"/>
    </row>
    <row r="102" spans="1:14" ht="14.1" customHeight="1">
      <c r="A102" s="3">
        <v>2014</v>
      </c>
      <c r="B102" s="2"/>
      <c r="C102" s="15">
        <v>911041</v>
      </c>
      <c r="D102" s="14">
        <v>5347600</v>
      </c>
      <c r="G102" s="13">
        <v>10858397</v>
      </c>
      <c r="H102" s="12">
        <v>57408654</v>
      </c>
      <c r="J102" s="11"/>
      <c r="K102" s="2"/>
      <c r="L102" s="2"/>
      <c r="M102" s="2"/>
    </row>
    <row r="103" spans="1:14" ht="14.1" customHeight="1">
      <c r="A103" s="3">
        <v>2015</v>
      </c>
      <c r="B103" s="2"/>
      <c r="C103" s="15">
        <v>912262</v>
      </c>
      <c r="D103" s="14">
        <v>5373000</v>
      </c>
      <c r="G103" s="13">
        <v>10960403</v>
      </c>
      <c r="H103" s="12">
        <v>57885413</v>
      </c>
      <c r="J103" s="11"/>
      <c r="K103" s="2"/>
      <c r="L103" s="2"/>
      <c r="M103" s="2"/>
      <c r="N103" s="10"/>
    </row>
    <row r="104" spans="1:14" ht="14.1" customHeight="1">
      <c r="A104" s="3">
        <v>2016</v>
      </c>
      <c r="B104" s="2"/>
      <c r="C104" s="15">
        <v>915917</v>
      </c>
      <c r="D104" s="14">
        <v>5404700</v>
      </c>
      <c r="G104" s="13">
        <v>11086179</v>
      </c>
      <c r="H104" s="12">
        <v>58381217</v>
      </c>
      <c r="J104" s="11"/>
      <c r="K104" s="2"/>
      <c r="L104" s="2"/>
      <c r="M104" s="2"/>
      <c r="N104" s="10"/>
    </row>
    <row r="105" spans="1:14" ht="14.1" customHeight="1">
      <c r="A105" s="3">
        <v>2017</v>
      </c>
      <c r="B105" s="2"/>
      <c r="C105" s="15">
        <v>917442</v>
      </c>
      <c r="D105" s="14">
        <v>5424800</v>
      </c>
      <c r="G105" s="13">
        <v>11197231</v>
      </c>
      <c r="H105" s="12">
        <v>58744595</v>
      </c>
      <c r="J105" s="11"/>
      <c r="K105" s="2"/>
      <c r="L105" s="2"/>
      <c r="M105" s="2"/>
      <c r="N105" s="10"/>
    </row>
    <row r="106" spans="1:14" ht="14.1" customHeight="1">
      <c r="A106" s="3" t="s">
        <v>4</v>
      </c>
      <c r="B106" s="2"/>
      <c r="C106" s="9">
        <f>SUM(C101:C105)/5</f>
        <v>913648.2</v>
      </c>
      <c r="D106" s="9">
        <f>SUM(D101:D105)/5</f>
        <v>5375560</v>
      </c>
      <c r="E106" s="9"/>
      <c r="F106" s="9"/>
      <c r="G106" s="9">
        <f>SUM(G101:G105)/5</f>
        <v>10973322.6</v>
      </c>
      <c r="H106" s="9">
        <f>SUM(H101:H105)/5</f>
        <v>57873621.600000001</v>
      </c>
      <c r="J106" s="2"/>
      <c r="K106" s="2"/>
      <c r="L106" s="2"/>
      <c r="M106" s="2"/>
    </row>
    <row r="107" spans="1:14" ht="14.1" customHeight="1">
      <c r="A107" s="2"/>
      <c r="B107" s="2"/>
      <c r="C107" s="2"/>
      <c r="D107" s="2"/>
      <c r="F107" s="2"/>
      <c r="G107" s="2"/>
      <c r="H107" s="2"/>
      <c r="J107" s="2"/>
      <c r="K107" s="2"/>
      <c r="L107" s="2"/>
      <c r="M107" s="2"/>
    </row>
    <row r="108" spans="1:14" ht="14.1" customHeight="1">
      <c r="A108" s="3" t="s">
        <v>3</v>
      </c>
      <c r="B108" s="2"/>
      <c r="C108" s="2"/>
      <c r="D108" s="2"/>
      <c r="F108" s="2"/>
      <c r="G108" s="2"/>
      <c r="H108" s="2"/>
      <c r="J108" s="2"/>
      <c r="K108" s="2"/>
      <c r="L108" s="2"/>
      <c r="M108" s="2"/>
    </row>
    <row r="109" spans="1:14" ht="14.1" customHeight="1">
      <c r="A109" s="3" t="s">
        <v>2</v>
      </c>
      <c r="C109" s="7">
        <f>(C105-C104)/C104*100</f>
        <v>0.16649980292974145</v>
      </c>
      <c r="D109" s="7">
        <f>(D105-D104)/D104*100</f>
        <v>0.37189853275852497</v>
      </c>
      <c r="E109" s="7"/>
      <c r="F109" s="7"/>
      <c r="G109" s="7">
        <f>(G105-G104)/G104*100</f>
        <v>1.0017157399316752</v>
      </c>
      <c r="H109" s="7">
        <f>(H105-H104)/H104*100</f>
        <v>0.62242279053552441</v>
      </c>
      <c r="J109" s="2"/>
      <c r="K109" s="2"/>
      <c r="L109" s="2"/>
      <c r="M109" s="2"/>
    </row>
    <row r="110" spans="1:14" ht="14.1" customHeight="1">
      <c r="A110" s="8" t="s">
        <v>1</v>
      </c>
      <c r="C110" s="7">
        <f>(C105-C85)/C85*100</f>
        <v>-1.1655127167897823</v>
      </c>
      <c r="D110" s="7">
        <f>(D105-D85)/D85*100</f>
        <v>5.5388027470282681</v>
      </c>
      <c r="E110" s="7"/>
      <c r="F110" s="7"/>
      <c r="G110" s="7">
        <f>(G105-G85)/G85*100</f>
        <v>7.822024628018319</v>
      </c>
      <c r="H110" s="7">
        <f>(H105-H85)/H85*100</f>
        <v>8.8236498234764298</v>
      </c>
      <c r="J110" s="2"/>
      <c r="K110" s="2"/>
      <c r="L110" s="2"/>
      <c r="M110" s="2"/>
    </row>
    <row r="111" spans="1:14" ht="14.1" customHeight="1" thickBot="1">
      <c r="A111" s="6" t="s">
        <v>0</v>
      </c>
      <c r="B111" s="5"/>
      <c r="C111" s="4">
        <f>(C106-C85)/C85*100</f>
        <v>-1.5742124251692191</v>
      </c>
      <c r="D111" s="4">
        <f>(D106-D85)/D85*100</f>
        <v>4.5808447306472635</v>
      </c>
      <c r="E111" s="4"/>
      <c r="F111" s="4"/>
      <c r="G111" s="4">
        <f>(G106-G85)/G85*100</f>
        <v>5.6659329104124021</v>
      </c>
      <c r="H111" s="4">
        <f>(H106-H85)/H85*100</f>
        <v>7.2101821625424751</v>
      </c>
      <c r="J111" s="2"/>
      <c r="K111" s="2"/>
      <c r="L111" s="2"/>
      <c r="M111" s="2"/>
    </row>
    <row r="112" spans="1:14" ht="14.1" customHeight="1">
      <c r="A112" s="3"/>
      <c r="B112" s="2"/>
      <c r="C112" s="2"/>
      <c r="D112" s="2"/>
      <c r="E112" s="2"/>
      <c r="F112" s="2"/>
      <c r="G112" s="2"/>
      <c r="H112" s="2"/>
      <c r="I112" s="2"/>
      <c r="J112" s="2"/>
      <c r="K112" s="2"/>
      <c r="L112" s="2"/>
      <c r="M112" s="2"/>
    </row>
    <row r="113" ht="14.1" customHeight="1"/>
    <row r="116"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Y79"/>
  <sheetViews>
    <sheetView zoomScale="75" zoomScaleNormal="75" workbookViewId="0">
      <selection activeCell="L56" sqref="L56"/>
    </sheetView>
  </sheetViews>
  <sheetFormatPr defaultRowHeight="12.75"/>
  <cols>
    <col min="1" max="1" width="16" style="1" customWidth="1"/>
    <col min="2" max="2" width="9.7109375" style="1" customWidth="1"/>
    <col min="3" max="3" width="10.85546875" style="1" customWidth="1"/>
    <col min="4" max="4" width="11.7109375" style="1" customWidth="1"/>
    <col min="5" max="5" width="9.7109375" style="1" customWidth="1"/>
    <col min="6" max="6" width="11.7109375" style="1" customWidth="1"/>
    <col min="7" max="7" width="12.42578125" style="1" customWidth="1"/>
    <col min="8" max="8" width="11.5703125" style="1" customWidth="1"/>
    <col min="9" max="9" width="9.7109375" style="1" customWidth="1"/>
    <col min="10" max="10" width="10.85546875" style="1" customWidth="1"/>
    <col min="11" max="11" width="11.140625" style="1" customWidth="1"/>
    <col min="12" max="12" width="12" style="1" customWidth="1"/>
    <col min="13" max="13" width="4.42578125" style="1" customWidth="1"/>
    <col min="14" max="17" width="9.140625" style="1"/>
    <col min="18" max="18" width="12" style="1" customWidth="1"/>
    <col min="19" max="19" width="3" style="1" customWidth="1"/>
    <col min="20" max="26" width="9.140625" style="1"/>
    <col min="27" max="27" width="13.140625" style="1" customWidth="1"/>
    <col min="28" max="28" width="9.28515625" style="1" customWidth="1"/>
    <col min="29" max="29" width="13.140625" style="1" customWidth="1"/>
    <col min="30" max="30" width="9.140625" style="1"/>
    <col min="31" max="31" width="10.7109375" style="1" customWidth="1"/>
    <col min="32" max="32" width="9.140625" style="1"/>
    <col min="33" max="33" width="10.140625" style="1" customWidth="1"/>
    <col min="34" max="16384" width="9.140625" style="1"/>
  </cols>
  <sheetData>
    <row r="1" spans="1:25" s="119" customFormat="1" ht="20.25">
      <c r="A1" s="41" t="s">
        <v>44</v>
      </c>
      <c r="L1" s="41"/>
      <c r="N1" s="121"/>
      <c r="O1" s="121"/>
      <c r="P1" s="120"/>
      <c r="Q1" s="120"/>
      <c r="R1" s="120"/>
      <c r="S1" s="120"/>
    </row>
    <row r="2" spans="1:25" ht="13.5" thickBot="1">
      <c r="A2" s="5"/>
      <c r="B2" s="5"/>
      <c r="C2" s="5"/>
      <c r="D2" s="5"/>
      <c r="E2" s="5"/>
      <c r="F2" s="5"/>
      <c r="G2" s="5"/>
      <c r="H2" s="5"/>
      <c r="I2" s="5"/>
      <c r="J2" s="5"/>
      <c r="K2" s="5"/>
      <c r="L2" s="5"/>
      <c r="N2" s="19"/>
      <c r="O2" s="19"/>
      <c r="P2" s="19"/>
      <c r="Q2" s="19"/>
      <c r="R2" s="19"/>
    </row>
    <row r="3" spans="1:25" s="2" customFormat="1" ht="15.75">
      <c r="B3" s="87" t="s">
        <v>24</v>
      </c>
      <c r="C3" s="87"/>
      <c r="D3" s="87"/>
      <c r="E3" s="87"/>
      <c r="F3" s="87"/>
      <c r="H3" s="87" t="s">
        <v>28</v>
      </c>
      <c r="I3" s="87"/>
      <c r="J3" s="87"/>
      <c r="K3" s="87"/>
      <c r="L3" s="87"/>
      <c r="N3" s="25"/>
      <c r="O3" s="25"/>
      <c r="P3" s="85"/>
      <c r="Q3" s="85"/>
      <c r="R3" s="25"/>
    </row>
    <row r="4" spans="1:25" s="2" customFormat="1" ht="15.75">
      <c r="B4" s="142"/>
      <c r="C4" s="143"/>
      <c r="D4" s="142"/>
      <c r="E4" s="143"/>
      <c r="F4" s="142" t="s">
        <v>21</v>
      </c>
      <c r="G4" s="143"/>
      <c r="H4" s="142"/>
      <c r="I4" s="143"/>
      <c r="J4" s="142"/>
      <c r="K4" s="143"/>
      <c r="L4" s="142" t="s">
        <v>21</v>
      </c>
      <c r="N4" s="25"/>
      <c r="O4" s="25"/>
      <c r="P4" s="25"/>
      <c r="Q4" s="25"/>
      <c r="R4" s="85"/>
    </row>
    <row r="5" spans="1:25" s="2" customFormat="1" ht="16.5" thickBot="1">
      <c r="A5" s="43"/>
      <c r="B5" s="140" t="s">
        <v>20</v>
      </c>
      <c r="C5" s="141"/>
      <c r="D5" s="140" t="s">
        <v>19</v>
      </c>
      <c r="E5" s="141"/>
      <c r="F5" s="140" t="s">
        <v>18</v>
      </c>
      <c r="G5" s="141"/>
      <c r="H5" s="140" t="s">
        <v>20</v>
      </c>
      <c r="I5" s="141"/>
      <c r="J5" s="140" t="s">
        <v>19</v>
      </c>
      <c r="K5" s="141"/>
      <c r="L5" s="140" t="s">
        <v>18</v>
      </c>
      <c r="N5" s="25"/>
      <c r="O5" s="25"/>
      <c r="P5" s="25"/>
      <c r="Q5" s="25"/>
      <c r="R5" s="25"/>
    </row>
    <row r="6" spans="1:25">
      <c r="A6" s="19"/>
      <c r="B6" s="63"/>
      <c r="D6" s="63"/>
      <c r="F6" s="63"/>
      <c r="H6" s="63"/>
      <c r="I6" s="63"/>
      <c r="J6" s="63"/>
      <c r="L6" s="63"/>
      <c r="N6" s="63"/>
      <c r="O6" s="63"/>
      <c r="P6" s="63"/>
      <c r="Q6" s="63"/>
      <c r="R6" s="63"/>
    </row>
    <row r="7" spans="1:25" ht="20.25">
      <c r="A7" s="41" t="s">
        <v>41</v>
      </c>
      <c r="B7" s="63"/>
      <c r="D7" s="63"/>
      <c r="F7" s="63"/>
      <c r="H7" s="63"/>
      <c r="I7" s="63"/>
      <c r="J7" s="63"/>
      <c r="L7" s="63"/>
      <c r="N7" s="63"/>
      <c r="O7" s="63"/>
      <c r="P7" s="63"/>
      <c r="Q7" s="63"/>
      <c r="R7" s="63"/>
    </row>
    <row r="8" spans="1:25">
      <c r="A8" s="31"/>
      <c r="B8" s="63"/>
      <c r="D8" s="63"/>
      <c r="F8" s="63"/>
      <c r="H8" s="63"/>
      <c r="I8" s="63"/>
      <c r="J8" s="63"/>
      <c r="L8" s="63"/>
      <c r="N8" s="63"/>
      <c r="O8" s="63"/>
      <c r="P8" s="63"/>
      <c r="Q8" s="63"/>
      <c r="R8" s="63"/>
    </row>
    <row r="9" spans="1:25" s="2" customFormat="1" ht="15">
      <c r="A9" s="2" t="s">
        <v>39</v>
      </c>
      <c r="B9" s="138">
        <v>38</v>
      </c>
      <c r="C9" s="138"/>
      <c r="D9" s="138">
        <v>376</v>
      </c>
      <c r="E9" s="138"/>
      <c r="F9" s="138">
        <v>1360</v>
      </c>
      <c r="G9" s="67"/>
      <c r="H9" s="138">
        <v>432</v>
      </c>
      <c r="I9" s="67"/>
      <c r="J9" s="138">
        <v>5218</v>
      </c>
      <c r="K9" s="67"/>
      <c r="L9" s="138">
        <v>22445</v>
      </c>
      <c r="P9" s="133"/>
      <c r="R9" s="133"/>
    </row>
    <row r="10" spans="1:25" s="2" customFormat="1" ht="15">
      <c r="A10" s="2" t="s">
        <v>38</v>
      </c>
      <c r="B10" s="138">
        <v>5</v>
      </c>
      <c r="C10" s="138"/>
      <c r="D10" s="138">
        <v>171</v>
      </c>
      <c r="E10" s="138"/>
      <c r="F10" s="138">
        <v>729</v>
      </c>
      <c r="G10" s="67"/>
      <c r="H10" s="138">
        <v>96</v>
      </c>
      <c r="I10" s="67"/>
      <c r="J10" s="138">
        <v>3527</v>
      </c>
      <c r="K10" s="67"/>
      <c r="L10" s="138">
        <v>17592</v>
      </c>
      <c r="P10" s="133"/>
      <c r="R10" s="133"/>
    </row>
    <row r="11" spans="1:25" s="2" customFormat="1" ht="15">
      <c r="A11" s="2" t="s">
        <v>37</v>
      </c>
      <c r="B11" s="138">
        <v>65</v>
      </c>
      <c r="C11" s="138"/>
      <c r="D11" s="138">
        <v>661</v>
      </c>
      <c r="E11" s="138"/>
      <c r="F11" s="138">
        <v>5704</v>
      </c>
      <c r="G11" s="67"/>
      <c r="H11" s="139">
        <v>722</v>
      </c>
      <c r="I11" s="67"/>
      <c r="J11" s="67">
        <v>8221</v>
      </c>
      <c r="K11" s="67"/>
      <c r="L11" s="67">
        <v>94197</v>
      </c>
      <c r="N11" s="133"/>
      <c r="O11" s="133"/>
      <c r="P11" s="133"/>
      <c r="Q11" s="133"/>
      <c r="R11" s="133"/>
    </row>
    <row r="12" spans="1:25" s="2" customFormat="1" ht="15">
      <c r="A12" s="2" t="s">
        <v>36</v>
      </c>
      <c r="B12" s="138">
        <v>2</v>
      </c>
      <c r="C12" s="138"/>
      <c r="D12" s="138">
        <v>23</v>
      </c>
      <c r="E12" s="138"/>
      <c r="F12" s="138">
        <v>357</v>
      </c>
      <c r="G12" s="67"/>
      <c r="H12" s="67">
        <v>5</v>
      </c>
      <c r="I12" s="67"/>
      <c r="J12" s="67">
        <v>255</v>
      </c>
      <c r="K12" s="67"/>
      <c r="L12" s="67">
        <v>3879</v>
      </c>
      <c r="N12" s="133"/>
      <c r="O12" s="133"/>
      <c r="P12" s="133"/>
      <c r="Q12" s="133"/>
      <c r="R12" s="133"/>
    </row>
    <row r="13" spans="1:25" s="2" customFormat="1" ht="15.75">
      <c r="A13" s="2" t="s">
        <v>35</v>
      </c>
      <c r="B13" s="138">
        <v>36</v>
      </c>
      <c r="C13" s="138"/>
      <c r="D13" s="138">
        <v>358</v>
      </c>
      <c r="E13" s="138"/>
      <c r="F13" s="138">
        <v>1278</v>
      </c>
      <c r="G13" s="67"/>
      <c r="H13" s="67">
        <v>392</v>
      </c>
      <c r="I13" s="67"/>
      <c r="J13" s="67">
        <v>6021</v>
      </c>
      <c r="K13" s="67"/>
      <c r="L13" s="67">
        <v>23453</v>
      </c>
      <c r="N13" s="133"/>
      <c r="O13" s="133"/>
      <c r="P13" s="133"/>
      <c r="Q13" s="133"/>
      <c r="R13" s="133"/>
      <c r="X13" s="26"/>
    </row>
    <row r="14" spans="1:25" s="11" customFormat="1" ht="15.75">
      <c r="A14" s="71" t="s">
        <v>6</v>
      </c>
      <c r="B14" s="131">
        <v>146</v>
      </c>
      <c r="C14" s="131"/>
      <c r="D14" s="131">
        <v>1589</v>
      </c>
      <c r="E14" s="131"/>
      <c r="F14" s="131">
        <v>9428</v>
      </c>
      <c r="G14" s="129"/>
      <c r="H14" s="129">
        <v>1647</v>
      </c>
      <c r="I14" s="129"/>
      <c r="J14" s="129">
        <v>23242</v>
      </c>
      <c r="K14" s="129"/>
      <c r="L14" s="129">
        <v>161566</v>
      </c>
      <c r="N14" s="128"/>
      <c r="O14" s="128"/>
      <c r="P14" s="128"/>
      <c r="Q14" s="128"/>
      <c r="R14" s="128"/>
      <c r="X14" s="126"/>
      <c r="Y14" s="126"/>
    </row>
    <row r="15" spans="1:25">
      <c r="B15" s="137"/>
      <c r="C15" s="137"/>
      <c r="D15" s="137"/>
      <c r="E15" s="137"/>
      <c r="F15" s="137"/>
      <c r="G15" s="137"/>
      <c r="H15" s="137"/>
      <c r="I15" s="137"/>
      <c r="J15" s="137"/>
      <c r="K15" s="137"/>
      <c r="L15" s="137"/>
      <c r="N15" s="108"/>
      <c r="O15" s="108"/>
      <c r="P15" s="108"/>
      <c r="Q15" s="108"/>
      <c r="R15" s="108"/>
      <c r="V15" s="19"/>
      <c r="W15" s="19"/>
      <c r="X15" s="63"/>
      <c r="Y15" s="19"/>
    </row>
    <row r="16" spans="1:25" ht="23.25">
      <c r="A16" s="41" t="s">
        <v>40</v>
      </c>
      <c r="G16" s="77"/>
      <c r="H16" s="136"/>
      <c r="I16" s="136"/>
      <c r="J16" s="136"/>
      <c r="K16" s="136"/>
      <c r="L16" s="136"/>
      <c r="N16" s="108"/>
      <c r="O16" s="108"/>
      <c r="P16" s="108"/>
      <c r="Q16" s="108"/>
      <c r="R16" s="108"/>
      <c r="V16" s="19"/>
      <c r="W16" s="19"/>
      <c r="X16" s="63"/>
      <c r="Y16" s="19"/>
    </row>
    <row r="17" spans="1:25">
      <c r="A17" s="31"/>
      <c r="G17" s="77"/>
      <c r="H17" s="77"/>
      <c r="I17" s="77"/>
      <c r="J17" s="77"/>
      <c r="K17" s="77"/>
      <c r="L17" s="77"/>
      <c r="N17" s="108"/>
      <c r="O17" s="108"/>
      <c r="P17" s="108"/>
      <c r="Q17" s="108"/>
      <c r="R17" s="108"/>
      <c r="V17" s="19"/>
      <c r="W17" s="19"/>
      <c r="X17" s="63"/>
      <c r="Y17" s="19"/>
    </row>
    <row r="18" spans="1:25" s="2" customFormat="1" ht="15.75">
      <c r="A18" s="2" t="s">
        <v>39</v>
      </c>
      <c r="B18" s="135">
        <v>2</v>
      </c>
      <c r="C18" s="135"/>
      <c r="D18" s="135">
        <v>106</v>
      </c>
      <c r="E18" s="135"/>
      <c r="F18" s="135">
        <v>400</v>
      </c>
      <c r="G18" s="134"/>
      <c r="H18" s="67">
        <v>20</v>
      </c>
      <c r="I18" s="67"/>
      <c r="J18" s="67">
        <v>1140</v>
      </c>
      <c r="K18" s="67"/>
      <c r="L18" s="67">
        <v>5436</v>
      </c>
      <c r="N18" s="133"/>
      <c r="O18" s="133"/>
      <c r="P18" s="133"/>
      <c r="Q18" s="133"/>
      <c r="R18" s="133"/>
      <c r="V18" s="20"/>
      <c r="W18" s="20"/>
      <c r="X18" s="25"/>
      <c r="Y18" s="20"/>
    </row>
    <row r="19" spans="1:25" s="2" customFormat="1" ht="15.75">
      <c r="A19" s="2" t="s">
        <v>38</v>
      </c>
      <c r="B19" s="135">
        <v>0</v>
      </c>
      <c r="C19" s="135"/>
      <c r="D19" s="135">
        <v>10</v>
      </c>
      <c r="E19" s="135"/>
      <c r="F19" s="135">
        <v>67</v>
      </c>
      <c r="G19" s="134"/>
      <c r="H19" s="67">
        <v>2</v>
      </c>
      <c r="I19" s="67"/>
      <c r="J19" s="67">
        <v>358</v>
      </c>
      <c r="K19" s="67"/>
      <c r="L19" s="67">
        <v>2145</v>
      </c>
      <c r="N19" s="133"/>
      <c r="O19" s="133"/>
      <c r="P19" s="133"/>
      <c r="Q19" s="133"/>
      <c r="R19" s="133"/>
      <c r="V19" s="20"/>
      <c r="W19" s="20"/>
      <c r="X19" s="25"/>
      <c r="Y19" s="20"/>
    </row>
    <row r="20" spans="1:25" s="2" customFormat="1" ht="15.75">
      <c r="A20" s="2" t="s">
        <v>37</v>
      </c>
      <c r="B20" s="135">
        <v>0</v>
      </c>
      <c r="C20" s="135"/>
      <c r="D20" s="135">
        <v>29</v>
      </c>
      <c r="E20" s="135"/>
      <c r="F20" s="135">
        <v>330</v>
      </c>
      <c r="G20" s="134"/>
      <c r="H20" s="67">
        <v>20</v>
      </c>
      <c r="I20" s="67"/>
      <c r="J20" s="67">
        <v>340</v>
      </c>
      <c r="K20" s="67"/>
      <c r="L20" s="67">
        <v>6372</v>
      </c>
      <c r="N20" s="133"/>
      <c r="O20" s="133"/>
      <c r="P20" s="133"/>
      <c r="Q20" s="133"/>
      <c r="R20" s="133"/>
      <c r="V20" s="20"/>
      <c r="W20" s="20"/>
      <c r="X20" s="25"/>
      <c r="Y20" s="20"/>
    </row>
    <row r="21" spans="1:25" s="2" customFormat="1" ht="15.75">
      <c r="A21" s="2" t="s">
        <v>36</v>
      </c>
      <c r="B21" s="135">
        <v>0</v>
      </c>
      <c r="C21" s="135"/>
      <c r="D21" s="135">
        <v>0</v>
      </c>
      <c r="E21" s="135"/>
      <c r="F21" s="135">
        <v>74</v>
      </c>
      <c r="G21" s="134"/>
      <c r="H21" s="67">
        <v>1</v>
      </c>
      <c r="I21" s="67"/>
      <c r="J21" s="67">
        <v>25</v>
      </c>
      <c r="K21" s="67"/>
      <c r="L21" s="67">
        <v>584</v>
      </c>
      <c r="N21" s="133"/>
      <c r="O21" s="133"/>
      <c r="P21" s="133"/>
      <c r="Q21" s="133"/>
      <c r="R21" s="133"/>
      <c r="V21" s="20"/>
      <c r="W21" s="20"/>
      <c r="X21" s="25"/>
      <c r="Y21" s="20"/>
    </row>
    <row r="22" spans="1:25" s="2" customFormat="1" ht="15.75">
      <c r="A22" s="2" t="s">
        <v>35</v>
      </c>
      <c r="B22" s="135">
        <v>0</v>
      </c>
      <c r="C22" s="135"/>
      <c r="D22" s="135">
        <v>7</v>
      </c>
      <c r="E22" s="135"/>
      <c r="F22" s="135">
        <v>30</v>
      </c>
      <c r="G22" s="134"/>
      <c r="H22" s="67">
        <v>3</v>
      </c>
      <c r="I22" s="67"/>
      <c r="J22" s="67">
        <v>82</v>
      </c>
      <c r="K22" s="67"/>
      <c r="L22" s="67">
        <v>271</v>
      </c>
      <c r="N22" s="133"/>
      <c r="O22" s="133"/>
      <c r="P22" s="133"/>
      <c r="Q22" s="133"/>
      <c r="R22" s="133"/>
      <c r="V22" s="20"/>
      <c r="W22" s="20"/>
      <c r="X22" s="25"/>
      <c r="Y22" s="20"/>
    </row>
    <row r="23" spans="1:25" s="11" customFormat="1" ht="15.75">
      <c r="A23" s="71" t="s">
        <v>6</v>
      </c>
      <c r="B23" s="132">
        <v>2</v>
      </c>
      <c r="C23" s="132"/>
      <c r="D23" s="132">
        <v>152</v>
      </c>
      <c r="E23" s="132"/>
      <c r="F23" s="131">
        <v>901</v>
      </c>
      <c r="G23" s="130"/>
      <c r="H23" s="129">
        <f>SUM(H18:H22)</f>
        <v>46</v>
      </c>
      <c r="I23" s="129"/>
      <c r="J23" s="129">
        <f>SUM(J18:J22)</f>
        <v>1945</v>
      </c>
      <c r="K23" s="129"/>
      <c r="L23" s="129">
        <f>SUM(L18:L22)</f>
        <v>14808</v>
      </c>
      <c r="N23" s="128"/>
      <c r="O23" s="128"/>
      <c r="P23" s="128"/>
      <c r="Q23" s="128"/>
      <c r="R23" s="128"/>
      <c r="V23" s="126"/>
      <c r="W23" s="126"/>
      <c r="X23" s="127"/>
      <c r="Y23" s="126"/>
    </row>
    <row r="24" spans="1:25" ht="13.5" thickBot="1">
      <c r="A24" s="125"/>
      <c r="B24" s="5"/>
      <c r="C24" s="5"/>
      <c r="D24" s="5"/>
      <c r="E24" s="5"/>
      <c r="F24" s="124"/>
      <c r="G24" s="124"/>
      <c r="H24" s="124"/>
      <c r="I24" s="5"/>
      <c r="J24" s="123"/>
      <c r="K24" s="5"/>
      <c r="L24" s="123"/>
      <c r="N24" s="19"/>
      <c r="O24" s="19"/>
      <c r="P24" s="19"/>
      <c r="Q24" s="19"/>
      <c r="R24" s="19"/>
      <c r="V24" s="19"/>
      <c r="W24" s="19"/>
      <c r="X24" s="63"/>
      <c r="Y24" s="19"/>
    </row>
    <row r="25" spans="1:25">
      <c r="A25" s="110"/>
      <c r="B25" s="19"/>
      <c r="C25" s="19"/>
      <c r="D25" s="19"/>
      <c r="E25" s="19"/>
      <c r="F25" s="19"/>
      <c r="G25" s="19"/>
      <c r="H25" s="19"/>
      <c r="I25" s="19"/>
      <c r="N25" s="19"/>
      <c r="O25" s="19"/>
      <c r="P25" s="19"/>
      <c r="Q25" s="19"/>
      <c r="R25" s="19"/>
      <c r="V25" s="19"/>
      <c r="W25" s="19"/>
      <c r="X25" s="63"/>
      <c r="Y25" s="19"/>
    </row>
    <row r="26" spans="1:25">
      <c r="A26" s="110"/>
      <c r="B26" s="19"/>
      <c r="C26" s="19"/>
      <c r="D26" s="19"/>
      <c r="E26" s="19"/>
      <c r="F26" s="19"/>
      <c r="G26" s="19"/>
      <c r="H26" s="19"/>
      <c r="I26" s="19"/>
      <c r="N26" s="19"/>
      <c r="O26" s="19"/>
      <c r="P26" s="19"/>
      <c r="Q26" s="19"/>
      <c r="R26" s="19"/>
      <c r="V26" s="19"/>
      <c r="W26" s="19"/>
      <c r="X26" s="63"/>
      <c r="Y26" s="19"/>
    </row>
    <row r="27" spans="1:25">
      <c r="A27" s="110"/>
      <c r="B27" s="19"/>
      <c r="C27" s="19"/>
      <c r="D27" s="19"/>
      <c r="E27" s="19"/>
      <c r="F27" s="19"/>
      <c r="G27" s="19"/>
      <c r="H27" s="19"/>
      <c r="I27" s="19"/>
      <c r="J27" s="19"/>
      <c r="K27" s="19"/>
      <c r="L27" s="19"/>
      <c r="V27" s="19"/>
      <c r="W27" s="19"/>
      <c r="X27" s="63"/>
      <c r="Y27" s="19"/>
    </row>
    <row r="28" spans="1:25" s="119" customFormat="1" ht="20.25">
      <c r="A28" s="41" t="s">
        <v>43</v>
      </c>
      <c r="B28" s="120"/>
      <c r="C28" s="120"/>
      <c r="D28" s="120"/>
      <c r="E28" s="120"/>
      <c r="F28" s="120"/>
      <c r="G28" s="120"/>
      <c r="H28" s="120"/>
      <c r="I28" s="120"/>
      <c r="J28" s="120"/>
      <c r="K28" s="120"/>
      <c r="L28" s="41"/>
      <c r="M28" s="120"/>
      <c r="V28" s="120"/>
      <c r="W28" s="120"/>
      <c r="X28" s="121"/>
      <c r="Y28" s="120"/>
    </row>
    <row r="29" spans="1:25" s="119" customFormat="1" ht="6.75" customHeight="1">
      <c r="A29" s="41"/>
      <c r="B29" s="122"/>
      <c r="C29" s="122"/>
      <c r="D29" s="122"/>
      <c r="E29" s="122"/>
      <c r="F29" s="122"/>
      <c r="G29" s="122"/>
      <c r="H29" s="122"/>
      <c r="I29" s="122"/>
      <c r="J29" s="122"/>
      <c r="K29" s="122"/>
      <c r="L29" s="122"/>
      <c r="V29" s="120"/>
      <c r="W29" s="120"/>
      <c r="X29" s="121"/>
      <c r="Y29" s="120"/>
    </row>
    <row r="30" spans="1:25" s="119" customFormat="1" ht="20.25">
      <c r="A30" s="89" t="s">
        <v>42</v>
      </c>
      <c r="B30" s="122"/>
      <c r="C30" s="122"/>
      <c r="D30" s="122"/>
      <c r="E30" s="122"/>
      <c r="F30" s="122"/>
      <c r="G30" s="122"/>
      <c r="H30" s="122"/>
      <c r="I30" s="122"/>
      <c r="J30" s="122"/>
      <c r="K30" s="122"/>
      <c r="L30" s="122"/>
      <c r="V30" s="120"/>
      <c r="W30" s="120"/>
      <c r="X30" s="121"/>
      <c r="Y30" s="120"/>
    </row>
    <row r="31" spans="1:25" ht="13.5" thickBot="1">
      <c r="A31" s="5"/>
      <c r="B31" s="5"/>
      <c r="C31" s="5"/>
      <c r="D31" s="5"/>
      <c r="E31" s="5"/>
      <c r="F31" s="5"/>
      <c r="G31" s="5"/>
      <c r="H31" s="5"/>
      <c r="I31" s="5"/>
      <c r="J31" s="5"/>
      <c r="K31" s="5"/>
      <c r="L31" s="5"/>
      <c r="M31" s="19"/>
      <c r="N31" s="19"/>
      <c r="O31" s="19"/>
      <c r="P31" s="19"/>
      <c r="Q31" s="19"/>
      <c r="R31" s="19"/>
      <c r="V31" s="19"/>
      <c r="W31" s="19"/>
      <c r="X31" s="63"/>
      <c r="Y31" s="19"/>
    </row>
    <row r="32" spans="1:25" s="2" customFormat="1" ht="15.75">
      <c r="B32" s="55"/>
      <c r="C32" s="55" t="s">
        <v>24</v>
      </c>
      <c r="D32" s="55"/>
      <c r="E32" s="26"/>
      <c r="F32" s="55" t="s">
        <v>28</v>
      </c>
      <c r="G32" s="55"/>
      <c r="H32" s="55"/>
      <c r="I32" s="26"/>
      <c r="J32" s="118"/>
      <c r="K32" s="55"/>
      <c r="L32" s="54" t="s">
        <v>22</v>
      </c>
      <c r="M32" s="20"/>
      <c r="N32" s="25"/>
      <c r="O32" s="25"/>
      <c r="P32" s="85"/>
      <c r="Q32" s="85"/>
      <c r="R32" s="25"/>
      <c r="Y32" s="20"/>
    </row>
    <row r="33" spans="1:25" s="2" customFormat="1" ht="15.75">
      <c r="B33" s="115"/>
      <c r="C33" s="116"/>
      <c r="D33" s="117" t="s">
        <v>21</v>
      </c>
      <c r="E33" s="116"/>
      <c r="F33" s="115"/>
      <c r="G33" s="116"/>
      <c r="H33" s="117" t="s">
        <v>21</v>
      </c>
      <c r="I33" s="116"/>
      <c r="J33" s="115"/>
      <c r="K33" s="114"/>
      <c r="L33" s="113" t="s">
        <v>21</v>
      </c>
      <c r="M33" s="21"/>
      <c r="N33" s="53"/>
      <c r="O33" s="53"/>
      <c r="P33" s="53"/>
      <c r="Q33" s="53"/>
      <c r="R33" s="53"/>
      <c r="Y33" s="20"/>
    </row>
    <row r="34" spans="1:25" s="2" customFormat="1" ht="16.5" thickBot="1">
      <c r="A34" s="43"/>
      <c r="B34" s="48" t="s">
        <v>20</v>
      </c>
      <c r="C34" s="112" t="s">
        <v>19</v>
      </c>
      <c r="D34" s="112" t="s">
        <v>18</v>
      </c>
      <c r="E34" s="112"/>
      <c r="F34" s="48" t="s">
        <v>20</v>
      </c>
      <c r="G34" s="112" t="s">
        <v>19</v>
      </c>
      <c r="H34" s="112" t="s">
        <v>18</v>
      </c>
      <c r="I34" s="112"/>
      <c r="J34" s="48" t="s">
        <v>20</v>
      </c>
      <c r="K34" s="112" t="s">
        <v>19</v>
      </c>
      <c r="L34" s="112" t="s">
        <v>18</v>
      </c>
      <c r="M34" s="21"/>
      <c r="N34" s="21"/>
      <c r="O34" s="21"/>
      <c r="P34" s="53"/>
      <c r="Q34" s="53"/>
      <c r="R34" s="53"/>
      <c r="Y34" s="20"/>
    </row>
    <row r="35" spans="1:25">
      <c r="A35" s="19"/>
      <c r="B35" s="19"/>
      <c r="C35" s="111"/>
      <c r="D35" s="111"/>
      <c r="E35" s="111"/>
      <c r="F35" s="19"/>
      <c r="G35" s="111"/>
      <c r="H35" s="111"/>
      <c r="I35" s="111"/>
      <c r="M35" s="110"/>
      <c r="N35" s="110"/>
      <c r="O35" s="110"/>
      <c r="P35" s="109"/>
      <c r="Q35" s="109"/>
      <c r="R35" s="109"/>
      <c r="Y35" s="19"/>
    </row>
    <row r="36" spans="1:25" ht="20.25">
      <c r="A36" s="41" t="s">
        <v>41</v>
      </c>
      <c r="B36" s="63"/>
      <c r="C36" s="63"/>
      <c r="D36" s="63"/>
      <c r="E36" s="63"/>
      <c r="F36" s="63"/>
      <c r="G36" s="63"/>
      <c r="H36" s="63"/>
      <c r="I36" s="63"/>
      <c r="L36" s="46" t="s">
        <v>15</v>
      </c>
      <c r="M36" s="19"/>
      <c r="N36" s="63"/>
      <c r="O36" s="63"/>
      <c r="P36" s="63"/>
      <c r="Q36" s="63"/>
      <c r="R36" s="63"/>
      <c r="Y36" s="19"/>
    </row>
    <row r="37" spans="1:25">
      <c r="B37" s="105"/>
      <c r="C37" s="105"/>
      <c r="D37" s="105"/>
      <c r="E37" s="105"/>
      <c r="F37" s="105"/>
      <c r="G37" s="105"/>
      <c r="H37" s="105"/>
      <c r="I37" s="105"/>
      <c r="M37" s="19"/>
      <c r="N37" s="108"/>
      <c r="O37" s="108"/>
      <c r="P37" s="108"/>
      <c r="Q37" s="108"/>
      <c r="R37" s="108"/>
      <c r="Y37" s="19"/>
    </row>
    <row r="38" spans="1:25" s="2" customFormat="1" ht="15">
      <c r="A38" s="2" t="s">
        <v>39</v>
      </c>
      <c r="B38" s="36">
        <f>IF(ISERR((B9/$C$60)*1000),"n/a",IF(((B9/$C$60)*1000)=0,"-",((B9/$C$60)*1000)))</f>
        <v>7.0048665388585752E-3</v>
      </c>
      <c r="C38" s="36">
        <f>IF(ISERR((D9/$C$60)*1000),"n/a",IF(((D9/$C$60)*1000)=0,"-",((D9/$C$60)*1000)))</f>
        <v>6.9311311016074323E-2</v>
      </c>
      <c r="D38" s="36">
        <f>IF(ISERR((F9/$C$60)*1000),"n/a",IF(((F9/$C$60)*1000)=0,"-",((F9/$C$60)*1000)))</f>
        <v>0.25070048665388583</v>
      </c>
      <c r="E38" s="36"/>
      <c r="F38" s="36">
        <f>IF(ISERR((H9/$G$60)*1000),"n/a",IF(((H9/$G$60)*1000)=0,"-",((H9/$G$60)*1000)))</f>
        <v>7.3538680452218622E-3</v>
      </c>
      <c r="G38" s="36">
        <f>IF(ISERR((J9/$G$60)*1000),"n/a",IF(((J9/$G$60)*1000)=0,"-",((J9/$G$60)*1000)))</f>
        <v>8.8825193194369628E-2</v>
      </c>
      <c r="H38" s="36">
        <f>IF(ISERR((L9/$G$60)*1000),"n/a",IF(((L9/$G$60)*1000)=0,"-",((L9/$G$60)*1000)))</f>
        <v>0.38207770434028865</v>
      </c>
      <c r="I38" s="102"/>
      <c r="J38" s="100">
        <f>IF(ISERR((B38/F38)*100),"n/a",IF(((B38/F38)*100)=0,"-",((B38/F38)*100)))</f>
        <v>95.254177744050637</v>
      </c>
      <c r="K38" s="100">
        <f>IF(ISERR((C38/G38)*100),"n/a",IF(((C38/G38)*100)=0,"-",((C38/G38)*100)))</f>
        <v>78.031140179346963</v>
      </c>
      <c r="L38" s="100">
        <f>IF(ISERR((D38/H38)*100),"n/a",IF(((D38/H38)*100)=0,"-",((D38/H38)*100)))</f>
        <v>65.615052594276804</v>
      </c>
      <c r="M38" s="20"/>
      <c r="N38" s="75"/>
      <c r="O38" s="75"/>
      <c r="P38" s="75"/>
      <c r="Q38" s="75"/>
      <c r="R38" s="75"/>
    </row>
    <row r="39" spans="1:25" s="2" customFormat="1" ht="15">
      <c r="A39" s="2" t="s">
        <v>38</v>
      </c>
      <c r="B39" s="36">
        <f>IF(ISERR((B10/$C$60)*1000),"n/a",IF(((B10/$C$60)*1000)=0,"-",((B10/$C$60)*1000)))</f>
        <v>9.216929656392863E-4</v>
      </c>
      <c r="C39" s="36">
        <f>IF(ISERR((D10/$C$60)*1000),"n/a",IF(((D10/$C$60)*1000)=0,"-",((D10/$C$60)*1000)))</f>
        <v>3.1521899424863595E-2</v>
      </c>
      <c r="D39" s="36">
        <f>IF(ISERR((F10/$C$60)*1000),"n/a",IF(((F10/$C$60)*1000)=0,"-",((F10/$C$60)*1000)))</f>
        <v>0.13438283439020796</v>
      </c>
      <c r="E39" s="104"/>
      <c r="F39" s="36">
        <f>IF(ISERR((H10/$G$60)*1000),"n/a",IF(((H10/$G$60)*1000)=0,"-",((H10/$G$60)*1000)))</f>
        <v>1.6341928989381917E-3</v>
      </c>
      <c r="G39" s="36">
        <f>IF(ISERR((J10/$G$60)*1000),"n/a",IF(((J10/$G$60)*1000)=0,"-",((J10/$G$60)*1000)))</f>
        <v>6.0039566193281269E-2</v>
      </c>
      <c r="H39" s="36">
        <f>IF(ISERR((L10/$G$60)*1000),"n/a",IF(((L10/$G$60)*1000)=0,"-",((L10/$G$60)*1000)))</f>
        <v>0.29946584873042364</v>
      </c>
      <c r="I39" s="102"/>
      <c r="J39" s="100">
        <f>IF(ISERR((B39/F39)*100),"n/a",IF(((B39/F39)*100)=0,"-",((B39/F39)*100)))</f>
        <v>56.400499980029984</v>
      </c>
      <c r="K39" s="100">
        <f>IF(ISERR((C39/G39)*100),"n/a",IF(((C39/G39)*100)=0,"-",((C39/G39)*100)))</f>
        <v>52.501877384302375</v>
      </c>
      <c r="L39" s="100">
        <f>IF(ISERR((D39/H39)*100),"n/a",IF(((D39/H39)*100)=0,"-",((D39/H39)*100)))</f>
        <v>44.874176791751012</v>
      </c>
      <c r="M39" s="20"/>
      <c r="N39" s="75"/>
      <c r="O39" s="75"/>
      <c r="P39" s="75"/>
      <c r="Q39" s="75"/>
      <c r="R39" s="75"/>
    </row>
    <row r="40" spans="1:25" s="2" customFormat="1" ht="15">
      <c r="A40" s="2" t="s">
        <v>37</v>
      </c>
      <c r="B40" s="36">
        <f>IF(ISERR((B11/$C$60)*1000),"n/a",IF(((B11/$C$60)*1000)=0,"-",((B11/$C$60)*1000)))</f>
        <v>1.1982008553310721E-2</v>
      </c>
      <c r="C40" s="36">
        <f>IF(ISERR((D11/$C$60)*1000),"n/a",IF(((D11/$C$60)*1000)=0,"-",((D11/$C$60)*1000)))</f>
        <v>0.12184781005751363</v>
      </c>
      <c r="D40" s="36">
        <f>IF(ISERR((F11/$C$60)*1000),"n/a",IF(((F11/$C$60)*1000)=0,"-",((F11/$C$60)*1000)))</f>
        <v>1.0514673352012975</v>
      </c>
      <c r="E40" s="104"/>
      <c r="F40" s="36">
        <f>IF(ISERR((H11/$G$60)*1000),"n/a",IF(((H11/$G$60)*1000)=0,"-",((H11/$G$60)*1000)))</f>
        <v>1.2290492427430985E-2</v>
      </c>
      <c r="G40" s="36">
        <f>IF(ISERR((J11/$G$60)*1000),"n/a",IF(((J11/$G$60)*1000)=0,"-",((J11/$G$60)*1000)))</f>
        <v>0.13994478981427994</v>
      </c>
      <c r="H40" s="36">
        <f>IF(ISERR((L11/$G$60)*1000),"n/a",IF(((L11/$G$60)*1000)=0,"-",((L11/$G$60)*1000)))</f>
        <v>1.6035007135550088</v>
      </c>
      <c r="I40" s="102"/>
      <c r="J40" s="100">
        <f>IF(ISERR((B40/F40)*100),"n/a",IF(((B40/F40)*100)=0,"-",((B40/F40)*100)))</f>
        <v>97.490060907309427</v>
      </c>
      <c r="K40" s="100">
        <f>IF(ISERR((C40/G40)*100),"n/a",IF(((C40/G40)*100)=0,"-",((C40/G40)*100)))</f>
        <v>87.068486236048713</v>
      </c>
      <c r="L40" s="100">
        <f>IF(ISERR((D40/H40)*100),"n/a",IF(((D40/H40)*100)=0,"-",((D40/H40)*100)))</f>
        <v>65.573237748685699</v>
      </c>
      <c r="M40" s="20"/>
      <c r="N40" s="75"/>
      <c r="O40" s="75"/>
      <c r="P40" s="75"/>
      <c r="Q40" s="75"/>
      <c r="R40" s="75"/>
    </row>
    <row r="41" spans="1:25" s="2" customFormat="1" ht="15">
      <c r="A41" s="2" t="s">
        <v>36</v>
      </c>
      <c r="B41" s="103">
        <f>IF(ISERR((B12/$C$60)*1000),"n/a",IF(((B12/$C$60)*1000)=0,"-",((B12/$C$60)*1000)))</f>
        <v>3.686771862557145E-4</v>
      </c>
      <c r="C41" s="36">
        <f>IF(ISERR((D12/$C$60)*1000),"n/a",IF(((D12/$C$60)*1000)=0,"-",((D12/$C$60)*1000)))</f>
        <v>4.2397876419407168E-3</v>
      </c>
      <c r="D41" s="36">
        <f>IF(ISERR((F12/$C$60)*1000),"n/a",IF(((F12/$C$60)*1000)=0,"-",((F12/$C$60)*1000)))</f>
        <v>6.5808877746645039E-2</v>
      </c>
      <c r="E41" s="104"/>
      <c r="F41" s="36">
        <f>IF(ISERR((H12/$G$60)*1000),"n/a",IF(((H12/$G$60)*1000)=0,"-",((H12/$G$60)*1000)))</f>
        <v>8.5114213486364138E-5</v>
      </c>
      <c r="G41" s="36">
        <f>IF(ISERR((J12/$G$60)*1000),"n/a",IF(((J12/$G$60)*1000)=0,"-",((J12/$G$60)*1000)))</f>
        <v>4.3408248878045712E-3</v>
      </c>
      <c r="H41" s="36">
        <f>IF(ISERR((L12/$G$60)*1000),"n/a",IF(((L12/$G$60)*1000)=0,"-",((L12/$G$60)*1000)))</f>
        <v>6.6031606822721314E-2</v>
      </c>
      <c r="I41" s="102"/>
      <c r="J41" s="101">
        <f>IF(ISERR((B41/F41)*100),"n/a",IF(((B41/F41)*100)=0,"-",((B41/F41)*100)))</f>
        <v>433.15583984663039</v>
      </c>
      <c r="K41" s="100">
        <f>IF(ISERR((C41/G41)*100),"n/a",IF(((C41/G41)*100)=0,"-",((C41/G41)*100)))</f>
        <v>97.672395259534298</v>
      </c>
      <c r="L41" s="100">
        <f>IF(ISERR((D41/H41)*100),"n/a",IF(((D41/H41)*100)=0,"-",((D41/H41)*100)))</f>
        <v>99.662693236173624</v>
      </c>
      <c r="M41" s="20"/>
      <c r="N41" s="75"/>
      <c r="O41" s="75"/>
      <c r="P41" s="75"/>
      <c r="Q41" s="75"/>
      <c r="R41" s="75"/>
    </row>
    <row r="42" spans="1:25" s="2" customFormat="1" ht="15">
      <c r="A42" s="2" t="s">
        <v>35</v>
      </c>
      <c r="B42" s="36">
        <f>IF(ISERR((B13/$C$60)*1000),"n/a",IF(((B13/$C$60)*1000)=0,"-",((B13/$C$60)*1000)))</f>
        <v>6.6361893526028608E-3</v>
      </c>
      <c r="C42" s="36">
        <f>IF(ISERR((D13/$C$60)*1000),"n/a",IF(((D13/$C$60)*1000)=0,"-",((D13/$C$60)*1000)))</f>
        <v>6.5993216339772898E-2</v>
      </c>
      <c r="D42" s="36">
        <f>IF(ISERR((F13/$C$60)*1000),"n/a",IF(((F13/$C$60)*1000)=0,"-",((F13/$C$60)*1000)))</f>
        <v>0.23558472201740158</v>
      </c>
      <c r="E42" s="104"/>
      <c r="F42" s="36">
        <f>IF(ISERR((H13/$G$60)*1000),"n/a",IF(((H13/$G$60)*1000)=0,"-",((H13/$G$60)*1000)))</f>
        <v>6.6729543373309497E-3</v>
      </c>
      <c r="G42" s="36">
        <f>IF(ISERR((J13/$G$60)*1000),"n/a",IF(((J13/$G$60)*1000)=0,"-",((J13/$G$60)*1000)))</f>
        <v>0.10249453588027971</v>
      </c>
      <c r="H42" s="36">
        <f>IF(ISERR((L13/$G$60)*1000),"n/a",IF(((L13/$G$60)*1000)=0,"-",((L13/$G$60)*1000)))</f>
        <v>0.39923672977913971</v>
      </c>
      <c r="I42" s="102"/>
      <c r="J42" s="100">
        <f>IF(ISERR((B42/F42)*100),"n/a",IF(((B42/F42)*100)=0,"-",((B42/F42)*100)))</f>
        <v>99.449044862746732</v>
      </c>
      <c r="K42" s="100">
        <f>IF(ISERR((C42/G42)*100),"n/a",IF(((C42/G42)*100)=0,"-",((C42/G42)*100)))</f>
        <v>64.387058073863841</v>
      </c>
      <c r="L42" s="100">
        <f>IF(ISERR((D42/H42)*100),"n/a",IF(((D42/H42)*100)=0,"-",((D42/H42)*100)))</f>
        <v>59.008779614973939</v>
      </c>
      <c r="M42" s="20"/>
      <c r="N42" s="75"/>
      <c r="O42" s="75"/>
      <c r="P42" s="75"/>
      <c r="Q42" s="75"/>
      <c r="R42" s="75"/>
    </row>
    <row r="43" spans="1:25" s="2" customFormat="1" ht="15.75">
      <c r="A43" s="26" t="s">
        <v>6</v>
      </c>
      <c r="B43" s="34">
        <f>IF(ISERR((B14/$C$60)*1000),"n/a",IF(((B14/$C$60)*1000)=0,"-",((B14/$C$60)*1000)))</f>
        <v>2.6913434596667157E-2</v>
      </c>
      <c r="C43" s="34">
        <f>IF(ISERR((D14/$C$60)*1000),"n/a",IF(((D14/$C$60)*1000)=0,"-",((D14/$C$60)*1000)))</f>
        <v>0.29291402448016512</v>
      </c>
      <c r="D43" s="34">
        <f>IF(ISERR((F14/$C$60)*1000),"n/a",IF(((F14/$C$60)*1000)=0,"-",((F14/$C$60)*1000)))</f>
        <v>1.7379442560094382</v>
      </c>
      <c r="E43" s="99"/>
      <c r="F43" s="36">
        <f>IF(ISERR((H14/$G$60)*1000),"n/a",IF(((H14/$G$60)*1000)=0,"-",((H14/$G$60)*1000)))</f>
        <v>2.8036621922408352E-2</v>
      </c>
      <c r="G43" s="36">
        <f>IF(ISERR((J14/$G$60)*1000),"n/a",IF(((J14/$G$60)*1000)=0,"-",((J14/$G$60)*1000)))</f>
        <v>0.39564490997001511</v>
      </c>
      <c r="H43" s="36">
        <f>IF(ISERR((L14/$G$60)*1000),"n/a",IF(((L14/$G$60)*1000)=0,"-",((L14/$G$60)*1000)))</f>
        <v>2.7503126032275822</v>
      </c>
      <c r="I43" s="33"/>
      <c r="J43" s="97">
        <f>IF(ISERR((B43/F43)*100),"n/a",IF(((B43/F43)*100)=0,"-",((B43/F43)*100)))</f>
        <v>95.993856432313322</v>
      </c>
      <c r="K43" s="97">
        <f>IF(ISERR((C43/G43)*100),"n/a",IF(((C43/G43)*100)=0,"-",((C43/G43)*100)))</f>
        <v>74.034574210082553</v>
      </c>
      <c r="L43" s="97">
        <f>IF(ISERR((D43/H43)*100),"n/a",IF(((D43/H43)*100)=0,"-",((D43/H43)*100)))</f>
        <v>63.190789802217516</v>
      </c>
      <c r="M43" s="20"/>
      <c r="N43" s="75"/>
      <c r="O43" s="75"/>
      <c r="P43" s="75"/>
      <c r="Q43" s="75"/>
      <c r="R43" s="75"/>
    </row>
    <row r="44" spans="1:25" ht="15">
      <c r="A44" s="107"/>
      <c r="B44" s="106"/>
      <c r="C44" s="106"/>
      <c r="D44" s="106"/>
      <c r="E44" s="106"/>
      <c r="F44" s="106"/>
      <c r="G44" s="106"/>
      <c r="H44" s="106"/>
      <c r="J44" s="105"/>
      <c r="K44" s="105"/>
      <c r="L44" s="105"/>
      <c r="M44" s="19"/>
      <c r="N44" s="19"/>
      <c r="O44" s="19"/>
      <c r="P44" s="19"/>
      <c r="Q44" s="19"/>
      <c r="R44" s="19"/>
    </row>
    <row r="45" spans="1:25" ht="23.25">
      <c r="A45" s="41" t="s">
        <v>40</v>
      </c>
      <c r="B45" s="106"/>
      <c r="C45" s="106"/>
      <c r="D45" s="106"/>
      <c r="E45" s="106"/>
      <c r="F45" s="106"/>
      <c r="G45" s="106"/>
      <c r="H45" s="106"/>
      <c r="J45" s="105"/>
      <c r="K45" s="105"/>
      <c r="L45" s="105"/>
      <c r="M45" s="19"/>
      <c r="N45" s="19"/>
      <c r="O45" s="19"/>
      <c r="P45" s="19"/>
      <c r="Q45" s="19"/>
      <c r="R45" s="19"/>
    </row>
    <row r="46" spans="1:25" ht="15">
      <c r="B46" s="106"/>
      <c r="C46" s="106"/>
      <c r="D46" s="106"/>
      <c r="E46" s="106"/>
      <c r="F46" s="106"/>
      <c r="G46" s="106"/>
      <c r="H46" s="106"/>
      <c r="J46" s="105"/>
      <c r="K46" s="105"/>
      <c r="L46" s="105"/>
      <c r="M46" s="19"/>
      <c r="N46" s="19"/>
      <c r="O46" s="19"/>
      <c r="P46" s="19"/>
      <c r="Q46" s="19"/>
      <c r="R46" s="19"/>
    </row>
    <row r="47" spans="1:25" s="2" customFormat="1" ht="15">
      <c r="A47" s="2" t="s">
        <v>39</v>
      </c>
      <c r="B47" s="36">
        <f>IF(ISERR((B18/$B$60)*1000),"n/a",IF(((B18/$B$60)*1000)=0,"-",((B18/$B$60)*1000)))</f>
        <v>2.1799743199025115E-3</v>
      </c>
      <c r="C47" s="36">
        <f>IF(ISERR((D18/$B$60)*1000),"n/a",IF(((D18/$B$60)*1000)=0,"-",((D18/$B$60)*1000)))</f>
        <v>0.11553863895483311</v>
      </c>
      <c r="D47" s="36">
        <f>IF(ISERR((F18/$B$60)*1000),"n/a",IF(((F18/$B$60)*1000)=0,"-",((F18/$B$60)*1000)))</f>
        <v>0.4359948639805023</v>
      </c>
      <c r="E47" s="104"/>
      <c r="F47" s="36">
        <f>IF(ISERR((H18/$F$60)*1000),"n/a",IF(((H18/$F$60)*1000)=0,"-",((H18/$F$60)*1000)))</f>
        <v>1.7861558808601875E-3</v>
      </c>
      <c r="G47" s="36">
        <f>IF(ISERR((J18/$F$60)*1000),"n/a",IF(((J18/$F$60)*1000)=0,"-",((J18/$F$60)*1000)))</f>
        <v>0.1018108852090307</v>
      </c>
      <c r="H47" s="36">
        <f>IF(ISERR((L18/$F$60)*1000),"n/a",IF(((L18/$F$60)*1000)=0,"-",((L18/$F$60)*1000)))</f>
        <v>0.48547716841779903</v>
      </c>
      <c r="I47" s="102"/>
      <c r="J47" s="100">
        <f>IF(ISERR((B47/F47)*100),"n/a",IF(((B47/F47)*100)=0,"-",((B47/F47)*100)))</f>
        <v>122.0483801700816</v>
      </c>
      <c r="K47" s="100">
        <f>IF(ISERR((C47/G47)*100),"n/a",IF(((C47/G47)*100)=0,"-",((C47/G47)*100)))</f>
        <v>113.48358156165482</v>
      </c>
      <c r="L47" s="100">
        <f>IF(ISERR((D47/H47)*100),"n/a",IF(((D47/H47)*100)=0,"-",((D47/H47)*100)))</f>
        <v>89.807490927212356</v>
      </c>
      <c r="M47" s="20"/>
      <c r="N47" s="76"/>
      <c r="O47" s="76"/>
      <c r="P47" s="76"/>
      <c r="Q47" s="76"/>
      <c r="R47" s="76"/>
    </row>
    <row r="48" spans="1:25" s="2" customFormat="1" ht="15">
      <c r="A48" s="2" t="s">
        <v>38</v>
      </c>
      <c r="B48" s="103" t="str">
        <f>IF(ISERR((B19/$B$60)*1000),"n/a",IF(((B19/$B$60)*1000)=0,"-",((B19/$B$60)*1000)))</f>
        <v>-</v>
      </c>
      <c r="C48" s="36">
        <f>IF(ISERR((D19/$B$60)*1000),"n/a",IF(((D19/$B$60)*1000)=0,"-",((D19/$B$60)*1000)))</f>
        <v>1.0899871599512558E-2</v>
      </c>
      <c r="D48" s="36">
        <f>IF(ISERR((F19/$B$60)*1000),"n/a",IF(((F19/$B$60)*1000)=0,"-",((F19/$B$60)*1000)))</f>
        <v>7.3029139716734137E-2</v>
      </c>
      <c r="E48" s="104"/>
      <c r="F48" s="36">
        <f>IF(ISERR((H19/$F$60)*1000),"n/a",IF(((H19/$F$60)*1000)=0,"-",((H19/$F$60)*1000)))</f>
        <v>1.7861558808601876E-4</v>
      </c>
      <c r="G48" s="36">
        <f>IF(ISERR((J19/$F$60)*1000),"n/a",IF(((J19/$F$60)*1000)=0,"-",((J19/$F$60)*1000)))</f>
        <v>3.1972190267397366E-2</v>
      </c>
      <c r="H48" s="36">
        <f>IF(ISERR((L19/$F$60)*1000),"n/a",IF(((L19/$F$60)*1000)=0,"-",((L19/$F$60)*1000)))</f>
        <v>0.19156521822225514</v>
      </c>
      <c r="I48" s="102"/>
      <c r="J48" s="101" t="str">
        <f>IF(ISERR((B48/F48)*100),"n/a",IF(((B48/F48)*100)=0,"-",((B48/F48)*100)))</f>
        <v>n/a</v>
      </c>
      <c r="K48" s="100">
        <f>IF(ISERR((C48/G48)*100),"n/a",IF(((C48/G48)*100)=0,"-",((C48/G48)*100)))</f>
        <v>34.091726304492056</v>
      </c>
      <c r="L48" s="100">
        <f>IF(ISERR((D48/H48)*100),"n/a",IF(((D48/H48)*100)=0,"-",((D48/H48)*100)))</f>
        <v>38.122337861983524</v>
      </c>
      <c r="M48" s="20"/>
      <c r="N48" s="76"/>
      <c r="O48" s="76"/>
      <c r="P48" s="76"/>
      <c r="Q48" s="76"/>
      <c r="R48" s="76"/>
    </row>
    <row r="49" spans="1:18" s="2" customFormat="1" ht="15">
      <c r="A49" s="2" t="s">
        <v>37</v>
      </c>
      <c r="B49" s="103" t="str">
        <f>IF(ISERR((B20/$B$60)*1000),"n/a",IF(((B20/$B$60)*1000)=0,"-",((B20/$B$60)*1000)))</f>
        <v>-</v>
      </c>
      <c r="C49" s="36">
        <f>IF(ISERR((D20/$B$60)*1000),"n/a",IF(((D20/$B$60)*1000)=0,"-",((D20/$B$60)*1000)))</f>
        <v>3.1609627638586414E-2</v>
      </c>
      <c r="D49" s="36">
        <f>IF(ISERR((F20/$B$60)*1000),"n/a",IF(((F20/$B$60)*1000)=0,"-",((F20/$B$60)*1000)))</f>
        <v>0.35969576278391441</v>
      </c>
      <c r="E49" s="104"/>
      <c r="F49" s="36">
        <f>IF(ISERR((H20/$F$60)*1000),"n/a",IF(((H20/$F$60)*1000)=0,"-",((H20/$F$60)*1000)))</f>
        <v>1.7861558808601875E-3</v>
      </c>
      <c r="G49" s="36">
        <f>IF(ISERR((J20/$F$60)*1000),"n/a",IF(((J20/$F$60)*1000)=0,"-",((J20/$F$60)*1000)))</f>
        <v>3.0364649974623192E-2</v>
      </c>
      <c r="H49" s="36">
        <f>IF(ISERR((L20/$F$60)*1000),"n/a",IF(((L20/$F$60)*1000)=0,"-",((L20/$F$60)*1000)))</f>
        <v>0.56906926364205579</v>
      </c>
      <c r="I49" s="102"/>
      <c r="J49" s="101" t="str">
        <f>IF(ISERR((B49/F49)*100),"n/a",IF(((B49/F49)*100)=0,"-",((B49/F49)*100)))</f>
        <v>n/a</v>
      </c>
      <c r="K49" s="100">
        <f>IF(ISERR((C49/G49)*100),"n/a",IF(((C49/G49)*100)=0,"-",((C49/G49)*100)))</f>
        <v>104.100088968599</v>
      </c>
      <c r="L49" s="100">
        <f>IF(ISERR((D49/H49)*100),"n/a",IF(((D49/H49)*100)=0,"-",((D49/H49)*100)))</f>
        <v>63.207729843262598</v>
      </c>
      <c r="M49" s="20"/>
      <c r="N49" s="76"/>
      <c r="O49" s="76"/>
      <c r="P49" s="76"/>
      <c r="Q49" s="76"/>
      <c r="R49" s="76"/>
    </row>
    <row r="50" spans="1:18" s="2" customFormat="1" ht="15">
      <c r="A50" s="2" t="s">
        <v>36</v>
      </c>
      <c r="B50" s="103" t="str">
        <f>IF(ISERR((B21/$B$60)*1000),"n/a",IF(((B21/$B$60)*1000)=0,"-",((B21/$B$60)*1000)))</f>
        <v>-</v>
      </c>
      <c r="C50" s="103" t="str">
        <f>IF(ISERR((D21/$B$60)*1000),"n/a",IF(((D21/$B$60)*1000)=0,"-",((D21/$B$60)*1000)))</f>
        <v>-</v>
      </c>
      <c r="D50" s="36">
        <f>IF(ISERR((F21/$B$60)*1000),"n/a",IF(((F21/$B$60)*1000)=0,"-",((F21/$B$60)*1000)))</f>
        <v>8.0659049836392924E-2</v>
      </c>
      <c r="E50" s="104"/>
      <c r="F50" s="103">
        <f>IF(ISERR((H21/$F$60)*1000),"n/a",IF(((H21/$F$60)*1000)=0,"-",((H21/$F$60)*1000)))</f>
        <v>8.9307794043009381E-5</v>
      </c>
      <c r="G50" s="36">
        <f>IF(ISERR((J21/$F$60)*1000),"n/a",IF(((J21/$F$60)*1000)=0,"-",((J21/$F$60)*1000)))</f>
        <v>2.2326948510752345E-3</v>
      </c>
      <c r="H50" s="36">
        <f>IF(ISERR((L21/$F$60)*1000),"n/a",IF(((L21/$F$60)*1000)=0,"-",((L21/$F$60)*1000)))</f>
        <v>5.2155751721117478E-2</v>
      </c>
      <c r="I50" s="102"/>
      <c r="J50" s="101" t="str">
        <f>IF(ISERR((B50/F50)*100),"n/a",IF(((B50/F50)*100)=0,"-",((B50/F50)*100)))</f>
        <v>n/a</v>
      </c>
      <c r="K50" s="101" t="str">
        <f>IF(ISERR((C50/G50)*100),"n/a",IF(((C50/G50)*100)=0,"-",((C50/G50)*100)))</f>
        <v>n/a</v>
      </c>
      <c r="L50" s="100">
        <f>IF(ISERR((D50/H50)*100),"n/a",IF(((D50/H50)*100)=0,"-",((D50/H50)*100)))</f>
        <v>154.65034473606229</v>
      </c>
      <c r="M50" s="20"/>
      <c r="N50" s="76"/>
      <c r="O50" s="76"/>
      <c r="P50" s="76"/>
      <c r="Q50" s="76"/>
      <c r="R50" s="76"/>
    </row>
    <row r="51" spans="1:18" s="2" customFormat="1" ht="15">
      <c r="A51" s="2" t="s">
        <v>35</v>
      </c>
      <c r="B51" s="103" t="str">
        <f>IF(ISERR((B22/$B$60)*1000),"n/a",IF(((B22/$B$60)*1000)=0,"-",((B22/$B$60)*1000)))</f>
        <v>-</v>
      </c>
      <c r="C51" s="36">
        <f>IF(ISERR((D22/$B$60)*1000),"n/a",IF(((D22/$B$60)*1000)=0,"-",((D22/$B$60)*1000)))</f>
        <v>7.62991011965879E-3</v>
      </c>
      <c r="D51" s="36">
        <f>IF(ISERR((F22/$B$60)*1000),"n/a",IF(((F22/$B$60)*1000)=0,"-",((F22/$B$60)*1000)))</f>
        <v>3.2699614798537675E-2</v>
      </c>
      <c r="E51" s="104"/>
      <c r="F51" s="103">
        <f>IF(ISERR((H22/$F$60)*1000),"n/a",IF(((H22/$F$60)*1000)=0,"-",((H22/$F$60)*1000)))</f>
        <v>2.6792338212902812E-4</v>
      </c>
      <c r="G51" s="36">
        <f>IF(ISERR((J22/$F$60)*1000),"n/a",IF(((J22/$F$60)*1000)=0,"-",((J22/$F$60)*1000)))</f>
        <v>7.3232391115267692E-3</v>
      </c>
      <c r="H51" s="36">
        <f>IF(ISERR((L22/$F$60)*1000),"n/a",IF(((L22/$F$60)*1000)=0,"-",((L22/$F$60)*1000)))</f>
        <v>2.4202412185655546E-2</v>
      </c>
      <c r="I51" s="102"/>
      <c r="J51" s="101" t="str">
        <f>IF(ISERR((B51/F51)*100),"n/a",IF(((B51/F51)*100)=0,"-",((B51/F51)*100)))</f>
        <v>n/a</v>
      </c>
      <c r="K51" s="100">
        <f>IF(ISERR((C51/G51)*100),"n/a",IF(((C51/G51)*100)=0,"-",((C51/G51)*100)))</f>
        <v>104.18764160860623</v>
      </c>
      <c r="L51" s="100">
        <f>IF(ISERR((D51/H51)*100),"n/a",IF(((D51/H51)*100)=0,"-",((D51/H51)*100)))</f>
        <v>135.1089079373597</v>
      </c>
      <c r="M51" s="20"/>
      <c r="N51" s="76"/>
      <c r="O51" s="76"/>
      <c r="P51" s="76"/>
      <c r="Q51" s="76"/>
      <c r="R51" s="76"/>
    </row>
    <row r="52" spans="1:18" s="2" customFormat="1" ht="15.75">
      <c r="A52" s="25" t="s">
        <v>6</v>
      </c>
      <c r="B52" s="34">
        <f>IF(ISERR((B23/$B$60)*1000),"n/a",IF(((B23/$B$60)*1000)=0,"-",((B23/$B$60)*1000)))</f>
        <v>2.1799743199025115E-3</v>
      </c>
      <c r="C52" s="34">
        <f>IF(ISERR((D23/$B$60)*1000),"n/a",IF(((D23/$B$60)*1000)=0,"-",((D23/$B$60)*1000)))</f>
        <v>0.16567804831259086</v>
      </c>
      <c r="D52" s="34">
        <f>IF(ISERR((F23/$B$60)*1000),"n/a",IF(((F23/$B$60)*1000)=0,"-",((F23/$B$60)*1000)))</f>
        <v>0.9820784311160814</v>
      </c>
      <c r="E52" s="99"/>
      <c r="F52" s="34">
        <f>IF(ISERR((H23/$F$60)*1000),"n/a",IF(((H23/$F$60)*1000)=0,"-",((H23/$F$60)*1000)))</f>
        <v>4.1081585259784316E-3</v>
      </c>
      <c r="G52" s="34">
        <f>IF(ISERR((J23/$F$60)*1000),"n/a",IF(((J23/$F$60)*1000)=0,"-",((J23/$F$60)*1000)))</f>
        <v>0.17370365941365326</v>
      </c>
      <c r="H52" s="34">
        <f>IF(ISERR((L23/$F$60)*1000),"n/a",IF(((L23/$F$60)*1000)=0,"-",((L23/$F$60)*1000)))</f>
        <v>1.3224698141888829</v>
      </c>
      <c r="I52" s="98"/>
      <c r="J52" s="97">
        <f>IF(ISERR((B52/F52)*100),"n/a",IF(((B52/F52)*100)=0,"-",((B52/F52)*100)))</f>
        <v>53.064513117426785</v>
      </c>
      <c r="K52" s="97">
        <f>IF(ISERR((C52/G52)*100),"n/a",IF(((C52/G52)*100)=0,"-",((C52/G52)*100)))</f>
        <v>95.379710981246262</v>
      </c>
      <c r="L52" s="97">
        <f>IF(ISERR((D52/H52)*100),"n/a",IF(((D52/H52)*100)=0,"-",((D52/H52)*100)))</f>
        <v>74.260933639413508</v>
      </c>
      <c r="M52" s="20"/>
      <c r="N52" s="76"/>
      <c r="O52" s="76"/>
      <c r="P52" s="76"/>
      <c r="Q52" s="76"/>
      <c r="R52" s="76"/>
    </row>
    <row r="53" spans="1:18" ht="13.5" thickBot="1">
      <c r="A53" s="5"/>
      <c r="B53" s="5"/>
      <c r="C53" s="5"/>
      <c r="D53" s="5"/>
      <c r="E53" s="5"/>
      <c r="F53" s="5"/>
      <c r="G53" s="5"/>
      <c r="H53" s="5"/>
      <c r="I53" s="5"/>
      <c r="J53" s="5"/>
      <c r="K53" s="5"/>
      <c r="L53" s="5"/>
      <c r="M53" s="19"/>
      <c r="N53" s="19"/>
      <c r="O53" s="19"/>
      <c r="P53" s="19"/>
      <c r="Q53" s="19"/>
      <c r="R53" s="19"/>
    </row>
    <row r="54" spans="1:18" ht="14.25">
      <c r="A54" s="27" t="s">
        <v>11</v>
      </c>
    </row>
    <row r="55" spans="1:18" ht="14.25">
      <c r="A55" s="27"/>
    </row>
    <row r="57" spans="1:18">
      <c r="A57" s="1" t="s">
        <v>34</v>
      </c>
    </row>
    <row r="58" spans="1:18">
      <c r="B58" s="96" t="s">
        <v>24</v>
      </c>
      <c r="C58" s="96"/>
      <c r="D58" s="96"/>
      <c r="E58" s="96"/>
      <c r="F58" s="96" t="s">
        <v>23</v>
      </c>
      <c r="G58" s="96"/>
      <c r="H58" s="96"/>
      <c r="I58" s="96"/>
      <c r="J58" s="96" t="s">
        <v>33</v>
      </c>
    </row>
    <row r="59" spans="1:18">
      <c r="A59" s="95" t="s">
        <v>32</v>
      </c>
      <c r="B59" s="96" t="s">
        <v>7</v>
      </c>
      <c r="C59" s="96" t="s">
        <v>6</v>
      </c>
      <c r="D59" s="96"/>
      <c r="F59" s="96" t="s">
        <v>7</v>
      </c>
      <c r="G59" s="96" t="s">
        <v>6</v>
      </c>
      <c r="H59" s="96"/>
      <c r="J59" s="96" t="s">
        <v>7</v>
      </c>
      <c r="K59" s="96" t="s">
        <v>6</v>
      </c>
    </row>
    <row r="60" spans="1:18">
      <c r="A60" s="95" t="s">
        <v>31</v>
      </c>
      <c r="B60" s="94">
        <f>'Table C-D'!C105</f>
        <v>917442</v>
      </c>
      <c r="C60" s="94">
        <f>'Table C-D'!D105</f>
        <v>5424800</v>
      </c>
      <c r="D60" s="77"/>
      <c r="E60" s="77"/>
      <c r="F60" s="93">
        <f>'Table C-D'!G105</f>
        <v>11197231</v>
      </c>
      <c r="G60" s="93">
        <f>'Table C-D'!H105</f>
        <v>58744595</v>
      </c>
      <c r="H60" s="77"/>
      <c r="I60" s="77"/>
      <c r="J60" s="92">
        <f>B60+F60</f>
        <v>12114673</v>
      </c>
      <c r="K60" s="92">
        <f>C60+G60</f>
        <v>64169395</v>
      </c>
    </row>
    <row r="62" spans="1:18">
      <c r="B62" s="15"/>
      <c r="C62" s="91"/>
      <c r="F62" s="16"/>
      <c r="G62" s="12"/>
    </row>
    <row r="63" spans="1:18">
      <c r="B63" s="12"/>
      <c r="I63" s="90"/>
    </row>
    <row r="64" spans="1:18">
      <c r="B64" s="12"/>
      <c r="C64" s="12"/>
      <c r="D64" s="12"/>
      <c r="E64" s="12"/>
      <c r="F64" s="12"/>
      <c r="G64" s="12"/>
    </row>
    <row r="65" spans="2:2">
      <c r="B65" s="12"/>
    </row>
    <row r="66" spans="2:2">
      <c r="B66" s="12"/>
    </row>
    <row r="67" spans="2:2">
      <c r="B67" s="12"/>
    </row>
    <row r="68" spans="2:2">
      <c r="B68" s="12"/>
    </row>
    <row r="69" spans="2:2">
      <c r="B69" s="12"/>
    </row>
    <row r="70" spans="2:2">
      <c r="B70" s="12"/>
    </row>
    <row r="71" spans="2:2">
      <c r="B71" s="12"/>
    </row>
    <row r="72" spans="2:2">
      <c r="B72" s="12"/>
    </row>
    <row r="73" spans="2:2">
      <c r="B73" s="12"/>
    </row>
    <row r="74" spans="2:2">
      <c r="B74" s="12"/>
    </row>
    <row r="75" spans="2:2">
      <c r="B75" s="12"/>
    </row>
    <row r="76" spans="2:2">
      <c r="B76" s="12"/>
    </row>
    <row r="77" spans="2:2">
      <c r="B77" s="12"/>
    </row>
    <row r="78" spans="2:2">
      <c r="B78" s="12"/>
    </row>
    <row r="79" spans="2:2">
      <c r="B79" s="10"/>
    </row>
  </sheetData>
  <mergeCells count="2">
    <mergeCell ref="H3:L3"/>
    <mergeCell ref="B3:F3"/>
  </mergeCells>
  <pageMargins left="0.62992125984251968" right="0.35433070866141736" top="0.59055118110236227" bottom="0.94488188976377963" header="0.31496062992125984" footer="0.6692913385826772"/>
  <pageSetup paperSize="9" scale="68"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V55"/>
  <sheetViews>
    <sheetView zoomScale="75" zoomScaleNormal="75" workbookViewId="0">
      <selection activeCell="L56" sqref="L56"/>
    </sheetView>
  </sheetViews>
  <sheetFormatPr defaultColWidth="16.28515625" defaultRowHeight="18"/>
  <cols>
    <col min="1" max="1" width="20.28515625" style="144" customWidth="1"/>
    <col min="2" max="2" width="9.140625" style="146" customWidth="1"/>
    <col min="3" max="3" width="12.85546875" style="144" customWidth="1"/>
    <col min="4" max="4" width="11.5703125" style="144" customWidth="1"/>
    <col min="5" max="5" width="3" style="144" customWidth="1"/>
    <col min="6" max="6" width="13.42578125" style="144" customWidth="1"/>
    <col min="7" max="7" width="7" style="144" customWidth="1"/>
    <col min="8" max="8" width="23.42578125" style="144" customWidth="1"/>
    <col min="9" max="9" width="9" style="146" customWidth="1"/>
    <col min="10" max="10" width="11" style="144" customWidth="1"/>
    <col min="11" max="11" width="12.28515625" style="144" customWidth="1"/>
    <col min="12" max="12" width="3" style="144" customWidth="1"/>
    <col min="13" max="13" width="12.28515625" style="144" customWidth="1"/>
    <col min="14" max="14" width="3" style="146" customWidth="1"/>
    <col min="15" max="15" width="7" style="144" customWidth="1"/>
    <col min="16" max="16" width="16.85546875" style="145" customWidth="1"/>
    <col min="17" max="17" width="15.5703125" style="144" customWidth="1"/>
    <col min="18" max="18" width="4.5703125" style="144" customWidth="1"/>
    <col min="19" max="16384" width="16.28515625" style="144"/>
  </cols>
  <sheetData>
    <row r="1" spans="1:22" s="202" customFormat="1" ht="20.25" customHeight="1">
      <c r="A1" s="208" t="s">
        <v>98</v>
      </c>
      <c r="B1" s="213"/>
      <c r="C1" s="212"/>
      <c r="D1" s="212"/>
      <c r="E1" s="212"/>
      <c r="F1" s="212"/>
      <c r="G1" s="212"/>
      <c r="H1" s="214"/>
      <c r="I1" s="213"/>
      <c r="J1" s="212"/>
      <c r="K1" s="212"/>
      <c r="L1" s="212"/>
      <c r="M1" s="212"/>
      <c r="N1" s="213"/>
      <c r="O1" s="212"/>
      <c r="P1" s="211"/>
    </row>
    <row r="2" spans="1:22" s="202" customFormat="1" ht="22.5" customHeight="1">
      <c r="A2" s="215" t="s">
        <v>97</v>
      </c>
      <c r="B2" s="213"/>
      <c r="C2" s="212"/>
      <c r="D2" s="212"/>
      <c r="E2" s="212"/>
      <c r="F2" s="212"/>
      <c r="G2" s="212"/>
      <c r="H2" s="214"/>
      <c r="I2" s="213"/>
      <c r="J2" s="212"/>
      <c r="K2" s="212"/>
      <c r="L2" s="212"/>
      <c r="M2" s="212"/>
      <c r="N2" s="213"/>
      <c r="O2" s="212"/>
      <c r="P2" s="211"/>
    </row>
    <row r="3" spans="1:22" s="202" customFormat="1" ht="22.5" customHeight="1">
      <c r="A3" s="208"/>
      <c r="B3" s="213"/>
      <c r="C3" s="212"/>
      <c r="D3" s="212"/>
      <c r="E3" s="212"/>
      <c r="F3" s="212"/>
      <c r="G3" s="212"/>
      <c r="H3" s="214"/>
      <c r="I3" s="213"/>
      <c r="J3" s="212"/>
      <c r="K3" s="212"/>
      <c r="L3" s="212"/>
      <c r="M3" s="212"/>
      <c r="N3" s="213"/>
      <c r="O3" s="212"/>
      <c r="P3" s="211"/>
    </row>
    <row r="4" spans="1:22" ht="4.5" customHeight="1">
      <c r="A4" s="210"/>
      <c r="H4" s="206"/>
      <c r="J4" s="209"/>
    </row>
    <row r="5" spans="1:22" s="202" customFormat="1" ht="29.25" customHeight="1" thickBot="1">
      <c r="A5" s="208" t="s">
        <v>96</v>
      </c>
      <c r="B5" s="207"/>
      <c r="C5" s="206"/>
      <c r="D5" s="205"/>
      <c r="E5" s="204"/>
      <c r="F5" s="204"/>
      <c r="H5" s="208" t="s">
        <v>95</v>
      </c>
      <c r="I5" s="207"/>
      <c r="J5" s="206"/>
      <c r="K5" s="205"/>
      <c r="L5" s="204"/>
      <c r="M5" s="204"/>
      <c r="N5" s="170"/>
      <c r="P5" s="203"/>
    </row>
    <row r="6" spans="1:22" ht="19.5" customHeight="1">
      <c r="A6" s="201"/>
      <c r="B6" s="200"/>
      <c r="C6" s="199"/>
      <c r="D6" s="198" t="s">
        <v>94</v>
      </c>
      <c r="E6" s="198"/>
      <c r="F6" s="198"/>
      <c r="G6" s="197"/>
      <c r="H6" s="201"/>
      <c r="I6" s="200"/>
      <c r="J6" s="199"/>
      <c r="K6" s="198" t="s">
        <v>94</v>
      </c>
      <c r="L6" s="198"/>
      <c r="M6" s="198"/>
      <c r="N6" s="197"/>
    </row>
    <row r="7" spans="1:22" ht="36" customHeight="1" thickBot="1">
      <c r="A7" s="196"/>
      <c r="B7" s="195"/>
      <c r="C7" s="194" t="s">
        <v>93</v>
      </c>
      <c r="D7" s="192" t="s">
        <v>92</v>
      </c>
      <c r="E7" s="193"/>
      <c r="F7" s="192" t="s">
        <v>91</v>
      </c>
      <c r="H7" s="196"/>
      <c r="I7" s="195"/>
      <c r="J7" s="194" t="s">
        <v>93</v>
      </c>
      <c r="K7" s="192" t="s">
        <v>92</v>
      </c>
      <c r="L7" s="193"/>
      <c r="M7" s="192" t="s">
        <v>91</v>
      </c>
      <c r="P7" s="191"/>
      <c r="Q7" s="190"/>
    </row>
    <row r="8" spans="1:22" s="148" customFormat="1" ht="12.75" customHeight="1">
      <c r="B8" s="189"/>
      <c r="I8" s="189"/>
      <c r="N8" s="189"/>
      <c r="P8" s="188"/>
    </row>
    <row r="9" spans="1:22" s="148" customFormat="1">
      <c r="A9" s="72" t="s">
        <v>90</v>
      </c>
      <c r="B9" s="164"/>
      <c r="C9" s="164">
        <v>106</v>
      </c>
      <c r="D9" s="165">
        <v>20.158541221459259</v>
      </c>
      <c r="F9" s="73">
        <v>74.901407135734374</v>
      </c>
      <c r="G9" s="168"/>
      <c r="H9" s="72" t="s">
        <v>90</v>
      </c>
      <c r="I9" s="164"/>
      <c r="J9" s="166">
        <v>135</v>
      </c>
      <c r="K9" s="165">
        <v>25.908122887408481</v>
      </c>
      <c r="M9" s="73">
        <v>73.31184909401918</v>
      </c>
      <c r="N9" s="178"/>
      <c r="U9" s="156"/>
      <c r="V9" s="156"/>
    </row>
    <row r="10" spans="1:22" s="148" customFormat="1">
      <c r="A10" s="161" t="s">
        <v>88</v>
      </c>
      <c r="B10" s="164"/>
      <c r="C10" s="164">
        <v>253</v>
      </c>
      <c r="D10" s="165">
        <v>25.312268856714848</v>
      </c>
      <c r="F10" s="73">
        <v>94.050682256100487</v>
      </c>
      <c r="G10" s="168"/>
      <c r="H10" s="161" t="s">
        <v>89</v>
      </c>
      <c r="I10" s="164"/>
      <c r="J10" s="166">
        <v>216</v>
      </c>
      <c r="K10" s="165">
        <v>25.939321681934441</v>
      </c>
      <c r="M10" s="73">
        <v>73.400131881859195</v>
      </c>
      <c r="N10" s="178"/>
      <c r="U10" s="156"/>
      <c r="V10" s="156"/>
    </row>
    <row r="11" spans="1:22" s="148" customFormat="1" ht="18.75">
      <c r="A11" s="187" t="s">
        <v>24</v>
      </c>
      <c r="B11" s="186"/>
      <c r="C11" s="186">
        <v>146</v>
      </c>
      <c r="D11" s="184">
        <v>26.913434596667159</v>
      </c>
      <c r="E11" s="183"/>
      <c r="F11" s="182">
        <v>100</v>
      </c>
      <c r="G11" s="168"/>
      <c r="H11" s="161" t="s">
        <v>87</v>
      </c>
      <c r="I11" s="164"/>
      <c r="J11" s="166">
        <v>1498</v>
      </c>
      <c r="K11" s="165">
        <v>27.104242772955828</v>
      </c>
      <c r="M11" s="73">
        <v>76.696492625651501</v>
      </c>
      <c r="N11" s="178"/>
      <c r="U11" s="156"/>
      <c r="V11" s="156"/>
    </row>
    <row r="12" spans="1:22" s="148" customFormat="1">
      <c r="A12" s="161" t="s">
        <v>89</v>
      </c>
      <c r="B12" s="164"/>
      <c r="C12" s="164">
        <v>230</v>
      </c>
      <c r="D12" s="165">
        <v>27.31737444400235</v>
      </c>
      <c r="F12" s="73">
        <v>101.50088553686571</v>
      </c>
      <c r="G12" s="168"/>
      <c r="H12" s="161" t="s">
        <v>88</v>
      </c>
      <c r="I12" s="164"/>
      <c r="J12" s="166">
        <v>270</v>
      </c>
      <c r="K12" s="165">
        <v>27.408337636611531</v>
      </c>
      <c r="M12" s="73">
        <v>77.556985562614841</v>
      </c>
      <c r="N12" s="178"/>
      <c r="U12" s="156"/>
      <c r="V12" s="156"/>
    </row>
    <row r="13" spans="1:22" s="148" customFormat="1">
      <c r="A13" s="161" t="s">
        <v>87</v>
      </c>
      <c r="B13" s="164"/>
      <c r="C13" s="164">
        <v>1544</v>
      </c>
      <c r="D13" s="165">
        <v>27.760083122031276</v>
      </c>
      <c r="F13" s="73">
        <v>103.14582117835292</v>
      </c>
      <c r="G13" s="168"/>
      <c r="H13" s="72" t="s">
        <v>86</v>
      </c>
      <c r="I13" s="164"/>
      <c r="J13" s="166">
        <v>1792</v>
      </c>
      <c r="K13" s="165">
        <v>28.093983153016577</v>
      </c>
      <c r="M13" s="73">
        <v>79.497146988015018</v>
      </c>
      <c r="N13" s="178"/>
      <c r="U13" s="156"/>
      <c r="V13" s="156"/>
    </row>
    <row r="14" spans="1:22" s="148" customFormat="1">
      <c r="A14" s="72" t="s">
        <v>86</v>
      </c>
      <c r="B14" s="164"/>
      <c r="C14" s="164">
        <v>1793</v>
      </c>
      <c r="D14" s="165">
        <v>27.941669077603116</v>
      </c>
      <c r="F14" s="73">
        <v>103.82052493985026</v>
      </c>
      <c r="G14" s="168"/>
      <c r="H14" s="173" t="s">
        <v>85</v>
      </c>
      <c r="I14" s="177"/>
      <c r="J14" s="175">
        <v>1860</v>
      </c>
      <c r="K14" s="176">
        <v>28.332883967700514</v>
      </c>
      <c r="M14" s="73">
        <v>80.173161246194226</v>
      </c>
      <c r="N14" s="178"/>
      <c r="U14" s="156"/>
      <c r="V14" s="156"/>
    </row>
    <row r="15" spans="1:22" s="148" customFormat="1">
      <c r="A15" s="173" t="s">
        <v>85</v>
      </c>
      <c r="B15" s="177"/>
      <c r="C15" s="177">
        <v>1856</v>
      </c>
      <c r="D15" s="176">
        <v>28.10408183169686</v>
      </c>
      <c r="F15" s="73">
        <v>104.42398843875966</v>
      </c>
      <c r="G15" s="168"/>
      <c r="H15" s="161" t="s">
        <v>80</v>
      </c>
      <c r="I15" s="164"/>
      <c r="J15" s="166">
        <v>533</v>
      </c>
      <c r="K15" s="165">
        <v>31.391497321415955</v>
      </c>
      <c r="M15" s="73">
        <v>88.828076216260115</v>
      </c>
      <c r="N15" s="178"/>
      <c r="U15" s="156"/>
      <c r="V15" s="156"/>
    </row>
    <row r="16" spans="1:22" s="148" customFormat="1">
      <c r="A16" s="161" t="s">
        <v>82</v>
      </c>
      <c r="B16" s="164"/>
      <c r="C16" s="164">
        <v>183</v>
      </c>
      <c r="D16" s="165">
        <v>31.832901965620813</v>
      </c>
      <c r="F16" s="73">
        <v>118.27885382404095</v>
      </c>
      <c r="G16" s="168"/>
      <c r="H16" s="161" t="s">
        <v>84</v>
      </c>
      <c r="I16" s="164"/>
      <c r="J16" s="166">
        <v>103</v>
      </c>
      <c r="K16" s="165">
        <v>33.08492869073622</v>
      </c>
      <c r="M16" s="73">
        <v>93.619955023467043</v>
      </c>
      <c r="N16" s="178"/>
      <c r="U16" s="156"/>
      <c r="V16" s="156"/>
    </row>
    <row r="17" spans="1:22" s="148" customFormat="1" ht="18.75">
      <c r="A17" s="179" t="s">
        <v>77</v>
      </c>
      <c r="B17" s="177"/>
      <c r="C17" s="177">
        <v>157</v>
      </c>
      <c r="D17" s="176">
        <v>32.815098624002296</v>
      </c>
      <c r="F17" s="73">
        <v>121.92831987362167</v>
      </c>
      <c r="G17" s="168"/>
      <c r="H17" s="187" t="s">
        <v>24</v>
      </c>
      <c r="I17" s="186"/>
      <c r="J17" s="185">
        <v>191</v>
      </c>
      <c r="K17" s="184">
        <v>35.339611819342423</v>
      </c>
      <c r="L17" s="183"/>
      <c r="M17" s="182">
        <v>100</v>
      </c>
      <c r="N17" s="178"/>
      <c r="U17" s="156"/>
      <c r="V17" s="156"/>
    </row>
    <row r="18" spans="1:22" s="148" customFormat="1">
      <c r="A18" s="161" t="s">
        <v>84</v>
      </c>
      <c r="B18" s="164"/>
      <c r="C18" s="164">
        <v>103</v>
      </c>
      <c r="D18" s="165">
        <v>32.958259803882349</v>
      </c>
      <c r="F18" s="73">
        <v>122.46025190691847</v>
      </c>
      <c r="G18" s="168"/>
      <c r="H18" s="173" t="s">
        <v>83</v>
      </c>
      <c r="I18" s="177"/>
      <c r="J18" s="175">
        <v>68</v>
      </c>
      <c r="K18" s="176">
        <v>36.517909886687079</v>
      </c>
      <c r="M18" s="73">
        <v>103.33421338459563</v>
      </c>
      <c r="N18" s="178"/>
      <c r="U18" s="156"/>
      <c r="V18" s="156"/>
    </row>
    <row r="19" spans="1:22" s="148" customFormat="1">
      <c r="A19" s="173" t="s">
        <v>83</v>
      </c>
      <c r="B19" s="177"/>
      <c r="C19" s="177">
        <v>63</v>
      </c>
      <c r="D19" s="176">
        <v>33.674820962201885</v>
      </c>
      <c r="F19" s="73">
        <v>125.12271832585806</v>
      </c>
      <c r="G19" s="168"/>
      <c r="H19" s="161" t="s">
        <v>82</v>
      </c>
      <c r="I19" s="164"/>
      <c r="J19" s="166">
        <v>211</v>
      </c>
      <c r="K19" s="165">
        <v>36.970513474876086</v>
      </c>
      <c r="M19" s="73">
        <v>104.61493936003288</v>
      </c>
      <c r="N19" s="178"/>
      <c r="U19" s="156"/>
      <c r="V19" s="156"/>
    </row>
    <row r="20" spans="1:22" s="148" customFormat="1">
      <c r="A20" s="179" t="s">
        <v>81</v>
      </c>
      <c r="B20" s="164"/>
      <c r="C20" s="164">
        <v>4431</v>
      </c>
      <c r="D20" s="163">
        <v>34.856553991866022</v>
      </c>
      <c r="F20" s="73">
        <v>129.51358499662658</v>
      </c>
      <c r="G20" s="168"/>
      <c r="H20" s="179" t="s">
        <v>81</v>
      </c>
      <c r="I20" s="164"/>
      <c r="J20" s="181">
        <v>4698</v>
      </c>
      <c r="K20" s="163">
        <v>37.011651816312543</v>
      </c>
      <c r="M20" s="73">
        <v>104.73134794325884</v>
      </c>
      <c r="N20" s="178"/>
      <c r="U20" s="156"/>
      <c r="V20" s="156"/>
    </row>
    <row r="21" spans="1:22" s="148" customFormat="1">
      <c r="A21" s="161" t="s">
        <v>80</v>
      </c>
      <c r="B21" s="164"/>
      <c r="C21" s="164">
        <v>613</v>
      </c>
      <c r="D21" s="165">
        <v>35.886763386860423</v>
      </c>
      <c r="F21" s="73">
        <v>133.34144795961674</v>
      </c>
      <c r="G21" s="168"/>
      <c r="H21" s="161" t="s">
        <v>79</v>
      </c>
      <c r="I21" s="164"/>
      <c r="J21" s="166">
        <v>335</v>
      </c>
      <c r="K21" s="165">
        <v>38.824374753725984</v>
      </c>
      <c r="M21" s="73">
        <v>109.86078441437846</v>
      </c>
      <c r="N21" s="178"/>
      <c r="U21" s="156"/>
      <c r="V21" s="156"/>
    </row>
    <row r="22" spans="1:22" s="148" customFormat="1">
      <c r="A22" s="173" t="s">
        <v>71</v>
      </c>
      <c r="B22" s="177"/>
      <c r="C22" s="177">
        <v>48</v>
      </c>
      <c r="D22" s="176">
        <v>36.48428325485412</v>
      </c>
      <c r="F22" s="73">
        <v>135.5616026033785</v>
      </c>
      <c r="G22" s="168"/>
      <c r="H22" s="161" t="s">
        <v>75</v>
      </c>
      <c r="I22" s="164"/>
      <c r="J22" s="166">
        <v>1810</v>
      </c>
      <c r="K22" s="165">
        <v>38.974938447051976</v>
      </c>
      <c r="M22" s="73">
        <v>110.28683236899572</v>
      </c>
      <c r="N22" s="178"/>
      <c r="U22" s="156"/>
      <c r="V22" s="156"/>
    </row>
    <row r="23" spans="1:22" s="148" customFormat="1">
      <c r="A23" s="161" t="s">
        <v>79</v>
      </c>
      <c r="B23" s="164"/>
      <c r="C23" s="164">
        <v>321</v>
      </c>
      <c r="D23" s="165">
        <v>36.485979608770279</v>
      </c>
      <c r="F23" s="73">
        <v>135.56790560387466</v>
      </c>
      <c r="G23" s="168"/>
      <c r="H23" s="167" t="s">
        <v>78</v>
      </c>
      <c r="I23" s="164"/>
      <c r="J23" s="166">
        <v>3206</v>
      </c>
      <c r="K23" s="165">
        <v>39.013974012069063</v>
      </c>
      <c r="M23" s="73">
        <v>110.39729075551293</v>
      </c>
      <c r="N23" s="178"/>
      <c r="U23" s="156"/>
      <c r="V23" s="156"/>
    </row>
    <row r="24" spans="1:22" s="148" customFormat="1">
      <c r="A24" s="167" t="s">
        <v>78</v>
      </c>
      <c r="B24" s="164"/>
      <c r="C24" s="164">
        <v>3177</v>
      </c>
      <c r="D24" s="165">
        <v>38.49898644177668</v>
      </c>
      <c r="F24" s="73">
        <v>143.04746688311653</v>
      </c>
      <c r="G24" s="168"/>
      <c r="H24" s="179" t="s">
        <v>77</v>
      </c>
      <c r="I24" s="177"/>
      <c r="J24" s="175">
        <v>186</v>
      </c>
      <c r="K24" s="176">
        <v>39.354368313724564</v>
      </c>
      <c r="M24" s="73">
        <v>111.36049969905086</v>
      </c>
      <c r="N24" s="178"/>
      <c r="U24" s="156"/>
      <c r="V24" s="156"/>
    </row>
    <row r="25" spans="1:22" s="148" customFormat="1">
      <c r="A25" s="161" t="s">
        <v>76</v>
      </c>
      <c r="B25" s="164"/>
      <c r="C25" s="164">
        <v>212</v>
      </c>
      <c r="D25" s="165">
        <v>38.522362140367861</v>
      </c>
      <c r="F25" s="73">
        <v>143.13432201305997</v>
      </c>
      <c r="G25" s="168"/>
      <c r="H25" s="161" t="s">
        <v>76</v>
      </c>
      <c r="I25" s="164"/>
      <c r="J25" s="166">
        <v>258</v>
      </c>
      <c r="K25" s="165">
        <v>47.017590410452634</v>
      </c>
      <c r="M25" s="73">
        <v>133.04501093789182</v>
      </c>
      <c r="N25" s="178"/>
      <c r="U25" s="156"/>
      <c r="V25" s="156"/>
    </row>
    <row r="26" spans="1:22" s="148" customFormat="1">
      <c r="A26" s="161" t="s">
        <v>75</v>
      </c>
      <c r="B26" s="164"/>
      <c r="C26" s="164">
        <v>1827</v>
      </c>
      <c r="D26" s="165">
        <v>39.266657874832596</v>
      </c>
      <c r="F26" s="73">
        <v>145.89983947903553</v>
      </c>
      <c r="G26" s="168"/>
      <c r="H26" s="167" t="s">
        <v>74</v>
      </c>
      <c r="I26" s="164"/>
      <c r="J26" s="166">
        <v>22</v>
      </c>
      <c r="K26" s="165">
        <v>48.843844010523625</v>
      </c>
      <c r="M26" s="73">
        <v>138.21273493386232</v>
      </c>
      <c r="N26" s="178"/>
      <c r="U26" s="156"/>
      <c r="V26" s="156"/>
    </row>
    <row r="27" spans="1:22" s="148" customFormat="1">
      <c r="A27" s="167" t="s">
        <v>74</v>
      </c>
      <c r="B27" s="164"/>
      <c r="C27" s="164">
        <v>19</v>
      </c>
      <c r="D27" s="165">
        <v>41.277696791419459</v>
      </c>
      <c r="F27" s="73">
        <v>153.37208873567965</v>
      </c>
      <c r="G27" s="168"/>
      <c r="H27" s="179" t="s">
        <v>73</v>
      </c>
      <c r="I27" s="177"/>
      <c r="J27" s="175">
        <v>432</v>
      </c>
      <c r="K27" s="176">
        <v>49.652484331020702</v>
      </c>
      <c r="M27" s="73">
        <v>140.50093301773171</v>
      </c>
      <c r="N27" s="178"/>
      <c r="U27" s="156"/>
      <c r="V27" s="156"/>
    </row>
    <row r="28" spans="1:22" s="148" customFormat="1">
      <c r="A28" s="72" t="s">
        <v>67</v>
      </c>
      <c r="B28" s="164"/>
      <c r="C28" s="164">
        <v>25</v>
      </c>
      <c r="D28" s="165">
        <v>42.32503254795003</v>
      </c>
      <c r="F28" s="73">
        <v>157.2635866891228</v>
      </c>
      <c r="G28" s="168"/>
      <c r="H28" s="161" t="s">
        <v>70</v>
      </c>
      <c r="I28" s="164"/>
      <c r="J28" s="166">
        <v>275</v>
      </c>
      <c r="K28" s="165">
        <v>50.67954824066409</v>
      </c>
      <c r="M28" s="73">
        <v>143.40720124414514</v>
      </c>
      <c r="N28" s="178"/>
      <c r="U28" s="156"/>
      <c r="V28" s="156"/>
    </row>
    <row r="29" spans="1:22" s="148" customFormat="1">
      <c r="A29" s="179" t="s">
        <v>73</v>
      </c>
      <c r="B29" s="177"/>
      <c r="C29" s="177">
        <v>413</v>
      </c>
      <c r="D29" s="176">
        <v>47.076981123042472</v>
      </c>
      <c r="F29" s="73">
        <v>174.92000492895946</v>
      </c>
      <c r="G29" s="168"/>
      <c r="H29" s="161" t="s">
        <v>69</v>
      </c>
      <c r="I29" s="164"/>
      <c r="J29" s="166">
        <v>3477</v>
      </c>
      <c r="K29" s="165">
        <v>52.105146056778608</v>
      </c>
      <c r="M29" s="73">
        <v>147.44119523197452</v>
      </c>
      <c r="N29" s="178"/>
      <c r="U29" s="156"/>
      <c r="V29" s="156"/>
    </row>
    <row r="30" spans="1:22" s="148" customFormat="1">
      <c r="A30" s="161" t="s">
        <v>68</v>
      </c>
      <c r="B30" s="164"/>
      <c r="C30" s="164">
        <v>16</v>
      </c>
      <c r="D30" s="165">
        <v>47.288450682579231</v>
      </c>
      <c r="F30" s="73">
        <v>175.70574470058617</v>
      </c>
      <c r="G30" s="168"/>
      <c r="H30" s="161" t="s">
        <v>49</v>
      </c>
      <c r="I30" s="164"/>
      <c r="J30" s="181">
        <v>1898</v>
      </c>
      <c r="K30" s="163">
        <v>52.337535520862161</v>
      </c>
      <c r="M30" s="73">
        <v>148.0987844134051</v>
      </c>
      <c r="N30" s="178"/>
      <c r="U30" s="156"/>
      <c r="V30" s="156"/>
    </row>
    <row r="31" spans="1:22" s="148" customFormat="1">
      <c r="A31" s="161" t="s">
        <v>72</v>
      </c>
      <c r="B31" s="164"/>
      <c r="C31" s="164">
        <v>1227</v>
      </c>
      <c r="D31" s="165">
        <v>49.534310866919469</v>
      </c>
      <c r="F31" s="73">
        <v>184.05049971977036</v>
      </c>
      <c r="G31" s="168"/>
      <c r="H31" s="161" t="s">
        <v>72</v>
      </c>
      <c r="I31" s="164"/>
      <c r="J31" s="166">
        <v>1296</v>
      </c>
      <c r="K31" s="165">
        <v>53.152352852878721</v>
      </c>
      <c r="M31" s="73">
        <v>150.40446149945217</v>
      </c>
      <c r="N31" s="178"/>
      <c r="U31" s="156"/>
      <c r="V31" s="156"/>
    </row>
    <row r="32" spans="1:22" s="148" customFormat="1">
      <c r="A32" s="72" t="s">
        <v>60</v>
      </c>
      <c r="B32" s="164"/>
      <c r="C32" s="164">
        <v>104</v>
      </c>
      <c r="D32" s="165">
        <v>50.341377465940916</v>
      </c>
      <c r="F32" s="73">
        <v>187.04924964194265</v>
      </c>
      <c r="G32" s="168"/>
      <c r="H32" s="173" t="s">
        <v>71</v>
      </c>
      <c r="I32" s="177"/>
      <c r="J32" s="175">
        <v>71</v>
      </c>
      <c r="K32" s="176">
        <v>53.953663681737218</v>
      </c>
      <c r="M32" s="73">
        <v>152.67191942444248</v>
      </c>
      <c r="N32" s="178"/>
      <c r="U32" s="156"/>
      <c r="V32" s="156"/>
    </row>
    <row r="33" spans="1:22" s="148" customFormat="1">
      <c r="A33" s="161" t="s">
        <v>70</v>
      </c>
      <c r="B33" s="164"/>
      <c r="C33" s="164">
        <v>276</v>
      </c>
      <c r="D33" s="165">
        <v>50.77876410007611</v>
      </c>
      <c r="F33" s="73">
        <v>188.67441060965265</v>
      </c>
      <c r="G33" s="168"/>
      <c r="H33" s="167" t="s">
        <v>66</v>
      </c>
      <c r="I33" s="164"/>
      <c r="J33" s="166">
        <v>3283</v>
      </c>
      <c r="K33" s="165">
        <v>54.116379821556393</v>
      </c>
      <c r="M33" s="73">
        <v>153.13235498511301</v>
      </c>
      <c r="N33" s="178"/>
      <c r="U33" s="156"/>
      <c r="V33" s="156"/>
    </row>
    <row r="34" spans="1:22" s="148" customFormat="1">
      <c r="A34" s="161" t="s">
        <v>69</v>
      </c>
      <c r="B34" s="164"/>
      <c r="C34" s="164">
        <v>3448</v>
      </c>
      <c r="D34" s="165">
        <v>51.471073279208795</v>
      </c>
      <c r="F34" s="73">
        <v>191.2467659760629</v>
      </c>
      <c r="G34" s="168"/>
      <c r="H34" s="161" t="s">
        <v>68</v>
      </c>
      <c r="I34" s="164"/>
      <c r="J34" s="166">
        <v>18</v>
      </c>
      <c r="K34" s="165">
        <v>54.130617179253534</v>
      </c>
      <c r="M34" s="73">
        <v>153.17264223492754</v>
      </c>
      <c r="N34" s="178"/>
      <c r="U34" s="156"/>
      <c r="V34" s="156"/>
    </row>
    <row r="35" spans="1:22" s="148" customFormat="1">
      <c r="A35" s="161" t="s">
        <v>62</v>
      </c>
      <c r="B35" s="164"/>
      <c r="C35" s="164">
        <v>577</v>
      </c>
      <c r="D35" s="165">
        <v>54.542945243420341</v>
      </c>
      <c r="F35" s="73">
        <v>202.66066394281279</v>
      </c>
      <c r="G35" s="168"/>
      <c r="H35" s="173" t="s">
        <v>63</v>
      </c>
      <c r="I35" s="177"/>
      <c r="J35" s="175">
        <v>46</v>
      </c>
      <c r="K35" s="176">
        <v>54.224884742649877</v>
      </c>
      <c r="M35" s="73">
        <v>153.43938982649203</v>
      </c>
      <c r="N35" s="178"/>
      <c r="U35" s="156"/>
      <c r="V35" s="156"/>
    </row>
    <row r="36" spans="1:22" s="148" customFormat="1">
      <c r="A36" s="179" t="s">
        <v>65</v>
      </c>
      <c r="B36" s="177"/>
      <c r="C36" s="177">
        <v>620</v>
      </c>
      <c r="D36" s="176">
        <v>54.617240178520852</v>
      </c>
      <c r="E36" s="180"/>
      <c r="F36" s="73">
        <v>202.93671542495883</v>
      </c>
      <c r="G36" s="168"/>
      <c r="H36" s="72" t="s">
        <v>67</v>
      </c>
      <c r="I36" s="164"/>
      <c r="J36" s="166">
        <v>32</v>
      </c>
      <c r="K36" s="165">
        <v>55.531549729370468</v>
      </c>
      <c r="M36" s="73">
        <v>157.13684126823486</v>
      </c>
      <c r="N36" s="146"/>
      <c r="U36" s="156"/>
      <c r="V36" s="156"/>
    </row>
    <row r="37" spans="1:22" s="148" customFormat="1">
      <c r="A37" s="167" t="s">
        <v>66</v>
      </c>
      <c r="B37" s="164"/>
      <c r="C37" s="164">
        <v>3340</v>
      </c>
      <c r="D37" s="165">
        <v>55.1251129631572</v>
      </c>
      <c r="F37" s="73">
        <v>204.82377589214741</v>
      </c>
      <c r="G37" s="168"/>
      <c r="H37" s="179" t="s">
        <v>65</v>
      </c>
      <c r="I37" s="177"/>
      <c r="J37" s="175">
        <v>637</v>
      </c>
      <c r="K37" s="176">
        <v>56.316277163431337</v>
      </c>
      <c r="M37" s="73">
        <v>159.35737339539128</v>
      </c>
      <c r="N37" s="178"/>
      <c r="U37" s="156"/>
      <c r="V37" s="156"/>
    </row>
    <row r="38" spans="1:22" s="148" customFormat="1">
      <c r="A38" s="161" t="s">
        <v>64</v>
      </c>
      <c r="B38" s="164"/>
      <c r="C38" s="164">
        <v>624</v>
      </c>
      <c r="D38" s="165">
        <v>60.52627009867431</v>
      </c>
      <c r="F38" s="73">
        <v>224.89240413101945</v>
      </c>
      <c r="G38" s="168"/>
      <c r="H38" s="161" t="s">
        <v>64</v>
      </c>
      <c r="I38" s="164"/>
      <c r="J38" s="166">
        <v>593</v>
      </c>
      <c r="K38" s="165">
        <v>57.342720907272081</v>
      </c>
      <c r="M38" s="73">
        <v>162.2618867473997</v>
      </c>
      <c r="N38" s="174"/>
      <c r="U38" s="156"/>
      <c r="V38" s="156"/>
    </row>
    <row r="39" spans="1:22" s="148" customFormat="1">
      <c r="A39" s="173" t="s">
        <v>63</v>
      </c>
      <c r="B39" s="177"/>
      <c r="C39" s="177">
        <v>53</v>
      </c>
      <c r="D39" s="176">
        <v>62.002662604907336</v>
      </c>
      <c r="F39" s="73">
        <v>230.37811239664472</v>
      </c>
      <c r="G39" s="168"/>
      <c r="H39" s="161" t="s">
        <v>62</v>
      </c>
      <c r="I39" s="164"/>
      <c r="J39" s="166">
        <v>611</v>
      </c>
      <c r="K39" s="165">
        <v>57.893603306397495</v>
      </c>
      <c r="M39" s="73">
        <v>163.82071088486208</v>
      </c>
      <c r="N39" s="174"/>
      <c r="U39" s="156"/>
      <c r="V39" s="156"/>
    </row>
    <row r="40" spans="1:22" s="148" customFormat="1">
      <c r="A40" s="161" t="s">
        <v>61</v>
      </c>
      <c r="B40" s="164"/>
      <c r="C40" s="164">
        <v>624</v>
      </c>
      <c r="D40" s="165">
        <v>63.689320229800053</v>
      </c>
      <c r="F40" s="73">
        <v>236.64508519357486</v>
      </c>
      <c r="G40" s="168"/>
      <c r="H40" s="161" t="s">
        <v>61</v>
      </c>
      <c r="I40" s="164"/>
      <c r="J40" s="166">
        <v>607</v>
      </c>
      <c r="K40" s="165">
        <v>61.746699170997154</v>
      </c>
      <c r="M40" s="73">
        <v>174.72376178507244</v>
      </c>
      <c r="N40" s="174"/>
      <c r="U40" s="156"/>
      <c r="V40" s="156"/>
    </row>
    <row r="41" spans="1:22" s="148" customFormat="1">
      <c r="A41" s="167" t="s">
        <v>59</v>
      </c>
      <c r="B41" s="164"/>
      <c r="C41" s="164">
        <v>192</v>
      </c>
      <c r="D41" s="165">
        <v>67.418002854028785</v>
      </c>
      <c r="F41" s="73">
        <v>250.49943964557215</v>
      </c>
      <c r="G41" s="168"/>
      <c r="H41" s="72" t="s">
        <v>60</v>
      </c>
      <c r="I41" s="164"/>
      <c r="J41" s="166">
        <v>130</v>
      </c>
      <c r="K41" s="165">
        <v>62.978759686617693</v>
      </c>
      <c r="M41" s="73">
        <v>178.2101060095616</v>
      </c>
      <c r="N41" s="174"/>
      <c r="U41" s="156"/>
      <c r="V41" s="156"/>
    </row>
    <row r="42" spans="1:22" s="148" customFormat="1">
      <c r="A42" s="161" t="s">
        <v>57</v>
      </c>
      <c r="B42" s="164"/>
      <c r="C42" s="164">
        <v>739</v>
      </c>
      <c r="D42" s="165">
        <v>68.62804186366273</v>
      </c>
      <c r="F42" s="73">
        <v>254.99548048082025</v>
      </c>
      <c r="G42" s="168"/>
      <c r="H42" s="167" t="s">
        <v>59</v>
      </c>
      <c r="I42" s="164"/>
      <c r="J42" s="166">
        <v>192</v>
      </c>
      <c r="K42" s="165">
        <v>66.469151735918061</v>
      </c>
      <c r="M42" s="73">
        <v>188.08681905084626</v>
      </c>
      <c r="N42" s="174"/>
      <c r="U42" s="156"/>
      <c r="V42" s="156"/>
    </row>
    <row r="43" spans="1:22" s="148" customFormat="1">
      <c r="A43" s="167" t="s">
        <v>54</v>
      </c>
      <c r="B43" s="164"/>
      <c r="C43" s="164">
        <v>136</v>
      </c>
      <c r="D43" s="165">
        <v>69.739441140937259</v>
      </c>
      <c r="F43" s="73">
        <v>259.12501390503866</v>
      </c>
      <c r="G43" s="168"/>
      <c r="H43" s="161" t="s">
        <v>58</v>
      </c>
      <c r="I43" s="160"/>
      <c r="J43" s="159">
        <v>327</v>
      </c>
      <c r="K43" s="158">
        <v>69.626317470456726</v>
      </c>
      <c r="M43" s="73">
        <v>197.02060629977879</v>
      </c>
      <c r="N43" s="174"/>
      <c r="U43" s="156"/>
      <c r="V43" s="156"/>
    </row>
    <row r="44" spans="1:22" s="148" customFormat="1">
      <c r="A44" s="161" t="s">
        <v>55</v>
      </c>
      <c r="B44" s="164"/>
      <c r="C44" s="164">
        <v>2831</v>
      </c>
      <c r="D44" s="165">
        <v>74.553042527836382</v>
      </c>
      <c r="F44" s="73">
        <v>277.01051034589506</v>
      </c>
      <c r="G44" s="168"/>
      <c r="H44" s="173" t="s">
        <v>56</v>
      </c>
      <c r="I44" s="172"/>
      <c r="J44" s="175">
        <v>307</v>
      </c>
      <c r="K44" s="171">
        <v>73.25799293621138</v>
      </c>
      <c r="M44" s="73">
        <v>207.29710702740402</v>
      </c>
      <c r="N44" s="174"/>
      <c r="U44" s="156"/>
      <c r="V44" s="156"/>
    </row>
    <row r="45" spans="1:22" s="148" customFormat="1">
      <c r="A45" s="161" t="s">
        <v>58</v>
      </c>
      <c r="B45" s="160"/>
      <c r="C45" s="160">
        <v>379</v>
      </c>
      <c r="D45" s="158">
        <v>79.024186822351965</v>
      </c>
      <c r="F45" s="73">
        <v>293.62356758485953</v>
      </c>
      <c r="G45" s="168"/>
      <c r="H45" s="161" t="s">
        <v>57</v>
      </c>
      <c r="I45" s="164"/>
      <c r="J45" s="166">
        <v>824</v>
      </c>
      <c r="K45" s="165">
        <v>76.411281124150889</v>
      </c>
      <c r="M45" s="73">
        <v>216.2199220375384</v>
      </c>
      <c r="N45" s="174"/>
      <c r="U45" s="156"/>
      <c r="V45" s="156"/>
    </row>
    <row r="46" spans="1:22" s="148" customFormat="1" ht="21">
      <c r="A46" s="173" t="s">
        <v>56</v>
      </c>
      <c r="B46" s="172"/>
      <c r="C46" s="172">
        <v>331</v>
      </c>
      <c r="D46" s="171">
        <v>79.678148424262304</v>
      </c>
      <c r="F46" s="73">
        <v>296.05343806297128</v>
      </c>
      <c r="G46" s="168"/>
      <c r="H46" s="161" t="s">
        <v>55</v>
      </c>
      <c r="I46" s="164"/>
      <c r="J46" s="166">
        <v>3026</v>
      </c>
      <c r="K46" s="165">
        <v>79.700354060789664</v>
      </c>
      <c r="M46" s="73">
        <v>225.52696523159682</v>
      </c>
      <c r="N46" s="170"/>
      <c r="U46" s="156"/>
      <c r="V46" s="156"/>
    </row>
    <row r="47" spans="1:22" s="148" customFormat="1">
      <c r="A47" s="161" t="s">
        <v>53</v>
      </c>
      <c r="B47" s="160"/>
      <c r="C47" s="160">
        <v>4182</v>
      </c>
      <c r="D47" s="158">
        <v>81.568168519602111</v>
      </c>
      <c r="F47" s="73">
        <v>303.07602779803943</v>
      </c>
      <c r="G47" s="168"/>
      <c r="H47" s="167" t="s">
        <v>54</v>
      </c>
      <c r="I47" s="164"/>
      <c r="J47" s="166">
        <v>158</v>
      </c>
      <c r="K47" s="165">
        <v>80.245531009564957</v>
      </c>
      <c r="M47" s="73">
        <v>227.06964473685639</v>
      </c>
      <c r="N47" s="146"/>
      <c r="U47" s="156"/>
      <c r="V47" s="156"/>
    </row>
    <row r="48" spans="1:22" s="148" customFormat="1">
      <c r="A48" s="167" t="s">
        <v>52</v>
      </c>
      <c r="B48" s="164"/>
      <c r="C48" s="164">
        <v>579</v>
      </c>
      <c r="D48" s="165">
        <v>82.241140683200882</v>
      </c>
      <c r="F48" s="73">
        <v>305.57653423166312</v>
      </c>
      <c r="G48" s="168"/>
      <c r="H48" s="161" t="s">
        <v>53</v>
      </c>
      <c r="I48" s="160"/>
      <c r="J48" s="159">
        <v>4292</v>
      </c>
      <c r="K48" s="158">
        <v>83.753357134871806</v>
      </c>
      <c r="M48" s="73">
        <v>236.99569073656633</v>
      </c>
      <c r="N48" s="146"/>
      <c r="U48" s="169"/>
      <c r="V48" s="156"/>
    </row>
    <row r="49" spans="1:22" s="148" customFormat="1">
      <c r="A49" s="161" t="s">
        <v>50</v>
      </c>
      <c r="B49" s="164"/>
      <c r="C49" s="164">
        <v>682</v>
      </c>
      <c r="D49" s="165">
        <v>96.031194085942843</v>
      </c>
      <c r="F49" s="73">
        <v>356.81508334070048</v>
      </c>
      <c r="G49" s="168"/>
      <c r="H49" s="167" t="s">
        <v>52</v>
      </c>
      <c r="I49" s="164"/>
      <c r="J49" s="166">
        <v>607</v>
      </c>
      <c r="K49" s="165">
        <v>85.778418658600771</v>
      </c>
      <c r="M49" s="73">
        <v>242.72597870373801</v>
      </c>
      <c r="N49" s="146"/>
      <c r="U49" s="156"/>
      <c r="V49" s="156"/>
    </row>
    <row r="50" spans="1:22" s="148" customFormat="1" ht="16.5" customHeight="1">
      <c r="A50" s="161" t="s">
        <v>51</v>
      </c>
      <c r="B50" s="164"/>
      <c r="C50" s="164">
        <v>1951</v>
      </c>
      <c r="D50" s="165">
        <v>99.316088340922448</v>
      </c>
      <c r="F50" s="73">
        <v>369.02049043276446</v>
      </c>
      <c r="G50" s="72"/>
      <c r="H50" s="161" t="s">
        <v>51</v>
      </c>
      <c r="I50" s="164"/>
      <c r="J50" s="166">
        <v>1913</v>
      </c>
      <c r="K50" s="165">
        <v>96.810202509939884</v>
      </c>
      <c r="M50" s="73">
        <v>273.94246152118956</v>
      </c>
      <c r="N50" s="157"/>
      <c r="U50" s="156"/>
      <c r="V50" s="156"/>
    </row>
    <row r="51" spans="1:22" s="148" customFormat="1" ht="16.5" customHeight="1">
      <c r="A51" s="161" t="s">
        <v>47</v>
      </c>
      <c r="B51" s="160"/>
      <c r="C51" s="160">
        <v>37150</v>
      </c>
      <c r="D51" s="158">
        <v>114.05530441317767</v>
      </c>
      <c r="F51" s="73">
        <v>423.78576395931935</v>
      </c>
      <c r="G51" s="72"/>
      <c r="H51" s="161" t="s">
        <v>50</v>
      </c>
      <c r="I51" s="164"/>
      <c r="J51" s="166">
        <v>708</v>
      </c>
      <c r="K51" s="165">
        <v>98.968601791723088</v>
      </c>
      <c r="M51" s="73">
        <v>280.05005345744809</v>
      </c>
      <c r="N51" s="157"/>
      <c r="S51" s="144"/>
      <c r="T51" s="144"/>
      <c r="U51" s="156"/>
      <c r="V51" s="156"/>
    </row>
    <row r="52" spans="1:22" s="148" customFormat="1" ht="16.5" customHeight="1">
      <c r="A52" s="161" t="s">
        <v>49</v>
      </c>
      <c r="B52" s="164"/>
      <c r="C52" s="164" t="s">
        <v>48</v>
      </c>
      <c r="D52" s="163" t="s">
        <v>48</v>
      </c>
      <c r="F52" s="162" t="s">
        <v>48</v>
      </c>
      <c r="G52" s="72"/>
      <c r="H52" s="161" t="s">
        <v>47</v>
      </c>
      <c r="I52" s="160"/>
      <c r="J52" s="159">
        <v>37461</v>
      </c>
      <c r="K52" s="158">
        <v>115.83275365679359</v>
      </c>
      <c r="M52" s="73">
        <v>327.77030559626826</v>
      </c>
      <c r="N52" s="157"/>
      <c r="U52" s="156"/>
      <c r="V52" s="156"/>
    </row>
    <row r="53" spans="1:22" ht="11.25" customHeight="1">
      <c r="A53" s="155"/>
      <c r="B53" s="152"/>
      <c r="C53" s="154"/>
      <c r="D53" s="153"/>
      <c r="E53" s="152"/>
      <c r="F53" s="151"/>
      <c r="G53" s="150"/>
      <c r="H53" s="149"/>
      <c r="I53" s="149"/>
      <c r="J53" s="149"/>
      <c r="K53" s="149"/>
      <c r="L53" s="149"/>
      <c r="M53" s="149"/>
      <c r="Q53" s="148"/>
    </row>
    <row r="54" spans="1:22" ht="81.75" customHeight="1">
      <c r="A54" s="147" t="s">
        <v>46</v>
      </c>
      <c r="B54" s="147"/>
      <c r="C54" s="147"/>
      <c r="D54" s="147"/>
      <c r="E54" s="147"/>
      <c r="F54" s="147"/>
      <c r="G54" s="147"/>
      <c r="H54" s="147"/>
      <c r="I54" s="147"/>
      <c r="J54" s="147"/>
      <c r="K54" s="147"/>
      <c r="L54" s="147"/>
      <c r="M54" s="147"/>
    </row>
    <row r="55" spans="1:22" ht="15.75" customHeight="1">
      <c r="A55" s="147" t="s">
        <v>45</v>
      </c>
      <c r="B55" s="147"/>
      <c r="C55" s="147"/>
      <c r="D55" s="147"/>
      <c r="E55" s="147"/>
      <c r="F55" s="147"/>
      <c r="G55" s="147"/>
      <c r="H55" s="147"/>
      <c r="I55" s="147"/>
      <c r="J55" s="147"/>
      <c r="K55" s="147"/>
      <c r="L55" s="147"/>
      <c r="M55" s="147"/>
    </row>
  </sheetData>
  <mergeCells count="4">
    <mergeCell ref="D6:F6"/>
    <mergeCell ref="K6:M6"/>
    <mergeCell ref="A54:M54"/>
    <mergeCell ref="A55:M55"/>
  </mergeCells>
  <pageMargins left="0.55118110236220474" right="0.55118110236220474" top="0.59055118110236227" bottom="0.39370078740157483" header="0.31496062992125984" footer="0.31496062992125984"/>
  <pageSetup paperSize="9" scale="62"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52"/>
  <sheetViews>
    <sheetView zoomScale="75" zoomScaleNormal="75" workbookViewId="0">
      <selection activeCell="L56" sqref="L56"/>
    </sheetView>
  </sheetViews>
  <sheetFormatPr defaultColWidth="16.28515625" defaultRowHeight="18"/>
  <cols>
    <col min="1" max="1" width="21.85546875" style="144" customWidth="1"/>
    <col min="2" max="2" width="5" style="146" customWidth="1"/>
    <col min="3" max="3" width="12.7109375" style="144" customWidth="1"/>
    <col min="4" max="4" width="7.5703125" style="144" customWidth="1"/>
    <col min="5" max="5" width="3" style="144" customWidth="1"/>
    <col min="6" max="6" width="7.28515625" style="144" customWidth="1"/>
    <col min="7" max="7" width="3.28515625" style="144" customWidth="1"/>
    <col min="8" max="8" width="14.85546875" style="144" customWidth="1"/>
    <col min="9" max="9" width="12.28515625" style="146" customWidth="1"/>
    <col min="10" max="10" width="12.5703125" style="144" customWidth="1"/>
    <col min="11" max="11" width="6.42578125" style="144" customWidth="1"/>
    <col min="12" max="12" width="3" style="144" customWidth="1"/>
    <col min="13" max="13" width="6.42578125" style="144" customWidth="1"/>
    <col min="14" max="16384" width="16.28515625" style="144"/>
  </cols>
  <sheetData>
    <row r="1" spans="1:18" s="202" customFormat="1" ht="22.5" customHeight="1">
      <c r="A1" s="208" t="s">
        <v>108</v>
      </c>
      <c r="B1" s="213"/>
      <c r="C1" s="212"/>
      <c r="D1" s="212"/>
      <c r="E1" s="212"/>
      <c r="F1" s="212"/>
      <c r="G1" s="212"/>
      <c r="H1" s="214"/>
      <c r="I1" s="213"/>
      <c r="J1" s="212"/>
      <c r="K1" s="212"/>
      <c r="L1" s="212"/>
      <c r="M1" s="212"/>
    </row>
    <row r="2" spans="1:18" ht="4.5" customHeight="1">
      <c r="A2" s="210"/>
      <c r="H2" s="206"/>
      <c r="J2" s="209"/>
    </row>
    <row r="3" spans="1:18" ht="24.75" customHeight="1" thickBot="1">
      <c r="A3" s="263" t="s">
        <v>107</v>
      </c>
      <c r="B3" s="262"/>
      <c r="C3" s="264"/>
      <c r="D3" s="250"/>
      <c r="E3" s="260"/>
      <c r="F3" s="250"/>
      <c r="H3" s="263" t="s">
        <v>106</v>
      </c>
      <c r="I3" s="262"/>
      <c r="J3" s="261"/>
      <c r="K3" s="250"/>
      <c r="L3" s="260"/>
      <c r="M3" s="250"/>
      <c r="N3" s="249"/>
      <c r="O3" s="190"/>
      <c r="P3" s="248"/>
      <c r="Q3" s="190"/>
      <c r="R3" s="247"/>
    </row>
    <row r="4" spans="1:18" ht="17.25" customHeight="1">
      <c r="B4" s="257"/>
      <c r="C4" s="199"/>
      <c r="D4" s="198" t="s">
        <v>105</v>
      </c>
      <c r="E4" s="259"/>
      <c r="F4" s="259"/>
      <c r="G4" s="258"/>
      <c r="H4" s="255"/>
      <c r="I4" s="257"/>
      <c r="J4" s="256"/>
      <c r="K4" s="198" t="s">
        <v>105</v>
      </c>
      <c r="L4" s="198"/>
      <c r="M4" s="198"/>
      <c r="N4" s="249"/>
      <c r="O4" s="190"/>
      <c r="P4" s="248"/>
      <c r="Q4" s="190"/>
      <c r="R4" s="247"/>
    </row>
    <row r="5" spans="1:18" ht="18.75" customHeight="1">
      <c r="B5" s="174"/>
      <c r="C5" s="190"/>
      <c r="D5" s="255" t="s">
        <v>104</v>
      </c>
      <c r="E5" s="233"/>
      <c r="F5" s="255"/>
      <c r="G5" s="255"/>
      <c r="H5" s="255"/>
      <c r="I5" s="174"/>
      <c r="J5" s="255"/>
      <c r="K5" s="254" t="s">
        <v>103</v>
      </c>
      <c r="L5" s="254"/>
      <c r="M5" s="254"/>
      <c r="N5" s="249"/>
      <c r="O5" s="190"/>
      <c r="P5" s="248"/>
      <c r="Q5" s="190"/>
      <c r="R5" s="247"/>
    </row>
    <row r="6" spans="1:18" ht="33.75" customHeight="1" thickBot="1">
      <c r="A6" s="253"/>
      <c r="B6" s="252"/>
      <c r="C6" s="194" t="s">
        <v>102</v>
      </c>
      <c r="D6" s="193" t="s">
        <v>92</v>
      </c>
      <c r="E6" s="251"/>
      <c r="F6" s="250" t="s">
        <v>91</v>
      </c>
      <c r="H6" s="253"/>
      <c r="I6" s="252"/>
      <c r="J6" s="194" t="s">
        <v>102</v>
      </c>
      <c r="K6" s="193" t="s">
        <v>92</v>
      </c>
      <c r="L6" s="251"/>
      <c r="M6" s="250" t="s">
        <v>91</v>
      </c>
      <c r="N6" s="249"/>
      <c r="O6" s="190"/>
      <c r="P6" s="248"/>
      <c r="Q6" s="190"/>
      <c r="R6" s="247"/>
    </row>
    <row r="7" spans="1:18" s="148" customFormat="1" ht="12.75" customHeight="1">
      <c r="B7" s="189"/>
      <c r="D7" s="246"/>
      <c r="E7" s="245"/>
      <c r="I7" s="189"/>
      <c r="L7" s="232"/>
    </row>
    <row r="8" spans="1:18" s="202" customFormat="1">
      <c r="A8" s="72" t="s">
        <v>80</v>
      </c>
      <c r="B8" s="72"/>
      <c r="C8" s="166">
        <v>44</v>
      </c>
      <c r="D8" s="166">
        <v>2.5914181653701727</v>
      </c>
      <c r="E8" s="166"/>
      <c r="F8" s="73">
        <v>43.768242994925544</v>
      </c>
      <c r="G8" s="168"/>
      <c r="H8" s="72" t="s">
        <v>81</v>
      </c>
      <c r="I8" s="72"/>
      <c r="J8" s="166">
        <v>1046</v>
      </c>
      <c r="K8" s="244">
        <v>8.2405678586340816</v>
      </c>
      <c r="L8" s="73"/>
      <c r="M8" s="73">
        <v>40.860364317027177</v>
      </c>
    </row>
    <row r="9" spans="1:18" s="202" customFormat="1" ht="18.75">
      <c r="A9" s="219" t="s">
        <v>90</v>
      </c>
      <c r="B9" s="218"/>
      <c r="C9" s="166">
        <v>15</v>
      </c>
      <c r="D9" s="166">
        <v>2.8786803208231642</v>
      </c>
      <c r="E9" s="166"/>
      <c r="F9" s="73">
        <v>48.62001103110299</v>
      </c>
      <c r="G9" s="168"/>
      <c r="H9" s="220" t="s">
        <v>89</v>
      </c>
      <c r="I9" s="218"/>
      <c r="J9" s="166">
        <v>75</v>
      </c>
      <c r="K9" s="240">
        <v>9.0067089173383472</v>
      </c>
      <c r="L9" s="240"/>
      <c r="M9" s="73">
        <v>44.659229069301439</v>
      </c>
    </row>
    <row r="10" spans="1:18" s="202" customFormat="1">
      <c r="A10" s="173" t="s">
        <v>88</v>
      </c>
      <c r="B10" s="173"/>
      <c r="C10" s="166">
        <v>42</v>
      </c>
      <c r="D10" s="166">
        <v>4.2635191879173489</v>
      </c>
      <c r="E10" s="166"/>
      <c r="F10" s="73">
        <v>72.009506734177805</v>
      </c>
      <c r="G10" s="168"/>
      <c r="H10" s="72" t="s">
        <v>87</v>
      </c>
      <c r="I10" s="72"/>
      <c r="J10" s="166">
        <v>654</v>
      </c>
      <c r="K10" s="240">
        <v>11.833227485656284</v>
      </c>
      <c r="L10" s="73"/>
      <c r="M10" s="73">
        <v>58.674352836446339</v>
      </c>
    </row>
    <row r="11" spans="1:18" s="202" customFormat="1">
      <c r="A11" s="72" t="s">
        <v>84</v>
      </c>
      <c r="B11" s="72"/>
      <c r="C11" s="166">
        <v>14</v>
      </c>
      <c r="D11" s="73">
        <v>4.4969805987408451</v>
      </c>
      <c r="E11" s="73"/>
      <c r="F11" s="73">
        <v>75.952597006295775</v>
      </c>
      <c r="G11" s="168"/>
      <c r="H11" s="72" t="s">
        <v>101</v>
      </c>
      <c r="I11" s="72"/>
      <c r="J11" s="166">
        <v>816</v>
      </c>
      <c r="K11" s="240">
        <v>12.792795900034333</v>
      </c>
      <c r="L11" s="73"/>
      <c r="M11" s="73">
        <v>63.432315597170245</v>
      </c>
    </row>
    <row r="12" spans="1:18" s="202" customFormat="1" ht="18.75">
      <c r="A12" s="233" t="s">
        <v>76</v>
      </c>
      <c r="B12" s="223"/>
      <c r="C12" s="175">
        <v>29</v>
      </c>
      <c r="D12" s="221">
        <v>5.2849229531128925</v>
      </c>
      <c r="E12" s="135"/>
      <c r="F12" s="73">
        <v>89.260697139653914</v>
      </c>
      <c r="G12" s="168"/>
      <c r="H12" s="72" t="s">
        <v>85</v>
      </c>
      <c r="I12" s="72"/>
      <c r="J12" s="166">
        <v>857</v>
      </c>
      <c r="K12" s="240">
        <v>13.054452451784591</v>
      </c>
      <c r="L12" s="73"/>
      <c r="M12" s="73">
        <v>64.729724005651548</v>
      </c>
    </row>
    <row r="13" spans="1:18" s="202" customFormat="1" ht="18.75">
      <c r="A13" s="144" t="s">
        <v>58</v>
      </c>
      <c r="B13" s="146"/>
      <c r="C13" s="144">
        <v>25</v>
      </c>
      <c r="D13" s="169">
        <v>5.3231129564569359</v>
      </c>
      <c r="E13" s="169"/>
      <c r="F13" s="73">
        <v>89.905714361758754</v>
      </c>
      <c r="G13" s="168"/>
      <c r="H13" s="72" t="s">
        <v>80</v>
      </c>
      <c r="I13" s="72"/>
      <c r="J13" s="166">
        <v>225</v>
      </c>
      <c r="K13" s="240">
        <v>13.251570163824743</v>
      </c>
      <c r="L13" s="73"/>
      <c r="M13" s="73">
        <v>65.707120426076685</v>
      </c>
    </row>
    <row r="14" spans="1:18" s="202" customFormat="1">
      <c r="A14" s="187" t="s">
        <v>24</v>
      </c>
      <c r="B14" s="187"/>
      <c r="C14" s="185">
        <v>32</v>
      </c>
      <c r="D14" s="182">
        <v>5.9207726608322382</v>
      </c>
      <c r="E14" s="182"/>
      <c r="F14" s="182">
        <v>100</v>
      </c>
      <c r="G14" s="237"/>
      <c r="H14" s="173" t="s">
        <v>88</v>
      </c>
      <c r="I14" s="173"/>
      <c r="J14" s="175">
        <v>138</v>
      </c>
      <c r="K14" s="221">
        <v>14.008705903157002</v>
      </c>
      <c r="L14" s="135"/>
      <c r="M14" s="135">
        <v>69.461332839259313</v>
      </c>
    </row>
    <row r="15" spans="1:18" s="202" customFormat="1">
      <c r="A15" s="173" t="s">
        <v>78</v>
      </c>
      <c r="B15" s="173"/>
      <c r="C15" s="175">
        <v>490</v>
      </c>
      <c r="D15" s="175">
        <v>5.9628344559930895</v>
      </c>
      <c r="E15" s="175"/>
      <c r="F15" s="73">
        <v>100.71041057595581</v>
      </c>
      <c r="G15" s="168"/>
      <c r="H15" s="173" t="s">
        <v>90</v>
      </c>
      <c r="I15" s="173"/>
      <c r="J15" s="175">
        <v>74</v>
      </c>
      <c r="K15" s="221">
        <v>14.201489582727611</v>
      </c>
      <c r="L15" s="135"/>
      <c r="M15" s="135">
        <v>70.417239218135705</v>
      </c>
    </row>
    <row r="16" spans="1:18" s="202" customFormat="1" ht="18.75">
      <c r="A16" s="224" t="s">
        <v>89</v>
      </c>
      <c r="B16" s="223"/>
      <c r="C16" s="175">
        <v>50</v>
      </c>
      <c r="D16" s="175">
        <v>6.0044726115588984</v>
      </c>
      <c r="E16" s="175"/>
      <c r="F16" s="73">
        <v>101.41366601153869</v>
      </c>
      <c r="G16" s="168"/>
      <c r="H16" s="173" t="s">
        <v>79</v>
      </c>
      <c r="I16" s="173"/>
      <c r="J16" s="175">
        <v>133</v>
      </c>
      <c r="K16" s="221">
        <v>15.41385624550912</v>
      </c>
      <c r="L16" s="135"/>
      <c r="M16" s="135">
        <v>76.428687018443242</v>
      </c>
    </row>
    <row r="17" spans="1:13" s="202" customFormat="1" ht="18.75">
      <c r="A17" s="173" t="s">
        <v>68</v>
      </c>
      <c r="B17" s="177"/>
      <c r="C17" s="175">
        <v>2</v>
      </c>
      <c r="D17" s="175">
        <v>6.01451301991706</v>
      </c>
      <c r="E17" s="175"/>
      <c r="F17" s="73">
        <v>101.58324537108044</v>
      </c>
      <c r="G17" s="237"/>
      <c r="H17" s="233" t="s">
        <v>75</v>
      </c>
      <c r="I17" s="223"/>
      <c r="J17" s="175">
        <v>754</v>
      </c>
      <c r="K17" s="221">
        <v>16.235968833744305</v>
      </c>
      <c r="L17" s="221"/>
      <c r="M17" s="135">
        <v>80.505083262144822</v>
      </c>
    </row>
    <row r="18" spans="1:13" s="202" customFormat="1">
      <c r="A18" s="173" t="s">
        <v>82</v>
      </c>
      <c r="B18" s="173"/>
      <c r="C18" s="175">
        <v>36</v>
      </c>
      <c r="D18" s="135">
        <v>6.3077653322063458</v>
      </c>
      <c r="E18" s="135"/>
      <c r="F18" s="73">
        <v>106.53618528429887</v>
      </c>
      <c r="G18" s="237"/>
      <c r="H18" s="173" t="s">
        <v>82</v>
      </c>
      <c r="I18" s="173"/>
      <c r="J18" s="175">
        <v>96</v>
      </c>
      <c r="K18" s="221">
        <v>16.820707552550253</v>
      </c>
      <c r="L18" s="135"/>
      <c r="M18" s="135">
        <v>83.404475329603983</v>
      </c>
    </row>
    <row r="19" spans="1:13" s="202" customFormat="1">
      <c r="A19" s="173" t="s">
        <v>65</v>
      </c>
      <c r="B19" s="173"/>
      <c r="C19" s="166">
        <v>78</v>
      </c>
      <c r="D19" s="135">
        <v>6.8958706730732251</v>
      </c>
      <c r="E19" s="135"/>
      <c r="F19" s="73">
        <v>116.46910070862144</v>
      </c>
      <c r="G19" s="237"/>
      <c r="H19" s="173" t="s">
        <v>84</v>
      </c>
      <c r="I19" s="173"/>
      <c r="J19" s="175">
        <v>53</v>
      </c>
      <c r="K19" s="221">
        <v>17.024283695233201</v>
      </c>
      <c r="L19" s="135"/>
      <c r="M19" s="135">
        <v>84.413895493235671</v>
      </c>
    </row>
    <row r="20" spans="1:13" s="202" customFormat="1">
      <c r="A20" s="72" t="s">
        <v>86</v>
      </c>
      <c r="B20" s="72"/>
      <c r="C20" s="166">
        <v>448</v>
      </c>
      <c r="D20" s="73">
        <v>7.0234957882541442</v>
      </c>
      <c r="E20" s="73"/>
      <c r="F20" s="73">
        <v>118.62464902117868</v>
      </c>
      <c r="G20" s="237"/>
      <c r="H20" s="173" t="s">
        <v>78</v>
      </c>
      <c r="I20" s="173"/>
      <c r="J20" s="175">
        <v>1531</v>
      </c>
      <c r="K20" s="221">
        <v>18.630815412500855</v>
      </c>
      <c r="L20" s="135"/>
      <c r="M20" s="135">
        <v>92.379787210957218</v>
      </c>
    </row>
    <row r="21" spans="1:13" s="202" customFormat="1">
      <c r="A21" s="173" t="s">
        <v>85</v>
      </c>
      <c r="B21" s="173"/>
      <c r="C21" s="166">
        <v>463</v>
      </c>
      <c r="D21" s="135">
        <v>7.0527555252931924</v>
      </c>
      <c r="E21" s="135"/>
      <c r="F21" s="73">
        <v>119.11883683610039</v>
      </c>
      <c r="G21" s="237"/>
      <c r="H21" s="187" t="s">
        <v>24</v>
      </c>
      <c r="I21" s="187"/>
      <c r="J21" s="185">
        <v>109</v>
      </c>
      <c r="K21" s="243">
        <v>20.167631875959813</v>
      </c>
      <c r="L21" s="182"/>
      <c r="M21" s="182">
        <v>100</v>
      </c>
    </row>
    <row r="22" spans="1:13" s="202" customFormat="1" ht="18.75">
      <c r="A22" s="239" t="s">
        <v>87</v>
      </c>
      <c r="B22" s="218"/>
      <c r="C22" s="166">
        <v>402</v>
      </c>
      <c r="D22" s="240">
        <v>7.2736352434767975</v>
      </c>
      <c r="E22" s="73"/>
      <c r="F22" s="73">
        <v>122.84942625130952</v>
      </c>
      <c r="G22" s="237"/>
      <c r="H22" s="228" t="s">
        <v>73</v>
      </c>
      <c r="I22" s="223"/>
      <c r="J22" s="175">
        <v>189</v>
      </c>
      <c r="K22" s="221">
        <v>21.722961894821555</v>
      </c>
      <c r="L22" s="221"/>
      <c r="M22" s="135">
        <v>107.71201114948812</v>
      </c>
    </row>
    <row r="23" spans="1:13" s="202" customFormat="1">
      <c r="A23" s="173" t="s">
        <v>77</v>
      </c>
      <c r="B23" s="173"/>
      <c r="C23" s="166">
        <v>35</v>
      </c>
      <c r="D23" s="166">
        <v>7.4053918869911808</v>
      </c>
      <c r="E23" s="166"/>
      <c r="F23" s="73">
        <v>125.07475478631638</v>
      </c>
      <c r="G23" s="237"/>
      <c r="H23" s="173" t="s">
        <v>64</v>
      </c>
      <c r="I23" s="173"/>
      <c r="J23" s="175">
        <v>225</v>
      </c>
      <c r="K23" s="221">
        <v>21.757356162118413</v>
      </c>
      <c r="L23" s="135"/>
      <c r="M23" s="135">
        <v>107.88255307284531</v>
      </c>
    </row>
    <row r="24" spans="1:13" s="202" customFormat="1" ht="18.75">
      <c r="A24" s="144" t="s">
        <v>72</v>
      </c>
      <c r="B24" s="146"/>
      <c r="C24" s="219">
        <v>182</v>
      </c>
      <c r="D24" s="242">
        <v>7.4642964654505608</v>
      </c>
      <c r="E24" s="242"/>
      <c r="F24" s="73">
        <v>126.06963470881453</v>
      </c>
      <c r="G24" s="237"/>
      <c r="H24" s="173" t="s">
        <v>83</v>
      </c>
      <c r="I24" s="173"/>
      <c r="J24" s="175">
        <v>41</v>
      </c>
      <c r="K24" s="221">
        <v>22.018151549326028</v>
      </c>
      <c r="L24" s="135"/>
      <c r="M24" s="135">
        <v>109.17569144829575</v>
      </c>
    </row>
    <row r="25" spans="1:13" s="202" customFormat="1">
      <c r="A25" s="72" t="s">
        <v>83</v>
      </c>
      <c r="B25" s="72"/>
      <c r="C25" s="166">
        <v>15</v>
      </c>
      <c r="D25" s="73">
        <v>8.0554212985339131</v>
      </c>
      <c r="E25" s="73"/>
      <c r="F25" s="73">
        <v>136.05354841308201</v>
      </c>
      <c r="G25" s="237"/>
      <c r="H25" s="173" t="s">
        <v>66</v>
      </c>
      <c r="I25" s="173"/>
      <c r="J25" s="175">
        <v>1470</v>
      </c>
      <c r="K25" s="221">
        <v>24.231214845473009</v>
      </c>
      <c r="L25" s="135"/>
      <c r="M25" s="135">
        <v>120.14903383057612</v>
      </c>
    </row>
    <row r="26" spans="1:13" s="202" customFormat="1">
      <c r="A26" s="173" t="s">
        <v>75</v>
      </c>
      <c r="B26" s="173"/>
      <c r="C26" s="166">
        <v>389</v>
      </c>
      <c r="D26" s="166">
        <v>8.3763817988415585</v>
      </c>
      <c r="E26" s="166"/>
      <c r="F26" s="73">
        <v>141.4744709631218</v>
      </c>
      <c r="G26" s="168"/>
      <c r="H26" s="72" t="s">
        <v>100</v>
      </c>
      <c r="I26" s="72"/>
      <c r="J26" s="166">
        <v>115</v>
      </c>
      <c r="K26" s="240">
        <v>24.332001914399594</v>
      </c>
      <c r="L26" s="73"/>
      <c r="M26" s="73">
        <v>120.64878050161055</v>
      </c>
    </row>
    <row r="27" spans="1:13" s="202" customFormat="1">
      <c r="A27" s="173" t="s">
        <v>69</v>
      </c>
      <c r="B27" s="173"/>
      <c r="C27" s="175">
        <v>559</v>
      </c>
      <c r="D27" s="175">
        <v>8.376984942691756</v>
      </c>
      <c r="E27" s="175"/>
      <c r="F27" s="73">
        <v>141.48465787426917</v>
      </c>
      <c r="G27" s="168"/>
      <c r="H27" s="72" t="s">
        <v>72</v>
      </c>
      <c r="I27" s="72"/>
      <c r="J27" s="166">
        <v>606</v>
      </c>
      <c r="K27" s="240">
        <v>24.853646472873844</v>
      </c>
      <c r="L27" s="73"/>
      <c r="M27" s="73">
        <v>123.23532393756081</v>
      </c>
    </row>
    <row r="28" spans="1:13" s="202" customFormat="1">
      <c r="A28" s="173" t="s">
        <v>73</v>
      </c>
      <c r="B28" s="173"/>
      <c r="C28" s="175">
        <v>73</v>
      </c>
      <c r="D28" s="135">
        <v>8.3903503614919241</v>
      </c>
      <c r="E28" s="135"/>
      <c r="F28" s="73">
        <v>141.71039562111065</v>
      </c>
      <c r="G28" s="168"/>
      <c r="H28" s="72" t="s">
        <v>69</v>
      </c>
      <c r="I28" s="72"/>
      <c r="J28" s="166">
        <v>1760</v>
      </c>
      <c r="K28" s="240">
        <v>26.37476475695437</v>
      </c>
      <c r="L28" s="73"/>
      <c r="M28" s="73">
        <v>130.77769824028559</v>
      </c>
    </row>
    <row r="29" spans="1:13" s="202" customFormat="1">
      <c r="A29" s="72" t="s">
        <v>66</v>
      </c>
      <c r="B29" s="72"/>
      <c r="C29" s="166">
        <v>570</v>
      </c>
      <c r="D29" s="166">
        <v>9.3957771849793303</v>
      </c>
      <c r="E29" s="166"/>
      <c r="F29" s="73">
        <v>158.69174047393059</v>
      </c>
      <c r="G29" s="168"/>
      <c r="H29" s="72" t="s">
        <v>76</v>
      </c>
      <c r="I29" s="72"/>
      <c r="J29" s="166">
        <v>150</v>
      </c>
      <c r="K29" s="240">
        <v>27.335808378170135</v>
      </c>
      <c r="L29" s="73"/>
      <c r="M29" s="73">
        <v>135.54297572614325</v>
      </c>
    </row>
    <row r="30" spans="1:13" s="202" customFormat="1">
      <c r="A30" s="72" t="s">
        <v>60</v>
      </c>
      <c r="B30" s="72"/>
      <c r="C30" s="166">
        <v>22</v>
      </c>
      <c r="D30" s="166">
        <v>10.657943946966071</v>
      </c>
      <c r="E30" s="166"/>
      <c r="F30" s="73">
        <v>180.00934265677353</v>
      </c>
      <c r="G30" s="168"/>
      <c r="H30" s="72" t="s">
        <v>61</v>
      </c>
      <c r="I30" s="72"/>
      <c r="J30" s="166">
        <v>269</v>
      </c>
      <c r="K30" s="240">
        <v>27.363858446455083</v>
      </c>
      <c r="L30" s="73"/>
      <c r="M30" s="73">
        <v>135.68206031702366</v>
      </c>
    </row>
    <row r="31" spans="1:13" s="202" customFormat="1">
      <c r="A31" s="173" t="s">
        <v>79</v>
      </c>
      <c r="B31" s="177"/>
      <c r="C31" s="166">
        <v>96</v>
      </c>
      <c r="D31" s="166">
        <v>11.125790974202072</v>
      </c>
      <c r="E31" s="166"/>
      <c r="F31" s="73">
        <v>187.91113274459357</v>
      </c>
      <c r="G31" s="168"/>
      <c r="H31" s="72" t="s">
        <v>65</v>
      </c>
      <c r="I31" s="72"/>
      <c r="J31" s="166">
        <v>328</v>
      </c>
      <c r="K31" s="240">
        <v>28.998020266256642</v>
      </c>
      <c r="L31" s="73"/>
      <c r="M31" s="73">
        <v>143.78495425049292</v>
      </c>
    </row>
    <row r="32" spans="1:13" s="202" customFormat="1" ht="18.75">
      <c r="A32" s="72" t="s">
        <v>64</v>
      </c>
      <c r="B32" s="72"/>
      <c r="C32" s="166">
        <v>123</v>
      </c>
      <c r="D32" s="166">
        <v>11.894021368624731</v>
      </c>
      <c r="E32" s="166"/>
      <c r="F32" s="73">
        <v>200.88630403439404</v>
      </c>
      <c r="G32" s="168"/>
      <c r="H32" s="239" t="s">
        <v>59</v>
      </c>
      <c r="I32" s="218"/>
      <c r="J32" s="166">
        <v>84</v>
      </c>
      <c r="K32" s="240">
        <v>29.080253884464149</v>
      </c>
      <c r="L32" s="240"/>
      <c r="M32" s="73">
        <v>144.1927047425352</v>
      </c>
    </row>
    <row r="33" spans="1:14" s="202" customFormat="1" ht="18.75">
      <c r="A33" s="173" t="s">
        <v>62</v>
      </c>
      <c r="B33" s="173"/>
      <c r="C33" s="175">
        <v>130</v>
      </c>
      <c r="D33" s="135">
        <v>12.317787937531381</v>
      </c>
      <c r="E33" s="135"/>
      <c r="F33" s="73">
        <v>208.04358895617457</v>
      </c>
      <c r="G33" s="168"/>
      <c r="H33" s="220" t="s">
        <v>60</v>
      </c>
      <c r="I33" s="218"/>
      <c r="J33" s="166">
        <v>61</v>
      </c>
      <c r="K33" s="240">
        <v>29.551571852951376</v>
      </c>
      <c r="L33" s="240"/>
      <c r="M33" s="73">
        <v>146.52970678316174</v>
      </c>
    </row>
    <row r="34" spans="1:14" s="202" customFormat="1" ht="18.75">
      <c r="A34" s="144" t="s">
        <v>81</v>
      </c>
      <c r="B34" s="146"/>
      <c r="C34" s="241">
        <v>1644</v>
      </c>
      <c r="D34" s="169">
        <v>12.951714684124696</v>
      </c>
      <c r="E34" s="169"/>
      <c r="F34" s="73">
        <v>218.75041360402733</v>
      </c>
      <c r="G34" s="168"/>
      <c r="H34" s="72" t="s">
        <v>62</v>
      </c>
      <c r="I34" s="72"/>
      <c r="J34" s="166">
        <v>328</v>
      </c>
      <c r="K34" s="240">
        <v>31.078726488540713</v>
      </c>
      <c r="L34" s="73"/>
      <c r="M34" s="73">
        <v>154.10201197487706</v>
      </c>
    </row>
    <row r="35" spans="1:14" s="202" customFormat="1">
      <c r="A35" s="173" t="s">
        <v>57</v>
      </c>
      <c r="B35" s="173"/>
      <c r="C35" s="175">
        <v>149</v>
      </c>
      <c r="D35" s="175">
        <v>13.817088455702045</v>
      </c>
      <c r="E35" s="175"/>
      <c r="F35" s="73">
        <v>233.36630617666515</v>
      </c>
      <c r="G35" s="168"/>
      <c r="H35" s="72" t="s">
        <v>57</v>
      </c>
      <c r="I35" s="72"/>
      <c r="J35" s="166">
        <v>340</v>
      </c>
      <c r="K35" s="240">
        <v>31.528926677440907</v>
      </c>
      <c r="L35" s="73"/>
      <c r="M35" s="73">
        <v>156.3343027647384</v>
      </c>
    </row>
    <row r="36" spans="1:14" s="202" customFormat="1">
      <c r="A36" s="173" t="s">
        <v>67</v>
      </c>
      <c r="B36" s="173"/>
      <c r="C36" s="175">
        <v>8</v>
      </c>
      <c r="D36" s="175">
        <v>13.882887432342617</v>
      </c>
      <c r="E36" s="175"/>
      <c r="F36" s="73">
        <v>234.47763032994419</v>
      </c>
      <c r="G36" s="168"/>
      <c r="H36" s="72" t="s">
        <v>67</v>
      </c>
      <c r="I36" s="72"/>
      <c r="J36" s="166">
        <v>19</v>
      </c>
      <c r="K36" s="240">
        <v>32.971857651813714</v>
      </c>
      <c r="L36" s="73"/>
      <c r="M36" s="73">
        <v>163.48898995482347</v>
      </c>
    </row>
    <row r="37" spans="1:14" s="202" customFormat="1">
      <c r="A37" s="239" t="s">
        <v>61</v>
      </c>
      <c r="B37" s="238"/>
      <c r="C37" s="166">
        <v>152</v>
      </c>
      <c r="D37" s="166">
        <v>15.462105887959749</v>
      </c>
      <c r="E37" s="166"/>
      <c r="F37" s="73">
        <v>261.1501365395502</v>
      </c>
      <c r="G37" s="168"/>
      <c r="H37" s="72" t="s">
        <v>55</v>
      </c>
      <c r="I37" s="173"/>
      <c r="J37" s="175">
        <v>1417</v>
      </c>
      <c r="K37" s="221">
        <v>37.321679347038653</v>
      </c>
      <c r="L37" s="135"/>
      <c r="M37" s="135">
        <v>185.05732143755947</v>
      </c>
    </row>
    <row r="38" spans="1:14" s="202" customFormat="1">
      <c r="A38" s="173" t="s">
        <v>56</v>
      </c>
      <c r="B38" s="173"/>
      <c r="C38" s="175">
        <v>67</v>
      </c>
      <c r="D38" s="135">
        <v>15.9879007385217</v>
      </c>
      <c r="E38" s="135"/>
      <c r="F38" s="73">
        <v>270.03064725465077</v>
      </c>
      <c r="G38" s="168"/>
      <c r="H38" s="72" t="s">
        <v>68</v>
      </c>
      <c r="I38" s="72"/>
      <c r="J38" s="175">
        <v>13</v>
      </c>
      <c r="K38" s="221">
        <v>39.094334629460889</v>
      </c>
      <c r="L38" s="135"/>
      <c r="M38" s="135">
        <v>193.84692694664886</v>
      </c>
    </row>
    <row r="39" spans="1:14" s="148" customFormat="1">
      <c r="A39" s="173" t="s">
        <v>63</v>
      </c>
      <c r="B39" s="173"/>
      <c r="C39" s="175">
        <v>14</v>
      </c>
      <c r="D39" s="135">
        <v>16.503225791241267</v>
      </c>
      <c r="E39" s="135"/>
      <c r="F39" s="73">
        <v>278.73432635600523</v>
      </c>
      <c r="G39" s="168"/>
      <c r="H39" s="72" t="s">
        <v>58</v>
      </c>
      <c r="I39" s="72"/>
      <c r="J39" s="175">
        <v>224</v>
      </c>
      <c r="K39" s="221">
        <v>47.695092089854143</v>
      </c>
      <c r="L39" s="135"/>
      <c r="M39" s="135">
        <v>236.49326992480243</v>
      </c>
      <c r="N39" s="202"/>
    </row>
    <row r="40" spans="1:14" s="148" customFormat="1" ht="18.75">
      <c r="A40" s="190" t="s">
        <v>47</v>
      </c>
      <c r="B40" s="174"/>
      <c r="C40" s="133">
        <v>5987</v>
      </c>
      <c r="D40" s="216">
        <v>18.512338062070505</v>
      </c>
      <c r="E40" s="216"/>
      <c r="F40" s="135">
        <v>312.66760476272646</v>
      </c>
      <c r="G40" s="237"/>
      <c r="H40" s="236" t="s">
        <v>99</v>
      </c>
      <c r="I40" s="235"/>
      <c r="J40" s="230">
        <v>25096</v>
      </c>
      <c r="K40" s="234">
        <v>77.59907065403732</v>
      </c>
      <c r="L40" s="229"/>
      <c r="M40" s="229">
        <v>384.770364370528</v>
      </c>
      <c r="N40" s="202"/>
    </row>
    <row r="41" spans="1:14" ht="18.75">
      <c r="A41" s="233" t="s">
        <v>55</v>
      </c>
      <c r="B41" s="223"/>
      <c r="C41" s="166">
        <v>868</v>
      </c>
      <c r="D41" s="166">
        <v>22.861833220345481</v>
      </c>
      <c r="E41" s="166"/>
      <c r="F41" s="73">
        <v>386.12921876875384</v>
      </c>
      <c r="G41" s="168"/>
      <c r="H41" s="72"/>
      <c r="I41" s="72"/>
      <c r="J41" s="175"/>
      <c r="K41" s="221"/>
      <c r="L41" s="135"/>
      <c r="M41" s="135"/>
      <c r="N41" s="202"/>
    </row>
    <row r="42" spans="1:14">
      <c r="A42" s="173" t="s">
        <v>59</v>
      </c>
      <c r="B42" s="173"/>
      <c r="C42" s="175">
        <v>73</v>
      </c>
      <c r="D42" s="175">
        <v>25.272125399593847</v>
      </c>
      <c r="E42" s="175"/>
      <c r="F42" s="73">
        <v>426.83830045995268</v>
      </c>
      <c r="G42" s="232"/>
      <c r="H42" s="173"/>
      <c r="I42" s="173"/>
      <c r="J42" s="175"/>
      <c r="K42" s="221"/>
      <c r="L42" s="135"/>
      <c r="M42" s="135"/>
      <c r="N42" s="202"/>
    </row>
    <row r="43" spans="1:14">
      <c r="A43" s="173" t="s">
        <v>54</v>
      </c>
      <c r="B43" s="173"/>
      <c r="C43" s="166">
        <v>55</v>
      </c>
      <c r="D43" s="166">
        <v>27.933570921051096</v>
      </c>
      <c r="E43" s="166"/>
      <c r="F43" s="73">
        <v>471.78928361564022</v>
      </c>
      <c r="G43" s="219"/>
      <c r="H43" s="224"/>
      <c r="I43" s="223"/>
      <c r="J43" s="222"/>
      <c r="K43" s="221"/>
      <c r="L43" s="135"/>
      <c r="M43" s="135"/>
    </row>
    <row r="44" spans="1:14">
      <c r="A44" s="231" t="s">
        <v>51</v>
      </c>
      <c r="B44" s="231"/>
      <c r="C44" s="230">
        <v>717</v>
      </c>
      <c r="D44" s="230">
        <v>36.284848509998376</v>
      </c>
      <c r="E44" s="230"/>
      <c r="F44" s="229">
        <v>612.83975231871318</v>
      </c>
      <c r="G44" s="219"/>
      <c r="H44" s="224"/>
      <c r="I44" s="223"/>
      <c r="J44" s="222"/>
      <c r="K44" s="221"/>
      <c r="L44" s="135"/>
      <c r="M44" s="135"/>
    </row>
    <row r="45" spans="1:14">
      <c r="A45" s="228"/>
      <c r="B45" s="227"/>
      <c r="C45" s="159"/>
      <c r="D45" s="225"/>
      <c r="E45" s="226"/>
      <c r="F45" s="225"/>
      <c r="G45" s="219"/>
      <c r="H45" s="224"/>
      <c r="I45" s="223"/>
      <c r="J45" s="222"/>
      <c r="K45" s="221"/>
      <c r="L45" s="135"/>
      <c r="M45" s="135"/>
    </row>
    <row r="46" spans="1:14">
      <c r="A46" s="173"/>
      <c r="B46" s="173"/>
      <c r="C46" s="175"/>
      <c r="D46" s="135"/>
      <c r="E46" s="135"/>
      <c r="F46" s="135"/>
      <c r="H46" s="190"/>
      <c r="I46" s="174"/>
      <c r="J46" s="217"/>
      <c r="K46" s="216"/>
      <c r="L46" s="216"/>
      <c r="M46" s="216"/>
    </row>
    <row r="47" spans="1:14">
      <c r="A47" s="220"/>
      <c r="B47" s="218"/>
      <c r="C47" s="166"/>
      <c r="D47" s="166"/>
      <c r="E47" s="166"/>
      <c r="F47" s="166"/>
      <c r="H47" s="190"/>
      <c r="I47" s="174"/>
      <c r="J47" s="217"/>
      <c r="K47" s="216"/>
      <c r="L47" s="216"/>
      <c r="M47" s="216"/>
    </row>
    <row r="48" spans="1:14">
      <c r="A48" s="72"/>
      <c r="B48" s="72"/>
      <c r="C48" s="166"/>
      <c r="D48" s="166"/>
      <c r="E48" s="166"/>
      <c r="F48" s="166"/>
      <c r="H48" s="190"/>
      <c r="I48" s="174"/>
      <c r="J48" s="217"/>
      <c r="K48" s="216"/>
      <c r="L48" s="216"/>
      <c r="M48" s="216"/>
    </row>
    <row r="49" spans="1:13">
      <c r="A49" s="219"/>
      <c r="B49" s="218"/>
      <c r="C49" s="166"/>
      <c r="D49" s="166"/>
      <c r="E49" s="166"/>
      <c r="F49" s="166"/>
      <c r="H49" s="190"/>
      <c r="I49" s="174"/>
      <c r="J49" s="217"/>
      <c r="K49" s="216"/>
      <c r="L49" s="216"/>
      <c r="M49" s="216"/>
    </row>
    <row r="50" spans="1:13">
      <c r="D50" s="169"/>
      <c r="E50" s="169"/>
      <c r="F50" s="169"/>
      <c r="H50" s="190"/>
      <c r="I50" s="174"/>
      <c r="J50" s="217"/>
      <c r="K50" s="216"/>
      <c r="L50" s="216"/>
      <c r="M50" s="216"/>
    </row>
    <row r="51" spans="1:13">
      <c r="A51" s="190"/>
      <c r="B51" s="174"/>
      <c r="C51" s="190"/>
      <c r="D51" s="216"/>
      <c r="E51" s="216"/>
      <c r="F51" s="216"/>
      <c r="H51" s="190"/>
      <c r="I51" s="174"/>
      <c r="J51" s="217"/>
      <c r="K51" s="216"/>
      <c r="L51" s="216"/>
      <c r="M51" s="216"/>
    </row>
    <row r="52" spans="1:13">
      <c r="H52" s="190"/>
      <c r="I52" s="174"/>
      <c r="J52" s="190"/>
      <c r="K52" s="190"/>
      <c r="L52" s="190"/>
      <c r="M52" s="190"/>
    </row>
  </sheetData>
  <mergeCells count="3">
    <mergeCell ref="D4:F4"/>
    <mergeCell ref="K4:M4"/>
    <mergeCell ref="K5:M5"/>
  </mergeCells>
  <pageMargins left="0.75" right="0.75" top="1" bottom="1" header="0.5" footer="0.5"/>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election activeCell="L56" sqref="L56"/>
    </sheetView>
  </sheetViews>
  <sheetFormatPr defaultRowHeight="15"/>
  <cols>
    <col min="1" max="1" width="32.42578125" style="2" customWidth="1"/>
    <col min="2" max="2" width="7.85546875" style="2" customWidth="1"/>
    <col min="3" max="3" width="10.7109375" style="2" customWidth="1"/>
    <col min="4" max="4" width="13.140625" style="2" customWidth="1"/>
    <col min="5" max="5" width="32.5703125" style="2" customWidth="1"/>
    <col min="6" max="6" width="9.140625" style="2"/>
    <col min="7" max="7" width="11.28515625" style="2" customWidth="1"/>
    <col min="8" max="8" width="10.140625" style="2" customWidth="1"/>
    <col min="9" max="10" width="9.140625" style="2"/>
    <col min="11" max="11" width="10.140625" style="2" bestFit="1" customWidth="1"/>
    <col min="12" max="12" width="9.140625" style="2"/>
    <col min="13" max="13" width="10.140625" style="2" bestFit="1" customWidth="1"/>
    <col min="14" max="16384" width="9.140625" style="2"/>
  </cols>
  <sheetData>
    <row r="1" spans="1:13" s="119" customFormat="1" ht="19.5" customHeight="1">
      <c r="A1" s="288" t="s">
        <v>118</v>
      </c>
      <c r="B1" s="41"/>
      <c r="C1" s="41"/>
      <c r="D1" s="41"/>
      <c r="E1" s="89"/>
      <c r="F1" s="89"/>
      <c r="G1" s="89"/>
    </row>
    <row r="2" spans="1:13" ht="14.25" customHeight="1">
      <c r="A2" s="41" t="s">
        <v>117</v>
      </c>
      <c r="B2" s="41"/>
      <c r="C2" s="41"/>
      <c r="D2" s="41"/>
      <c r="E2" s="89"/>
      <c r="F2" s="89"/>
      <c r="G2" s="89"/>
    </row>
    <row r="3" spans="1:13" ht="15.75">
      <c r="A3" s="25"/>
      <c r="B3" s="20"/>
      <c r="C3" s="20"/>
      <c r="D3" s="20"/>
      <c r="E3" s="25"/>
      <c r="F3" s="20"/>
      <c r="G3" s="20"/>
    </row>
    <row r="4" spans="1:13" ht="15.75">
      <c r="B4" s="287" t="s">
        <v>116</v>
      </c>
      <c r="C4" s="287"/>
      <c r="D4" s="20"/>
      <c r="F4" s="287" t="s">
        <v>116</v>
      </c>
      <c r="G4" s="287"/>
    </row>
    <row r="5" spans="1:13" ht="16.5" thickBot="1">
      <c r="A5" s="286" t="s">
        <v>115</v>
      </c>
      <c r="B5" s="285" t="s">
        <v>113</v>
      </c>
      <c r="C5" s="284" t="s">
        <v>91</v>
      </c>
      <c r="E5" s="286" t="s">
        <v>114</v>
      </c>
      <c r="F5" s="285" t="s">
        <v>113</v>
      </c>
      <c r="G5" s="284" t="s">
        <v>91</v>
      </c>
    </row>
    <row r="6" spans="1:13" ht="15.75" thickTop="1">
      <c r="A6" s="173" t="s">
        <v>84</v>
      </c>
      <c r="B6" s="135">
        <v>1.9113149847094804</v>
      </c>
      <c r="C6" s="226">
        <v>13.705721202854232</v>
      </c>
      <c r="D6" s="73"/>
      <c r="E6" s="173" t="s">
        <v>88</v>
      </c>
      <c r="F6" s="135">
        <v>31.38</v>
      </c>
      <c r="G6" s="162">
        <v>53.321861538461533</v>
      </c>
      <c r="I6" s="279"/>
      <c r="J6" s="16"/>
      <c r="M6" s="283"/>
    </row>
    <row r="7" spans="1:13">
      <c r="A7" s="173" t="s">
        <v>90</v>
      </c>
      <c r="B7" s="226">
        <v>2.1422450728363325</v>
      </c>
      <c r="C7" s="226">
        <v>15.361682376463866</v>
      </c>
      <c r="D7" s="135"/>
      <c r="E7" s="173" t="s">
        <v>89</v>
      </c>
      <c r="F7" s="135">
        <v>32.090000000000003</v>
      </c>
      <c r="G7" s="226">
        <v>54.528315384615389</v>
      </c>
      <c r="I7" s="279"/>
      <c r="J7" s="16"/>
      <c r="M7" s="29"/>
    </row>
    <row r="8" spans="1:13">
      <c r="A8" s="173" t="s">
        <v>88</v>
      </c>
      <c r="B8" s="226">
        <v>3.4941760820153012</v>
      </c>
      <c r="C8" s="226">
        <v>25.056154321451391</v>
      </c>
      <c r="D8" s="135"/>
      <c r="E8" s="173" t="s">
        <v>81</v>
      </c>
      <c r="F8" s="135">
        <v>32.49</v>
      </c>
      <c r="G8" s="226">
        <v>55.208007692307689</v>
      </c>
      <c r="I8" s="279"/>
      <c r="J8" s="16"/>
      <c r="M8" s="29"/>
    </row>
    <row r="9" spans="1:13">
      <c r="A9" s="173" t="s">
        <v>75</v>
      </c>
      <c r="B9" s="226">
        <v>3.9855381899962992</v>
      </c>
      <c r="C9" s="226">
        <v>28.579630104098463</v>
      </c>
      <c r="D9" s="135"/>
      <c r="E9" s="173" t="s">
        <v>90</v>
      </c>
      <c r="F9" s="135">
        <v>35.89</v>
      </c>
      <c r="G9" s="226">
        <v>60.985392307692301</v>
      </c>
      <c r="I9" s="1"/>
      <c r="J9" s="1"/>
      <c r="M9" s="29"/>
    </row>
    <row r="10" spans="1:13">
      <c r="A10" s="173" t="s">
        <v>80</v>
      </c>
      <c r="B10" s="135">
        <v>4.2860632937253467</v>
      </c>
      <c r="C10" s="226">
        <v>30.734645535422178</v>
      </c>
      <c r="D10" s="135"/>
      <c r="E10" s="173" t="s">
        <v>87</v>
      </c>
      <c r="F10" s="135">
        <v>39.024245481793635</v>
      </c>
      <c r="G10" s="226">
        <v>66.311198668678557</v>
      </c>
      <c r="M10" s="29"/>
    </row>
    <row r="11" spans="1:13">
      <c r="A11" s="173" t="s">
        <v>87</v>
      </c>
      <c r="B11" s="135">
        <v>4.734276159394013</v>
      </c>
      <c r="C11" s="226">
        <v>33.948705292987903</v>
      </c>
      <c r="D11" s="135"/>
      <c r="E11" s="173" t="s">
        <v>80</v>
      </c>
      <c r="F11" s="135">
        <v>40.29</v>
      </c>
      <c r="G11" s="226">
        <v>68.462007692307679</v>
      </c>
      <c r="I11" s="282"/>
      <c r="J11" s="282"/>
      <c r="M11" s="29"/>
    </row>
    <row r="12" spans="1:13">
      <c r="A12" s="173" t="s">
        <v>64</v>
      </c>
      <c r="B12" s="226">
        <v>4.7917898841208295</v>
      </c>
      <c r="C12" s="226">
        <v>34.361126627383115</v>
      </c>
      <c r="D12" s="73"/>
      <c r="E12" s="173" t="s">
        <v>101</v>
      </c>
      <c r="F12" s="135">
        <v>41.177074247011134</v>
      </c>
      <c r="G12" s="162">
        <v>69.969351547421226</v>
      </c>
      <c r="I12" s="1"/>
      <c r="J12" s="1"/>
      <c r="M12" s="29"/>
    </row>
    <row r="13" spans="1:13">
      <c r="A13" s="173" t="s">
        <v>81</v>
      </c>
      <c r="B13" s="226">
        <v>5.1964512040557667</v>
      </c>
      <c r="C13" s="226">
        <v>37.262885509083226</v>
      </c>
      <c r="D13" s="73"/>
      <c r="E13" s="173" t="s">
        <v>85</v>
      </c>
      <c r="F13" s="226">
        <v>41.33</v>
      </c>
      <c r="G13" s="162">
        <v>70.229207692307682</v>
      </c>
      <c r="I13" s="279"/>
      <c r="J13" s="16"/>
      <c r="M13" s="29"/>
    </row>
    <row r="14" spans="1:13">
      <c r="A14" s="173" t="s">
        <v>86</v>
      </c>
      <c r="B14" s="135">
        <v>5.3044769785699133</v>
      </c>
      <c r="C14" s="226">
        <v>38.037520333828425</v>
      </c>
      <c r="D14" s="73"/>
      <c r="E14" s="173" t="s">
        <v>68</v>
      </c>
      <c r="F14" s="135">
        <v>42.55</v>
      </c>
      <c r="G14" s="226">
        <v>72.302269230769213</v>
      </c>
      <c r="I14" s="279"/>
      <c r="M14" s="29"/>
    </row>
    <row r="15" spans="1:13">
      <c r="A15" s="173" t="s">
        <v>85</v>
      </c>
      <c r="B15" s="135">
        <v>5.4809067475100415</v>
      </c>
      <c r="C15" s="226">
        <v>39.302668801936591</v>
      </c>
      <c r="D15" s="73"/>
      <c r="E15" s="173" t="s">
        <v>67</v>
      </c>
      <c r="F15" s="135">
        <v>43.760000000000005</v>
      </c>
      <c r="G15" s="226">
        <v>74.358338461538466</v>
      </c>
      <c r="M15" s="29"/>
    </row>
    <row r="16" spans="1:13">
      <c r="A16" s="173" t="s">
        <v>73</v>
      </c>
      <c r="B16" s="135">
        <v>5.6141611601102621</v>
      </c>
      <c r="C16" s="226">
        <v>40.25821398562401</v>
      </c>
      <c r="D16" s="73"/>
      <c r="E16" s="173" t="s">
        <v>75</v>
      </c>
      <c r="F16" s="135">
        <v>44.33</v>
      </c>
      <c r="G16" s="162">
        <v>75.326899999999981</v>
      </c>
      <c r="M16" s="29"/>
    </row>
    <row r="17" spans="1:13" ht="15.75">
      <c r="A17" s="237" t="s">
        <v>66</v>
      </c>
      <c r="B17" s="280">
        <v>5.916546031512973</v>
      </c>
      <c r="C17" s="226">
        <v>42.426565500974277</v>
      </c>
      <c r="D17" s="73"/>
      <c r="E17" s="173" t="s">
        <v>82</v>
      </c>
      <c r="F17" s="135">
        <v>44.73</v>
      </c>
      <c r="G17" s="226">
        <v>76.006592307692287</v>
      </c>
      <c r="I17" s="282"/>
      <c r="J17" s="30"/>
      <c r="M17" s="29"/>
    </row>
    <row r="18" spans="1:13">
      <c r="A18" s="173" t="s">
        <v>78</v>
      </c>
      <c r="B18" s="135">
        <v>6.0655487308942115</v>
      </c>
      <c r="C18" s="226">
        <v>43.495039024453916</v>
      </c>
      <c r="D18" s="73"/>
      <c r="E18" s="173" t="s">
        <v>84</v>
      </c>
      <c r="F18" s="135">
        <v>48.272357723577237</v>
      </c>
      <c r="G18" s="226">
        <v>82.025875547216998</v>
      </c>
      <c r="H18" s="20"/>
      <c r="M18" s="29"/>
    </row>
    <row r="19" spans="1:13">
      <c r="A19" s="173" t="s">
        <v>82</v>
      </c>
      <c r="B19" s="135">
        <v>6.2482166548297675</v>
      </c>
      <c r="C19" s="226">
        <v>44.804920262341795</v>
      </c>
      <c r="D19" s="135"/>
      <c r="E19" s="173" t="s">
        <v>109</v>
      </c>
      <c r="F19" s="135">
        <v>48.879999999999995</v>
      </c>
      <c r="G19" s="226">
        <v>83.058399999999978</v>
      </c>
      <c r="I19" s="279"/>
      <c r="J19" s="16"/>
      <c r="M19" s="29"/>
    </row>
    <row r="20" spans="1:13">
      <c r="A20" s="173" t="s">
        <v>56</v>
      </c>
      <c r="B20" s="135">
        <v>6.541591438365125</v>
      </c>
      <c r="C20" s="226">
        <v>46.908661939276584</v>
      </c>
      <c r="D20" s="73"/>
      <c r="E20" s="173" t="s">
        <v>61</v>
      </c>
      <c r="F20" s="135">
        <v>49.1</v>
      </c>
      <c r="G20" s="226">
        <v>83.43223076923077</v>
      </c>
      <c r="M20" s="29"/>
    </row>
    <row r="21" spans="1:13">
      <c r="A21" s="173" t="s">
        <v>54</v>
      </c>
      <c r="B21" s="135">
        <v>6.6608938919603009</v>
      </c>
      <c r="C21" s="226">
        <v>47.764159950265331</v>
      </c>
      <c r="D21" s="73"/>
      <c r="E21" s="173" t="s">
        <v>64</v>
      </c>
      <c r="F21" s="135">
        <v>51.559999999999995</v>
      </c>
      <c r="G21" s="226">
        <v>87.612338461538442</v>
      </c>
      <c r="M21" s="29"/>
    </row>
    <row r="22" spans="1:13">
      <c r="A22" s="173" t="s">
        <v>63</v>
      </c>
      <c r="B22" s="135">
        <v>7.1665066146856047</v>
      </c>
      <c r="C22" s="226">
        <v>51.38982451614136</v>
      </c>
      <c r="D22" s="73"/>
      <c r="E22" s="173" t="s">
        <v>59</v>
      </c>
      <c r="F22" s="135">
        <v>58.66</v>
      </c>
      <c r="G22" s="162">
        <v>99.676876923076904</v>
      </c>
      <c r="I22" s="282"/>
      <c r="J22" s="282"/>
      <c r="M22" s="29"/>
    </row>
    <row r="23" spans="1:13" ht="15.75">
      <c r="A23" s="173" t="s">
        <v>61</v>
      </c>
      <c r="B23" s="135">
        <v>7.7222896167497872</v>
      </c>
      <c r="C23" s="226">
        <v>55.375251793443269</v>
      </c>
      <c r="D23" s="73"/>
      <c r="E23" s="187" t="s">
        <v>24</v>
      </c>
      <c r="F23" s="182">
        <v>58.850158442734276</v>
      </c>
      <c r="G23" s="272">
        <v>100</v>
      </c>
      <c r="I23" s="279"/>
      <c r="J23" s="16"/>
      <c r="M23" s="29"/>
    </row>
    <row r="24" spans="1:13">
      <c r="A24" s="173" t="s">
        <v>65</v>
      </c>
      <c r="B24" s="226">
        <v>7.807043202095203</v>
      </c>
      <c r="C24" s="226">
        <v>55.983005628357688</v>
      </c>
      <c r="D24" s="73"/>
      <c r="E24" s="173" t="s">
        <v>78</v>
      </c>
      <c r="F24" s="135">
        <v>59.01</v>
      </c>
      <c r="G24" s="162">
        <v>100.27160769230767</v>
      </c>
      <c r="I24" s="282"/>
      <c r="J24" s="281"/>
      <c r="M24" s="29"/>
    </row>
    <row r="25" spans="1:13">
      <c r="A25" s="173" t="s">
        <v>62</v>
      </c>
      <c r="B25" s="135">
        <v>8.6221974778840629</v>
      </c>
      <c r="C25" s="226">
        <v>61.828341080993646</v>
      </c>
      <c r="D25" s="73"/>
      <c r="E25" s="173" t="s">
        <v>100</v>
      </c>
      <c r="F25" s="135">
        <v>66.050000000000011</v>
      </c>
      <c r="G25" s="162">
        <v>112.23419230769231</v>
      </c>
      <c r="M25" s="29"/>
    </row>
    <row r="26" spans="1:13">
      <c r="A26" s="173" t="s">
        <v>69</v>
      </c>
      <c r="B26" s="135">
        <v>8.7718806644114817</v>
      </c>
      <c r="C26" s="226">
        <v>62.901694264383998</v>
      </c>
      <c r="D26" s="73"/>
      <c r="E26" s="173" t="s">
        <v>83</v>
      </c>
      <c r="F26" s="280">
        <v>67.482075073808517</v>
      </c>
      <c r="G26" s="226">
        <v>114.66761833695615</v>
      </c>
      <c r="I26" s="20"/>
      <c r="M26" s="29"/>
    </row>
    <row r="27" spans="1:13">
      <c r="A27" s="173" t="s">
        <v>77</v>
      </c>
      <c r="B27" s="135">
        <v>8.9596457555171511</v>
      </c>
      <c r="C27" s="226">
        <v>64.248126438520913</v>
      </c>
      <c r="D27" s="73"/>
      <c r="E27" s="173" t="s">
        <v>73</v>
      </c>
      <c r="F27" s="135">
        <v>69.960000000000008</v>
      </c>
      <c r="G27" s="226">
        <v>118.87818461538461</v>
      </c>
      <c r="M27" s="29"/>
    </row>
    <row r="28" spans="1:13">
      <c r="A28" s="173" t="s">
        <v>72</v>
      </c>
      <c r="B28" s="226">
        <v>9.1851523324710236</v>
      </c>
      <c r="C28" s="226">
        <v>65.865196517427634</v>
      </c>
      <c r="D28" s="73"/>
      <c r="E28" s="173" t="s">
        <v>62</v>
      </c>
      <c r="F28" s="226">
        <v>70.58</v>
      </c>
      <c r="G28" s="162">
        <v>119.93170769230768</v>
      </c>
      <c r="I28" s="279"/>
      <c r="J28" s="16"/>
      <c r="M28" s="29"/>
    </row>
    <row r="29" spans="1:13">
      <c r="A29" s="173" t="s">
        <v>59</v>
      </c>
      <c r="B29" s="226">
        <v>9.4395948525889271</v>
      </c>
      <c r="C29" s="226">
        <v>67.689761422106429</v>
      </c>
      <c r="D29" s="73"/>
      <c r="E29" s="173" t="s">
        <v>66</v>
      </c>
      <c r="F29" s="135">
        <v>70.64</v>
      </c>
      <c r="G29" s="226">
        <v>120.03366153846153</v>
      </c>
      <c r="M29" s="29"/>
    </row>
    <row r="30" spans="1:13">
      <c r="A30" s="173" t="s">
        <v>89</v>
      </c>
      <c r="B30" s="226">
        <v>9.702520714881727</v>
      </c>
      <c r="C30" s="226">
        <v>69.575158959631054</v>
      </c>
      <c r="D30" s="73"/>
      <c r="E30" s="173" t="s">
        <v>65</v>
      </c>
      <c r="F30" s="135">
        <v>72.39</v>
      </c>
      <c r="G30" s="162">
        <v>123.00731538461538</v>
      </c>
      <c r="M30" s="29"/>
    </row>
    <row r="31" spans="1:13">
      <c r="A31" s="173" t="s">
        <v>60</v>
      </c>
      <c r="B31" s="226">
        <v>9.7914422794477627</v>
      </c>
      <c r="C31" s="226">
        <v>70.212800678873336</v>
      </c>
      <c r="D31" s="73"/>
      <c r="E31" s="173" t="s">
        <v>76</v>
      </c>
      <c r="F31" s="135">
        <v>76.52</v>
      </c>
      <c r="G31" s="162">
        <v>130.02513846153846</v>
      </c>
      <c r="M31" s="29"/>
    </row>
    <row r="32" spans="1:13">
      <c r="A32" s="173" t="s">
        <v>79</v>
      </c>
      <c r="B32" s="226">
        <v>10.557432432432433</v>
      </c>
      <c r="C32" s="226">
        <v>75.705588400900908</v>
      </c>
      <c r="D32" s="73"/>
      <c r="E32" s="173" t="s">
        <v>72</v>
      </c>
      <c r="F32" s="135">
        <v>78.490000000000009</v>
      </c>
      <c r="G32" s="162">
        <v>133.37262307692308</v>
      </c>
      <c r="I32" s="279"/>
      <c r="J32" s="16"/>
      <c r="M32" s="29"/>
    </row>
    <row r="33" spans="1:13" ht="16.5" customHeight="1">
      <c r="A33" s="173" t="s">
        <v>83</v>
      </c>
      <c r="B33" s="135">
        <v>10.940919037199125</v>
      </c>
      <c r="C33" s="226">
        <v>78.455506929248727</v>
      </c>
      <c r="D33" s="73"/>
      <c r="E33" s="173" t="s">
        <v>69</v>
      </c>
      <c r="F33" s="226">
        <v>91.52</v>
      </c>
      <c r="G33" s="226">
        <v>155.51359999999997</v>
      </c>
      <c r="I33" s="279"/>
      <c r="J33" s="16"/>
      <c r="M33" s="29"/>
    </row>
    <row r="34" spans="1:13" ht="16.5" customHeight="1">
      <c r="A34" s="173" t="s">
        <v>76</v>
      </c>
      <c r="B34" s="135">
        <v>11.160427801518489</v>
      </c>
      <c r="C34" s="226">
        <v>80.029567693388842</v>
      </c>
      <c r="D34" s="73"/>
      <c r="E34" s="173" t="s">
        <v>57</v>
      </c>
      <c r="F34" s="162">
        <v>107.06</v>
      </c>
      <c r="G34" s="162">
        <v>181.91964615384612</v>
      </c>
      <c r="M34" s="29"/>
    </row>
    <row r="35" spans="1:13" ht="16.5" customHeight="1">
      <c r="A35" s="173" t="s">
        <v>57</v>
      </c>
      <c r="B35" s="135">
        <v>12.204812164728992</v>
      </c>
      <c r="C35" s="226">
        <v>87.518673897910816</v>
      </c>
      <c r="D35" s="73"/>
      <c r="E35" s="173" t="s">
        <v>110</v>
      </c>
      <c r="F35" s="162">
        <v>110.3</v>
      </c>
      <c r="G35" s="162">
        <v>187.42515384615382</v>
      </c>
      <c r="M35" s="29"/>
    </row>
    <row r="36" spans="1:13" ht="16.5" customHeight="1">
      <c r="A36" s="173" t="s">
        <v>55</v>
      </c>
      <c r="B36" s="135">
        <v>12.611986116305284</v>
      </c>
      <c r="C36" s="226">
        <v>90.438450442339146</v>
      </c>
      <c r="D36" s="73"/>
      <c r="E36" s="173" t="s">
        <v>55</v>
      </c>
      <c r="F36" s="226">
        <v>117.84</v>
      </c>
      <c r="G36" s="226">
        <v>200.23735384615384</v>
      </c>
      <c r="M36" s="29"/>
    </row>
    <row r="37" spans="1:13" ht="18.75" customHeight="1">
      <c r="A37" s="187" t="s">
        <v>24</v>
      </c>
      <c r="B37" s="182">
        <v>13.945380592678674</v>
      </c>
      <c r="C37" s="272">
        <v>100</v>
      </c>
      <c r="D37" s="135"/>
      <c r="E37" s="173" t="s">
        <v>60</v>
      </c>
      <c r="F37" s="226">
        <v>120.51</v>
      </c>
      <c r="G37" s="226">
        <v>204.77429999999995</v>
      </c>
      <c r="M37" s="29"/>
    </row>
    <row r="38" spans="1:13">
      <c r="A38" s="173" t="s">
        <v>68</v>
      </c>
      <c r="B38" s="226">
        <v>15.028554253080854</v>
      </c>
      <c r="C38" s="226">
        <v>107.76725778980062</v>
      </c>
      <c r="D38" s="173"/>
      <c r="E38" s="173" t="s">
        <v>58</v>
      </c>
      <c r="F38" s="226">
        <v>121.41</v>
      </c>
      <c r="G38" s="226">
        <v>206.30360769230768</v>
      </c>
    </row>
    <row r="39" spans="1:13">
      <c r="A39" s="173" t="s">
        <v>58</v>
      </c>
      <c r="B39" s="226">
        <v>18.440577949407732</v>
      </c>
      <c r="C39" s="226">
        <v>132.23431104554462</v>
      </c>
      <c r="D39" s="173"/>
      <c r="E39" s="173" t="s">
        <v>99</v>
      </c>
      <c r="F39" s="226">
        <v>160.63</v>
      </c>
      <c r="G39" s="226">
        <v>272.94743846153841</v>
      </c>
    </row>
    <row r="40" spans="1:13">
      <c r="A40" s="173" t="s">
        <v>67</v>
      </c>
      <c r="B40" s="135">
        <v>21.076814450263988</v>
      </c>
      <c r="C40" s="226">
        <v>151.13832362043468</v>
      </c>
      <c r="D40" s="173"/>
      <c r="E40" s="173"/>
      <c r="F40" s="226"/>
      <c r="G40" s="226"/>
    </row>
    <row r="41" spans="1:13">
      <c r="A41" s="173" t="s">
        <v>51</v>
      </c>
      <c r="B41" s="226">
        <v>24.143611420972253</v>
      </c>
      <c r="C41" s="226">
        <v>173.12981356455521</v>
      </c>
      <c r="D41" s="173"/>
    </row>
    <row r="42" spans="1:13">
      <c r="A42" s="173"/>
      <c r="B42" s="226"/>
      <c r="C42" s="226"/>
      <c r="D42" s="173"/>
    </row>
    <row r="43" spans="1:13">
      <c r="A43" s="173"/>
      <c r="B43" s="226"/>
      <c r="C43" s="226"/>
      <c r="D43" s="173"/>
    </row>
    <row r="44" spans="1:13">
      <c r="A44" s="173"/>
      <c r="B44" s="226"/>
      <c r="C44" s="226"/>
      <c r="D44" s="173"/>
    </row>
    <row r="45" spans="1:13" ht="16.5" thickBot="1">
      <c r="A45" s="278" t="s">
        <v>112</v>
      </c>
      <c r="B45" s="277"/>
      <c r="C45" s="276"/>
      <c r="D45" s="173"/>
      <c r="E45" s="278" t="s">
        <v>111</v>
      </c>
      <c r="F45" s="277"/>
      <c r="G45" s="276"/>
    </row>
    <row r="46" spans="1:13" ht="15.75" thickTop="1">
      <c r="A46" s="173" t="s">
        <v>89</v>
      </c>
      <c r="B46" s="135">
        <v>22.740000000000002</v>
      </c>
      <c r="C46" s="162">
        <v>66.217042424242422</v>
      </c>
      <c r="D46" s="173"/>
      <c r="E46" s="173" t="s">
        <v>90</v>
      </c>
      <c r="F46" s="135">
        <v>36.26</v>
      </c>
      <c r="G46" s="162">
        <v>88.332897560975596</v>
      </c>
    </row>
    <row r="47" spans="1:13">
      <c r="A47" s="173" t="s">
        <v>81</v>
      </c>
      <c r="B47" s="135">
        <v>24.47</v>
      </c>
      <c r="C47" s="226">
        <v>71.254662626262615</v>
      </c>
      <c r="D47" s="173"/>
      <c r="E47" s="173" t="s">
        <v>87</v>
      </c>
      <c r="F47" s="135">
        <v>38.045897923665358</v>
      </c>
      <c r="G47" s="162">
        <v>92.683519136968187</v>
      </c>
    </row>
    <row r="48" spans="1:13">
      <c r="A48" s="173" t="s">
        <v>80</v>
      </c>
      <c r="B48" s="135">
        <v>26.419999999999998</v>
      </c>
      <c r="C48" s="162">
        <v>76.932905050505042</v>
      </c>
      <c r="D48" s="135"/>
      <c r="E48" s="173" t="s">
        <v>85</v>
      </c>
      <c r="F48" s="135">
        <v>38.25</v>
      </c>
      <c r="G48" s="162">
        <v>93.180731707317065</v>
      </c>
    </row>
    <row r="49" spans="1:7">
      <c r="A49" s="173" t="s">
        <v>88</v>
      </c>
      <c r="B49" s="135">
        <v>27.56</v>
      </c>
      <c r="C49" s="162">
        <v>80.252492929292913</v>
      </c>
      <c r="D49" s="135"/>
      <c r="E49" s="173" t="s">
        <v>101</v>
      </c>
      <c r="F49" s="135">
        <v>38.554049477696829</v>
      </c>
      <c r="G49" s="162">
        <v>93.921425898350222</v>
      </c>
    </row>
    <row r="50" spans="1:7">
      <c r="A50" s="173" t="s">
        <v>90</v>
      </c>
      <c r="B50" s="135">
        <v>27.970000000000002</v>
      </c>
      <c r="C50" s="162">
        <v>81.446379797979802</v>
      </c>
      <c r="D50" s="135"/>
      <c r="E50" s="173" t="s">
        <v>83</v>
      </c>
      <c r="F50" s="135">
        <v>40.309035942223716</v>
      </c>
      <c r="G50" s="162">
        <v>98.196744144129383</v>
      </c>
    </row>
    <row r="51" spans="1:7" ht="16.5" thickBot="1">
      <c r="A51" s="173" t="s">
        <v>87</v>
      </c>
      <c r="B51" s="135">
        <v>28.239734804167362</v>
      </c>
      <c r="C51" s="162">
        <v>82.23182575096331</v>
      </c>
      <c r="D51" s="135"/>
      <c r="E51" s="275" t="s">
        <v>24</v>
      </c>
      <c r="F51" s="274">
        <v>41.049259110933122</v>
      </c>
      <c r="G51" s="273">
        <v>100</v>
      </c>
    </row>
    <row r="52" spans="1:7">
      <c r="A52" s="173" t="s">
        <v>85</v>
      </c>
      <c r="B52" s="135">
        <v>28.96</v>
      </c>
      <c r="C52" s="226">
        <v>84.329179797979791</v>
      </c>
      <c r="D52" s="135"/>
      <c r="E52" s="173" t="s">
        <v>84</v>
      </c>
      <c r="F52" s="135">
        <v>42.553191489361708</v>
      </c>
      <c r="G52" s="226">
        <v>103.66372599896212</v>
      </c>
    </row>
    <row r="53" spans="1:7">
      <c r="A53" s="173" t="s">
        <v>101</v>
      </c>
      <c r="B53" s="135">
        <v>29.129111923938641</v>
      </c>
      <c r="C53" s="226">
        <v>84.821620054879105</v>
      </c>
      <c r="D53" s="135"/>
      <c r="E53" s="173" t="s">
        <v>89</v>
      </c>
      <c r="F53" s="135">
        <v>45.480000000000004</v>
      </c>
      <c r="G53" s="226">
        <v>110.79371707317074</v>
      </c>
    </row>
    <row r="54" spans="1:7">
      <c r="A54" s="173" t="s">
        <v>82</v>
      </c>
      <c r="B54" s="135">
        <v>34.07</v>
      </c>
      <c r="C54" s="226">
        <v>99.209086868686867</v>
      </c>
      <c r="D54" s="135"/>
      <c r="E54" s="173" t="s">
        <v>88</v>
      </c>
      <c r="F54" s="135">
        <v>45.709999999999994</v>
      </c>
      <c r="G54" s="226">
        <v>111.35401951219509</v>
      </c>
    </row>
    <row r="55" spans="1:7" ht="15.75">
      <c r="A55" s="187" t="s">
        <v>24</v>
      </c>
      <c r="B55" s="182">
        <v>34.341612321354241</v>
      </c>
      <c r="C55" s="272">
        <v>100</v>
      </c>
      <c r="D55" s="135"/>
      <c r="E55" s="173" t="s">
        <v>75</v>
      </c>
      <c r="F55" s="135">
        <v>58.97</v>
      </c>
      <c r="G55" s="226">
        <v>143.65667317073169</v>
      </c>
    </row>
    <row r="56" spans="1:7">
      <c r="A56" s="173" t="s">
        <v>78</v>
      </c>
      <c r="B56" s="135">
        <v>34.72</v>
      </c>
      <c r="C56" s="162">
        <v>101.10183434343433</v>
      </c>
      <c r="D56" s="135"/>
      <c r="E56" s="173" t="s">
        <v>78</v>
      </c>
      <c r="F56" s="135">
        <v>60.64</v>
      </c>
      <c r="G56" s="162">
        <v>147.72495609756098</v>
      </c>
    </row>
    <row r="57" spans="1:7">
      <c r="A57" s="173" t="s">
        <v>84</v>
      </c>
      <c r="B57" s="135">
        <v>35.856063516455372</v>
      </c>
      <c r="C57" s="226">
        <v>104.40995950023995</v>
      </c>
      <c r="D57" s="135"/>
      <c r="E57" s="173" t="s">
        <v>76</v>
      </c>
      <c r="F57" s="135">
        <v>61.43</v>
      </c>
      <c r="G57" s="162">
        <v>149.64947317073168</v>
      </c>
    </row>
    <row r="58" spans="1:7">
      <c r="A58" s="173" t="s">
        <v>83</v>
      </c>
      <c r="B58" s="135">
        <v>37.437603993344425</v>
      </c>
      <c r="C58" s="226">
        <v>109.01527756769021</v>
      </c>
      <c r="D58" s="135"/>
      <c r="E58" s="173" t="s">
        <v>60</v>
      </c>
      <c r="F58" s="135">
        <v>63.14</v>
      </c>
      <c r="G58" s="162">
        <v>153.8152</v>
      </c>
    </row>
    <row r="59" spans="1:7">
      <c r="A59" s="173" t="s">
        <v>100</v>
      </c>
      <c r="B59" s="135">
        <v>38.68</v>
      </c>
      <c r="C59" s="162">
        <v>112.63303434343435</v>
      </c>
      <c r="D59" s="135"/>
      <c r="E59" s="173" t="s">
        <v>80</v>
      </c>
      <c r="F59" s="135">
        <v>64.180000000000007</v>
      </c>
      <c r="G59" s="162">
        <v>156.34874146341465</v>
      </c>
    </row>
    <row r="60" spans="1:7">
      <c r="A60" s="173" t="s">
        <v>75</v>
      </c>
      <c r="B60" s="135">
        <v>40.11</v>
      </c>
      <c r="C60" s="226">
        <v>116.79707878787877</v>
      </c>
      <c r="D60" s="135"/>
      <c r="E60" s="173" t="s">
        <v>82</v>
      </c>
      <c r="F60" s="135">
        <v>67.009999999999991</v>
      </c>
      <c r="G60" s="162">
        <v>163.24289756097559</v>
      </c>
    </row>
    <row r="61" spans="1:7" ht="13.5" customHeight="1">
      <c r="A61" s="173" t="s">
        <v>73</v>
      </c>
      <c r="B61" s="135">
        <v>44.980000000000004</v>
      </c>
      <c r="C61" s="162">
        <v>130.97812525252525</v>
      </c>
      <c r="D61" s="135"/>
      <c r="E61" s="173" t="s">
        <v>100</v>
      </c>
      <c r="F61" s="135">
        <v>70.47</v>
      </c>
      <c r="G61" s="162">
        <v>171.67179512195122</v>
      </c>
    </row>
    <row r="62" spans="1:7" ht="12.75" customHeight="1">
      <c r="A62" s="173" t="s">
        <v>67</v>
      </c>
      <c r="B62" s="135">
        <v>45.339999999999996</v>
      </c>
      <c r="C62" s="226">
        <v>132.02641616161614</v>
      </c>
      <c r="D62" s="135"/>
      <c r="E62" s="173" t="s">
        <v>65</v>
      </c>
      <c r="F62" s="135">
        <v>71.260000000000005</v>
      </c>
      <c r="G62" s="162">
        <v>173.59631219512195</v>
      </c>
    </row>
    <row r="63" spans="1:7">
      <c r="A63" s="173" t="s">
        <v>76</v>
      </c>
      <c r="B63" s="135">
        <v>45.970000000000006</v>
      </c>
      <c r="C63" s="162">
        <v>133.86092525252528</v>
      </c>
      <c r="D63" s="135"/>
      <c r="E63" s="173" t="s">
        <v>58</v>
      </c>
      <c r="F63" s="135">
        <v>71.599999999999994</v>
      </c>
      <c r="G63" s="162">
        <v>174.42458536585363</v>
      </c>
    </row>
    <row r="64" spans="1:7">
      <c r="A64" s="173" t="s">
        <v>64</v>
      </c>
      <c r="B64" s="135">
        <v>51.83</v>
      </c>
      <c r="C64" s="162">
        <v>150.92477171717172</v>
      </c>
      <c r="D64" s="135"/>
      <c r="E64" s="173" t="s">
        <v>69</v>
      </c>
      <c r="F64" s="135">
        <v>72</v>
      </c>
      <c r="G64" s="162">
        <v>175.39902439024388</v>
      </c>
    </row>
    <row r="65" spans="1:7">
      <c r="A65" s="173" t="s">
        <v>68</v>
      </c>
      <c r="B65" s="135">
        <v>52.05</v>
      </c>
      <c r="C65" s="162">
        <v>151.56539393939391</v>
      </c>
      <c r="D65" s="135"/>
      <c r="E65" s="173" t="s">
        <v>72</v>
      </c>
      <c r="F65" s="135">
        <v>72.679999999999993</v>
      </c>
      <c r="G65" s="162">
        <v>177.05557073170729</v>
      </c>
    </row>
    <row r="66" spans="1:7">
      <c r="A66" s="173" t="s">
        <v>66</v>
      </c>
      <c r="B66" s="135">
        <v>52.480000000000004</v>
      </c>
      <c r="C66" s="162">
        <v>152.81751919191919</v>
      </c>
      <c r="D66" s="135"/>
      <c r="E66" s="173" t="s">
        <v>81</v>
      </c>
      <c r="F66" s="135">
        <v>76.459999999999994</v>
      </c>
      <c r="G66" s="162">
        <v>186.26401951219509</v>
      </c>
    </row>
    <row r="67" spans="1:7">
      <c r="A67" s="173" t="s">
        <v>69</v>
      </c>
      <c r="B67" s="135">
        <v>54.34</v>
      </c>
      <c r="C67" s="162">
        <v>158.23368888888888</v>
      </c>
      <c r="D67" s="135"/>
      <c r="E67" s="173" t="s">
        <v>66</v>
      </c>
      <c r="F67" s="135">
        <v>78.16</v>
      </c>
      <c r="G67" s="162">
        <v>190.40538536585365</v>
      </c>
    </row>
    <row r="68" spans="1:7">
      <c r="A68" s="173" t="s">
        <v>72</v>
      </c>
      <c r="B68" s="135">
        <v>57.69</v>
      </c>
      <c r="C68" s="162">
        <v>167.98861818181817</v>
      </c>
      <c r="D68" s="135"/>
      <c r="E68" s="173" t="s">
        <v>59</v>
      </c>
      <c r="F68" s="135">
        <v>82.04</v>
      </c>
      <c r="G68" s="162">
        <v>199.85744390243903</v>
      </c>
    </row>
    <row r="69" spans="1:7">
      <c r="A69" s="173" t="s">
        <v>62</v>
      </c>
      <c r="B69" s="135">
        <v>60.85</v>
      </c>
      <c r="C69" s="162">
        <v>177.19028282828282</v>
      </c>
      <c r="D69" s="135"/>
      <c r="E69" s="173" t="s">
        <v>62</v>
      </c>
      <c r="F69" s="135">
        <v>82.8</v>
      </c>
      <c r="G69" s="162">
        <v>201.70887804878049</v>
      </c>
    </row>
    <row r="70" spans="1:7">
      <c r="A70" s="173" t="s">
        <v>65</v>
      </c>
      <c r="B70" s="135">
        <v>61.660000000000004</v>
      </c>
      <c r="C70" s="162">
        <v>179.54893737373737</v>
      </c>
      <c r="D70" s="135"/>
      <c r="E70" s="173" t="s">
        <v>73</v>
      </c>
      <c r="F70" s="135">
        <v>85.35</v>
      </c>
      <c r="G70" s="162">
        <v>207.9209268292683</v>
      </c>
    </row>
    <row r="71" spans="1:7" ht="17.25" customHeight="1">
      <c r="A71" s="173" t="s">
        <v>60</v>
      </c>
      <c r="B71" s="135">
        <v>67.03</v>
      </c>
      <c r="C71" s="162">
        <v>195.18594343434344</v>
      </c>
      <c r="D71" s="135"/>
      <c r="E71" s="173" t="s">
        <v>61</v>
      </c>
      <c r="F71" s="135">
        <v>88.5</v>
      </c>
      <c r="G71" s="162">
        <v>215.59463414634146</v>
      </c>
    </row>
    <row r="72" spans="1:7" ht="17.25" customHeight="1">
      <c r="A72" s="173" t="s">
        <v>61</v>
      </c>
      <c r="B72" s="135">
        <v>69.59</v>
      </c>
      <c r="C72" s="162">
        <v>202.64045656565654</v>
      </c>
      <c r="D72" s="135"/>
      <c r="E72" s="173" t="s">
        <v>64</v>
      </c>
      <c r="F72" s="135">
        <v>96.22</v>
      </c>
      <c r="G72" s="162">
        <v>234.40130731707316</v>
      </c>
    </row>
    <row r="73" spans="1:7" ht="17.25" customHeight="1">
      <c r="A73" s="173" t="s">
        <v>109</v>
      </c>
      <c r="B73" s="135">
        <v>69.69</v>
      </c>
      <c r="C73" s="162">
        <v>202.93164848484847</v>
      </c>
      <c r="D73" s="135"/>
      <c r="E73" s="173" t="s">
        <v>57</v>
      </c>
      <c r="F73" s="135">
        <v>102.92999999999999</v>
      </c>
      <c r="G73" s="162">
        <v>250.74752195121951</v>
      </c>
    </row>
    <row r="74" spans="1:7" ht="17.25" customHeight="1">
      <c r="A74" s="173" t="s">
        <v>58</v>
      </c>
      <c r="B74" s="135">
        <v>73.570000000000007</v>
      </c>
      <c r="C74" s="162">
        <v>214.22989494949496</v>
      </c>
      <c r="D74" s="135"/>
      <c r="E74" s="173" t="s">
        <v>55</v>
      </c>
      <c r="F74" s="135">
        <v>108.26</v>
      </c>
      <c r="G74" s="162">
        <v>263.73192195121953</v>
      </c>
    </row>
    <row r="75" spans="1:7" ht="17.25" customHeight="1">
      <c r="A75" s="173" t="s">
        <v>57</v>
      </c>
      <c r="B75" s="135">
        <v>76.52</v>
      </c>
      <c r="C75" s="162">
        <v>222.82005656565653</v>
      </c>
      <c r="D75" s="135"/>
      <c r="E75" s="173" t="s">
        <v>68</v>
      </c>
      <c r="F75" s="135">
        <v>130.22999999999999</v>
      </c>
      <c r="G75" s="226">
        <v>317.25298536585365</v>
      </c>
    </row>
    <row r="76" spans="1:7" ht="17.25" customHeight="1">
      <c r="A76" s="173" t="s">
        <v>59</v>
      </c>
      <c r="B76" s="135">
        <v>77.649999999999991</v>
      </c>
      <c r="C76" s="226">
        <v>226.11052525252521</v>
      </c>
      <c r="D76" s="135"/>
      <c r="E76" s="173" t="s">
        <v>99</v>
      </c>
      <c r="F76" s="135">
        <v>137.36000000000001</v>
      </c>
      <c r="G76" s="226">
        <v>334.62236097560975</v>
      </c>
    </row>
    <row r="77" spans="1:7" s="271" customFormat="1">
      <c r="A77" s="173" t="s">
        <v>55</v>
      </c>
      <c r="B77" s="135">
        <v>81.649999999999991</v>
      </c>
      <c r="C77" s="226">
        <v>237.75820202020199</v>
      </c>
      <c r="D77" s="135"/>
      <c r="E77" s="173" t="s">
        <v>67</v>
      </c>
      <c r="F77" s="135">
        <v>146.41999999999999</v>
      </c>
      <c r="G77" s="226">
        <v>356.69340487804874</v>
      </c>
    </row>
    <row r="78" spans="1:7" s="271" customFormat="1">
      <c r="A78" s="173" t="s">
        <v>99</v>
      </c>
      <c r="B78" s="135">
        <v>131.97</v>
      </c>
      <c r="C78" s="226">
        <v>384.28597575757573</v>
      </c>
      <c r="D78" s="135"/>
      <c r="E78" s="173" t="s">
        <v>110</v>
      </c>
      <c r="F78" s="135">
        <v>181.97</v>
      </c>
      <c r="G78" s="226">
        <v>443.29667317073165</v>
      </c>
    </row>
    <row r="79" spans="1:7">
      <c r="A79" s="231" t="s">
        <v>110</v>
      </c>
      <c r="B79" s="229">
        <v>139.97</v>
      </c>
      <c r="C79" s="270">
        <v>407.58132929292924</v>
      </c>
      <c r="E79" s="231" t="s">
        <v>109</v>
      </c>
      <c r="F79" s="229">
        <v>256.25</v>
      </c>
      <c r="G79" s="270">
        <v>624.25</v>
      </c>
    </row>
    <row r="80" spans="1:7">
      <c r="A80" s="173"/>
      <c r="B80" s="135"/>
      <c r="C80" s="226"/>
      <c r="E80" s="173"/>
      <c r="F80" s="135"/>
      <c r="G80" s="226"/>
    </row>
    <row r="81" spans="1:94" s="267" customFormat="1" ht="12.75">
      <c r="A81" s="266"/>
      <c r="B81" s="96"/>
      <c r="C81" s="96"/>
      <c r="D81" s="96"/>
      <c r="H81" s="96"/>
      <c r="I81" s="96"/>
      <c r="J81" s="96"/>
      <c r="K81" s="96"/>
      <c r="L81" s="96"/>
      <c r="M81" s="96"/>
      <c r="N81" s="96"/>
      <c r="O81" s="96"/>
      <c r="CO81" s="269"/>
      <c r="CP81" s="268"/>
    </row>
    <row r="82" spans="1:94" s="1" customFormat="1" ht="12.75">
      <c r="A82" s="266"/>
    </row>
    <row r="83" spans="1:94" s="1" customFormat="1" ht="12.75">
      <c r="A83" s="265"/>
    </row>
  </sheetData>
  <pageMargins left="0.75" right="0.75" top="1" bottom="1" header="0.5" footer="0.5"/>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2018-10-22T13:58:18Z</dcterms:created>
  <dcterms:modified xsi:type="dcterms:W3CDTF">2018-10-22T13:59:30Z</dcterms:modified>
</cp:coreProperties>
</file>