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70" tabRatio="601" activeTab="1"/>
  </bookViews>
  <sheets>
    <sheet name="comments" sheetId="1" r:id="rId1"/>
    <sheet name="T5.1" sheetId="2" r:id="rId2"/>
    <sheet name="T5.2-5.3" sheetId="3" r:id="rId3"/>
    <sheet name="T5.4" sheetId="4" r:id="rId4"/>
    <sheet name="T5.5 page 1" sheetId="5" r:id="rId5"/>
    <sheet name="T5.5 page 2" sheetId="6" r:id="rId6"/>
    <sheet name="T5.6" sheetId="7" r:id="rId7"/>
    <sheet name="T5.7a" sheetId="8" r:id="rId8"/>
    <sheet name="T5.7b" sheetId="9" r:id="rId9"/>
    <sheet name="T5.8" sheetId="10" r:id="rId10"/>
    <sheet name="T5.9" sheetId="11" r:id="rId11"/>
    <sheet name="T5.10 -5.11" sheetId="12" r:id="rId12"/>
    <sheet name="Fig5.12" sheetId="13" r:id="rId13"/>
    <sheet name="T5.12" sheetId="14" r:id="rId14"/>
    <sheet name="T5.13-5.14" sheetId="15" r:id="rId15"/>
    <sheet name="T5.15" sheetId="16" r:id="rId16"/>
    <sheet name="subsequent sheets not used" sheetId="17" r:id="rId17"/>
    <sheet name="Fig5.2&amp;3old" sheetId="18" r:id="rId18"/>
  </sheets>
  <definedNames>
    <definedName name="_xlnm.Print_Area" localSheetId="12">'Fig5.12'!$A$1:$M$80</definedName>
    <definedName name="_xlnm.Print_Area" localSheetId="17">'Fig5.2&amp;3old'!$A$1:$P$62</definedName>
    <definedName name="_xlnm.Print_Area" localSheetId="1">'T5.1'!$A$1:$T$45</definedName>
    <definedName name="_xlnm.Print_Area" localSheetId="11">'T5.10 -5.11'!$A$1:$M$70</definedName>
    <definedName name="_xlnm.Print_Area" localSheetId="2">'T5.2-5.3'!$A$1:$T$62</definedName>
    <definedName name="_xlnm.Print_Area" localSheetId="4">'T5.5 page 1'!$A$1:$T$80</definedName>
    <definedName name="_xlnm.Print_Area" localSheetId="6">'T5.6'!$B$1:$N$44</definedName>
    <definedName name="_xlnm.Print_Area" localSheetId="7">'T5.7a'!$1:$52</definedName>
    <definedName name="_xlnm.Print_Area" localSheetId="8">'T5.7b'!$1:$49</definedName>
    <definedName name="_xlnm.Print_Area" localSheetId="10">'T5.9'!$A$1:$N$80</definedName>
    <definedName name="STAT2_Crosstab1">#REF!</definedName>
  </definedNames>
  <calcPr fullCalcOnLoad="1"/>
</workbook>
</file>

<file path=xl/sharedStrings.xml><?xml version="1.0" encoding="utf-8"?>
<sst xmlns="http://schemas.openxmlformats.org/spreadsheetml/2006/main" count="1220" uniqueCount="491">
  <si>
    <t xml:space="preserve">Bus </t>
  </si>
  <si>
    <t>Coach</t>
  </si>
  <si>
    <t>Ferry</t>
  </si>
  <si>
    <r>
      <t xml:space="preserve">Domestic flights </t>
    </r>
    <r>
      <rPr>
        <vertAlign val="superscript"/>
        <sz val="12"/>
        <rFont val="Arial"/>
        <family val="2"/>
      </rPr>
      <t>3</t>
    </r>
  </si>
  <si>
    <r>
      <t xml:space="preserve">Short haul international </t>
    </r>
    <r>
      <rPr>
        <vertAlign val="superscript"/>
        <sz val="12"/>
        <rFont val="Arial"/>
        <family val="2"/>
      </rPr>
      <t>3</t>
    </r>
  </si>
  <si>
    <r>
      <t xml:space="preserve">Long haul international </t>
    </r>
    <r>
      <rPr>
        <vertAlign val="superscript"/>
        <sz val="12"/>
        <rFont val="Arial"/>
        <family val="2"/>
      </rPr>
      <t>3</t>
    </r>
  </si>
  <si>
    <t>3. The long haul estimate is based on a flight length from the Guidelines of of 6482 km, short haul 1108km and domestic 463km.</t>
  </si>
  <si>
    <t>4.  In keeping with evidence from the IPCC, a 9% upflift factor has been applied to allow for sub-optimal routing and stacking at airports during periods of heavy congestion</t>
  </si>
  <si>
    <t>Cars</t>
  </si>
  <si>
    <t>Two wheeled motor vehicles</t>
  </si>
  <si>
    <t>Buses</t>
  </si>
  <si>
    <t>Light goods vehicles</t>
  </si>
  <si>
    <t>Heavy goods vehicles</t>
  </si>
  <si>
    <t>All motor vehicles</t>
  </si>
  <si>
    <t>Pedal cycles</t>
  </si>
  <si>
    <t>All vehicle traffic</t>
  </si>
  <si>
    <t>Site</t>
  </si>
  <si>
    <t>Description</t>
  </si>
  <si>
    <t>Jan</t>
  </si>
  <si>
    <t>Feb</t>
  </si>
  <si>
    <t>Mar</t>
  </si>
  <si>
    <t>Apr</t>
  </si>
  <si>
    <t>May</t>
  </si>
  <si>
    <t>Jun</t>
  </si>
  <si>
    <t>Jul</t>
  </si>
  <si>
    <t>Aug</t>
  </si>
  <si>
    <t>Sep</t>
  </si>
  <si>
    <t>Oct</t>
  </si>
  <si>
    <t>Nov</t>
  </si>
  <si>
    <t>Dec</t>
  </si>
  <si>
    <t>A1 Grantshouse</t>
  </si>
  <si>
    <t>A9 Blackford</t>
  </si>
  <si>
    <t>A9 Tomatin</t>
  </si>
  <si>
    <t>A9 Dornoch</t>
  </si>
  <si>
    <t>A9 Berridale</t>
  </si>
  <si>
    <t>A82 Spean Bridge</t>
  </si>
  <si>
    <t>A7 Langholm</t>
  </si>
  <si>
    <t>M8 Harthill</t>
  </si>
  <si>
    <t>A75 Carsluith</t>
  </si>
  <si>
    <t>A77 Kilmarnock</t>
  </si>
  <si>
    <t>M80 Bankhead</t>
  </si>
  <si>
    <t>A96 Forres</t>
  </si>
  <si>
    <t>A68 Pathhead</t>
  </si>
  <si>
    <t>A76 Mennock</t>
  </si>
  <si>
    <t>M8 Bishopton</t>
  </si>
  <si>
    <t>A977 Kincardine</t>
  </si>
  <si>
    <t>A87 Kyle of Lochalsh</t>
  </si>
  <si>
    <t>A835 Aultguish</t>
  </si>
  <si>
    <t>M73 Gartcosh</t>
  </si>
  <si>
    <t>A87 Broadford</t>
  </si>
  <si>
    <t>A85 Riverside Dundee</t>
  </si>
  <si>
    <t>A83 Ardrishaig</t>
  </si>
  <si>
    <t>A737 Lochside</t>
  </si>
  <si>
    <t>A77 Glen App</t>
  </si>
  <si>
    <t>A68 Jedburgh</t>
  </si>
  <si>
    <t>A702 Fulford</t>
  </si>
  <si>
    <t>A78 Loans</t>
  </si>
  <si>
    <t>million vehicle kilometres</t>
  </si>
  <si>
    <t>Percentage of all vehicles</t>
  </si>
  <si>
    <t xml:space="preserve">         million vehicle kilometres</t>
  </si>
  <si>
    <t>Council</t>
  </si>
  <si>
    <t xml:space="preserve">     million vehicle kilometres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</si>
  <si>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</si>
  <si>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</si>
  <si>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</si>
  <si>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</si>
  <si>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</si>
  <si>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</si>
  <si>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</si>
  <si>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</si>
  <si>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</si>
  <si>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</si>
  <si>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</si>
  <si>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</si>
  <si>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</si>
  <si>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</si>
  <si>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</si>
  <si>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 of</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</si>
  <si>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</si>
  <si>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</si>
  <si>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</si>
  <si>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</si>
  <si>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</si>
  <si>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</si>
  <si>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</si>
  <si>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</si>
  <si>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</si>
  <si>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</si>
  <si>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</si>
  <si>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</si>
  <si>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</si>
  <si>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</si>
  <si>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</si>
  <si>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</si>
  <si>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*formerly Western Isles</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</si>
  <si>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</si>
  <si>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</si>
  <si>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</si>
  <si>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</si>
  <si>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t>
  </si>
  <si>
    <t>Location</t>
  </si>
  <si>
    <t>A90 Stonehaven</t>
  </si>
  <si>
    <t>M9 Linlithgow</t>
  </si>
  <si>
    <t>Year</t>
  </si>
  <si>
    <t>August</t>
  </si>
  <si>
    <t>7 Day</t>
  </si>
  <si>
    <t>5 Day</t>
  </si>
  <si>
    <t>Total</t>
  </si>
  <si>
    <t>All A roads</t>
  </si>
  <si>
    <t>All major roads</t>
  </si>
  <si>
    <t>B roads</t>
  </si>
  <si>
    <t>C roads</t>
  </si>
  <si>
    <t>Unclassified roads</t>
  </si>
  <si>
    <t>All minor roads</t>
  </si>
  <si>
    <t>All roads</t>
  </si>
  <si>
    <t>Motorways</t>
  </si>
  <si>
    <t>All motor vehicle traffic</t>
  </si>
  <si>
    <t>All traffic on major roads</t>
  </si>
  <si>
    <t>Site No.</t>
  </si>
  <si>
    <t>Daily Flow</t>
  </si>
  <si>
    <t xml:space="preserve">7 Day </t>
  </si>
  <si>
    <t xml:space="preserve">Average </t>
  </si>
  <si>
    <t xml:space="preserve">Percentage </t>
  </si>
  <si>
    <t>HGV (Year)</t>
  </si>
  <si>
    <t xml:space="preserve"> Peak Hourly Flows</t>
  </si>
  <si>
    <t>AM</t>
  </si>
  <si>
    <t xml:space="preserve">PM </t>
  </si>
  <si>
    <t>in</t>
  </si>
  <si>
    <t>1.  7 day flows were calculated from Monday to Sunday inclusive, '5 day flows' were calculated  from Monday to Friday inclusive</t>
  </si>
  <si>
    <t>milligrams per cubic metre</t>
  </si>
  <si>
    <t xml:space="preserve">Air Quality </t>
  </si>
  <si>
    <t>Motherwell</t>
  </si>
  <si>
    <t>Eskdalemuir</t>
  </si>
  <si>
    <t>Strath Vaich</t>
  </si>
  <si>
    <t>Edinburgh Med school</t>
  </si>
  <si>
    <t>Glasgow</t>
  </si>
  <si>
    <t>A75 Southeast of A751</t>
  </si>
  <si>
    <t>at urban and rural monitoring sites</t>
  </si>
  <si>
    <t>Percent of all roads</t>
  </si>
  <si>
    <t>Minor roads (B, C and unclassified)</t>
  </si>
  <si>
    <t>Total: all roads</t>
  </si>
  <si>
    <t>Trunk A          rural</t>
  </si>
  <si>
    <t>Non-trunk A urban</t>
  </si>
  <si>
    <t>Non-trunk A rural</t>
  </si>
  <si>
    <t>Major roads (M and A)</t>
  </si>
  <si>
    <t>All traffic on minor roads</t>
  </si>
  <si>
    <t>All traffic on all roads</t>
  </si>
  <si>
    <t>Total: All       major roads (M and A)</t>
  </si>
  <si>
    <t xml:space="preserve">2. Missing data for these sites is due to equipment failure. </t>
  </si>
  <si>
    <t xml:space="preserve">    </t>
  </si>
  <si>
    <t>Dumfries</t>
  </si>
  <si>
    <t>Grangemouth</t>
  </si>
  <si>
    <t>Inverness</t>
  </si>
  <si>
    <t xml:space="preserve">   Grangemouth</t>
  </si>
  <si>
    <t xml:space="preserve">(1) The Aberdeen, Dumfries, Edinburgh Centre, Glasgow Centre, Glasgow Kerbside, Glasgow City Chambers, Grangemouth and </t>
  </si>
  <si>
    <t xml:space="preserve">Inverness sites are urban monitoring sites, and Eskadale and Strath Vaich are rural sites. </t>
  </si>
  <si>
    <r>
      <t xml:space="preserve">monitoring station </t>
    </r>
    <r>
      <rPr>
        <b/>
        <vertAlign val="superscript"/>
        <sz val="12"/>
        <rFont val="Arial"/>
        <family val="2"/>
      </rPr>
      <t>1</t>
    </r>
  </si>
  <si>
    <t>size</t>
  </si>
  <si>
    <t>All</t>
  </si>
  <si>
    <t>(=100%)</t>
  </si>
  <si>
    <t>Large urban areas</t>
  </si>
  <si>
    <t>Other urban areas</t>
  </si>
  <si>
    <t>"Accessible" small towns</t>
  </si>
  <si>
    <t>"Remote" small towns</t>
  </si>
  <si>
    <t>"Accessible" rural areas</t>
  </si>
  <si>
    <t>"Remote" rural areas</t>
  </si>
  <si>
    <t>congestion</t>
  </si>
  <si>
    <t>minutes</t>
  </si>
  <si>
    <t>about</t>
  </si>
  <si>
    <t>5 mins</t>
  </si>
  <si>
    <t>(3-7)</t>
  </si>
  <si>
    <t>10 mins</t>
  </si>
  <si>
    <t>(8-12)</t>
  </si>
  <si>
    <t>15 mins</t>
  </si>
  <si>
    <t>(13-17)</t>
  </si>
  <si>
    <t>20 mins</t>
  </si>
  <si>
    <t>(18-22)</t>
  </si>
  <si>
    <t>25 to</t>
  </si>
  <si>
    <t>30 mins</t>
  </si>
  <si>
    <t>(23-32)</t>
  </si>
  <si>
    <t>over half</t>
  </si>
  <si>
    <t>an hour</t>
  </si>
  <si>
    <t>(33+)</t>
  </si>
  <si>
    <t>delayed</t>
  </si>
  <si>
    <t>due to</t>
  </si>
  <si>
    <t>traffic</t>
  </si>
  <si>
    <t>NOT</t>
  </si>
  <si>
    <t>driver's estimate of the time lost due to traffic congestion</t>
  </si>
  <si>
    <t>none, or</t>
  </si>
  <si>
    <t>just 1-2</t>
  </si>
  <si>
    <t>Sample</t>
  </si>
  <si>
    <t>row percentages</t>
  </si>
  <si>
    <t>n =</t>
  </si>
  <si>
    <t>by day of the week:</t>
  </si>
  <si>
    <r>
      <t>Weekday journeys - by start time</t>
    </r>
    <r>
      <rPr>
        <sz val="12"/>
        <rFont val="Arial"/>
        <family val="2"/>
      </rPr>
      <t>:</t>
    </r>
  </si>
  <si>
    <t>Weekend journeys - by start time:</t>
  </si>
  <si>
    <t>by type of area in which driver lives:</t>
  </si>
  <si>
    <t>journeys</t>
  </si>
  <si>
    <t>All car driver journeys</t>
  </si>
  <si>
    <t>by purpose of journey:</t>
  </si>
  <si>
    <t>Commuting</t>
  </si>
  <si>
    <t>Visit hospital or other health</t>
  </si>
  <si>
    <t>Other personal business</t>
  </si>
  <si>
    <t>Visit friends or relatives</t>
  </si>
  <si>
    <t>Eating / drinking</t>
  </si>
  <si>
    <t>Shopping</t>
  </si>
  <si>
    <t>Sport / entertainment</t>
  </si>
  <si>
    <t>Holiday / day trip</t>
  </si>
  <si>
    <t>Escort</t>
  </si>
  <si>
    <t>Monday</t>
  </si>
  <si>
    <t>Tuesday</t>
  </si>
  <si>
    <t>Wednesday</t>
  </si>
  <si>
    <t>Thursday</t>
  </si>
  <si>
    <t>Friday</t>
  </si>
  <si>
    <t>Saturday</t>
  </si>
  <si>
    <t>Sunday</t>
  </si>
  <si>
    <t>7:00 to 7:59 a.m.</t>
  </si>
  <si>
    <t>8:00 to 8:59 a.m.</t>
  </si>
  <si>
    <t>9:00 to 9:59 a.m.</t>
  </si>
  <si>
    <t>10:00 to 10:59 a.m.</t>
  </si>
  <si>
    <t>11:00 to 11:59 a.m.</t>
  </si>
  <si>
    <t>noon to 12:59 p.m.</t>
  </si>
  <si>
    <t>1:00 to 1:59 p.m.</t>
  </si>
  <si>
    <t>2:00 to 2:59 p.m.</t>
  </si>
  <si>
    <t>3:00 to 3:59 p.m.</t>
  </si>
  <si>
    <t>4:00 to 4:59 p.m.</t>
  </si>
  <si>
    <t>5:00 to 5:59 p.m.</t>
  </si>
  <si>
    <t>6:00 to 6:59 p.m.</t>
  </si>
  <si>
    <t>7:00 to 7:59 p.m.</t>
  </si>
  <si>
    <t>8:00 to 8:59 p.m.</t>
  </si>
  <si>
    <t>9:00 to 9:59 p.m.</t>
  </si>
  <si>
    <t>midnight to 6:59 a.m.</t>
  </si>
  <si>
    <t>This information is obtained from the Scottish Household Survey Travel Diary questions about the (stages of) journeys</t>
  </si>
  <si>
    <t xml:space="preserve"> which the respondent had said that he or she made as the driver of a car or van</t>
  </si>
  <si>
    <t xml:space="preserve">Car drivers were asked "was this part of your trip delayed due to traffic congestion?".  </t>
  </si>
  <si>
    <t>No definition of "traffic congestion" is given, so respondents can interpret the term as they wish.</t>
  </si>
  <si>
    <t xml:space="preserve">Those drivers who said that they had been delayed by traffic congestion were asked </t>
  </si>
  <si>
    <t>"how much time do you think was lost due to traffic congestion?".</t>
  </si>
  <si>
    <t xml:space="preserve">1. The reasons for delays can vary from month to month and from route to route, and include traffic congestion, roadworks, the effects of bad weather, etc.. </t>
  </si>
  <si>
    <t>S</t>
  </si>
  <si>
    <t>N</t>
  </si>
  <si>
    <t>A77 - Dalrymple to Dutch House Roundabout</t>
  </si>
  <si>
    <t>A78 - Stevenson to Dutch House Roundabout</t>
  </si>
  <si>
    <t>A77 - Fenwick to Dutch House Roundabout</t>
  </si>
  <si>
    <t>Ayrshire</t>
  </si>
  <si>
    <t>W</t>
  </si>
  <si>
    <t>E</t>
  </si>
  <si>
    <t>A8 / M8 - Baillieston to Hermiston Gait</t>
  </si>
  <si>
    <t>Glasgow / Edinburgh</t>
  </si>
  <si>
    <t>A725</t>
  </si>
  <si>
    <t>M80 - Steppes Bypass / A80 to M80 Junction 4</t>
  </si>
  <si>
    <t>M73 / M74 - Junction 4 to Junction 7</t>
  </si>
  <si>
    <t>M8 - St James Interchange to Baillieston</t>
  </si>
  <si>
    <t>M77 - Greenlaw Junc to junction with M8</t>
  </si>
  <si>
    <t xml:space="preserve">M9 - from M8 junc at Claylands to M9 Spur </t>
  </si>
  <si>
    <t>A720 City Bypass - between juncs with A1 and M8</t>
  </si>
  <si>
    <t>A1 - Macmerry to junction with A720</t>
  </si>
  <si>
    <t>Edinburgh</t>
  </si>
  <si>
    <t>M898 / A898</t>
  </si>
  <si>
    <t>and A876/M876 to M9 Junction 7</t>
  </si>
  <si>
    <t xml:space="preserve">A977 (Gartarry Rbt) A985 (Inch Fm Cott) </t>
  </si>
  <si>
    <t>Kincardine Bridge approaches</t>
  </si>
  <si>
    <t>to Forth Bridge</t>
  </si>
  <si>
    <t xml:space="preserve">A92 Cowdenbeath Jcn and M90 Junction 4 </t>
  </si>
  <si>
    <t>Forth Bridge approaches</t>
  </si>
  <si>
    <t>M90 - Bridge of Earn to Friarton and to Broxden</t>
  </si>
  <si>
    <t>A9 - from junction with B934 to Luncarty</t>
  </si>
  <si>
    <t>Perth</t>
  </si>
  <si>
    <t>A90 - Inchture to Forfar Road Junction</t>
  </si>
  <si>
    <t>to Forgan Roundabout</t>
  </si>
  <si>
    <t xml:space="preserve">A90 - Forfar Road (Tealing) via Tay Bridge </t>
  </si>
  <si>
    <t>Dundee</t>
  </si>
  <si>
    <t>A96 -  Muggiemoss Roundabout to Blackburn</t>
  </si>
  <si>
    <t>A90 - Balmeddie to Muggiemoss Roundabout</t>
  </si>
  <si>
    <t xml:space="preserve">A90 - Muggiemoss Roundabout  to Stonehaven </t>
  </si>
  <si>
    <t xml:space="preserve">Aberdeen </t>
  </si>
  <si>
    <t>seconds</t>
  </si>
  <si>
    <t>Area, route and approximate direction of travel</t>
  </si>
  <si>
    <t>M90 Kelty</t>
  </si>
  <si>
    <t>A82 Ballachulish</t>
  </si>
  <si>
    <t>1. Traffic flows are counted in both directions at ATC sites and the average flows are based on totals.</t>
  </si>
  <si>
    <t xml:space="preserve">  on roads in each area.  For further information, please see the notes on the traffic estimates in the text.</t>
  </si>
  <si>
    <t>Total all roads</t>
  </si>
  <si>
    <t>Total LA roads</t>
  </si>
  <si>
    <t>Local authority roads</t>
  </si>
  <si>
    <t>Total trunk roads</t>
  </si>
  <si>
    <t>Eilean Siar (formerly Western Isles)</t>
  </si>
  <si>
    <t xml:space="preserve">  in each area.  For further information, please see the notes on the traffic estimates in the text.</t>
  </si>
  <si>
    <t xml:space="preserve">     rather than on the basis of their status in each year.  </t>
  </si>
  <si>
    <t xml:space="preserve">     NB: to save space, Councils which do not have trunk roads in their areas are not shown.</t>
  </si>
  <si>
    <t xml:space="preserve">     in cases where equipment was not working in some months.</t>
  </si>
  <si>
    <t>micrograms per cubic metre</t>
  </si>
  <si>
    <t>nanograms per cubic metre</t>
  </si>
  <si>
    <t>used to produce these estimates.</t>
  </si>
  <si>
    <t>M74 J9</t>
  </si>
  <si>
    <t>A80 Cumbernauld</t>
  </si>
  <si>
    <t>A720 Dreghorn</t>
  </si>
  <si>
    <t xml:space="preserve">Total </t>
  </si>
  <si>
    <t>thousands of tonnes</t>
  </si>
  <si>
    <t>by type of vehicle</t>
  </si>
  <si>
    <t>Diesel cars</t>
  </si>
  <si>
    <t>Petrol cars</t>
  </si>
  <si>
    <t>Motorcycles</t>
  </si>
  <si>
    <t>Heavy Goods Vehicles</t>
  </si>
  <si>
    <t>Petrol Light Goods Vehicles</t>
  </si>
  <si>
    <t>Diesel Light Goods Vehicles</t>
  </si>
  <si>
    <t>set this to, say, +5 to show any "big" discrepancies, which should be resolved before the tables are finalised</t>
  </si>
  <si>
    <t>set this to, say, -10 to see all the cells which contain formulas that check for discrepancies</t>
  </si>
  <si>
    <t>set this to, say, +100000 to "suppress" all indications of discrepancies</t>
  </si>
  <si>
    <t>**** WARNING **** the top part of Table 6.5 page 1 has hidden rows for Councils which have no trunk roads</t>
  </si>
  <si>
    <t xml:space="preserve">  of traffic on roads in each area.  For further information, please see the notes on the traffic estimates in the text.</t>
  </si>
  <si>
    <t xml:space="preserve">1.  These estimates are of the total amount of petrol and diesel consumed by vehicles travelling in each Council area </t>
  </si>
  <si>
    <t xml:space="preserve"> (i.e. the estimates are based on where the vehicles were driven, rather than - say - the area of the registered keepers of the vehicles).</t>
  </si>
  <si>
    <t>A74(M) J18 to 19</t>
  </si>
  <si>
    <t>A74(M) J18 to J19</t>
  </si>
  <si>
    <t>Edinburgh St Leonards</t>
  </si>
  <si>
    <t xml:space="preserve">     Passenger cars</t>
  </si>
  <si>
    <t xml:space="preserve">     Light duty vehicles</t>
  </si>
  <si>
    <t xml:space="preserve">     HGVs</t>
  </si>
  <si>
    <t xml:space="preserve">     Mopeds &amp; motorcycles</t>
  </si>
  <si>
    <t>Railways</t>
  </si>
  <si>
    <t>Total transport</t>
  </si>
  <si>
    <t>percentage</t>
  </si>
  <si>
    <t xml:space="preserve"> </t>
  </si>
  <si>
    <t xml:space="preserve">   </t>
  </si>
  <si>
    <t xml:space="preserve">  Carbon dioxide</t>
  </si>
  <si>
    <t xml:space="preserve">  Methane</t>
  </si>
  <si>
    <t xml:space="preserve">  Nitrous Oxide</t>
  </si>
  <si>
    <t xml:space="preserve">     There are no emissions of other greenhouse gases by Transport in the Inventory.</t>
  </si>
  <si>
    <t>All Cars (average)</t>
  </si>
  <si>
    <t>Erskine Bridge approaches</t>
  </si>
  <si>
    <t>Trunk A roads</t>
  </si>
  <si>
    <t>Non-trunk A roads</t>
  </si>
  <si>
    <t xml:space="preserve">(4) Annual average concentrations of atmospheric lead. </t>
  </si>
  <si>
    <t xml:space="preserve">     from tonnes of carbon dioxide equivalent to tonnes of other gases multiply by the following factors: </t>
  </si>
  <si>
    <t xml:space="preserve">     methane - 1/21, nitrous oxide - 1/310.</t>
  </si>
  <si>
    <t xml:space="preserve">Transport % of </t>
  </si>
  <si>
    <t xml:space="preserve">                       Average Daily Flows</t>
  </si>
  <si>
    <t xml:space="preserve">1.  Flows were calculated from Monday to Sunday inclusive. </t>
  </si>
  <si>
    <t>Source: Transport Scotland - Not National Statistics</t>
  </si>
  <si>
    <t>Source: Scottish Government - Not National Statistics</t>
  </si>
  <si>
    <t>Source: DEFRA - Not National Statistics</t>
  </si>
  <si>
    <t xml:space="preserve">M8 Harthill </t>
  </si>
  <si>
    <t xml:space="preserve">A68 Pathhead </t>
  </si>
  <si>
    <t xml:space="preserve">A737 Lochside </t>
  </si>
  <si>
    <t>A90 Bridge of Don</t>
  </si>
  <si>
    <t xml:space="preserve">      They are therefore not comparable with those previously published.</t>
  </si>
  <si>
    <t>* DfT's classification of urban and rural roads differs from the built up/non-built up classification - see section 3.1.4 of the text.</t>
  </si>
  <si>
    <r>
      <t xml:space="preserve">Urban </t>
    </r>
    <r>
      <rPr>
        <vertAlign val="superscript"/>
        <sz val="12"/>
        <rFont val="Arial"/>
        <family val="2"/>
      </rPr>
      <t>*</t>
    </r>
  </si>
  <si>
    <r>
      <t xml:space="preserve">Rural </t>
    </r>
    <r>
      <rPr>
        <vertAlign val="superscript"/>
        <sz val="12"/>
        <rFont val="Arial"/>
        <family val="2"/>
      </rPr>
      <t>*</t>
    </r>
  </si>
  <si>
    <t>Trunk A  urban</t>
  </si>
  <si>
    <r>
      <t xml:space="preserve">Trunk roads </t>
    </r>
    <r>
      <rPr>
        <b/>
        <i/>
        <vertAlign val="superscript"/>
        <sz val="12"/>
        <rFont val="Arial"/>
        <family val="2"/>
      </rPr>
      <t>2</t>
    </r>
  </si>
  <si>
    <t>2.  Roads which changed from trunk to local authority, or vice versa, are counted according to their status on a recent date,</t>
  </si>
  <si>
    <t xml:space="preserve">                   </t>
  </si>
  <si>
    <t xml:space="preserve">                  </t>
  </si>
  <si>
    <t>2. Missing data for some sites is due to equipment failure.  Year averages may be based only on data for part of the year,</t>
  </si>
  <si>
    <r>
      <t xml:space="preserve">by Council area  </t>
    </r>
    <r>
      <rPr>
        <b/>
        <vertAlign val="superscript"/>
        <sz val="12"/>
        <rFont val="Arial"/>
        <family val="2"/>
      </rPr>
      <t xml:space="preserve">1  </t>
    </r>
  </si>
  <si>
    <r>
      <t xml:space="preserve">Carbon monoxide </t>
    </r>
    <r>
      <rPr>
        <b/>
        <vertAlign val="superscript"/>
        <sz val="12"/>
        <rFont val="Arial"/>
        <family val="2"/>
      </rPr>
      <t>3</t>
    </r>
  </si>
  <si>
    <r>
      <t xml:space="preserve">Lead </t>
    </r>
    <r>
      <rPr>
        <b/>
        <vertAlign val="superscript"/>
        <sz val="12"/>
        <rFont val="Arial"/>
        <family val="2"/>
      </rPr>
      <t>4</t>
    </r>
  </si>
  <si>
    <t>Petrol motorbike</t>
  </si>
  <si>
    <t>National rail</t>
  </si>
  <si>
    <t>Light rail and tram</t>
  </si>
  <si>
    <t xml:space="preserve">All figures are estimated using data for GB/UK as a whole so do not specifically relate to Scotland. </t>
  </si>
  <si>
    <t>Glasgow Centre</t>
  </si>
  <si>
    <r>
      <t xml:space="preserve">2005 </t>
    </r>
    <r>
      <rPr>
        <b/>
        <vertAlign val="superscript"/>
        <sz val="12"/>
        <rFont val="Arial"/>
        <family val="2"/>
      </rPr>
      <t>2</t>
    </r>
  </si>
  <si>
    <r>
      <t xml:space="preserve">2006 </t>
    </r>
    <r>
      <rPr>
        <b/>
        <vertAlign val="superscript"/>
        <sz val="12"/>
        <rFont val="Arial"/>
        <family val="2"/>
      </rPr>
      <t>2</t>
    </r>
  </si>
  <si>
    <r>
      <t xml:space="preserve">2007 </t>
    </r>
    <r>
      <rPr>
        <b/>
        <vertAlign val="superscript"/>
        <sz val="12"/>
        <rFont val="Arial"/>
        <family val="2"/>
      </rPr>
      <t>2</t>
    </r>
  </si>
  <si>
    <t>2. There have been major revisions to the data due to improvements in the methodology.  For more information please</t>
  </si>
  <si>
    <t>10:00 to 11:59 p.m.</t>
  </si>
  <si>
    <t xml:space="preserve">Transport </t>
  </si>
  <si>
    <r>
      <t xml:space="preserve">Road transportation </t>
    </r>
    <r>
      <rPr>
        <vertAlign val="superscript"/>
        <sz val="12"/>
        <rFont val="Arial"/>
        <family val="2"/>
      </rPr>
      <t>2</t>
    </r>
  </si>
  <si>
    <t>5.   Includes LPG and road vehicle engines.</t>
  </si>
  <si>
    <r>
      <t>Other transport</t>
    </r>
    <r>
      <rPr>
        <vertAlign val="superscript"/>
        <sz val="12"/>
        <rFont val="Arial"/>
        <family val="2"/>
      </rPr>
      <t xml:space="preserve"> 3</t>
    </r>
  </si>
  <si>
    <r>
      <t>Non-transport net emissions</t>
    </r>
    <r>
      <rPr>
        <b/>
        <vertAlign val="superscript"/>
        <sz val="12"/>
        <rFont val="Arial"/>
        <family val="2"/>
      </rPr>
      <t xml:space="preserve"> </t>
    </r>
  </si>
  <si>
    <r>
      <t>Net emissions all sources</t>
    </r>
    <r>
      <rPr>
        <b/>
        <vertAlign val="superscript"/>
        <sz val="12"/>
        <rFont val="Arial"/>
        <family val="2"/>
      </rPr>
      <t xml:space="preserve"> 4</t>
    </r>
  </si>
  <si>
    <r>
      <t xml:space="preserve">Total net emissions </t>
    </r>
    <r>
      <rPr>
        <b/>
        <vertAlign val="superscript"/>
        <sz val="12"/>
        <rFont val="Arial"/>
        <family val="2"/>
      </rPr>
      <t>4</t>
    </r>
  </si>
  <si>
    <r>
      <t xml:space="preserve">     Other</t>
    </r>
    <r>
      <rPr>
        <vertAlign val="subscript"/>
        <sz val="12"/>
        <rFont val="Arial"/>
        <family val="2"/>
      </rPr>
      <t xml:space="preserve"> </t>
    </r>
    <r>
      <rPr>
        <vertAlign val="superscript"/>
        <sz val="12"/>
        <rFont val="Arial"/>
        <family val="2"/>
      </rPr>
      <t>5</t>
    </r>
  </si>
  <si>
    <t>1.  Source: Department for Transport - Not National Statistics.  They provide only a rough estimate of the likely total volume</t>
  </si>
  <si>
    <t>1.  Source:  Department for Transport - Not National Statistics.  They provide only a rough estimate of the likely total volume of traffic on roads</t>
  </si>
  <si>
    <t>1.  Source:  Department for Transport - Not National Statistics.  They provide only a rough estimate of the likely total volume of traffic</t>
  </si>
  <si>
    <t>Source:  Department for Transport - Not National Statistics</t>
  </si>
  <si>
    <t xml:space="preserve">     Buses &amp; coaches</t>
  </si>
  <si>
    <r>
      <t xml:space="preserve">2008 </t>
    </r>
    <r>
      <rPr>
        <b/>
        <vertAlign val="superscript"/>
        <sz val="12"/>
        <rFont val="Arial"/>
        <family val="2"/>
      </rPr>
      <t>2</t>
    </r>
  </si>
  <si>
    <r>
      <t xml:space="preserve">Table 5.14   </t>
    </r>
    <r>
      <rPr>
        <b/>
        <sz val="12"/>
        <rFont val="Arial"/>
        <family val="2"/>
      </rPr>
      <t>Emissions of greenhouse gases</t>
    </r>
    <r>
      <rPr>
        <b/>
        <vertAlign val="superscript"/>
        <sz val="12"/>
        <rFont val="Arial"/>
        <family val="2"/>
      </rPr>
      <t>1</t>
    </r>
    <r>
      <rPr>
        <b/>
        <sz val="12"/>
        <rFont val="Arial"/>
        <family val="2"/>
      </rPr>
      <t xml:space="preserve"> by Transport </t>
    </r>
    <r>
      <rPr>
        <b/>
        <vertAlign val="superscript"/>
        <sz val="12"/>
        <rFont val="Arial"/>
        <family val="2"/>
      </rPr>
      <t xml:space="preserve">2 </t>
    </r>
    <r>
      <rPr>
        <b/>
        <sz val="12"/>
        <rFont val="Arial"/>
        <family val="2"/>
      </rPr>
      <t>allocated to Scotland</t>
    </r>
  </si>
  <si>
    <t xml:space="preserve">  </t>
  </si>
  <si>
    <t>see here: http://www.decc.gov.uk/en/content/cms/statistics/regional/road_transport/road_transport.aspx</t>
  </si>
  <si>
    <t>Go home</t>
  </si>
  <si>
    <t>Driver congestion</t>
  </si>
  <si>
    <t>Sample size (=100%)</t>
  </si>
  <si>
    <t>Service Bus</t>
  </si>
  <si>
    <t>Delayed due to traffic congestion:</t>
  </si>
  <si>
    <t xml:space="preserve"> Scotland</t>
  </si>
  <si>
    <r>
      <t xml:space="preserve">Table 5.13    Emissions of greenhouse gases by type of transport allocated to Scotland </t>
    </r>
    <r>
      <rPr>
        <b/>
        <vertAlign val="superscript"/>
        <sz val="12"/>
        <rFont val="Arial"/>
        <family val="2"/>
      </rPr>
      <t>1</t>
    </r>
  </si>
  <si>
    <t xml:space="preserve">Figure 5.12  Atmospheric concentrations of selected pollutants recorded </t>
  </si>
  <si>
    <t>Table 5.11        Petrol and diesel consumption of road vehicles</t>
  </si>
  <si>
    <r>
      <t xml:space="preserve"> Table 5.7(b)  Average daily traffic flows for selected key points </t>
    </r>
    <r>
      <rPr>
        <b/>
        <vertAlign val="superscript"/>
        <sz val="12"/>
        <rFont val="Arial"/>
        <family val="2"/>
      </rPr>
      <t xml:space="preserve"> 1, 2 </t>
    </r>
  </si>
  <si>
    <r>
      <t xml:space="preserve">Table 5.5(continued)  Traffic on all roads, by Council area </t>
    </r>
    <r>
      <rPr>
        <b/>
        <vertAlign val="superscript"/>
        <sz val="12"/>
        <rFont val="Arial"/>
        <family val="2"/>
      </rPr>
      <t xml:space="preserve">1 </t>
    </r>
  </si>
  <si>
    <r>
      <t xml:space="preserve">Table 5.5  Traffic on trunk roads and on local authority roads, by Council area </t>
    </r>
    <r>
      <rPr>
        <b/>
        <vertAlign val="superscript"/>
        <sz val="12"/>
        <rFont val="Arial"/>
        <family val="2"/>
      </rPr>
      <t xml:space="preserve">1 </t>
    </r>
  </si>
  <si>
    <t xml:space="preserve">Table 5.1  Traffic by road class and type  </t>
  </si>
  <si>
    <t>Source: DECC - Years prior to 2005 are not National Statistics</t>
  </si>
  <si>
    <t>*</t>
  </si>
  <si>
    <t>(2) Maximum running annual mean concentation of Benzene.</t>
  </si>
  <si>
    <t>(3) Maximum annual eight hour running mean.</t>
  </si>
  <si>
    <t>(5) Annual mean concentration of atmospheric nitrogen dioxide.</t>
  </si>
  <si>
    <t>(6) Annual mean ground level ozone concentration.</t>
  </si>
  <si>
    <t>(*) Since 2003, results where data capture is less than 75% are not shown. Prior to 2003, a 50% data capture threshold is used.</t>
  </si>
  <si>
    <t>(a) those to which transport is understood to contribute significantly -  see text.</t>
  </si>
  <si>
    <t xml:space="preserve">Edinburgh Centre </t>
  </si>
  <si>
    <t>Glasgow City Chambers</t>
  </si>
  <si>
    <t>Aberdeen Errol Place</t>
  </si>
  <si>
    <t xml:space="preserve">Glasgow (Centre) </t>
  </si>
  <si>
    <t>Glasgow (Kerbside)</t>
  </si>
  <si>
    <t>Edinburgh Centre</t>
  </si>
  <si>
    <r>
      <t xml:space="preserve">Benzene </t>
    </r>
    <r>
      <rPr>
        <b/>
        <vertAlign val="superscript"/>
        <sz val="12"/>
        <rFont val="Arial"/>
        <family val="2"/>
      </rPr>
      <t xml:space="preserve">2 </t>
    </r>
  </si>
  <si>
    <r>
      <t>Nitrogen dioxide</t>
    </r>
    <r>
      <rPr>
        <b/>
        <vertAlign val="superscript"/>
        <sz val="12"/>
        <rFont val="Arial"/>
        <family val="2"/>
      </rPr>
      <t xml:space="preserve"> 5</t>
    </r>
  </si>
  <si>
    <r>
      <t xml:space="preserve">Ozone </t>
    </r>
    <r>
      <rPr>
        <b/>
        <vertAlign val="superscript"/>
        <sz val="12"/>
        <rFont val="Arial"/>
        <family val="2"/>
      </rPr>
      <t>6</t>
    </r>
  </si>
  <si>
    <t>thousand tonnes of carbon dioxide equivalent</t>
  </si>
  <si>
    <t>Greenhouse gases - excluding international aviation and shipping</t>
  </si>
  <si>
    <t>All greenhouse gases - excluding international aviation and shipping</t>
  </si>
  <si>
    <t>Greenhouse gases - international aviation and shipping</t>
  </si>
  <si>
    <t>All greenhouse gases - international aviation and shipping</t>
  </si>
  <si>
    <t>All transport greenhouse gases</t>
  </si>
  <si>
    <t xml:space="preserve">     road transport are estimated using vehicle kilometre data in both of the calculation methods, and the total emissions of these GHGs from the two methods are identical.</t>
  </si>
  <si>
    <t>2.  The figures for greenhouse gas emissions are expressed in terms of their Global Warming Potential in tonnes of carbon dioxide equivalent. To convert</t>
  </si>
  <si>
    <t xml:space="preserve">1.  The footnotes to Table 5.13 also apply to this table, including revision of the figures; though note that emisions of methane and nitrous oxide from </t>
  </si>
  <si>
    <t xml:space="preserve">2.   The method used to estimate carbon dioxide (CO2) emissions from road transport is based on vehicle kilometre travelled data constrained so that the sum of emissions </t>
  </si>
  <si>
    <t xml:space="preserve">across all parts of the UK equates to the total for the UK inventory where that total is derived from fuel sales data of petrol and DERV within the UK as specified in the reporting </t>
  </si>
  <si>
    <r>
      <t>grams of CO</t>
    </r>
    <r>
      <rPr>
        <b/>
        <i/>
        <vertAlign val="subscript"/>
        <sz val="10"/>
        <rFont val="Arial"/>
        <family val="2"/>
      </rPr>
      <t>2</t>
    </r>
    <r>
      <rPr>
        <b/>
        <i/>
        <sz val="10"/>
        <rFont val="Arial"/>
        <family val="2"/>
      </rPr>
      <t xml:space="preserve"> per pass-km</t>
    </r>
  </si>
  <si>
    <r>
      <t>Particulates (PM</t>
    </r>
    <r>
      <rPr>
        <b/>
        <vertAlign val="subscript"/>
        <sz val="12"/>
        <rFont val="Arial"/>
        <family val="2"/>
      </rPr>
      <t>10</t>
    </r>
    <r>
      <rPr>
        <b/>
        <sz val="12"/>
        <rFont val="Arial"/>
        <family val="2"/>
      </rPr>
      <t>)</t>
    </r>
    <r>
      <rPr>
        <b/>
        <vertAlign val="superscript"/>
        <sz val="12"/>
        <rFont val="Arial"/>
        <family val="2"/>
      </rPr>
      <t xml:space="preserve"> 7</t>
    </r>
  </si>
  <si>
    <r>
      <t>(7) Annual mean atmospheric PM</t>
    </r>
    <r>
      <rPr>
        <vertAlign val="subscript"/>
        <sz val="10"/>
        <rFont val="Arial"/>
        <family val="2"/>
      </rPr>
      <t>10</t>
    </r>
    <r>
      <rPr>
        <sz val="10"/>
        <rFont val="Arial"/>
        <family val="2"/>
      </rPr>
      <t xml:space="preserve"> concentration.</t>
    </r>
  </si>
  <si>
    <r>
      <t xml:space="preserve">2009 </t>
    </r>
    <r>
      <rPr>
        <b/>
        <vertAlign val="superscript"/>
        <sz val="12"/>
        <rFont val="Arial"/>
        <family val="2"/>
      </rPr>
      <t>2</t>
    </r>
  </si>
  <si>
    <r>
      <t>129</t>
    </r>
    <r>
      <rPr>
        <vertAlign val="superscript"/>
        <sz val="12"/>
        <rFont val="Arial"/>
        <family val="0"/>
      </rPr>
      <t xml:space="preserve"> </t>
    </r>
    <r>
      <rPr>
        <sz val="12"/>
        <rFont val="Arial"/>
        <family val="0"/>
      </rPr>
      <t xml:space="preserve"> </t>
    </r>
    <r>
      <rPr>
        <vertAlign val="superscript"/>
        <sz val="12"/>
        <rFont val="Arial"/>
        <family val="0"/>
      </rPr>
      <t>2</t>
    </r>
  </si>
  <si>
    <t>…</t>
  </si>
  <si>
    <r>
      <t>Before 7am</t>
    </r>
    <r>
      <rPr>
        <vertAlign val="superscript"/>
        <sz val="12"/>
        <rFont val="Arial"/>
        <family val="2"/>
      </rPr>
      <t>4</t>
    </r>
  </si>
  <si>
    <t>7am to 9:30am</t>
  </si>
  <si>
    <t>After 9:30am to before 12noon</t>
  </si>
  <si>
    <t>12noon to 2 pm</t>
  </si>
  <si>
    <t>After 2pm to before 4:30pm</t>
  </si>
  <si>
    <t>4:30pm to before 6:30pm</t>
  </si>
  <si>
    <t>6:30pm onwards</t>
  </si>
  <si>
    <t>Data is not shown for sample sizes below 100.</t>
  </si>
  <si>
    <r>
      <t xml:space="preserve">The table does  </t>
    </r>
    <r>
      <rPr>
        <i/>
        <sz val="11"/>
        <rFont val="Arial"/>
        <family val="2"/>
      </rPr>
      <t>not</t>
    </r>
    <r>
      <rPr>
        <sz val="11"/>
        <rFont val="Arial"/>
        <family val="2"/>
      </rPr>
      <t xml:space="preserve">  include those (stages of) journeys for which the questions about traffic congestion were  </t>
    </r>
    <r>
      <rPr>
        <i/>
        <sz val="11"/>
        <rFont val="Arial"/>
        <family val="2"/>
      </rPr>
      <t>not</t>
    </r>
    <r>
      <rPr>
        <sz val="11"/>
        <rFont val="Arial"/>
        <family val="2"/>
      </rPr>
      <t xml:space="preserve">  asked</t>
    </r>
  </si>
  <si>
    <r>
      <t xml:space="preserve">Table 5.3 </t>
    </r>
    <r>
      <rPr>
        <sz val="12"/>
        <rFont val="Arial"/>
        <family val="2"/>
      </rPr>
      <t xml:space="preserve"> Traffic on major roads, minor roads and all roads by vehicle type</t>
    </r>
  </si>
  <si>
    <r>
      <t xml:space="preserve">Table 5.12  Atmospheric concentrations of selected pollutants </t>
    </r>
    <r>
      <rPr>
        <b/>
        <vertAlign val="superscript"/>
        <sz val="12"/>
        <rFont val="Arial"/>
        <family val="2"/>
      </rPr>
      <t xml:space="preserve">(*, a) </t>
    </r>
    <r>
      <rPr>
        <b/>
        <sz val="12"/>
        <rFont val="Arial"/>
        <family val="2"/>
      </rPr>
      <t>recorded at Air Quality Monitoring Stations</t>
    </r>
  </si>
  <si>
    <t>Table 5.2  Traffic on major roads (by class / type) and minor roads (by type) by vehicle type, 2011</t>
  </si>
  <si>
    <r>
      <t>Table 5.6   Average Daily Traffic Flows</t>
    </r>
    <r>
      <rPr>
        <b/>
        <vertAlign val="superscript"/>
        <sz val="12"/>
        <rFont val="Arial"/>
        <family val="2"/>
      </rPr>
      <t>1</t>
    </r>
    <r>
      <rPr>
        <b/>
        <sz val="12"/>
        <rFont val="Arial"/>
        <family val="2"/>
      </rPr>
      <t xml:space="preserve"> at Selected Automated Traffic Classifier Sites </t>
    </r>
    <r>
      <rPr>
        <b/>
        <vertAlign val="superscript"/>
        <sz val="12"/>
        <rFont val="Arial"/>
        <family val="2"/>
      </rPr>
      <t xml:space="preserve">2 </t>
    </r>
    <r>
      <rPr>
        <b/>
        <sz val="12"/>
        <rFont val="Arial"/>
        <family val="2"/>
      </rPr>
      <t>by Month, 2011</t>
    </r>
  </si>
  <si>
    <r>
      <t xml:space="preserve">Table 5.7(a)   Average daily traffic flows, peak hourly flows and percentages of HGVs for selected key points: 2011 </t>
    </r>
    <r>
      <rPr>
        <b/>
        <vertAlign val="superscript"/>
        <sz val="12"/>
        <rFont val="Arial"/>
        <family val="2"/>
      </rPr>
      <t>1, 2</t>
    </r>
  </si>
  <si>
    <r>
      <t xml:space="preserve">Table 5.8   Traffic on trunk roads: average time lost per vehicle-kilometre </t>
    </r>
    <r>
      <rPr>
        <b/>
        <vertAlign val="superscript"/>
        <sz val="15"/>
        <rFont val="Arial"/>
        <family val="2"/>
      </rPr>
      <t>1</t>
    </r>
    <r>
      <rPr>
        <b/>
        <sz val="15"/>
        <rFont val="Arial"/>
        <family val="2"/>
      </rPr>
      <t xml:space="preserve"> on monitored roads, 2011  (provisional)</t>
    </r>
  </si>
  <si>
    <r>
      <t xml:space="preserve">2010 </t>
    </r>
    <r>
      <rPr>
        <b/>
        <vertAlign val="superscript"/>
        <sz val="12"/>
        <rFont val="Arial"/>
        <family val="2"/>
      </rPr>
      <t>2</t>
    </r>
  </si>
  <si>
    <t>daily 8-hour running mean exceeding 100ug/m4</t>
  </si>
  <si>
    <r>
      <t xml:space="preserve">Table 5.9    Car drivers' journeys </t>
    </r>
    <r>
      <rPr>
        <b/>
        <vertAlign val="superscript"/>
        <sz val="14"/>
        <rFont val="Arial"/>
        <family val="2"/>
      </rPr>
      <t>1</t>
    </r>
    <r>
      <rPr>
        <b/>
        <sz val="14"/>
        <rFont val="Arial"/>
        <family val="2"/>
      </rPr>
      <t xml:space="preserve">  - whether delayed by traffic congestion </t>
    </r>
    <r>
      <rPr>
        <b/>
        <vertAlign val="superscript"/>
        <sz val="14"/>
        <rFont val="Arial"/>
        <family val="2"/>
      </rPr>
      <t>2</t>
    </r>
    <r>
      <rPr>
        <b/>
        <sz val="14"/>
        <rFont val="Arial"/>
        <family val="2"/>
      </rPr>
      <t xml:space="preserve"> and, if so,  </t>
    </r>
  </si>
  <si>
    <t xml:space="preserve"> Fig 5.1</t>
  </si>
  <si>
    <t>Site No in Fig 5.1</t>
  </si>
  <si>
    <t xml:space="preserve">         </t>
  </si>
  <si>
    <t xml:space="preserve">          </t>
  </si>
  <si>
    <t xml:space="preserve">International Aviation &amp; international shipping </t>
  </si>
  <si>
    <t xml:space="preserve">Domestic Aviation  </t>
  </si>
  <si>
    <t>Shipping</t>
  </si>
  <si>
    <r>
      <t xml:space="preserve">1.   From the </t>
    </r>
    <r>
      <rPr>
        <i/>
        <sz val="10"/>
        <rFont val="Arial"/>
        <family val="2"/>
      </rPr>
      <t>Greenhouse Gas Inventories for England, Scotland, Wales and Northern Ireland: 1990 - 2010</t>
    </r>
    <r>
      <rPr>
        <sz val="10"/>
        <rFont val="Arial"/>
        <family val="2"/>
      </rPr>
      <t xml:space="preserve">.  </t>
    </r>
  </si>
  <si>
    <t>3.   Includes emissions from fishing vessels, marine engines, personal watercraft, inland goods-carrying vehicles, motorboats and sail boats with auxiliary engines.</t>
  </si>
  <si>
    <t>4.   Net emissions take account of removals of carbon dioxide due to carbon sinks.</t>
  </si>
  <si>
    <r>
      <t xml:space="preserve">Motorways </t>
    </r>
    <r>
      <rPr>
        <vertAlign val="superscript"/>
        <sz val="12"/>
        <rFont val="Arial"/>
        <family val="2"/>
      </rPr>
      <t>1</t>
    </r>
  </si>
  <si>
    <r>
      <t xml:space="preserve">Trunk A roads - urban </t>
    </r>
    <r>
      <rPr>
        <vertAlign val="superscript"/>
        <sz val="12"/>
        <rFont val="Arial"/>
        <family val="0"/>
      </rPr>
      <t>2</t>
    </r>
  </si>
  <si>
    <r>
      <t xml:space="preserve">Trunk A roads - rural </t>
    </r>
    <r>
      <rPr>
        <vertAlign val="superscript"/>
        <sz val="12"/>
        <rFont val="Arial"/>
        <family val="0"/>
      </rPr>
      <t>2</t>
    </r>
  </si>
  <si>
    <r>
      <t xml:space="preserve">Non-trunk A roads - urban </t>
    </r>
    <r>
      <rPr>
        <vertAlign val="superscript"/>
        <sz val="12"/>
        <rFont val="Arial"/>
        <family val="0"/>
      </rPr>
      <t>2</t>
    </r>
  </si>
  <si>
    <r>
      <t xml:space="preserve">Non-trunk A roads - rural </t>
    </r>
    <r>
      <rPr>
        <vertAlign val="superscript"/>
        <sz val="12"/>
        <rFont val="Arial"/>
        <family val="0"/>
      </rPr>
      <t>2</t>
    </r>
  </si>
  <si>
    <r>
      <t xml:space="preserve">Urban roads </t>
    </r>
    <r>
      <rPr>
        <vertAlign val="superscript"/>
        <sz val="12"/>
        <rFont val="Arial"/>
        <family val="0"/>
      </rPr>
      <t>2</t>
    </r>
  </si>
  <si>
    <r>
      <t xml:space="preserve">Rural roads </t>
    </r>
    <r>
      <rPr>
        <vertAlign val="superscript"/>
        <sz val="12"/>
        <rFont val="Arial"/>
        <family val="0"/>
      </rPr>
      <t>2</t>
    </r>
  </si>
  <si>
    <t>2. DfT's classification of urban and rural roads differs from the built up/non-built up classification - see section 3.1.4 of the text.</t>
  </si>
  <si>
    <t>1. Motorways include A(M) roads.</t>
  </si>
  <si>
    <r>
      <t xml:space="preserve">All        motor-ways </t>
    </r>
    <r>
      <rPr>
        <b/>
        <vertAlign val="superscript"/>
        <sz val="12"/>
        <rFont val="Arial"/>
        <family val="2"/>
      </rPr>
      <t>2</t>
    </r>
  </si>
  <si>
    <t>2. Motorways include A(M) roads.</t>
  </si>
  <si>
    <r>
      <t xml:space="preserve">Table 5.4   Traffic on major roads (by class / type) and on minor roads, by Council, 2011 </t>
    </r>
    <r>
      <rPr>
        <b/>
        <vertAlign val="superscript"/>
        <sz val="12"/>
        <rFont val="Arial"/>
        <family val="2"/>
      </rPr>
      <t>1</t>
    </r>
  </si>
  <si>
    <t>Table 5.10a: Percentage of car/van stages delayed by traffic congestion 2003-2011</t>
  </si>
  <si>
    <r>
      <t xml:space="preserve">Business </t>
    </r>
    <r>
      <rPr>
        <vertAlign val="superscript"/>
        <sz val="12"/>
        <rFont val="Arial"/>
        <family val="2"/>
      </rPr>
      <t>4</t>
    </r>
  </si>
  <si>
    <r>
      <t xml:space="preserve">Education </t>
    </r>
    <r>
      <rPr>
        <vertAlign val="superscript"/>
        <sz val="12"/>
        <rFont val="Arial"/>
        <family val="2"/>
      </rPr>
      <t>4</t>
    </r>
  </si>
  <si>
    <t xml:space="preserve">These figures are provisional, and may be updated in due course.  Sections 3.3 and 4.3 of the text describe the main features of the method which was </t>
  </si>
  <si>
    <r>
      <t xml:space="preserve">                     how much time was lost  </t>
    </r>
    <r>
      <rPr>
        <b/>
        <vertAlign val="superscript"/>
        <sz val="14"/>
        <rFont val="Arial"/>
        <family val="2"/>
      </rPr>
      <t xml:space="preserve">3 </t>
    </r>
    <r>
      <rPr>
        <b/>
        <sz val="14"/>
        <rFont val="Arial"/>
        <family val="2"/>
      </rPr>
      <t>:  2011</t>
    </r>
  </si>
  <si>
    <t>Table 5.10b Percentage of bus stages where passenger experienced delay 2003-2011</t>
  </si>
  <si>
    <t xml:space="preserve">      Emissions are available annually only with effect from 1998. All the figures in this table have been updated to reflect changes to the methodology used. </t>
  </si>
  <si>
    <t xml:space="preserve">guidelines of the Intergovernmental Panel on Climate Change. Further detail can be found in Section 4.7 of the commentary. </t>
  </si>
  <si>
    <r>
      <t xml:space="preserve">Table 5.15   UK Carbon Dioxide emissions: grams per passenger-kilometre, 2011 </t>
    </r>
    <r>
      <rPr>
        <b/>
        <vertAlign val="superscript"/>
        <sz val="12"/>
        <rFont val="Arial"/>
        <family val="2"/>
      </rPr>
      <t>1</t>
    </r>
  </si>
  <si>
    <r>
      <t>119</t>
    </r>
    <r>
      <rPr>
        <vertAlign val="superscript"/>
        <sz val="12"/>
        <rFont val="Arial"/>
        <family val="0"/>
      </rPr>
      <t xml:space="preserve"> </t>
    </r>
    <r>
      <rPr>
        <sz val="12"/>
        <rFont val="Arial"/>
        <family val="0"/>
      </rPr>
      <t xml:space="preserve"> </t>
    </r>
    <r>
      <rPr>
        <vertAlign val="superscript"/>
        <sz val="12"/>
        <rFont val="Arial"/>
        <family val="0"/>
      </rPr>
      <t>2</t>
    </r>
  </si>
  <si>
    <t>Average petrol hybrid</t>
  </si>
  <si>
    <r>
      <t xml:space="preserve">86 </t>
    </r>
    <r>
      <rPr>
        <vertAlign val="superscript"/>
        <sz val="12"/>
        <rFont val="Arial"/>
        <family val="2"/>
      </rPr>
      <t>2</t>
    </r>
  </si>
  <si>
    <r>
      <t>111</t>
    </r>
    <r>
      <rPr>
        <vertAlign val="superscript"/>
        <sz val="12"/>
        <rFont val="Arial"/>
        <family val="0"/>
      </rPr>
      <t xml:space="preserve"> </t>
    </r>
    <r>
      <rPr>
        <sz val="12"/>
        <rFont val="Arial"/>
        <family val="0"/>
      </rPr>
      <t xml:space="preserve"> </t>
    </r>
    <r>
      <rPr>
        <vertAlign val="superscript"/>
        <sz val="12"/>
        <rFont val="Arial"/>
        <family val="0"/>
      </rPr>
      <t>2</t>
    </r>
  </si>
  <si>
    <r>
      <t xml:space="preserve">167 </t>
    </r>
    <r>
      <rPr>
        <vertAlign val="superscript"/>
        <sz val="12"/>
        <rFont val="Arial"/>
        <family val="2"/>
      </rPr>
      <t>4</t>
    </r>
  </si>
  <si>
    <r>
      <t xml:space="preserve">95 </t>
    </r>
    <r>
      <rPr>
        <vertAlign val="superscript"/>
        <sz val="12"/>
        <rFont val="Arial"/>
        <family val="2"/>
      </rPr>
      <t>4</t>
    </r>
  </si>
  <si>
    <r>
      <t>109</t>
    </r>
    <r>
      <rPr>
        <vertAlign val="superscript"/>
        <sz val="12"/>
        <rFont val="Arial"/>
        <family val="2"/>
      </rPr>
      <t xml:space="preserve"> 4</t>
    </r>
  </si>
  <si>
    <t xml:space="preserve">1. Sources: 2012 Guidelines to Defra/DECC’s GHG Conversion Factors for Company Reporting: Methodology Paper for Emission Factors May 2012. </t>
  </si>
  <si>
    <t>2. All Car figures assume an average car occupancy rate of 1.57 passengers based on the Scottish Household Survey Travel Diary: 2009-10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</si>
</sst>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 numFmtId="167" formatCode="&quot;£&quot;#,##0.0"/>
    <numFmt numFmtId="168" formatCode="#,##0_);\(#,##0\)"/>
    <numFmt numFmtId="169" formatCode="#,##0_ ;\-#,##0\ "/>
    <numFmt numFmtId="170" formatCode="0.0000"/>
    <numFmt numFmtId="171" formatCode="#,##0.000"/>
    <numFmt numFmtId="172" formatCode="#,##0.0000"/>
    <numFmt numFmtId="173" formatCode="#,##0.00000"/>
    <numFmt numFmtId="174" formatCode="#,##0.000000"/>
    <numFmt numFmtId="175" formatCode="#,##0.0000000"/>
    <numFmt numFmtId="176" formatCode="#,##0.00000000"/>
    <numFmt numFmtId="177" formatCode="_-* #,##0.0_-;\-* #,##0.0_-;_-* &quot;-&quot;??_-;_-@_-"/>
    <numFmt numFmtId="178" formatCode="_-* #,##0_-;\-* #,##0_-;_-* &quot;-&quot;??_-;_-@_-"/>
    <numFmt numFmtId="179" formatCode="###.#,"/>
    <numFmt numFmtId="180" formatCode="#,###.#,"/>
    <numFmt numFmtId="181" formatCode="#,###.#0"/>
    <numFmt numFmtId="182" formatCode="#,###.##,"/>
    <numFmt numFmtId="183" formatCode="#,###.0,"/>
    <numFmt numFmtId="184" formatCode="0.0%"/>
    <numFmt numFmtId="185" formatCode="0&quot;%&quot;"/>
    <numFmt numFmtId="186" formatCode="[&gt;0.05]#,##0.0;[&lt;-0.05]\-#,##0.0;\-"/>
    <numFmt numFmtId="187" formatCode="0.0E+00;\ĝ"/>
    <numFmt numFmtId="188" formatCode="0.0E+00;\ᆼ"/>
    <numFmt numFmtId="189" formatCode="0E+00;\ᆼ"/>
    <numFmt numFmtId="190" formatCode="0E+00;\ĝ"/>
    <numFmt numFmtId="191" formatCode="&quot;£&quot;#,##0"/>
    <numFmt numFmtId="192" formatCode="&quot;Yes&quot;;&quot;Yes&quot;;&quot;No&quot;"/>
    <numFmt numFmtId="193" formatCode="&quot;True&quot;;&quot;True&quot;;&quot;False&quot;"/>
    <numFmt numFmtId="194" formatCode="&quot;On&quot;;&quot;On&quot;;&quot;Off&quot;"/>
    <numFmt numFmtId="195" formatCode="[$€-2]\ #,##0.00_);[Red]\([$€-2]\ #,##0.00\)"/>
  </numFmts>
  <fonts count="78">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u val="single"/>
      <sz val="10"/>
      <color indexed="14"/>
      <name val="MS Sans Serif"/>
      <family val="0"/>
    </font>
    <font>
      <u val="single"/>
      <sz val="10"/>
      <color indexed="12"/>
      <name val="MS Sans Serif"/>
      <family val="0"/>
    </font>
    <font>
      <sz val="14"/>
      <name val="Arial"/>
      <family val="2"/>
    </font>
    <font>
      <b/>
      <sz val="14"/>
      <name val="Arial"/>
      <family val="2"/>
    </font>
    <font>
      <b/>
      <vertAlign val="superscript"/>
      <sz val="14"/>
      <name val="Arial"/>
      <family val="2"/>
    </font>
    <font>
      <sz val="12"/>
      <color indexed="56"/>
      <name val="Arial"/>
      <family val="2"/>
    </font>
    <font>
      <sz val="12"/>
      <color indexed="39"/>
      <name val="Arial"/>
      <family val="2"/>
    </font>
    <font>
      <sz val="10"/>
      <name val="Times New Roman"/>
      <family val="0"/>
    </font>
    <font>
      <b/>
      <vertAlign val="superscript"/>
      <sz val="12"/>
      <name val="Arial"/>
      <family val="2"/>
    </font>
    <font>
      <sz val="12"/>
      <color indexed="8"/>
      <name val="Arial"/>
      <family val="2"/>
    </font>
    <font>
      <sz val="12"/>
      <name val="Times New Roman"/>
      <family val="0"/>
    </font>
    <font>
      <b/>
      <sz val="10.25"/>
      <name val="Arial"/>
      <family val="2"/>
    </font>
    <font>
      <i/>
      <sz val="10"/>
      <color indexed="8"/>
      <name val="Arial"/>
      <family val="2"/>
    </font>
    <font>
      <sz val="7.5"/>
      <name val="Arial"/>
      <family val="2"/>
    </font>
    <font>
      <b/>
      <sz val="11.5"/>
      <name val="Arial"/>
      <family val="2"/>
    </font>
    <font>
      <sz val="11.5"/>
      <name val="Arial"/>
      <family val="0"/>
    </font>
    <font>
      <sz val="9.25"/>
      <name val="Arial"/>
      <family val="2"/>
    </font>
    <font>
      <b/>
      <vertAlign val="superscript"/>
      <sz val="11.5"/>
      <name val="Arial"/>
      <family val="2"/>
    </font>
    <font>
      <sz val="1.25"/>
      <name val="Times New Roman"/>
      <family val="0"/>
    </font>
    <font>
      <sz val="3.5"/>
      <name val="Arial"/>
      <family val="0"/>
    </font>
    <font>
      <sz val="2.75"/>
      <name val="Times New Roman"/>
      <family val="1"/>
    </font>
    <font>
      <sz val="3.5"/>
      <name val="Times New Roman"/>
      <family val="1"/>
    </font>
    <font>
      <b/>
      <sz val="16"/>
      <name val="Arial"/>
      <family val="2"/>
    </font>
    <font>
      <b/>
      <sz val="1.75"/>
      <name val="Times New Roman"/>
      <family val="1"/>
    </font>
    <font>
      <b/>
      <sz val="2.5"/>
      <name val="Arial"/>
      <family val="2"/>
    </font>
    <font>
      <sz val="2.5"/>
      <name val="Arial"/>
      <family val="0"/>
    </font>
    <font>
      <b/>
      <sz val="2"/>
      <name val="Arial"/>
      <family val="2"/>
    </font>
    <font>
      <b/>
      <vertAlign val="superscript"/>
      <sz val="2"/>
      <name val="Arial"/>
      <family val="2"/>
    </font>
    <font>
      <sz val="2"/>
      <name val="Arial"/>
      <family val="2"/>
    </font>
    <font>
      <b/>
      <vertAlign val="superscript"/>
      <sz val="2.5"/>
      <name val="Arial"/>
      <family val="2"/>
    </font>
    <font>
      <b/>
      <vertAlign val="subscript"/>
      <sz val="2.5"/>
      <name val="Arial"/>
      <family val="2"/>
    </font>
    <font>
      <sz val="10.25"/>
      <name val="Times New Roman"/>
      <family val="0"/>
    </font>
    <font>
      <sz val="17.25"/>
      <name val="Arial"/>
      <family val="0"/>
    </font>
    <font>
      <b/>
      <sz val="13"/>
      <name val="Arial"/>
      <family val="2"/>
    </font>
    <font>
      <b/>
      <sz val="10.75"/>
      <name val="Arial"/>
      <family val="2"/>
    </font>
    <font>
      <b/>
      <vertAlign val="superscript"/>
      <sz val="10.75"/>
      <name val="Arial"/>
      <family val="2"/>
    </font>
    <font>
      <sz val="10.25"/>
      <name val="Arial"/>
      <family val="2"/>
    </font>
    <font>
      <sz val="11"/>
      <name val="Arial"/>
      <family val="2"/>
    </font>
    <font>
      <b/>
      <u val="single"/>
      <sz val="10"/>
      <name val="Arial"/>
      <family val="2"/>
    </font>
    <font>
      <i/>
      <sz val="12"/>
      <name val="Arial"/>
      <family val="2"/>
    </font>
    <font>
      <sz val="8"/>
      <name val="Arial"/>
      <family val="0"/>
    </font>
    <font>
      <i/>
      <sz val="11"/>
      <name val="Arial"/>
      <family val="2"/>
    </font>
    <font>
      <i/>
      <sz val="9"/>
      <name val="Arial"/>
      <family val="2"/>
    </font>
    <font>
      <b/>
      <u val="single"/>
      <sz val="12"/>
      <name val="Arial"/>
      <family val="2"/>
    </font>
    <font>
      <sz val="12"/>
      <color indexed="12"/>
      <name val="Arial"/>
      <family val="2"/>
    </font>
    <font>
      <sz val="10"/>
      <color indexed="10"/>
      <name val="Arial"/>
      <family val="2"/>
    </font>
    <font>
      <sz val="10"/>
      <color indexed="48"/>
      <name val="Arial"/>
      <family val="0"/>
    </font>
    <font>
      <sz val="12"/>
      <color indexed="48"/>
      <name val="Arial"/>
      <family val="2"/>
    </font>
    <font>
      <b/>
      <sz val="12"/>
      <color indexed="12"/>
      <name val="Arial"/>
      <family val="2"/>
    </font>
    <font>
      <i/>
      <sz val="12"/>
      <color indexed="12"/>
      <name val="Arial"/>
      <family val="2"/>
    </font>
    <font>
      <b/>
      <i/>
      <sz val="12"/>
      <name val="Arial"/>
      <family val="2"/>
    </font>
    <font>
      <vertAlign val="superscript"/>
      <sz val="12"/>
      <name val="Arial"/>
      <family val="2"/>
    </font>
    <font>
      <sz val="12"/>
      <color indexed="10"/>
      <name val="Arial"/>
      <family val="0"/>
    </font>
    <font>
      <b/>
      <i/>
      <vertAlign val="superscript"/>
      <sz val="12"/>
      <name val="Arial"/>
      <family val="2"/>
    </font>
    <font>
      <vertAlign val="subscript"/>
      <sz val="12"/>
      <name val="Arial"/>
      <family val="2"/>
    </font>
    <font>
      <sz val="9"/>
      <name val="Arial"/>
      <family val="0"/>
    </font>
    <font>
      <b/>
      <sz val="11"/>
      <name val="Arial"/>
      <family val="2"/>
    </font>
    <font>
      <b/>
      <sz val="11"/>
      <color indexed="12"/>
      <name val="Arial"/>
      <family val="2"/>
    </font>
    <font>
      <sz val="10.5"/>
      <name val="Arial"/>
      <family val="2"/>
    </font>
    <font>
      <b/>
      <vertAlign val="superscript"/>
      <sz val="10"/>
      <name val="Arial"/>
      <family val="2"/>
    </font>
    <font>
      <b/>
      <sz val="15"/>
      <name val="Arial"/>
      <family val="2"/>
    </font>
    <font>
      <sz val="13"/>
      <name val="Arial"/>
      <family val="2"/>
    </font>
    <font>
      <i/>
      <sz val="13"/>
      <name val="Arial"/>
      <family val="2"/>
    </font>
    <font>
      <b/>
      <sz val="10"/>
      <color indexed="48"/>
      <name val="Arial"/>
      <family val="2"/>
    </font>
    <font>
      <b/>
      <i/>
      <sz val="12"/>
      <color indexed="12"/>
      <name val="Arial"/>
      <family val="2"/>
    </font>
    <font>
      <b/>
      <vertAlign val="superscript"/>
      <sz val="15"/>
      <name val="Arial"/>
      <family val="2"/>
    </font>
    <font>
      <b/>
      <i/>
      <vertAlign val="subscript"/>
      <sz val="10"/>
      <name val="Arial"/>
      <family val="2"/>
    </font>
    <font>
      <b/>
      <vertAlign val="subscript"/>
      <sz val="12"/>
      <name val="Arial"/>
      <family val="2"/>
    </font>
    <font>
      <vertAlign val="subscript"/>
      <sz val="10"/>
      <name val="Arial"/>
      <family val="2"/>
    </font>
    <font>
      <b/>
      <sz val="12.7"/>
      <name val="Arial"/>
      <family val="2"/>
    </font>
  </fonts>
  <fills count="3">
    <fill>
      <patternFill/>
    </fill>
    <fill>
      <patternFill patternType="gray125"/>
    </fill>
    <fill>
      <patternFill patternType="solid">
        <fgColor indexed="9"/>
        <bgColor indexed="64"/>
      </patternFill>
    </fill>
  </fills>
  <borders count="16">
    <border>
      <left/>
      <right/>
      <top/>
      <bottom/>
      <diagonal/>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medium"/>
      <bottom style="double"/>
    </border>
    <border>
      <left style="mediumDashed"/>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15" fillId="0" borderId="0">
      <alignment/>
      <protection/>
    </xf>
    <xf numFmtId="0" fontId="0" fillId="0" borderId="0">
      <alignment/>
      <protection/>
    </xf>
    <xf numFmtId="9" fontId="0" fillId="0" borderId="0" applyFont="0" applyFill="0" applyBorder="0" applyAlignment="0" applyProtection="0"/>
  </cellStyleXfs>
  <cellXfs count="373">
    <xf numFmtId="0" fontId="0" fillId="0" borderId="0" xfId="0" applyAlignment="1">
      <alignment/>
    </xf>
    <xf numFmtId="0" fontId="0" fillId="0" borderId="0" xfId="0" applyBorder="1" applyAlignment="1">
      <alignment/>
    </xf>
    <xf numFmtId="0" fontId="0" fillId="0" borderId="0" xfId="0" applyFont="1" applyBorder="1" applyAlignment="1">
      <alignment/>
    </xf>
    <xf numFmtId="3" fontId="0" fillId="0" borderId="0" xfId="0" applyNumberFormat="1" applyBorder="1" applyAlignment="1">
      <alignment/>
    </xf>
    <xf numFmtId="0" fontId="1" fillId="0" borderId="0" xfId="0" applyFont="1" applyBorder="1" applyAlignment="1">
      <alignment/>
    </xf>
    <xf numFmtId="0" fontId="0" fillId="0" borderId="0" xfId="0" applyAlignment="1">
      <alignment horizontal="center" vertical="center"/>
    </xf>
    <xf numFmtId="0" fontId="0" fillId="0" borderId="0" xfId="0" applyAlignment="1">
      <alignment horizontal="center" vertical="top" wrapText="1"/>
    </xf>
    <xf numFmtId="0" fontId="0" fillId="0" borderId="0" xfId="0" applyBorder="1" applyAlignment="1">
      <alignment horizontal="center" vertical="top" wrapText="1"/>
    </xf>
    <xf numFmtId="0" fontId="2" fillId="0" borderId="0" xfId="0" applyFont="1" applyAlignment="1">
      <alignment horizontal="left"/>
    </xf>
    <xf numFmtId="0" fontId="2" fillId="0" borderId="0" xfId="0" applyFont="1" applyAlignment="1">
      <alignment horizontal="right"/>
    </xf>
    <xf numFmtId="3" fontId="0" fillId="0" borderId="0" xfId="0" applyNumberFormat="1" applyBorder="1" applyAlignment="1">
      <alignment horizontal="center"/>
    </xf>
    <xf numFmtId="0" fontId="0" fillId="0" borderId="0" xfId="0" applyBorder="1" applyAlignment="1">
      <alignment horizontal="center"/>
    </xf>
    <xf numFmtId="0" fontId="2" fillId="0" borderId="0" xfId="0" applyFont="1" applyBorder="1" applyAlignment="1">
      <alignment horizontal="right"/>
    </xf>
    <xf numFmtId="0" fontId="4" fillId="0" borderId="1" xfId="0" applyFont="1" applyBorder="1" applyAlignment="1">
      <alignment/>
    </xf>
    <xf numFmtId="0" fontId="4" fillId="0" borderId="0" xfId="0" applyFont="1" applyAlignment="1">
      <alignment/>
    </xf>
    <xf numFmtId="0" fontId="5" fillId="0" borderId="0" xfId="0" applyFont="1" applyAlignment="1">
      <alignment/>
    </xf>
    <xf numFmtId="0" fontId="6" fillId="0" borderId="2" xfId="0" applyFont="1" applyBorder="1" applyAlignment="1">
      <alignment/>
    </xf>
    <xf numFmtId="0" fontId="6" fillId="0" borderId="0" xfId="0" applyFont="1" applyAlignment="1">
      <alignment/>
    </xf>
    <xf numFmtId="0" fontId="10" fillId="0" borderId="2" xfId="0" applyFont="1" applyBorder="1" applyAlignment="1">
      <alignment/>
    </xf>
    <xf numFmtId="0" fontId="7" fillId="0" borderId="3" xfId="0" applyFont="1" applyBorder="1" applyAlignment="1">
      <alignment horizontal="right"/>
    </xf>
    <xf numFmtId="3" fontId="6" fillId="0" borderId="0" xfId="0" applyNumberFormat="1" applyFont="1" applyBorder="1" applyAlignment="1">
      <alignment/>
    </xf>
    <xf numFmtId="0" fontId="10" fillId="0" borderId="0" xfId="0" applyFont="1" applyAlignment="1">
      <alignment/>
    </xf>
    <xf numFmtId="0" fontId="6" fillId="0" borderId="2" xfId="0" applyFont="1" applyBorder="1" applyAlignment="1">
      <alignment horizontal="center"/>
    </xf>
    <xf numFmtId="0" fontId="10" fillId="0" borderId="0" xfId="0" applyFont="1" applyBorder="1" applyAlignment="1">
      <alignment/>
    </xf>
    <xf numFmtId="0" fontId="6"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13" fillId="0" borderId="0" xfId="0" applyNumberFormat="1" applyFont="1" applyBorder="1" applyAlignment="1">
      <alignment/>
    </xf>
    <xf numFmtId="0" fontId="7" fillId="0" borderId="0" xfId="0" applyFont="1" applyBorder="1" applyAlignment="1">
      <alignment horizontal="right"/>
    </xf>
    <xf numFmtId="0" fontId="6" fillId="0" borderId="0" xfId="0" applyFont="1" applyBorder="1" applyAlignment="1">
      <alignment horizontal="center"/>
    </xf>
    <xf numFmtId="0" fontId="6" fillId="0" borderId="0" xfId="0" applyFont="1" applyFill="1" applyAlignment="1">
      <alignment/>
    </xf>
    <xf numFmtId="0" fontId="6" fillId="0" borderId="2" xfId="0"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22" applyFont="1" applyFill="1" applyBorder="1" applyAlignment="1">
      <alignment horizontal="center" vertical="top"/>
      <protection/>
    </xf>
    <xf numFmtId="0" fontId="0" fillId="0" borderId="0" xfId="22" applyFont="1" applyFill="1" applyBorder="1" applyAlignment="1">
      <alignment horizontal="left" vertical="top"/>
      <protection/>
    </xf>
    <xf numFmtId="0" fontId="0" fillId="0" borderId="0" xfId="22" applyFont="1" applyFill="1" applyBorder="1" applyAlignment="1">
      <alignment vertical="top"/>
      <protection/>
    </xf>
    <xf numFmtId="0" fontId="0" fillId="0" borderId="0" xfId="22" applyNumberFormat="1" applyFont="1" applyFill="1" applyBorder="1" applyAlignment="1">
      <alignment horizontal="left" vertical="top"/>
      <protection/>
    </xf>
    <xf numFmtId="0" fontId="1" fillId="0" borderId="0" xfId="0" applyFont="1" applyFill="1" applyBorder="1" applyAlignment="1">
      <alignment/>
    </xf>
    <xf numFmtId="0" fontId="0" fillId="0" borderId="0" xfId="0" applyFont="1" applyFill="1" applyBorder="1" applyAlignment="1">
      <alignment vertical="center"/>
    </xf>
    <xf numFmtId="0" fontId="1" fillId="0" borderId="0" xfId="0" applyFont="1" applyFill="1" applyBorder="1" applyAlignment="1">
      <alignment horizontal="left"/>
    </xf>
    <xf numFmtId="0" fontId="6" fillId="0" borderId="0" xfId="0" applyFont="1" applyFill="1" applyBorder="1" applyAlignment="1">
      <alignment horizontal="right"/>
    </xf>
    <xf numFmtId="0" fontId="6" fillId="0" borderId="0" xfId="0" applyFont="1" applyFill="1" applyBorder="1" applyAlignment="1">
      <alignment horizontal="right" vertical="center"/>
    </xf>
    <xf numFmtId="164" fontId="6" fillId="0" borderId="0" xfId="22" applyNumberFormat="1" applyFont="1" applyFill="1" applyBorder="1" applyAlignment="1">
      <alignment horizontal="right" vertical="center" wrapText="1"/>
      <protection/>
    </xf>
    <xf numFmtId="164" fontId="6" fillId="0" borderId="0" xfId="0" applyNumberFormat="1" applyFont="1" applyFill="1" applyBorder="1" applyAlignment="1">
      <alignment horizontal="right" vertical="center"/>
    </xf>
    <xf numFmtId="1" fontId="6" fillId="0" borderId="0" xfId="0" applyNumberFormat="1" applyFont="1" applyFill="1" applyBorder="1" applyAlignment="1">
      <alignment horizontal="right" vertical="center"/>
    </xf>
    <xf numFmtId="164" fontId="17" fillId="0" borderId="0" xfId="0" applyNumberFormat="1" applyFont="1" applyFill="1" applyBorder="1" applyAlignment="1">
      <alignment horizontal="right" vertical="center"/>
    </xf>
    <xf numFmtId="3" fontId="6" fillId="0" borderId="0" xfId="22" applyNumberFormat="1" applyFont="1" applyFill="1" applyBorder="1" applyAlignment="1">
      <alignment horizontal="right" vertical="top"/>
      <protection/>
    </xf>
    <xf numFmtId="164" fontId="20" fillId="0" borderId="0" xfId="0" applyNumberFormat="1" applyFont="1" applyFill="1" applyBorder="1" applyAlignment="1">
      <alignment horizontal="right" vertical="center"/>
    </xf>
    <xf numFmtId="0" fontId="30" fillId="0" borderId="0" xfId="0" applyFont="1" applyAlignment="1">
      <alignment/>
    </xf>
    <xf numFmtId="165" fontId="6" fillId="0" borderId="0" xfId="0" applyNumberFormat="1" applyFont="1" applyBorder="1" applyAlignment="1">
      <alignment horizontal="right"/>
    </xf>
    <xf numFmtId="165" fontId="13" fillId="0" borderId="0" xfId="0" applyNumberFormat="1" applyFont="1" applyFill="1" applyBorder="1" applyAlignment="1">
      <alignment horizontal="right"/>
    </xf>
    <xf numFmtId="0" fontId="46" fillId="0" borderId="0" xfId="0" applyFont="1" applyAlignment="1">
      <alignment/>
    </xf>
    <xf numFmtId="0" fontId="0" fillId="0" borderId="2" xfId="0" applyFill="1" applyBorder="1" applyAlignment="1">
      <alignment/>
    </xf>
    <xf numFmtId="0" fontId="7" fillId="0" borderId="2" xfId="0" applyFont="1" applyFill="1" applyBorder="1" applyAlignment="1">
      <alignment horizontal="center"/>
    </xf>
    <xf numFmtId="0" fontId="7" fillId="0" borderId="0" xfId="0" applyFont="1" applyFill="1" applyAlignment="1">
      <alignment/>
    </xf>
    <xf numFmtId="0" fontId="2" fillId="0" borderId="0" xfId="0" applyFont="1" applyFill="1" applyAlignment="1">
      <alignment horizontal="right"/>
    </xf>
    <xf numFmtId="164" fontId="6" fillId="0" borderId="0" xfId="0" applyNumberFormat="1" applyFont="1" applyFill="1" applyAlignment="1">
      <alignment/>
    </xf>
    <xf numFmtId="0" fontId="0" fillId="0" borderId="0" xfId="0" applyFont="1" applyFill="1" applyAlignment="1">
      <alignment/>
    </xf>
    <xf numFmtId="0" fontId="2" fillId="0" borderId="0" xfId="22" applyFont="1" applyFill="1" applyAlignment="1">
      <alignment horizontal="right"/>
      <protection/>
    </xf>
    <xf numFmtId="0" fontId="0" fillId="0" borderId="0" xfId="0" applyFill="1" applyAlignment="1">
      <alignment horizontal="left"/>
    </xf>
    <xf numFmtId="0" fontId="7" fillId="0" borderId="4" xfId="0" applyFont="1" applyFill="1" applyBorder="1" applyAlignment="1">
      <alignment/>
    </xf>
    <xf numFmtId="0" fontId="7" fillId="0" borderId="4" xfId="0" applyFont="1" applyFill="1" applyBorder="1" applyAlignment="1">
      <alignment/>
    </xf>
    <xf numFmtId="0" fontId="7" fillId="0" borderId="0" xfId="0" applyFont="1" applyFill="1" applyBorder="1" applyAlignment="1">
      <alignment horizontal="left"/>
    </xf>
    <xf numFmtId="0" fontId="7" fillId="0" borderId="0" xfId="0" applyFont="1" applyFill="1" applyBorder="1" applyAlignment="1">
      <alignment horizontal="right"/>
    </xf>
    <xf numFmtId="0" fontId="0" fillId="0" borderId="0" xfId="0" applyFill="1" applyAlignment="1">
      <alignment/>
    </xf>
    <xf numFmtId="3" fontId="7" fillId="0" borderId="0" xfId="0" applyNumberFormat="1" applyFont="1" applyAlignment="1">
      <alignment/>
    </xf>
    <xf numFmtId="3" fontId="6" fillId="0" borderId="0" xfId="0" applyNumberFormat="1" applyFont="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6" fillId="0" borderId="0" xfId="0" applyNumberFormat="1" applyFont="1" applyFill="1" applyBorder="1" applyAlignment="1">
      <alignment/>
    </xf>
    <xf numFmtId="0" fontId="6" fillId="0" borderId="0" xfId="0" applyFont="1" applyFill="1" applyBorder="1" applyAlignment="1">
      <alignment/>
    </xf>
    <xf numFmtId="3" fontId="14" fillId="0" borderId="0" xfId="0" applyNumberFormat="1" applyFont="1" applyBorder="1" applyAlignment="1">
      <alignment/>
    </xf>
    <xf numFmtId="0" fontId="6" fillId="0" borderId="0" xfId="0" applyFont="1" applyFill="1" applyBorder="1" applyAlignment="1">
      <alignment/>
    </xf>
    <xf numFmtId="1" fontId="17" fillId="0" borderId="0" xfId="0" applyNumberFormat="1" applyFont="1" applyFill="1" applyBorder="1" applyAlignment="1">
      <alignment horizontal="right" vertical="center"/>
    </xf>
    <xf numFmtId="164" fontId="17" fillId="0" borderId="2" xfId="0" applyNumberFormat="1" applyFont="1" applyFill="1" applyBorder="1" applyAlignment="1">
      <alignment horizontal="right" vertical="center"/>
    </xf>
    <xf numFmtId="0" fontId="10" fillId="0" borderId="0" xfId="0" applyFont="1" applyBorder="1" applyAlignment="1" quotePrefix="1">
      <alignment horizontal="left"/>
    </xf>
    <xf numFmtId="0" fontId="11" fillId="0" borderId="0" xfId="0" applyFont="1" applyBorder="1" applyAlignment="1">
      <alignment/>
    </xf>
    <xf numFmtId="0" fontId="11" fillId="0" borderId="2" xfId="0" applyFont="1" applyBorder="1" applyAlignment="1">
      <alignment/>
    </xf>
    <xf numFmtId="0" fontId="6" fillId="0" borderId="5" xfId="0" applyFont="1" applyBorder="1" applyAlignment="1">
      <alignment/>
    </xf>
    <xf numFmtId="0" fontId="7" fillId="0" borderId="0" xfId="0" applyFont="1" applyAlignment="1">
      <alignment/>
    </xf>
    <xf numFmtId="0" fontId="6" fillId="0" borderId="5" xfId="0" applyFont="1" applyBorder="1" applyAlignment="1">
      <alignment horizontal="center"/>
    </xf>
    <xf numFmtId="0" fontId="6" fillId="0" borderId="0" xfId="0" applyFont="1" applyAlignment="1">
      <alignment horizontal="center"/>
    </xf>
    <xf numFmtId="0" fontId="6" fillId="0" borderId="6" xfId="0" applyFont="1" applyBorder="1" applyAlignment="1">
      <alignment horizontal="center"/>
    </xf>
    <xf numFmtId="16" fontId="6" fillId="0" borderId="0" xfId="0" applyNumberFormat="1" applyFont="1" applyAlignment="1" quotePrefix="1">
      <alignment horizontal="left"/>
    </xf>
    <xf numFmtId="0" fontId="6" fillId="0" borderId="0" xfId="0" applyFont="1" applyAlignment="1" quotePrefix="1">
      <alignment horizontal="left"/>
    </xf>
    <xf numFmtId="0" fontId="49" fillId="0" borderId="0" xfId="0" applyFont="1" applyAlignment="1">
      <alignment horizontal="right"/>
    </xf>
    <xf numFmtId="0" fontId="50" fillId="0" borderId="0" xfId="0" applyFont="1" applyAlignment="1">
      <alignment horizontal="right"/>
    </xf>
    <xf numFmtId="0" fontId="47" fillId="0" borderId="0" xfId="0" applyFont="1" applyAlignment="1">
      <alignment horizontal="center"/>
    </xf>
    <xf numFmtId="0" fontId="51" fillId="0" borderId="0" xfId="0" applyFont="1" applyAlignment="1">
      <alignment horizontal="center"/>
    </xf>
    <xf numFmtId="1" fontId="6" fillId="0" borderId="0" xfId="0" applyNumberFormat="1" applyFont="1" applyAlignment="1">
      <alignment/>
    </xf>
    <xf numFmtId="2" fontId="6" fillId="0" borderId="0" xfId="0" applyNumberFormat="1" applyFont="1" applyAlignment="1">
      <alignment/>
    </xf>
    <xf numFmtId="0" fontId="6" fillId="0" borderId="0" xfId="0" applyFont="1" applyAlignment="1">
      <alignment horizontal="left"/>
    </xf>
    <xf numFmtId="164" fontId="6" fillId="0" borderId="0" xfId="0" applyNumberFormat="1" applyFont="1" applyAlignment="1">
      <alignment/>
    </xf>
    <xf numFmtId="0" fontId="6" fillId="0" borderId="2" xfId="0" applyFont="1" applyBorder="1" applyAlignment="1">
      <alignment horizontal="left" indent="1"/>
    </xf>
    <xf numFmtId="9" fontId="6" fillId="0" borderId="0" xfId="0" applyNumberFormat="1" applyFont="1" applyAlignment="1">
      <alignment/>
    </xf>
    <xf numFmtId="0" fontId="47" fillId="0" borderId="0" xfId="0" applyFont="1" applyAlignment="1">
      <alignment horizontal="right"/>
    </xf>
    <xf numFmtId="0" fontId="11" fillId="0" borderId="0" xfId="0" applyFont="1" applyBorder="1" applyAlignment="1">
      <alignment horizontal="left"/>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7" fillId="0" borderId="0" xfId="0" applyFont="1" applyAlignment="1">
      <alignment horizontal="left"/>
    </xf>
    <xf numFmtId="0" fontId="6" fillId="0" borderId="0" xfId="0" applyFont="1" applyFill="1" applyAlignment="1">
      <alignment horizontal="right"/>
    </xf>
    <xf numFmtId="0" fontId="6" fillId="0" borderId="0" xfId="0" applyFont="1" applyBorder="1" applyAlignment="1">
      <alignment/>
    </xf>
    <xf numFmtId="0" fontId="6" fillId="0" borderId="0" xfId="0" applyFont="1" applyFill="1" applyBorder="1" applyAlignment="1">
      <alignment/>
    </xf>
    <xf numFmtId="0" fontId="7" fillId="0" borderId="0" xfId="0" applyFont="1" applyBorder="1" applyAlignment="1">
      <alignment/>
    </xf>
    <xf numFmtId="178" fontId="1" fillId="0" borderId="0" xfId="15" applyNumberFormat="1" applyFont="1" applyFill="1" applyAlignment="1">
      <alignment horizontal="left"/>
    </xf>
    <xf numFmtId="3" fontId="1" fillId="0" borderId="0" xfId="0" applyNumberFormat="1" applyFont="1" applyAlignment="1">
      <alignment/>
    </xf>
    <xf numFmtId="3" fontId="0" fillId="0" borderId="0" xfId="0" applyNumberFormat="1" applyAlignment="1">
      <alignment/>
    </xf>
    <xf numFmtId="0" fontId="53" fillId="0" borderId="0" xfId="0" applyFont="1" applyAlignment="1">
      <alignment/>
    </xf>
    <xf numFmtId="3" fontId="14" fillId="0" borderId="0" xfId="0" applyNumberFormat="1" applyFont="1" applyFill="1" applyBorder="1" applyAlignment="1">
      <alignment/>
    </xf>
    <xf numFmtId="0" fontId="0" fillId="0" borderId="0" xfId="0" applyFont="1" applyAlignment="1">
      <alignment/>
    </xf>
    <xf numFmtId="0" fontId="0" fillId="0" borderId="0" xfId="0" applyFill="1" applyAlignment="1">
      <alignment horizontal="right"/>
    </xf>
    <xf numFmtId="0" fontId="7" fillId="0" borderId="0" xfId="0" applyFont="1" applyFill="1" applyAlignment="1">
      <alignment horizontal="right"/>
    </xf>
    <xf numFmtId="0" fontId="0" fillId="0" borderId="0" xfId="0" applyFont="1" applyFill="1" applyAlignment="1">
      <alignment horizontal="right"/>
    </xf>
    <xf numFmtId="0" fontId="6" fillId="0" borderId="2"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NumberFormat="1" applyFont="1" applyFill="1" applyAlignment="1">
      <alignment horizontal="right"/>
    </xf>
    <xf numFmtId="3" fontId="6" fillId="0" borderId="0" xfId="0" applyNumberFormat="1" applyFont="1" applyFill="1" applyBorder="1" applyAlignment="1">
      <alignment horizontal="right"/>
    </xf>
    <xf numFmtId="1" fontId="6" fillId="0" borderId="0" xfId="0" applyNumberFormat="1" applyFont="1" applyBorder="1" applyAlignment="1">
      <alignment/>
    </xf>
    <xf numFmtId="165" fontId="45" fillId="0" borderId="0" xfId="0" applyNumberFormat="1" applyFont="1" applyBorder="1" applyAlignment="1">
      <alignment horizontal="right"/>
    </xf>
    <xf numFmtId="171" fontId="13" fillId="0" borderId="0" xfId="0" applyNumberFormat="1" applyFont="1" applyAlignment="1">
      <alignment/>
    </xf>
    <xf numFmtId="0" fontId="54" fillId="0" borderId="0" xfId="0" applyFont="1" applyAlignment="1" quotePrefix="1">
      <alignment/>
    </xf>
    <xf numFmtId="0" fontId="4" fillId="0" borderId="0" xfId="0" applyFont="1" applyBorder="1" applyAlignment="1">
      <alignment/>
    </xf>
    <xf numFmtId="165" fontId="56" fillId="0" borderId="0" xfId="0" applyNumberFormat="1" applyFont="1" applyAlignment="1">
      <alignment/>
    </xf>
    <xf numFmtId="165" fontId="56" fillId="0" borderId="0" xfId="0" applyNumberFormat="1" applyFont="1" applyFill="1" applyAlignment="1">
      <alignment horizontal="right"/>
    </xf>
    <xf numFmtId="164" fontId="57" fillId="0" borderId="0" xfId="0" applyNumberFormat="1" applyFont="1" applyFill="1" applyAlignment="1">
      <alignment horizontal="right"/>
    </xf>
    <xf numFmtId="0" fontId="6" fillId="0" borderId="0" xfId="0" applyFont="1" applyFill="1" applyAlignment="1">
      <alignment/>
    </xf>
    <xf numFmtId="4" fontId="0" fillId="0" borderId="0" xfId="0" applyNumberFormat="1" applyFont="1" applyAlignment="1">
      <alignment/>
    </xf>
    <xf numFmtId="4" fontId="0" fillId="0" borderId="0" xfId="0" applyNumberFormat="1" applyFont="1" applyFill="1" applyAlignment="1">
      <alignment/>
    </xf>
    <xf numFmtId="164" fontId="6" fillId="0" borderId="0" xfId="0" applyNumberFormat="1" applyFont="1" applyFill="1" applyAlignment="1">
      <alignment/>
    </xf>
    <xf numFmtId="3" fontId="6"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0" fillId="0" borderId="2" xfId="0" applyFont="1" applyFill="1" applyBorder="1" applyAlignment="1">
      <alignment vertical="center"/>
    </xf>
    <xf numFmtId="0" fontId="6" fillId="0" borderId="2" xfId="0" applyFont="1" applyFill="1" applyBorder="1" applyAlignment="1">
      <alignment horizontal="right" vertical="center"/>
    </xf>
    <xf numFmtId="164" fontId="6" fillId="0" borderId="2" xfId="0" applyNumberFormat="1" applyFont="1" applyFill="1" applyBorder="1" applyAlignment="1">
      <alignment horizontal="right" vertical="center"/>
    </xf>
    <xf numFmtId="164" fontId="6" fillId="0" borderId="0" xfId="0" applyNumberFormat="1" applyFont="1" applyFill="1" applyAlignment="1">
      <alignment horizontal="right"/>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Fill="1" applyAlignment="1">
      <alignment horizontal="right"/>
    </xf>
    <xf numFmtId="3" fontId="6" fillId="0" borderId="0" xfId="0" applyNumberFormat="1" applyFont="1" applyBorder="1" applyAlignment="1">
      <alignment/>
    </xf>
    <xf numFmtId="165" fontId="45" fillId="0" borderId="0" xfId="0" applyNumberFormat="1" applyFont="1" applyFill="1" applyBorder="1" applyAlignment="1">
      <alignment horizontal="right"/>
    </xf>
    <xf numFmtId="0" fontId="6" fillId="0" borderId="0" xfId="0" applyFont="1" applyAlignment="1">
      <alignment/>
    </xf>
    <xf numFmtId="0" fontId="54" fillId="0" borderId="0" xfId="0" applyFont="1" applyFill="1" applyAlignment="1" quotePrefix="1">
      <alignment/>
    </xf>
    <xf numFmtId="3" fontId="7" fillId="0" borderId="0" xfId="0" applyNumberFormat="1" applyFont="1" applyFill="1" applyAlignment="1">
      <alignment/>
    </xf>
    <xf numFmtId="0" fontId="0" fillId="0" borderId="10" xfId="0" applyFill="1" applyBorder="1" applyAlignment="1">
      <alignment horizontal="center"/>
    </xf>
    <xf numFmtId="0" fontId="6" fillId="0" borderId="11" xfId="0" applyFont="1" applyBorder="1" applyAlignment="1">
      <alignment/>
    </xf>
    <xf numFmtId="0" fontId="7" fillId="0" borderId="11" xfId="0" applyFont="1" applyBorder="1" applyAlignment="1">
      <alignment/>
    </xf>
    <xf numFmtId="0" fontId="0" fillId="0" borderId="11" xfId="0" applyBorder="1" applyAlignment="1">
      <alignment/>
    </xf>
    <xf numFmtId="0" fontId="0" fillId="0" borderId="4" xfId="0" applyBorder="1" applyAlignment="1">
      <alignment/>
    </xf>
    <xf numFmtId="0" fontId="54" fillId="0" borderId="4" xfId="0" applyFont="1" applyBorder="1" applyAlignment="1" quotePrefix="1">
      <alignment/>
    </xf>
    <xf numFmtId="0" fontId="58" fillId="0" borderId="0" xfId="0" applyFont="1" applyAlignment="1">
      <alignment/>
    </xf>
    <xf numFmtId="0" fontId="47" fillId="0" borderId="0" xfId="0" applyFont="1" applyAlignment="1">
      <alignment/>
    </xf>
    <xf numFmtId="0" fontId="58" fillId="0" borderId="0" xfId="0" applyFont="1" applyBorder="1" applyAlignment="1">
      <alignment/>
    </xf>
    <xf numFmtId="0" fontId="6" fillId="0" borderId="4" xfId="0" applyFont="1" applyBorder="1" applyAlignment="1">
      <alignment/>
    </xf>
    <xf numFmtId="0" fontId="6" fillId="0" borderId="4" xfId="0" applyFont="1" applyBorder="1" applyAlignment="1">
      <alignment horizontal="center"/>
    </xf>
    <xf numFmtId="165" fontId="57" fillId="0" borderId="4" xfId="0" applyNumberFormat="1" applyFont="1" applyFill="1" applyBorder="1" applyAlignment="1">
      <alignment horizontal="right"/>
    </xf>
    <xf numFmtId="0" fontId="6" fillId="0" borderId="4" xfId="0" applyFont="1" applyFill="1" applyBorder="1" applyAlignment="1">
      <alignment horizontal="center"/>
    </xf>
    <xf numFmtId="0" fontId="7" fillId="0" borderId="0" xfId="0" applyFont="1" applyAlignment="1">
      <alignment/>
    </xf>
    <xf numFmtId="0" fontId="60" fillId="0" borderId="0" xfId="0" applyFont="1" applyAlignment="1">
      <alignment/>
    </xf>
    <xf numFmtId="0" fontId="6" fillId="0" borderId="4" xfId="0" applyFont="1" applyBorder="1" applyAlignment="1">
      <alignment/>
    </xf>
    <xf numFmtId="0" fontId="7" fillId="0" borderId="0" xfId="0" applyFont="1" applyBorder="1" applyAlignment="1">
      <alignment/>
    </xf>
    <xf numFmtId="178" fontId="6" fillId="0" borderId="0" xfId="15" applyNumberFormat="1" applyFont="1" applyFill="1" applyAlignment="1">
      <alignment horizontal="left"/>
    </xf>
    <xf numFmtId="0" fontId="7" fillId="0" borderId="11" xfId="0" applyFont="1" applyBorder="1" applyAlignment="1">
      <alignment horizontal="left" vertical="center"/>
    </xf>
    <xf numFmtId="0" fontId="7" fillId="0" borderId="11" xfId="0" applyFont="1" applyBorder="1" applyAlignment="1">
      <alignment horizontal="centerContinuous" vertical="top" wrapText="1"/>
    </xf>
    <xf numFmtId="0" fontId="7" fillId="0" borderId="11" xfId="0" applyFont="1" applyBorder="1" applyAlignment="1">
      <alignment horizontal="center" vertical="top" wrapText="1"/>
    </xf>
    <xf numFmtId="178" fontId="7" fillId="0" borderId="0" xfId="15" applyNumberFormat="1" applyFont="1" applyFill="1" applyAlignment="1">
      <alignment horizontal="left"/>
    </xf>
    <xf numFmtId="3" fontId="13" fillId="0" borderId="0" xfId="0" applyNumberFormat="1" applyFont="1" applyBorder="1" applyAlignment="1" quotePrefix="1">
      <alignment/>
    </xf>
    <xf numFmtId="0" fontId="7" fillId="0" borderId="11"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7" fillId="0" borderId="0" xfId="0" applyFont="1" applyFill="1" applyBorder="1" applyAlignment="1">
      <alignment/>
    </xf>
    <xf numFmtId="0" fontId="1" fillId="0" borderId="0" xfId="0" applyFont="1" applyFill="1" applyBorder="1" applyAlignment="1">
      <alignment/>
    </xf>
    <xf numFmtId="0" fontId="0" fillId="0" borderId="10" xfId="0" applyFill="1" applyBorder="1" applyAlignment="1">
      <alignment/>
    </xf>
    <xf numFmtId="0" fontId="7" fillId="0" borderId="10" xfId="0" applyFont="1" applyFill="1" applyBorder="1" applyAlignment="1">
      <alignment horizontal="center"/>
    </xf>
    <xf numFmtId="0" fontId="0" fillId="0" borderId="10" xfId="0" applyFill="1" applyBorder="1" applyAlignment="1">
      <alignment/>
    </xf>
    <xf numFmtId="0" fontId="7" fillId="0" borderId="4" xfId="0" applyFont="1" applyFill="1" applyBorder="1" applyAlignment="1">
      <alignment horizontal="center"/>
    </xf>
    <xf numFmtId="0" fontId="7" fillId="0" borderId="4" xfId="0" applyFont="1" applyFill="1" applyBorder="1" applyAlignment="1">
      <alignment horizontal="right"/>
    </xf>
    <xf numFmtId="0" fontId="7" fillId="0" borderId="0" xfId="0" applyFont="1" applyFill="1" applyAlignment="1">
      <alignment/>
    </xf>
    <xf numFmtId="0" fontId="11" fillId="0" borderId="10" xfId="0" applyFont="1" applyFill="1" applyBorder="1" applyAlignment="1">
      <alignment/>
    </xf>
    <xf numFmtId="0" fontId="0" fillId="0" borderId="11" xfId="0" applyFill="1" applyBorder="1" applyAlignment="1">
      <alignment/>
    </xf>
    <xf numFmtId="0" fontId="11" fillId="0" borderId="11" xfId="0" applyFont="1" applyFill="1" applyBorder="1" applyAlignment="1">
      <alignment/>
    </xf>
    <xf numFmtId="1" fontId="6" fillId="0" borderId="4" xfId="0" applyNumberFormat="1" applyFont="1" applyBorder="1" applyAlignment="1">
      <alignment/>
    </xf>
    <xf numFmtId="0" fontId="6" fillId="0" borderId="4" xfId="0" applyFont="1" applyFill="1" applyBorder="1" applyAlignment="1">
      <alignment/>
    </xf>
    <xf numFmtId="3" fontId="6" fillId="0" borderId="4" xfId="0" applyNumberFormat="1" applyFont="1" applyBorder="1" applyAlignment="1">
      <alignment horizontal="right"/>
    </xf>
    <xf numFmtId="3" fontId="6" fillId="0" borderId="4" xfId="0" applyNumberFormat="1" applyFont="1" applyBorder="1" applyAlignment="1">
      <alignment/>
    </xf>
    <xf numFmtId="3" fontId="6" fillId="0" borderId="4" xfId="0" applyNumberFormat="1" applyFont="1" applyFill="1" applyBorder="1" applyAlignment="1">
      <alignment/>
    </xf>
    <xf numFmtId="0" fontId="7" fillId="0" borderId="11" xfId="0" applyFont="1" applyBorder="1" applyAlignment="1">
      <alignment horizontal="right"/>
    </xf>
    <xf numFmtId="0" fontId="0" fillId="0" borderId="4" xfId="0" applyFont="1" applyBorder="1" applyAlignment="1">
      <alignment/>
    </xf>
    <xf numFmtId="3" fontId="6" fillId="0" borderId="4" xfId="0" applyNumberFormat="1" applyFont="1" applyFill="1" applyBorder="1" applyAlignment="1">
      <alignment/>
    </xf>
    <xf numFmtId="178" fontId="0" fillId="0" borderId="4" xfId="15" applyNumberFormat="1" applyFont="1" applyFill="1" applyBorder="1" applyAlignment="1">
      <alignment horizontal="left"/>
    </xf>
    <xf numFmtId="0" fontId="41" fillId="0" borderId="0" xfId="0" applyFont="1" applyFill="1" applyBorder="1" applyAlignment="1">
      <alignment horizontal="left" indent="7"/>
    </xf>
    <xf numFmtId="0" fontId="0" fillId="0" borderId="0" xfId="0" applyFill="1" applyBorder="1" applyAlignment="1">
      <alignment horizontal="right"/>
    </xf>
    <xf numFmtId="0" fontId="7" fillId="0" borderId="10" xfId="0" applyFont="1" applyFill="1" applyBorder="1" applyAlignment="1">
      <alignment horizontal="right"/>
    </xf>
    <xf numFmtId="0" fontId="7" fillId="0" borderId="4" xfId="0" applyNumberFormat="1" applyFont="1" applyFill="1" applyBorder="1" applyAlignment="1">
      <alignment horizontal="center"/>
    </xf>
    <xf numFmtId="0" fontId="6" fillId="0" borderId="0" xfId="0" applyFont="1" applyFill="1" applyBorder="1" applyAlignment="1">
      <alignment horizontal="left" indent="1"/>
    </xf>
    <xf numFmtId="0" fontId="7" fillId="0" borderId="0" xfId="22" applyFont="1" applyFill="1" applyAlignment="1">
      <alignment vertical="top"/>
      <protection/>
    </xf>
    <xf numFmtId="0" fontId="7" fillId="0" borderId="0" xfId="22" applyFont="1" applyFill="1" applyBorder="1" applyAlignment="1">
      <alignment horizontal="left" vertical="top" wrapText="1"/>
      <protection/>
    </xf>
    <xf numFmtId="0" fontId="6" fillId="0" borderId="0" xfId="0" applyFont="1" applyFill="1" applyBorder="1" applyAlignment="1">
      <alignment horizontal="left" vertical="center" indent="1"/>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center"/>
    </xf>
    <xf numFmtId="0" fontId="7" fillId="0" borderId="0" xfId="0" applyFont="1" applyFill="1" applyBorder="1" applyAlignment="1">
      <alignment horizontal="left" indent="1"/>
    </xf>
    <xf numFmtId="0" fontId="7" fillId="0" borderId="0" xfId="22" applyFont="1" applyFill="1" applyBorder="1" applyAlignment="1">
      <alignment horizontal="left" vertical="top"/>
      <protection/>
    </xf>
    <xf numFmtId="0" fontId="6" fillId="0" borderId="4" xfId="0" applyFont="1" applyFill="1" applyBorder="1" applyAlignment="1">
      <alignment/>
    </xf>
    <xf numFmtId="0" fontId="2" fillId="0" borderId="4" xfId="0" applyFont="1" applyFill="1" applyBorder="1" applyAlignment="1">
      <alignment horizontal="center" vertical="center" wrapText="1"/>
    </xf>
    <xf numFmtId="0" fontId="6" fillId="0" borderId="10" xfId="0" applyFont="1" applyFill="1" applyBorder="1" applyAlignment="1">
      <alignment/>
    </xf>
    <xf numFmtId="0" fontId="6" fillId="0" borderId="10" xfId="0" applyFont="1" applyFill="1" applyBorder="1" applyAlignment="1">
      <alignment horizontal="right" vertical="center"/>
    </xf>
    <xf numFmtId="0" fontId="0" fillId="0" borderId="4" xfId="0" applyFill="1" applyBorder="1" applyAlignment="1">
      <alignment/>
    </xf>
    <xf numFmtId="0" fontId="0" fillId="0" borderId="4" xfId="0" applyFont="1" applyFill="1" applyBorder="1" applyAlignment="1">
      <alignment/>
    </xf>
    <xf numFmtId="0" fontId="7" fillId="0" borderId="0" xfId="22" applyFont="1" applyFill="1" applyBorder="1" applyAlignment="1">
      <alignment horizontal="left" vertical="center" wrapText="1"/>
      <protection/>
    </xf>
    <xf numFmtId="0" fontId="6" fillId="0" borderId="0" xfId="0" applyFont="1" applyFill="1" applyBorder="1" applyAlignment="1">
      <alignment horizontal="left" vertical="center"/>
    </xf>
    <xf numFmtId="0" fontId="7" fillId="0" borderId="0" xfId="22" applyFont="1" applyFill="1" applyAlignment="1">
      <alignment vertical="center"/>
      <protection/>
    </xf>
    <xf numFmtId="0" fontId="6" fillId="0" borderId="0" xfId="0" applyFont="1" applyFill="1" applyBorder="1" applyAlignment="1">
      <alignment vertical="center"/>
    </xf>
    <xf numFmtId="0" fontId="7" fillId="0" borderId="0" xfId="22" applyFont="1" applyFill="1" applyBorder="1" applyAlignment="1">
      <alignment vertical="center"/>
      <protection/>
    </xf>
    <xf numFmtId="0" fontId="6" fillId="0" borderId="0" xfId="0" applyFont="1" applyFill="1" applyAlignment="1">
      <alignment vertical="center"/>
    </xf>
    <xf numFmtId="0" fontId="7" fillId="0" borderId="0" xfId="0" applyFont="1" applyFill="1" applyBorder="1" applyAlignment="1">
      <alignment vertical="center"/>
    </xf>
    <xf numFmtId="0" fontId="6" fillId="0" borderId="2" xfId="0" applyFont="1" applyFill="1" applyBorder="1" applyAlignment="1">
      <alignment horizontal="left" vertical="center"/>
    </xf>
    <xf numFmtId="0" fontId="7" fillId="0" borderId="11" xfId="0" applyFont="1" applyBorder="1" applyAlignment="1">
      <alignment horizontal="center" vertical="center"/>
    </xf>
    <xf numFmtId="3" fontId="13" fillId="0" borderId="4" xfId="0" applyNumberFormat="1" applyFont="1" applyBorder="1" applyAlignment="1">
      <alignment/>
    </xf>
    <xf numFmtId="3" fontId="0" fillId="0" borderId="0" xfId="0" applyNumberFormat="1" applyFont="1" applyFill="1" applyAlignment="1">
      <alignment horizontal="right"/>
    </xf>
    <xf numFmtId="3" fontId="0"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xf>
    <xf numFmtId="3" fontId="0" fillId="0" borderId="0" xfId="0" applyNumberFormat="1" applyFont="1" applyBorder="1" applyAlignment="1">
      <alignment/>
    </xf>
    <xf numFmtId="0" fontId="7" fillId="0" borderId="0" xfId="0" applyFont="1" applyBorder="1" applyAlignment="1">
      <alignment/>
    </xf>
    <xf numFmtId="0" fontId="47" fillId="0" borderId="0" xfId="0" applyFont="1" applyFill="1" applyAlignment="1">
      <alignment horizontal="right"/>
    </xf>
    <xf numFmtId="0" fontId="63" fillId="0" borderId="0" xfId="0" applyFont="1" applyAlignment="1">
      <alignment/>
    </xf>
    <xf numFmtId="0" fontId="63" fillId="0" borderId="0" xfId="0" applyFont="1" applyBorder="1" applyAlignment="1">
      <alignment/>
    </xf>
    <xf numFmtId="165" fontId="0" fillId="0" borderId="0" xfId="0" applyNumberFormat="1" applyAlignment="1">
      <alignment/>
    </xf>
    <xf numFmtId="165" fontId="0" fillId="0" borderId="0" xfId="0" applyNumberFormat="1" applyFill="1" applyAlignment="1">
      <alignment/>
    </xf>
    <xf numFmtId="165" fontId="0" fillId="0" borderId="4" xfId="0" applyNumberFormat="1" applyBorder="1" applyAlignment="1">
      <alignment/>
    </xf>
    <xf numFmtId="3" fontId="54" fillId="0" borderId="0" xfId="0" applyNumberFormat="1" applyFont="1" applyFill="1" applyAlignment="1" quotePrefix="1">
      <alignment/>
    </xf>
    <xf numFmtId="3" fontId="13" fillId="0" borderId="0" xfId="0" applyNumberFormat="1" applyFont="1" applyFill="1" applyBorder="1" applyAlignment="1" quotePrefix="1">
      <alignment/>
    </xf>
    <xf numFmtId="165" fontId="64" fillId="0" borderId="0" xfId="0" applyNumberFormat="1" applyFont="1" applyAlignment="1">
      <alignment/>
    </xf>
    <xf numFmtId="165" fontId="64" fillId="0" borderId="0" xfId="0" applyNumberFormat="1" applyFont="1" applyFill="1" applyAlignment="1">
      <alignment/>
    </xf>
    <xf numFmtId="165" fontId="65" fillId="0" borderId="0" xfId="0" applyNumberFormat="1" applyFont="1" applyFill="1" applyBorder="1" applyAlignment="1">
      <alignment horizontal="right"/>
    </xf>
    <xf numFmtId="165" fontId="65" fillId="0" borderId="0" xfId="0" applyNumberFormat="1" applyFont="1" applyAlignment="1">
      <alignment/>
    </xf>
    <xf numFmtId="0" fontId="63" fillId="0" borderId="0" xfId="0" applyFont="1" applyAlignment="1">
      <alignment/>
    </xf>
    <xf numFmtId="0" fontId="66" fillId="0" borderId="0" xfId="0" applyFont="1" applyFill="1" applyBorder="1" applyAlignment="1">
      <alignment horizontal="left" indent="1"/>
    </xf>
    <xf numFmtId="3" fontId="70" fillId="0" borderId="0" xfId="0" applyNumberFormat="1" applyFont="1" applyFill="1" applyBorder="1" applyAlignment="1">
      <alignment horizontal="right"/>
    </xf>
    <xf numFmtId="0" fontId="68" fillId="0" borderId="0" xfId="0" applyFont="1" applyBorder="1" applyAlignment="1">
      <alignment/>
    </xf>
    <xf numFmtId="0" fontId="41" fillId="0" borderId="11" xfId="0" applyFont="1" applyBorder="1" applyAlignment="1">
      <alignment/>
    </xf>
    <xf numFmtId="0" fontId="41" fillId="0" borderId="11" xfId="0" applyFont="1" applyBorder="1" applyAlignment="1">
      <alignment horizontal="center"/>
    </xf>
    <xf numFmtId="0" fontId="69" fillId="0" borderId="0" xfId="0" applyFont="1" applyBorder="1" applyAlignment="1">
      <alignment/>
    </xf>
    <xf numFmtId="3" fontId="69" fillId="0" borderId="0" xfId="0" applyNumberFormat="1" applyFont="1" applyFill="1" applyBorder="1" applyAlignment="1">
      <alignment/>
    </xf>
    <xf numFmtId="0" fontId="41" fillId="0" borderId="0" xfId="0" applyFont="1" applyBorder="1" applyAlignment="1">
      <alignment/>
    </xf>
    <xf numFmtId="3" fontId="69" fillId="0" borderId="0" xfId="0" applyNumberFormat="1" applyFont="1" applyFill="1" applyAlignment="1">
      <alignment/>
    </xf>
    <xf numFmtId="0" fontId="69" fillId="0" borderId="0" xfId="0" applyFont="1" applyFill="1" applyBorder="1" applyAlignment="1">
      <alignment/>
    </xf>
    <xf numFmtId="0" fontId="69" fillId="0" borderId="0" xfId="0" applyFont="1" applyAlignment="1">
      <alignment/>
    </xf>
    <xf numFmtId="0" fontId="69" fillId="0" borderId="0" xfId="0" applyFont="1" applyFill="1" applyAlignment="1">
      <alignment/>
    </xf>
    <xf numFmtId="0" fontId="41" fillId="0" borderId="0" xfId="0" applyFont="1" applyAlignment="1">
      <alignment/>
    </xf>
    <xf numFmtId="0" fontId="6" fillId="0" borderId="12" xfId="0" applyFont="1" applyFill="1" applyBorder="1" applyAlignment="1">
      <alignment/>
    </xf>
    <xf numFmtId="0" fontId="7" fillId="0" borderId="12" xfId="0" applyFont="1" applyFill="1" applyBorder="1" applyAlignment="1">
      <alignment horizontal="right"/>
    </xf>
    <xf numFmtId="164" fontId="6" fillId="0" borderId="0" xfId="0" applyNumberFormat="1" applyFont="1" applyFill="1" applyBorder="1" applyAlignment="1">
      <alignment horizontal="right"/>
    </xf>
    <xf numFmtId="0" fontId="47" fillId="0" borderId="0" xfId="0" applyFont="1" applyFill="1" applyAlignment="1">
      <alignment/>
    </xf>
    <xf numFmtId="3" fontId="47" fillId="0" borderId="0" xfId="0" applyNumberFormat="1" applyFont="1" applyFill="1" applyAlignment="1">
      <alignment horizontal="right"/>
    </xf>
    <xf numFmtId="164" fontId="6" fillId="0" borderId="13" xfId="0" applyNumberFormat="1" applyFont="1" applyFill="1" applyBorder="1" applyAlignment="1">
      <alignment horizontal="right"/>
    </xf>
    <xf numFmtId="49" fontId="47" fillId="0" borderId="2" xfId="15" applyNumberFormat="1" applyFont="1" applyFill="1" applyBorder="1" applyAlignment="1">
      <alignment horizontal="left"/>
    </xf>
    <xf numFmtId="3" fontId="47" fillId="0" borderId="2" xfId="0" applyNumberFormat="1" applyFont="1" applyFill="1" applyBorder="1" applyAlignment="1">
      <alignment horizontal="right"/>
    </xf>
    <xf numFmtId="0" fontId="11" fillId="0" borderId="0" xfId="0" applyFont="1" applyBorder="1" applyAlignment="1" quotePrefix="1">
      <alignment horizontal="left"/>
    </xf>
    <xf numFmtId="0" fontId="10" fillId="0" borderId="0" xfId="0" applyFont="1" applyBorder="1" applyAlignment="1">
      <alignment horizontal="left"/>
    </xf>
    <xf numFmtId="178" fontId="7" fillId="0" borderId="4" xfId="15" applyNumberFormat="1" applyFont="1" applyFill="1" applyBorder="1" applyAlignment="1">
      <alignment horizontal="left"/>
    </xf>
    <xf numFmtId="0" fontId="71" fillId="0" borderId="0" xfId="0" applyFont="1" applyFill="1" applyAlignment="1" quotePrefix="1">
      <alignment/>
    </xf>
    <xf numFmtId="0" fontId="1" fillId="0" borderId="0" xfId="0" applyFont="1" applyFill="1" applyAlignment="1">
      <alignment/>
    </xf>
    <xf numFmtId="3" fontId="71" fillId="0" borderId="0" xfId="0" applyNumberFormat="1" applyFont="1" applyAlignment="1" quotePrefix="1">
      <alignment/>
    </xf>
    <xf numFmtId="165" fontId="72" fillId="0" borderId="4" xfId="0" applyNumberFormat="1" applyFont="1" applyFill="1" applyBorder="1" applyAlignment="1">
      <alignment horizontal="right"/>
    </xf>
    <xf numFmtId="16" fontId="6" fillId="0" borderId="2" xfId="0" applyNumberFormat="1" applyFont="1" applyBorder="1" applyAlignment="1">
      <alignment horizontal="center"/>
    </xf>
    <xf numFmtId="0" fontId="7" fillId="0" borderId="0" xfId="0" applyFont="1" applyBorder="1" applyAlignment="1">
      <alignment horizontal="left" indent="6"/>
    </xf>
    <xf numFmtId="3" fontId="7" fillId="0" borderId="2" xfId="0" applyNumberFormat="1" applyFont="1" applyFill="1" applyBorder="1" applyAlignment="1">
      <alignment vertical="center"/>
    </xf>
    <xf numFmtId="3" fontId="7" fillId="0" borderId="0" xfId="0" applyNumberFormat="1" applyFont="1" applyBorder="1" applyAlignment="1">
      <alignment/>
    </xf>
    <xf numFmtId="3" fontId="6" fillId="0" borderId="0" xfId="0" applyNumberFormat="1" applyFont="1" applyFill="1" applyBorder="1" applyAlignment="1">
      <alignment vertical="center"/>
    </xf>
    <xf numFmtId="0" fontId="7" fillId="0" borderId="0" xfId="0" applyFont="1" applyFill="1" applyBorder="1" applyAlignment="1">
      <alignment vertical="center" wrapText="1"/>
    </xf>
    <xf numFmtId="3" fontId="7" fillId="0" borderId="0" xfId="0" applyNumberFormat="1" applyFont="1" applyFill="1" applyBorder="1" applyAlignment="1">
      <alignment vertical="center" wrapText="1"/>
    </xf>
    <xf numFmtId="0" fontId="7" fillId="0" borderId="2"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NumberFormat="1" applyFont="1" applyFill="1" applyBorder="1" applyAlignment="1">
      <alignment horizontal="left" vertical="top" wrapText="1" indent="2"/>
    </xf>
    <xf numFmtId="0" fontId="7" fillId="0" borderId="4" xfId="22" applyFont="1" applyFill="1" applyBorder="1" applyAlignment="1">
      <alignment horizontal="left" vertical="top"/>
      <protection/>
    </xf>
    <xf numFmtId="164" fontId="55" fillId="0" borderId="4" xfId="0" applyNumberFormat="1" applyFont="1" applyFill="1" applyBorder="1" applyAlignment="1">
      <alignment horizontal="right" vertical="center"/>
    </xf>
    <xf numFmtId="164" fontId="6" fillId="0" borderId="4" xfId="0" applyNumberFormat="1" applyFont="1" applyFill="1" applyBorder="1" applyAlignment="1">
      <alignment horizontal="right" vertical="center"/>
    </xf>
    <xf numFmtId="0" fontId="6" fillId="0" borderId="0" xfId="0" applyFont="1" applyFill="1" applyAlignment="1">
      <alignment horizontal="left" indent="1"/>
    </xf>
    <xf numFmtId="0" fontId="47" fillId="0" borderId="0" xfId="0" applyFont="1" applyFill="1" applyAlignment="1">
      <alignment horizontal="left" indent="1"/>
    </xf>
    <xf numFmtId="3" fontId="1" fillId="0" borderId="0" xfId="0" applyNumberFormat="1" applyFont="1" applyFill="1" applyAlignment="1">
      <alignment/>
    </xf>
    <xf numFmtId="165" fontId="64" fillId="0" borderId="0" xfId="0" applyNumberFormat="1" applyFont="1" applyFill="1" applyBorder="1" applyAlignment="1">
      <alignment horizontal="right"/>
    </xf>
    <xf numFmtId="0" fontId="6" fillId="0" borderId="0" xfId="23" applyFont="1" applyFill="1" applyAlignment="1">
      <alignment vertical="top" wrapText="1"/>
      <protection/>
    </xf>
    <xf numFmtId="0" fontId="6" fillId="0" borderId="0" xfId="21" applyFont="1">
      <alignment/>
      <protection/>
    </xf>
    <xf numFmtId="1" fontId="6" fillId="0" borderId="0" xfId="21" applyNumberFormat="1" applyFont="1" applyFill="1" applyAlignment="1">
      <alignment horizontal="right"/>
      <protection/>
    </xf>
    <xf numFmtId="0" fontId="6" fillId="0" borderId="0" xfId="21" applyFont="1" applyFill="1">
      <alignment/>
      <protection/>
    </xf>
    <xf numFmtId="0" fontId="6" fillId="0" borderId="0" xfId="23" applyFont="1" applyFill="1" applyAlignment="1">
      <alignment horizontal="right" vertical="top" wrapText="1"/>
      <protection/>
    </xf>
    <xf numFmtId="164" fontId="52" fillId="0" borderId="0" xfId="21" applyNumberFormat="1" applyFont="1" applyFill="1">
      <alignment/>
      <protection/>
    </xf>
    <xf numFmtId="41" fontId="6" fillId="0" borderId="0" xfId="21" applyNumberFormat="1" applyFont="1" applyFill="1" applyAlignment="1">
      <alignment horizontal="right"/>
      <protection/>
    </xf>
    <xf numFmtId="1" fontId="6" fillId="0" borderId="0" xfId="21" applyNumberFormat="1" applyFont="1" applyFill="1">
      <alignment/>
      <protection/>
    </xf>
    <xf numFmtId="0" fontId="6" fillId="0" borderId="0" xfId="21" applyFont="1" applyFill="1" applyBorder="1">
      <alignment/>
      <protection/>
    </xf>
    <xf numFmtId="164" fontId="52" fillId="0" borderId="0" xfId="21" applyNumberFormat="1" applyFont="1" applyFill="1" applyAlignment="1">
      <alignment horizontal="right"/>
      <protection/>
    </xf>
    <xf numFmtId="0" fontId="6" fillId="0" borderId="0" xfId="21" applyFont="1" applyFill="1" applyBorder="1" applyAlignment="1">
      <alignment horizontal="right"/>
      <protection/>
    </xf>
    <xf numFmtId="0" fontId="6" fillId="0" borderId="0" xfId="21" applyFont="1" applyBorder="1">
      <alignment/>
      <protection/>
    </xf>
    <xf numFmtId="0" fontId="6" fillId="0" borderId="0" xfId="21" applyFont="1" applyAlignment="1">
      <alignment horizontal="left" indent="1"/>
      <protection/>
    </xf>
    <xf numFmtId="0" fontId="45" fillId="0" borderId="0" xfId="0" applyFont="1" applyAlignment="1">
      <alignment/>
    </xf>
    <xf numFmtId="0" fontId="45" fillId="0" borderId="0" xfId="21" applyFont="1">
      <alignment/>
      <protection/>
    </xf>
    <xf numFmtId="3" fontId="14" fillId="0" borderId="0" xfId="0" applyNumberFormat="1" applyFont="1" applyFill="1" applyAlignment="1">
      <alignment/>
    </xf>
    <xf numFmtId="3" fontId="13" fillId="0" borderId="0" xfId="0" applyNumberFormat="1" applyFont="1" applyFill="1" applyAlignment="1">
      <alignment/>
    </xf>
    <xf numFmtId="3" fontId="56" fillId="0" borderId="0" xfId="0" applyNumberFormat="1" applyFont="1" applyFill="1" applyAlignment="1">
      <alignment/>
    </xf>
    <xf numFmtId="3" fontId="0" fillId="0" borderId="0" xfId="0" applyNumberFormat="1" applyFill="1" applyAlignment="1">
      <alignment/>
    </xf>
    <xf numFmtId="3" fontId="52" fillId="0" borderId="0" xfId="0" applyNumberFormat="1" applyFont="1" applyAlignment="1">
      <alignment/>
    </xf>
    <xf numFmtId="3" fontId="52" fillId="0" borderId="0" xfId="0" applyNumberFormat="1" applyFont="1" applyAlignment="1">
      <alignment/>
    </xf>
    <xf numFmtId="3" fontId="56" fillId="0" borderId="0" xfId="0" applyNumberFormat="1" applyFont="1" applyAlignment="1">
      <alignment/>
    </xf>
    <xf numFmtId="178" fontId="6" fillId="0" borderId="0" xfId="15" applyNumberFormat="1" applyFont="1" applyAlignment="1">
      <alignment/>
    </xf>
    <xf numFmtId="178" fontId="47" fillId="0" borderId="0" xfId="15" applyNumberFormat="1" applyFont="1" applyAlignment="1">
      <alignment/>
    </xf>
    <xf numFmtId="178" fontId="7" fillId="0" borderId="0" xfId="15" applyNumberFormat="1" applyFont="1" applyAlignment="1">
      <alignment/>
    </xf>
    <xf numFmtId="164" fontId="6" fillId="0" borderId="0" xfId="0" applyNumberFormat="1" applyFont="1" applyFill="1" applyBorder="1" applyAlignment="1">
      <alignment/>
    </xf>
    <xf numFmtId="0" fontId="17" fillId="0" borderId="0" xfId="0" applyFont="1" applyFill="1" applyBorder="1" applyAlignment="1">
      <alignment horizontal="right" vertical="center"/>
    </xf>
    <xf numFmtId="3" fontId="17" fillId="0" borderId="0" xfId="22" applyNumberFormat="1" applyFont="1" applyFill="1" applyBorder="1" applyAlignment="1">
      <alignment horizontal="right" vertical="top" wrapText="1"/>
      <protection/>
    </xf>
    <xf numFmtId="0" fontId="0" fillId="0" borderId="11" xfId="0" applyFill="1" applyBorder="1" applyAlignment="1">
      <alignment/>
    </xf>
    <xf numFmtId="0" fontId="0" fillId="0" borderId="2" xfId="0" applyBorder="1" applyAlignment="1">
      <alignment/>
    </xf>
    <xf numFmtId="0" fontId="0" fillId="0" borderId="12" xfId="0" applyBorder="1" applyAlignment="1">
      <alignment/>
    </xf>
    <xf numFmtId="0" fontId="1" fillId="0" borderId="4" xfId="0" applyFont="1" applyFill="1" applyBorder="1" applyAlignment="1">
      <alignment horizontal="center" wrapText="1"/>
    </xf>
    <xf numFmtId="1" fontId="69" fillId="0" borderId="0" xfId="0" applyNumberFormat="1" applyFont="1" applyFill="1" applyAlignment="1">
      <alignment horizontal="right"/>
    </xf>
    <xf numFmtId="1" fontId="69" fillId="0" borderId="0" xfId="0" applyNumberFormat="1" applyFont="1" applyFill="1" applyBorder="1" applyAlignment="1">
      <alignment/>
    </xf>
    <xf numFmtId="1" fontId="69" fillId="0" borderId="0" xfId="0" applyNumberFormat="1" applyFont="1" applyFill="1" applyAlignment="1">
      <alignment/>
    </xf>
    <xf numFmtId="1" fontId="69" fillId="0" borderId="0" xfId="0" applyNumberFormat="1" applyFont="1" applyFill="1" applyBorder="1" applyAlignment="1">
      <alignment horizontal="right"/>
    </xf>
    <xf numFmtId="178" fontId="6" fillId="0" borderId="0" xfId="15" applyNumberFormat="1" applyFont="1" applyFill="1" applyAlignment="1">
      <alignment/>
    </xf>
    <xf numFmtId="178" fontId="6" fillId="0" borderId="0" xfId="15" applyNumberFormat="1" applyFont="1" applyFill="1" applyAlignment="1">
      <alignment horizontal="center"/>
    </xf>
    <xf numFmtId="178" fontId="6" fillId="0" borderId="4" xfId="15" applyNumberFormat="1" applyFont="1" applyFill="1" applyBorder="1" applyAlignment="1">
      <alignment/>
    </xf>
    <xf numFmtId="9" fontId="6" fillId="0" borderId="0" xfId="0" applyNumberFormat="1" applyFont="1" applyFill="1" applyAlignment="1">
      <alignment horizontal="right"/>
    </xf>
    <xf numFmtId="9" fontId="6" fillId="0" borderId="0" xfId="0" applyNumberFormat="1" applyFont="1" applyFill="1" applyAlignment="1">
      <alignment/>
    </xf>
    <xf numFmtId="9" fontId="6" fillId="0" borderId="4" xfId="0" applyNumberFormat="1" applyFont="1" applyFill="1" applyBorder="1" applyAlignment="1">
      <alignment/>
    </xf>
    <xf numFmtId="3" fontId="7" fillId="0" borderId="0" xfId="0" applyNumberFormat="1" applyFont="1" applyFill="1" applyBorder="1" applyAlignment="1">
      <alignment/>
    </xf>
    <xf numFmtId="3" fontId="7" fillId="0" borderId="0" xfId="0" applyNumberFormat="1" applyFont="1" applyFill="1" applyBorder="1" applyAlignment="1">
      <alignment vertical="center"/>
    </xf>
    <xf numFmtId="3" fontId="7" fillId="0" borderId="0" xfId="0" applyNumberFormat="1" applyFont="1" applyFill="1" applyAlignment="1">
      <alignment horizontal="right"/>
    </xf>
    <xf numFmtId="41" fontId="6" fillId="0" borderId="0" xfId="0" applyNumberFormat="1" applyFont="1" applyFill="1" applyAlignment="1">
      <alignment horizontal="right"/>
    </xf>
    <xf numFmtId="41" fontId="6" fillId="0" borderId="0" xfId="0" applyNumberFormat="1" applyFont="1" applyFill="1" applyAlignment="1">
      <alignment/>
    </xf>
    <xf numFmtId="41" fontId="6" fillId="0" borderId="0" xfId="15" applyNumberFormat="1" applyFont="1" applyFill="1" applyAlignment="1">
      <alignment horizontal="right"/>
    </xf>
    <xf numFmtId="41" fontId="7" fillId="0" borderId="4" xfId="0" applyNumberFormat="1" applyFont="1" applyFill="1" applyBorder="1" applyAlignment="1">
      <alignment/>
    </xf>
    <xf numFmtId="41" fontId="7" fillId="0" borderId="4" xfId="15" applyNumberFormat="1" applyFont="1" applyFill="1" applyBorder="1" applyAlignment="1">
      <alignment horizontal="right"/>
    </xf>
    <xf numFmtId="3" fontId="47" fillId="0" borderId="0" xfId="0" applyNumberFormat="1" applyFont="1" applyFill="1" applyBorder="1" applyAlignment="1">
      <alignment horizontal="right"/>
    </xf>
    <xf numFmtId="49" fontId="47" fillId="0" borderId="0" xfId="15" applyNumberFormat="1" applyFont="1" applyFill="1" applyBorder="1" applyAlignment="1">
      <alignment horizontal="left"/>
    </xf>
    <xf numFmtId="0" fontId="77" fillId="2" borderId="0" xfId="0" applyFont="1" applyFill="1" applyAlignment="1">
      <alignment/>
    </xf>
    <xf numFmtId="1" fontId="6" fillId="0" borderId="0" xfId="0" applyNumberFormat="1" applyFont="1" applyFill="1" applyBorder="1" applyAlignment="1">
      <alignment/>
    </xf>
    <xf numFmtId="164" fontId="6" fillId="0" borderId="0" xfId="21" applyNumberFormat="1" applyFont="1" applyFill="1" applyAlignment="1">
      <alignment horizontal="right"/>
      <protection/>
    </xf>
    <xf numFmtId="3" fontId="47" fillId="0" borderId="0" xfId="21" applyNumberFormat="1" applyFont="1" applyFill="1">
      <alignment/>
      <protection/>
    </xf>
    <xf numFmtId="3" fontId="47" fillId="0" borderId="0" xfId="23" applyNumberFormat="1" applyFont="1" applyFill="1" applyAlignment="1">
      <alignment vertical="top" wrapText="1"/>
      <protection/>
    </xf>
    <xf numFmtId="3" fontId="47" fillId="0" borderId="0" xfId="21" applyNumberFormat="1" applyFont="1" applyFill="1" applyAlignment="1">
      <alignment horizontal="right"/>
      <protection/>
    </xf>
    <xf numFmtId="3" fontId="47" fillId="0" borderId="0" xfId="23" applyNumberFormat="1" applyFont="1" applyFill="1" applyAlignment="1">
      <alignment horizontal="right" vertical="top" wrapText="1"/>
      <protection/>
    </xf>
    <xf numFmtId="0" fontId="6" fillId="0" borderId="0" xfId="0" applyFont="1" applyFill="1" applyBorder="1" applyAlignment="1">
      <alignment horizontal="center"/>
    </xf>
    <xf numFmtId="0" fontId="6" fillId="0" borderId="0" xfId="0" applyFont="1" applyFill="1" applyAlignment="1">
      <alignment horizontal="center"/>
    </xf>
    <xf numFmtId="0" fontId="7" fillId="0" borderId="0" xfId="0" applyFont="1" applyFill="1" applyBorder="1" applyAlignment="1">
      <alignment horizontal="center"/>
    </xf>
    <xf numFmtId="0" fontId="0" fillId="0" borderId="0" xfId="0" applyFill="1" applyBorder="1" applyAlignment="1">
      <alignment horizontal="center"/>
    </xf>
    <xf numFmtId="0" fontId="7" fillId="0" borderId="10" xfId="0" applyFont="1" applyFill="1" applyBorder="1" applyAlignment="1">
      <alignment horizontal="center"/>
    </xf>
    <xf numFmtId="0" fontId="0" fillId="0" borderId="10" xfId="0" applyFill="1" applyBorder="1" applyAlignment="1">
      <alignment horizontal="center"/>
    </xf>
    <xf numFmtId="0" fontId="7" fillId="0" borderId="4" xfId="0" applyFont="1" applyFill="1" applyBorder="1" applyAlignment="1">
      <alignment horizontal="center"/>
    </xf>
    <xf numFmtId="0" fontId="0" fillId="0" borderId="4" xfId="0" applyFill="1" applyBorder="1" applyAlignment="1">
      <alignment horizontal="center"/>
    </xf>
    <xf numFmtId="0" fontId="0" fillId="0" borderId="10" xfId="0" applyFill="1" applyBorder="1" applyAlignment="1">
      <alignment/>
    </xf>
    <xf numFmtId="0" fontId="0" fillId="0" borderId="4" xfId="0" applyFill="1" applyBorder="1" applyAlignment="1">
      <alignment/>
    </xf>
    <xf numFmtId="0" fontId="6" fillId="0" borderId="14"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0" fillId="0" borderId="0" xfId="0" applyNumberFormat="1" applyFont="1" applyFill="1" applyBorder="1" applyAlignment="1">
      <alignment horizontal="left" vertical="top" wrapText="1" indent="2"/>
    </xf>
    <xf numFmtId="0" fontId="0" fillId="0" borderId="0" xfId="0" applyFont="1" applyFill="1" applyBorder="1" applyAlignment="1">
      <alignment horizontal="left" vertical="top" wrapText="1"/>
    </xf>
    <xf numFmtId="0" fontId="0" fillId="0" borderId="0" xfId="0" applyNumberFormat="1" applyFont="1" applyFill="1" applyBorder="1" applyAlignment="1">
      <alignment horizontal="left" wrapText="1" indent="2"/>
    </xf>
    <xf numFmtId="0" fontId="63" fillId="2" borderId="0" xfId="0" applyFont="1" applyFill="1" applyAlignment="1">
      <alignment/>
    </xf>
    <xf numFmtId="0" fontId="63" fillId="2" borderId="0" xfId="0" applyFont="1" applyFill="1" applyAlignment="1">
      <alignment/>
    </xf>
    <xf numFmtId="0" fontId="63" fillId="2" borderId="0" xfId="0" applyFont="1" applyFill="1" applyBorder="1" applyAlignment="1">
      <alignment/>
    </xf>
    <xf numFmtId="0" fontId="63" fillId="2" borderId="0" xfId="0" applyFont="1" applyFill="1"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chapter05 - road traffic" xfId="21"/>
    <cellStyle name="Normal_SESDATA internal" xfId="22"/>
    <cellStyle name="Normal_T5.9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Maximum atmospheric carbon monoxide concentrations
(8 hour running mean)</a:t>
            </a:r>
          </a:p>
        </c:rich>
      </c:tx>
      <c:layout>
        <c:manualLayout>
          <c:xMode val="factor"/>
          <c:yMode val="factor"/>
          <c:x val="-0.0215"/>
          <c:y val="0.003"/>
        </c:manualLayout>
      </c:layout>
      <c:spPr>
        <a:noFill/>
        <a:ln>
          <a:noFill/>
        </a:ln>
      </c:spPr>
    </c:title>
    <c:plotArea>
      <c:layout>
        <c:manualLayout>
          <c:xMode val="edge"/>
          <c:yMode val="edge"/>
          <c:x val="0.0765"/>
          <c:y val="0.05825"/>
          <c:w val="0.56825"/>
          <c:h val="0.93575"/>
        </c:manualLayout>
      </c:layout>
      <c:barChart>
        <c:barDir val="col"/>
        <c:grouping val="clustered"/>
        <c:varyColors val="0"/>
        <c:ser>
          <c:idx val="0"/>
          <c:order val="0"/>
          <c:tx>
            <c:v>Edinburgh</c:v>
          </c:tx>
          <c:spPr>
            <a:solidFill>
              <a:srgbClr val="FFFFFF"/>
            </a:solidFill>
          </c:spPr>
          <c:invertIfNegative val="0"/>
          <c:extLst>
            <c:ext xmlns:c14="http://schemas.microsoft.com/office/drawing/2007/8/2/chart" uri="{6F2FDCE9-48DA-4B69-8628-5D25D57E5C99}">
              <c14:invertSolidFillFmt>
                <c14:spPr>
                  <a:solidFill>
                    <a:srgbClr val="8080FF"/>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'T5.12'!$H$10:$R$10</c:f>
              <c:numCache>
                <c:ptCount val="11"/>
                <c:pt idx="0">
                  <c:v>5.5</c:v>
                </c:pt>
                <c:pt idx="1">
                  <c:v>2.1</c:v>
                </c:pt>
                <c:pt idx="2">
                  <c:v>0</c:v>
                </c:pt>
                <c:pt idx="3">
                  <c:v>0</c:v>
                </c:pt>
                <c:pt idx="4">
                  <c:v>0</c:v>
                </c:pt>
                <c:pt idx="5">
                  <c:v>0</c:v>
                </c:pt>
                <c:pt idx="6">
                  <c:v>0</c:v>
                </c:pt>
                <c:pt idx="7">
                  <c:v>0</c:v>
                </c:pt>
                <c:pt idx="8">
                  <c:v>0</c:v>
                </c:pt>
                <c:pt idx="9">
                  <c:v>0</c:v>
                </c:pt>
                <c:pt idx="10">
                  <c:v>0</c:v>
                </c:pt>
              </c:numCache>
            </c:numRef>
          </c:val>
        </c:ser>
        <c:ser>
          <c:idx val="1"/>
          <c:order val="1"/>
          <c:tx>
            <c:v>Glasgow</c:v>
          </c:tx>
          <c:spPr>
            <a:solidFill>
              <a:srgbClr val="424242"/>
            </a:solidFill>
          </c:spPr>
          <c:invertIfNegative val="0"/>
          <c:extLst>
            <c:ext xmlns:c14="http://schemas.microsoft.com/office/drawing/2007/8/2/chart" uri="{6F2FDCE9-48DA-4B69-8628-5D25D57E5C99}">
              <c14:invertSolidFillFmt>
                <c14:spPr>
                  <a:solidFill>
                    <a:srgbClr val="424242"/>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'T5.12'!$H$12:$R$12</c:f>
              <c:numCache>
                <c:ptCount val="11"/>
                <c:pt idx="0">
                  <c:v>8.6</c:v>
                </c:pt>
                <c:pt idx="1">
                  <c:v>4.8</c:v>
                </c:pt>
                <c:pt idx="2">
                  <c:v>2.4</c:v>
                </c:pt>
                <c:pt idx="3">
                  <c:v>3</c:v>
                </c:pt>
                <c:pt idx="4">
                  <c:v>2.3</c:v>
                </c:pt>
                <c:pt idx="5">
                  <c:v>2</c:v>
                </c:pt>
                <c:pt idx="6">
                  <c:v>1.2</c:v>
                </c:pt>
                <c:pt idx="7">
                  <c:v>2.8</c:v>
                </c:pt>
                <c:pt idx="8">
                  <c:v>1.9</c:v>
                </c:pt>
                <c:pt idx="9">
                  <c:v>2.4</c:v>
                </c:pt>
                <c:pt idx="10">
                  <c:v>1.1</c:v>
                </c:pt>
              </c:numCache>
            </c:numRef>
          </c:val>
        </c:ser>
        <c:axId val="49855426"/>
        <c:axId val="46045651"/>
      </c:barChart>
      <c:catAx>
        <c:axId val="49855426"/>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045651"/>
        <c:crosses val="autoZero"/>
        <c:auto val="1"/>
        <c:lblOffset val="100"/>
        <c:noMultiLvlLbl val="0"/>
      </c:catAx>
      <c:valAx>
        <c:axId val="46045651"/>
        <c:scaling>
          <c:orientation val="minMax"/>
          <c:max val="15"/>
          <c:min val="0"/>
        </c:scaling>
        <c:axPos val="l"/>
        <c:title>
          <c:tx>
            <c:rich>
              <a:bodyPr vert="horz" rot="-5400000" anchor="ctr"/>
              <a:lstStyle/>
              <a:p>
                <a:pPr algn="ctr">
                  <a:defRPr/>
                </a:pPr>
                <a:r>
                  <a:rPr lang="en-US" cap="none" sz="1075" b="1" i="0" u="none" baseline="0">
                    <a:latin typeface="Arial"/>
                    <a:ea typeface="Arial"/>
                    <a:cs typeface="Arial"/>
                  </a:rPr>
                  <a:t>milligrams/m</a:t>
                </a:r>
                <a:r>
                  <a:rPr lang="en-US" cap="none" sz="1075" b="1" i="0" u="none" baseline="30000">
                    <a:latin typeface="Arial"/>
                    <a:ea typeface="Arial"/>
                    <a:cs typeface="Arial"/>
                  </a:rPr>
                  <a:t>3</a:t>
                </a:r>
              </a:p>
            </c:rich>
          </c:tx>
          <c:layout>
            <c:manualLayout>
              <c:xMode val="factor"/>
              <c:yMode val="factor"/>
              <c:x val="-0.001"/>
              <c:y val="0.01"/>
            </c:manualLayout>
          </c:layout>
          <c:overlay val="0"/>
          <c:spPr>
            <a:noFill/>
            <a:ln>
              <a:noFill/>
            </a:ln>
          </c:spPr>
        </c:title>
        <c:delete val="0"/>
        <c:numFmt formatCode="General" sourceLinked="1"/>
        <c:majorTickMark val="out"/>
        <c:minorTickMark val="none"/>
        <c:tickLblPos val="nextTo"/>
        <c:crossAx val="49855426"/>
        <c:crossesAt val="1"/>
        <c:crossBetween val="between"/>
        <c:dispUnits/>
        <c:majorUnit val="5"/>
        <c:minorUnit val="1"/>
      </c:valAx>
      <c:spPr>
        <a:noFill/>
        <a:ln>
          <a:noFill/>
        </a:ln>
      </c:spPr>
    </c:plotArea>
    <c:legend>
      <c:legendPos val="r"/>
      <c:layout>
        <c:manualLayout>
          <c:xMode val="edge"/>
          <c:yMode val="edge"/>
          <c:x val="0.75825"/>
          <c:y val="0.2615"/>
          <c:w val="0.15225"/>
          <c:h val="0.1792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Annual mean concentrations of NO</a:t>
            </a:r>
            <a:r>
              <a:rPr lang="en-US" cap="none" sz="250" b="1" i="0" u="none" baseline="-25000">
                <a:latin typeface="Arial"/>
                <a:ea typeface="Arial"/>
                <a:cs typeface="Arial"/>
              </a:rPr>
              <a:t>2</a:t>
            </a:r>
          </a:p>
        </c:rich>
      </c:tx>
      <c:layout/>
      <c:spPr>
        <a:noFill/>
        <a:ln>
          <a:noFill/>
        </a:ln>
      </c:spPr>
    </c:title>
    <c:plotArea>
      <c:layout/>
      <c:barChart>
        <c:barDir val="col"/>
        <c:grouping val="clustered"/>
        <c:varyColors val="0"/>
        <c:ser>
          <c:idx val="0"/>
          <c:order val="0"/>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Edinburgh</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Strath Vaichl</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43879996"/>
        <c:axId val="59375645"/>
      </c:barChart>
      <c:catAx>
        <c:axId val="43879996"/>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9375645"/>
        <c:crosses val="autoZero"/>
        <c:auto val="1"/>
        <c:lblOffset val="100"/>
        <c:noMultiLvlLbl val="0"/>
      </c:catAx>
      <c:valAx>
        <c:axId val="59375645"/>
        <c:scaling>
          <c:orientation val="minMax"/>
          <c:max val="60"/>
          <c:min val="0"/>
        </c:scaling>
        <c:axPos val="l"/>
        <c:title>
          <c:tx>
            <c:rich>
              <a:bodyPr vert="horz" rot="-5400000" anchor="ctr"/>
              <a:lstStyle/>
              <a:p>
                <a:pPr algn="ctr">
                  <a:defRPr/>
                </a:pPr>
                <a:r>
                  <a:rPr lang="en-US" cap="none" sz="250" b="1" i="0" u="none" baseline="0">
                    <a:latin typeface="Arial"/>
                    <a:ea typeface="Arial"/>
                    <a:cs typeface="Arial"/>
                  </a:rPr>
                  <a:t>NO</a:t>
                </a:r>
                <a:r>
                  <a:rPr lang="en-US" cap="none" sz="250" b="1" i="0" u="none" baseline="-25000">
                    <a:latin typeface="Arial"/>
                    <a:ea typeface="Arial"/>
                    <a:cs typeface="Arial"/>
                  </a:rPr>
                  <a:t>2</a:t>
                </a:r>
                <a:r>
                  <a:rPr lang="en-US" cap="none" sz="250" b="1" i="0" u="none" baseline="0">
                    <a:latin typeface="Arial"/>
                    <a:ea typeface="Arial"/>
                    <a:cs typeface="Arial"/>
                  </a:rPr>
                  <a:t> concentration (ug/m</a:t>
                </a:r>
                <a:r>
                  <a:rPr lang="en-US" cap="none" sz="250" b="1" i="0" u="none" baseline="30000">
                    <a:latin typeface="Arial"/>
                    <a:ea typeface="Arial"/>
                    <a:cs typeface="Arial"/>
                  </a:rPr>
                  <a:t>3</a:t>
                </a:r>
                <a:r>
                  <a:rPr lang="en-US" cap="none" sz="25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3879996"/>
        <c:crossesAt val="1"/>
        <c:crossBetween val="between"/>
        <c:dispUnits/>
        <c:majorUnit val="10"/>
        <c:minorUnit val="1"/>
      </c:valAx>
      <c:spPr>
        <a:noFill/>
        <a:ln>
          <a:noFill/>
        </a:ln>
      </c:spPr>
    </c:plotArea>
    <c:legend>
      <c:legendPos val="r"/>
      <c:layout/>
      <c:overlay val="0"/>
      <c:spPr>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35"/>
          <c:y val="0.11175"/>
          <c:w val="0.8015"/>
          <c:h val="0.8745"/>
        </c:manualLayout>
      </c:layout>
      <c:barChart>
        <c:barDir val="col"/>
        <c:grouping val="stacked"/>
        <c:varyColors val="0"/>
        <c:ser>
          <c:idx val="0"/>
          <c:order val="0"/>
          <c:tx>
            <c:v>Diesel</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Petrol</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overlap val="100"/>
        <c:axId val="64618758"/>
        <c:axId val="44697911"/>
      </c:barChart>
      <c:catAx>
        <c:axId val="64618758"/>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697911"/>
        <c:crosses val="autoZero"/>
        <c:auto val="1"/>
        <c:lblOffset val="100"/>
        <c:noMultiLvlLbl val="0"/>
      </c:catAx>
      <c:valAx>
        <c:axId val="44697911"/>
        <c:scaling>
          <c:orientation val="minMax"/>
        </c:scaling>
        <c:axPos val="l"/>
        <c:title>
          <c:tx>
            <c:rich>
              <a:bodyPr vert="horz" rot="0" anchor="ctr"/>
              <a:lstStyle/>
              <a:p>
                <a:pPr algn="ctr">
                  <a:defRPr/>
                </a:pPr>
                <a:r>
                  <a:rPr lang="en-US" cap="none" sz="1025" b="1" i="0" u="none" baseline="0">
                    <a:latin typeface="Arial"/>
                    <a:ea typeface="Arial"/>
                    <a:cs typeface="Arial"/>
                  </a:rPr>
                  <a:t>Tonnage</a:t>
                </a:r>
              </a:p>
            </c:rich>
          </c:tx>
          <c:layout>
            <c:manualLayout>
              <c:xMode val="factor"/>
              <c:yMode val="factor"/>
              <c:x val="0.035"/>
              <c:y val="0.136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25" b="0" i="0" u="none" baseline="0">
                <a:latin typeface="Arial"/>
                <a:ea typeface="Arial"/>
                <a:cs typeface="Arial"/>
              </a:defRPr>
            </a:pPr>
          </a:p>
        </c:txPr>
        <c:crossAx val="64618758"/>
        <c:crossesAt val="1"/>
        <c:crossBetween val="between"/>
        <c:dispUnits/>
      </c:valAx>
      <c:spPr>
        <a:solidFill>
          <a:srgbClr val="FFFFFF"/>
        </a:solidFill>
        <a:ln w="12700">
          <a:solidFill>
            <a:srgbClr val="FFFFFF"/>
          </a:solidFill>
        </a:ln>
      </c:spPr>
    </c:plotArea>
    <c:legend>
      <c:legendPos val="r"/>
      <c:layout>
        <c:manualLayout>
          <c:xMode val="edge"/>
          <c:yMode val="edge"/>
          <c:x val="0.81875"/>
          <c:y val="0.056"/>
          <c:w val="0.163"/>
          <c:h val="0.13225"/>
        </c:manualLayout>
      </c:layout>
      <c:overlay val="0"/>
      <c:spPr>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25225"/>
          <c:w val="0.88975"/>
          <c:h val="0.74475"/>
        </c:manualLayout>
      </c:layout>
      <c:barChart>
        <c:barDir val="col"/>
        <c:grouping val="percentStacked"/>
        <c:varyColors val="0"/>
        <c:ser>
          <c:idx val="0"/>
          <c:order val="0"/>
          <c:tx>
            <c:v>Unleaded</c:v>
          </c:tx>
          <c:spPr>
            <a:solidFill>
              <a:srgbClr val="E3E3E3"/>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E3E3E3"/>
              </a:solidFill>
            </c:spPr>
          </c:dPt>
          <c:cat>
            <c:numRef>
              <c:f>#REF!</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#REF!</c:f>
              <c:numCache>
                <c:ptCount val="10"/>
                <c:pt idx="0">
                  <c:v>1276.3723706372227</c:v>
                </c:pt>
                <c:pt idx="1">
                  <c:v>1194.8979119134146</c:v>
                </c:pt>
                <c:pt idx="2">
                  <c:v>1131.5260686828121</c:v>
                </c:pt>
                <c:pt idx="3">
                  <c:v>1064.2415387896424</c:v>
                </c:pt>
                <c:pt idx="4">
                  <c:v>1035.4318613613364</c:v>
                </c:pt>
                <c:pt idx="5">
                  <c:v>1020.7679230190123</c:v>
                </c:pt>
                <c:pt idx="6">
                  <c:v>987.7506508693484</c:v>
                </c:pt>
                <c:pt idx="7">
                  <c:v>877.063558866531</c:v>
                </c:pt>
                <c:pt idx="8">
                  <c:v>643.9094744487539</c:v>
                </c:pt>
                <c:pt idx="9">
                  <c:v>588.949640249</c:v>
                </c:pt>
              </c:numCache>
            </c:numRef>
          </c:val>
        </c:ser>
        <c:ser>
          <c:idx val="1"/>
          <c:order val="1"/>
          <c:tx>
            <c:v>Leaded</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#REF!</c:f>
              <c:numCache>
                <c:ptCount val="10"/>
                <c:pt idx="0">
                  <c:v>119.925</c:v>
                </c:pt>
                <c:pt idx="1">
                  <c:v>56.098993280923786</c:v>
                </c:pt>
                <c:pt idx="2">
                  <c:v>41.47124251727435</c:v>
                </c:pt>
                <c:pt idx="3">
                  <c:v>32.75415432198193</c:v>
                </c:pt>
                <c:pt idx="4">
                  <c:v>31.057691825276482</c:v>
                </c:pt>
                <c:pt idx="5">
                  <c:v>0.9588627369581191</c:v>
                </c:pt>
                <c:pt idx="6">
                  <c:v>1.2309123142131382</c:v>
                </c:pt>
                <c:pt idx="7">
                  <c:v>1.0929765867592547</c:v>
                </c:pt>
                <c:pt idx="8">
                  <c:v>0.5817765160723739</c:v>
                </c:pt>
                <c:pt idx="9">
                  <c:v>0</c:v>
                </c:pt>
              </c:numCache>
            </c:numRef>
          </c:val>
        </c:ser>
        <c:overlap val="100"/>
        <c:axId val="66736880"/>
        <c:axId val="63761009"/>
      </c:barChart>
      <c:catAx>
        <c:axId val="66736880"/>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761009"/>
        <c:crosses val="autoZero"/>
        <c:auto val="1"/>
        <c:lblOffset val="100"/>
        <c:noMultiLvlLbl val="0"/>
      </c:catAx>
      <c:valAx>
        <c:axId val="63761009"/>
        <c:scaling>
          <c:orientation val="minMax"/>
        </c:scaling>
        <c:axPos val="l"/>
        <c:delete val="0"/>
        <c:numFmt formatCode="General" sourceLinked="1"/>
        <c:majorTickMark val="out"/>
        <c:minorTickMark val="none"/>
        <c:tickLblPos val="nextTo"/>
        <c:crossAx val="66736880"/>
        <c:crossesAt val="1"/>
        <c:crossBetween val="between"/>
        <c:dispUnits/>
        <c:majorUnit val="0.2"/>
      </c:valAx>
      <c:spPr>
        <a:solidFill>
          <a:srgbClr val="FFFFFF"/>
        </a:solidFill>
        <a:ln w="12700">
          <a:solidFill>
            <a:srgbClr val="FFFFFF"/>
          </a:solidFill>
        </a:ln>
      </c:spPr>
    </c:plotArea>
    <c:legend>
      <c:legendPos val="t"/>
      <c:layout>
        <c:manualLayout>
          <c:xMode val="edge"/>
          <c:yMode val="edge"/>
          <c:x val="0.6075"/>
          <c:y val="0.102"/>
          <c:w val="0.35"/>
          <c:h val="0.0932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7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Annual mean lead concentrations</a:t>
            </a:r>
          </a:p>
        </c:rich>
      </c:tx>
      <c:layout>
        <c:manualLayout>
          <c:xMode val="factor"/>
          <c:yMode val="factor"/>
          <c:x val="-0.06525"/>
          <c:y val="-0.0195"/>
        </c:manualLayout>
      </c:layout>
      <c:spPr>
        <a:noFill/>
        <a:ln>
          <a:noFill/>
        </a:ln>
      </c:spPr>
    </c:title>
    <c:plotArea>
      <c:layout>
        <c:manualLayout>
          <c:xMode val="edge"/>
          <c:yMode val="edge"/>
          <c:x val="0.07625"/>
          <c:y val="0.0525"/>
          <c:w val="0.54275"/>
          <c:h val="0.9475"/>
        </c:manualLayout>
      </c:layout>
      <c:barChart>
        <c:barDir val="col"/>
        <c:grouping val="clustered"/>
        <c:varyColors val="0"/>
        <c:ser>
          <c:idx val="0"/>
          <c:order val="0"/>
          <c:tx>
            <c:v>Eskdalemuir</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'T5.12'!$H$4:$N$4</c:f>
              <c:numCache>
                <c:ptCount val="7"/>
                <c:pt idx="0">
                  <c:v>2001</c:v>
                </c:pt>
                <c:pt idx="1">
                  <c:v>2002</c:v>
                </c:pt>
                <c:pt idx="2">
                  <c:v>2003</c:v>
                </c:pt>
                <c:pt idx="3">
                  <c:v>2004</c:v>
                </c:pt>
                <c:pt idx="4">
                  <c:v>2005</c:v>
                </c:pt>
                <c:pt idx="5">
                  <c:v>2006</c:v>
                </c:pt>
                <c:pt idx="6">
                  <c:v>2007</c:v>
                </c:pt>
              </c:numCache>
            </c:numRef>
          </c:cat>
          <c:val>
            <c:numRef>
              <c:f>'T5.12'!$H$15:$N$15</c:f>
              <c:numCache>
                <c:ptCount val="7"/>
                <c:pt idx="0">
                  <c:v>2</c:v>
                </c:pt>
                <c:pt idx="1">
                  <c:v>3</c:v>
                </c:pt>
                <c:pt idx="2">
                  <c:v>3</c:v>
                </c:pt>
                <c:pt idx="3">
                  <c:v>2</c:v>
                </c:pt>
                <c:pt idx="4">
                  <c:v>3</c:v>
                </c:pt>
                <c:pt idx="5">
                  <c:v>0</c:v>
                </c:pt>
                <c:pt idx="6">
                  <c:v>0</c:v>
                </c:pt>
              </c:numCache>
            </c:numRef>
          </c:val>
        </c:ser>
        <c:ser>
          <c:idx val="1"/>
          <c:order val="1"/>
          <c:tx>
            <c:v>Glasgow</c:v>
          </c:tx>
          <c:spPr>
            <a:solidFill>
              <a:srgbClr val="424242"/>
            </a:solidFill>
          </c:spPr>
          <c:invertIfNegative val="0"/>
          <c:extLst>
            <c:ext xmlns:c14="http://schemas.microsoft.com/office/drawing/2007/8/2/chart" uri="{6F2FDCE9-48DA-4B69-8628-5D25D57E5C99}">
              <c14:invertSolidFillFmt>
                <c14:spPr>
                  <a:solidFill>
                    <a:srgbClr val="808080"/>
                  </a:solidFill>
                </c14:spPr>
              </c14:invertSolidFillFmt>
            </c:ext>
          </c:extLst>
          <c:cat>
            <c:numRef>
              <c:f>'T5.12'!$H$4:$N$4</c:f>
              <c:numCache>
                <c:ptCount val="7"/>
                <c:pt idx="0">
                  <c:v>2001</c:v>
                </c:pt>
                <c:pt idx="1">
                  <c:v>2002</c:v>
                </c:pt>
                <c:pt idx="2">
                  <c:v>2003</c:v>
                </c:pt>
                <c:pt idx="3">
                  <c:v>2004</c:v>
                </c:pt>
                <c:pt idx="4">
                  <c:v>2005</c:v>
                </c:pt>
                <c:pt idx="5">
                  <c:v>2006</c:v>
                </c:pt>
                <c:pt idx="6">
                  <c:v>2007</c:v>
                </c:pt>
              </c:numCache>
            </c:numRef>
          </c:cat>
          <c:val>
            <c:numRef>
              <c:f>'T5.12'!$H$16:$N$16</c:f>
              <c:numCache>
                <c:ptCount val="7"/>
                <c:pt idx="0">
                  <c:v>25</c:v>
                </c:pt>
                <c:pt idx="1">
                  <c:v>15</c:v>
                </c:pt>
                <c:pt idx="2">
                  <c:v>14</c:v>
                </c:pt>
                <c:pt idx="3">
                  <c:v>14</c:v>
                </c:pt>
                <c:pt idx="4">
                  <c:v>13</c:v>
                </c:pt>
                <c:pt idx="5">
                  <c:v>0</c:v>
                </c:pt>
                <c:pt idx="6">
                  <c:v>0</c:v>
                </c:pt>
              </c:numCache>
            </c:numRef>
          </c:val>
        </c:ser>
        <c:ser>
          <c:idx val="2"/>
          <c:order val="2"/>
          <c:tx>
            <c:v>Motherwell</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Pt>
            <c:idx val="4"/>
            <c:invertIfNegative val="0"/>
            <c:spPr>
              <a:solidFill>
                <a:srgbClr val="FFFFFF"/>
              </a:solidFill>
            </c:spPr>
          </c:dPt>
          <c:cat>
            <c:numRef>
              <c:f>'T5.12'!$H$4:$N$4</c:f>
              <c:numCache>
                <c:ptCount val="7"/>
                <c:pt idx="0">
                  <c:v>2001</c:v>
                </c:pt>
                <c:pt idx="1">
                  <c:v>2002</c:v>
                </c:pt>
                <c:pt idx="2">
                  <c:v>2003</c:v>
                </c:pt>
                <c:pt idx="3">
                  <c:v>2004</c:v>
                </c:pt>
                <c:pt idx="4">
                  <c:v>2005</c:v>
                </c:pt>
                <c:pt idx="5">
                  <c:v>2006</c:v>
                </c:pt>
                <c:pt idx="6">
                  <c:v>2007</c:v>
                </c:pt>
              </c:numCache>
            </c:numRef>
          </c:cat>
          <c:val>
            <c:numRef>
              <c:f>'T5.12'!$H$17:$N$17</c:f>
              <c:numCache>
                <c:ptCount val="7"/>
                <c:pt idx="0">
                  <c:v>16</c:v>
                </c:pt>
                <c:pt idx="1">
                  <c:v>12</c:v>
                </c:pt>
                <c:pt idx="2">
                  <c:v>10</c:v>
                </c:pt>
                <c:pt idx="3">
                  <c:v>8</c:v>
                </c:pt>
                <c:pt idx="4">
                  <c:v>7</c:v>
                </c:pt>
                <c:pt idx="5">
                  <c:v>0</c:v>
                </c:pt>
                <c:pt idx="6">
                  <c:v>0</c:v>
                </c:pt>
              </c:numCache>
            </c:numRef>
          </c:val>
        </c:ser>
        <c:axId val="11757676"/>
        <c:axId val="38710221"/>
      </c:barChart>
      <c:catAx>
        <c:axId val="11757676"/>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8710221"/>
        <c:crosses val="autoZero"/>
        <c:auto val="1"/>
        <c:lblOffset val="100"/>
        <c:noMultiLvlLbl val="0"/>
      </c:catAx>
      <c:valAx>
        <c:axId val="38710221"/>
        <c:scaling>
          <c:orientation val="minMax"/>
          <c:max val="300"/>
          <c:min val="0"/>
        </c:scaling>
        <c:axPos val="l"/>
        <c:title>
          <c:tx>
            <c:rich>
              <a:bodyPr vert="horz" rot="-5400000" anchor="ctr"/>
              <a:lstStyle/>
              <a:p>
                <a:pPr algn="ctr">
                  <a:defRPr/>
                </a:pPr>
                <a:r>
                  <a:rPr lang="en-US" cap="none" sz="1150" b="1" i="0" u="none" baseline="0">
                    <a:latin typeface="Arial"/>
                    <a:ea typeface="Arial"/>
                    <a:cs typeface="Arial"/>
                  </a:rPr>
                  <a:t>nanograms/m</a:t>
                </a:r>
                <a:r>
                  <a:rPr lang="en-US" cap="none" sz="1150" b="1" i="0" u="none" baseline="30000">
                    <a:latin typeface="Arial"/>
                    <a:ea typeface="Arial"/>
                    <a:cs typeface="Arial"/>
                  </a:rPr>
                  <a:t>3</a:t>
                </a:r>
              </a:p>
            </c:rich>
          </c:tx>
          <c:layout/>
          <c:overlay val="0"/>
          <c:spPr>
            <a:noFill/>
            <a:ln>
              <a:noFill/>
            </a:ln>
          </c:spPr>
        </c:title>
        <c:delete val="0"/>
        <c:numFmt formatCode="General" sourceLinked="1"/>
        <c:majorTickMark val="out"/>
        <c:minorTickMark val="none"/>
        <c:tickLblPos val="nextTo"/>
        <c:crossAx val="11757676"/>
        <c:crossesAt val="1"/>
        <c:crossBetween val="between"/>
        <c:dispUnits/>
        <c:majorUnit val="50"/>
        <c:minorUnit val="1"/>
      </c:valAx>
      <c:spPr>
        <a:noFill/>
        <a:ln>
          <a:noFill/>
        </a:ln>
      </c:spPr>
    </c:plotArea>
    <c:legend>
      <c:legendPos val="r"/>
      <c:layout>
        <c:manualLayout>
          <c:xMode val="edge"/>
          <c:yMode val="edge"/>
          <c:x val="0.772"/>
          <c:y val="0.2745"/>
        </c:manualLayout>
      </c:layout>
      <c:overlay val="0"/>
      <c:spPr>
        <a:solidFill>
          <a:srgbClr val="FFFFFF"/>
        </a:solidFill>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v>Retail Derv</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ser>
          <c:idx val="1"/>
          <c:order val="1"/>
          <c:tx>
            <c:v>Comm Derv</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ser>
          <c:idx val="2"/>
          <c:order val="2"/>
          <c:tx>
            <c:v>Retail Petrol</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ser>
          <c:idx val="3"/>
          <c:order val="3"/>
          <c:tx>
            <c:v>Comm Petrol</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overlap val="100"/>
        <c:axId val="12847670"/>
        <c:axId val="48520167"/>
      </c:barChart>
      <c:catAx>
        <c:axId val="12847670"/>
        <c:scaling>
          <c:orientation val="minMax"/>
        </c:scaling>
        <c:axPos val="b"/>
        <c:delete val="0"/>
        <c:numFmt formatCode="General" sourceLinked="1"/>
        <c:majorTickMark val="out"/>
        <c:minorTickMark val="none"/>
        <c:tickLblPos val="nextTo"/>
        <c:crossAx val="48520167"/>
        <c:crosses val="autoZero"/>
        <c:auto val="1"/>
        <c:lblOffset val="100"/>
        <c:noMultiLvlLbl val="0"/>
      </c:catAx>
      <c:valAx>
        <c:axId val="48520167"/>
        <c:scaling>
          <c:orientation val="minMax"/>
        </c:scaling>
        <c:axPos val="l"/>
        <c:title>
          <c:tx>
            <c:rich>
              <a:bodyPr vert="horz" rot="-5400000" anchor="ctr"/>
              <a:lstStyle/>
              <a:p>
                <a:pPr algn="ctr">
                  <a:defRPr/>
                </a:pPr>
                <a:r>
                  <a:rPr lang="en-US" cap="none" sz="175" b="1" i="0" u="none" baseline="0"/>
                  <a:t>Tonnage</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12847670"/>
        <c:crossesAt val="1"/>
        <c:crossBetween val="between"/>
        <c:dispUnits/>
      </c:valAx>
      <c:spPr>
        <a:solidFill>
          <a:srgbClr val="FFFFFF"/>
        </a:solidFill>
        <a:ln w="12700">
          <a:solidFill>
            <a:srgbClr val="FFFFFF"/>
          </a:solid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0"/>
          <c:order val="0"/>
          <c:tx>
            <c:v>Unleaded</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ser>
          <c:idx val="1"/>
          <c:order val="1"/>
          <c:tx>
            <c:v>Leaded</c:v>
          </c:tx>
          <c:invertIfNegative val="0"/>
          <c:extLst>
            <c:ext xmlns:c14="http://schemas.microsoft.com/office/drawing/2007/8/2/chart" uri="{6F2FDCE9-48DA-4B69-8628-5D25D57E5C99}">
              <c14:invertSolidFillFmt>
                <c14:spPr>
                  <a:solidFill>
                    <a:srgbClr val="000000"/>
                  </a:solidFill>
                </c14:spPr>
              </c14:invertSolidFillFmt>
            </c:ext>
          </c:extLst>
          <c:cat>
            <c:strRef>
              <c:f>'Fig5.2&amp;3old'!#REF!</c:f>
              <c:strCache>
                <c:ptCount val="1"/>
                <c:pt idx="0">
                  <c:v>1</c:v>
                </c:pt>
              </c:strCache>
            </c:strRef>
          </c:cat>
          <c:val>
            <c:numRef>
              <c:f>'Fig5.2&amp;3old'!#REF!</c:f>
              <c:numCache>
                <c:ptCount val="1"/>
                <c:pt idx="0">
                  <c:v>1</c:v>
                </c:pt>
              </c:numCache>
            </c:numRef>
          </c:val>
        </c:ser>
        <c:overlap val="100"/>
        <c:axId val="34028320"/>
        <c:axId val="37819425"/>
      </c:barChart>
      <c:catAx>
        <c:axId val="34028320"/>
        <c:scaling>
          <c:orientation val="minMax"/>
        </c:scaling>
        <c:axPos val="b"/>
        <c:delete val="0"/>
        <c:numFmt formatCode="General" sourceLinked="1"/>
        <c:majorTickMark val="out"/>
        <c:minorTickMark val="none"/>
        <c:tickLblPos val="nextTo"/>
        <c:txPr>
          <a:bodyPr/>
          <a:lstStyle/>
          <a:p>
            <a:pPr>
              <a:defRPr lang="en-US" cap="none" sz="275" b="0" i="0" u="none" baseline="0"/>
            </a:pPr>
          </a:p>
        </c:txPr>
        <c:crossAx val="37819425"/>
        <c:crosses val="autoZero"/>
        <c:auto val="1"/>
        <c:lblOffset val="100"/>
        <c:noMultiLvlLbl val="0"/>
      </c:catAx>
      <c:valAx>
        <c:axId val="37819425"/>
        <c:scaling>
          <c:orientation val="minMax"/>
        </c:scaling>
        <c:axPos val="l"/>
        <c:delete val="0"/>
        <c:numFmt formatCode="General" sourceLinked="1"/>
        <c:majorTickMark val="out"/>
        <c:minorTickMark val="none"/>
        <c:tickLblPos val="nextTo"/>
        <c:txPr>
          <a:bodyPr/>
          <a:lstStyle/>
          <a:p>
            <a:pPr>
              <a:defRPr lang="en-US" cap="none" sz="350" b="0" i="0" u="none" baseline="0"/>
            </a:pPr>
          </a:p>
        </c:txPr>
        <c:crossAx val="34028320"/>
        <c:crossesAt val="1"/>
        <c:crossBetween val="between"/>
        <c:dispUnits/>
        <c:majorUnit val="0.2"/>
      </c:valAx>
      <c:spPr>
        <a:solidFill>
          <a:srgbClr val="FFFFFF"/>
        </a:solidFill>
        <a:ln w="12700">
          <a:solidFill>
            <a:srgbClr val="FFFFFF"/>
          </a:solidFill>
        </a:ln>
      </c:spPr>
    </c:plotArea>
    <c:legend>
      <c:legendPos val="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Annual mean concentrations of
 nitrogen dioxide</a:t>
            </a:r>
          </a:p>
        </c:rich>
      </c:tx>
      <c:layout>
        <c:manualLayout>
          <c:xMode val="factor"/>
          <c:yMode val="factor"/>
          <c:x val="-0.1175"/>
          <c:y val="0.00325"/>
        </c:manualLayout>
      </c:layout>
      <c:spPr>
        <a:noFill/>
        <a:ln>
          <a:noFill/>
        </a:ln>
      </c:spPr>
    </c:title>
    <c:plotArea>
      <c:layout>
        <c:manualLayout>
          <c:xMode val="edge"/>
          <c:yMode val="edge"/>
          <c:x val="0.073"/>
          <c:y val="0.086"/>
          <c:w val="0.5565"/>
          <c:h val="0.911"/>
        </c:manualLayout>
      </c:layout>
      <c:barChart>
        <c:barDir val="col"/>
        <c:grouping val="clustered"/>
        <c:varyColors val="0"/>
        <c:ser>
          <c:idx val="0"/>
          <c:order val="0"/>
          <c:tx>
            <c:v>Glasgow</c:v>
          </c:tx>
          <c:spPr>
            <a:solidFill>
              <a:srgbClr val="424242"/>
            </a:solidFill>
          </c:spPr>
          <c:invertIfNegative val="0"/>
          <c:extLst>
            <c:ext xmlns:c14="http://schemas.microsoft.com/office/drawing/2007/8/2/chart" uri="{6F2FDCE9-48DA-4B69-8628-5D25D57E5C99}">
              <c14:invertSolidFillFmt>
                <c14:spPr>
                  <a:solidFill>
                    <a:srgbClr val="969696"/>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'T5.12'!$H$22:$R$22</c:f>
              <c:numCache>
                <c:ptCount val="11"/>
                <c:pt idx="0">
                  <c:v>46</c:v>
                </c:pt>
                <c:pt idx="1">
                  <c:v>47</c:v>
                </c:pt>
                <c:pt idx="2">
                  <c:v>50</c:v>
                </c:pt>
                <c:pt idx="3">
                  <c:v>49</c:v>
                </c:pt>
                <c:pt idx="4">
                  <c:v>46</c:v>
                </c:pt>
                <c:pt idx="5">
                  <c:v>47</c:v>
                </c:pt>
                <c:pt idx="6">
                  <c:v>47</c:v>
                </c:pt>
                <c:pt idx="7">
                  <c:v>48</c:v>
                </c:pt>
                <c:pt idx="8">
                  <c:v>46</c:v>
                </c:pt>
                <c:pt idx="9">
                  <c:v>49</c:v>
                </c:pt>
                <c:pt idx="10">
                  <c:v>50</c:v>
                </c:pt>
              </c:numCache>
            </c:numRef>
          </c:val>
        </c:ser>
        <c:ser>
          <c:idx val="1"/>
          <c:order val="1"/>
          <c:tx>
            <c:v>Edinburgh</c:v>
          </c:tx>
          <c:spPr>
            <a:solidFill>
              <a:srgbClr val="FFFFFF"/>
            </a:solidFill>
          </c:spPr>
          <c:invertIfNegative val="0"/>
          <c:extLst>
            <c:ext xmlns:c14="http://schemas.microsoft.com/office/drawing/2007/8/2/chart" uri="{6F2FDCE9-48DA-4B69-8628-5D25D57E5C99}">
              <c14:invertSolidFillFmt>
                <c14:spPr>
                  <a:solidFill>
                    <a:srgbClr val="8080FF"/>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'T5.12'!$H$20:$R$20</c:f>
              <c:numCache>
                <c:ptCount val="11"/>
                <c:pt idx="0">
                  <c:v>43</c:v>
                </c:pt>
                <c:pt idx="1">
                  <c:v>48</c:v>
                </c:pt>
                <c:pt idx="2">
                  <c:v>0</c:v>
                </c:pt>
                <c:pt idx="3">
                  <c:v>0</c:v>
                </c:pt>
                <c:pt idx="4">
                  <c:v>0</c:v>
                </c:pt>
                <c:pt idx="5">
                  <c:v>0</c:v>
                </c:pt>
                <c:pt idx="6">
                  <c:v>0</c:v>
                </c:pt>
                <c:pt idx="7">
                  <c:v>0</c:v>
                </c:pt>
                <c:pt idx="8">
                  <c:v>0</c:v>
                </c:pt>
                <c:pt idx="9">
                  <c:v>0</c:v>
                </c:pt>
                <c:pt idx="10">
                  <c:v>0</c:v>
                </c:pt>
              </c:numCache>
            </c:numRef>
          </c:val>
        </c:ser>
        <c:ser>
          <c:idx val="2"/>
          <c:order val="2"/>
          <c:tx>
            <c:v>Strath Vaich</c:v>
          </c:tx>
          <c:spPr>
            <a:solidFill>
              <a:srgbClr val="C0C0C0"/>
            </a:solidFill>
          </c:spPr>
          <c:invertIfNegative val="0"/>
          <c:extLst>
            <c:ext xmlns:c14="http://schemas.microsoft.com/office/drawing/2007/8/2/chart" uri="{6F2FDCE9-48DA-4B69-8628-5D25D57E5C99}">
              <c14:invertSolidFillFmt>
                <c14:spPr>
                  <a:solidFill>
                    <a:srgbClr val="424242"/>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'T5.12'!$H$23:$R$23</c:f>
              <c:numCache>
                <c:ptCount val="11"/>
                <c:pt idx="0">
                  <c:v>0</c:v>
                </c:pt>
                <c:pt idx="1">
                  <c:v>0</c:v>
                </c:pt>
                <c:pt idx="2">
                  <c:v>0</c:v>
                </c:pt>
                <c:pt idx="3">
                  <c:v>0</c:v>
                </c:pt>
                <c:pt idx="4">
                  <c:v>0</c:v>
                </c:pt>
                <c:pt idx="5">
                  <c:v>0</c:v>
                </c:pt>
                <c:pt idx="6">
                  <c:v>0</c:v>
                </c:pt>
                <c:pt idx="7">
                  <c:v>0</c:v>
                </c:pt>
                <c:pt idx="8">
                  <c:v>0</c:v>
                </c:pt>
                <c:pt idx="9">
                  <c:v>0</c:v>
                </c:pt>
                <c:pt idx="10">
                  <c:v>0</c:v>
                </c:pt>
              </c:numCache>
            </c:numRef>
          </c:val>
        </c:ser>
        <c:axId val="4830506"/>
        <c:axId val="43474555"/>
      </c:barChart>
      <c:catAx>
        <c:axId val="4830506"/>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43474555"/>
        <c:crosses val="autoZero"/>
        <c:auto val="1"/>
        <c:lblOffset val="100"/>
        <c:noMultiLvlLbl val="0"/>
      </c:catAx>
      <c:valAx>
        <c:axId val="43474555"/>
        <c:scaling>
          <c:orientation val="minMax"/>
          <c:max val="60"/>
          <c:min val="0"/>
        </c:scaling>
        <c:axPos val="l"/>
        <c:title>
          <c:tx>
            <c:rich>
              <a:bodyPr vert="horz" rot="-5400000" anchor="ctr"/>
              <a:lstStyle/>
              <a:p>
                <a:pPr algn="ctr">
                  <a:defRPr/>
                </a:pPr>
                <a:r>
                  <a:rPr lang="en-US" cap="none" sz="1150" b="1" i="0" u="none" baseline="0">
                    <a:latin typeface="Arial"/>
                    <a:ea typeface="Arial"/>
                    <a:cs typeface="Arial"/>
                  </a:rPr>
                  <a:t>micrograms/m</a:t>
                </a:r>
                <a:r>
                  <a:rPr lang="en-US" cap="none" sz="1150" b="1" i="0" u="none" baseline="30000">
                    <a:latin typeface="Arial"/>
                    <a:ea typeface="Arial"/>
                    <a:cs typeface="Arial"/>
                  </a:rPr>
                  <a:t>3</a:t>
                </a:r>
              </a:p>
            </c:rich>
          </c:tx>
          <c:layout>
            <c:manualLayout>
              <c:xMode val="factor"/>
              <c:yMode val="factor"/>
              <c:x val="-0.00225"/>
              <c:y val="-0.00125"/>
            </c:manualLayout>
          </c:layout>
          <c:overlay val="0"/>
          <c:spPr>
            <a:noFill/>
            <a:ln>
              <a:noFill/>
            </a:ln>
          </c:spPr>
        </c:title>
        <c:delete val="0"/>
        <c:numFmt formatCode="General" sourceLinked="1"/>
        <c:majorTickMark val="out"/>
        <c:minorTickMark val="none"/>
        <c:tickLblPos val="nextTo"/>
        <c:crossAx val="4830506"/>
        <c:crossesAt val="1"/>
        <c:crossBetween val="between"/>
        <c:dispUnits/>
        <c:majorUnit val="10"/>
        <c:minorUnit val="1"/>
      </c:valAx>
      <c:spPr>
        <a:noFill/>
        <a:ln>
          <a:noFill/>
        </a:ln>
      </c:spPr>
    </c:plotArea>
    <c:legend>
      <c:legendPos val="r"/>
      <c:layout>
        <c:manualLayout>
          <c:xMode val="edge"/>
          <c:yMode val="edge"/>
          <c:x val="0.77175"/>
          <c:y val="0.241"/>
          <c:w val="0.18725"/>
          <c:h val="0.2117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000" b="1" i="0" u="none" baseline="0">
                <a:latin typeface="Arial"/>
                <a:ea typeface="Arial"/>
                <a:cs typeface="Arial"/>
              </a:rPr>
              <a:t>Number of days ground level ozone exceeded 100ug/m</a:t>
            </a:r>
            <a:r>
              <a:rPr lang="en-US" cap="none" sz="1000" b="1" i="0" u="none" baseline="30000">
                <a:latin typeface="Arial"/>
                <a:ea typeface="Arial"/>
                <a:cs typeface="Arial"/>
              </a:rPr>
              <a:t>3</a:t>
            </a:r>
            <a:r>
              <a:rPr lang="en-US" cap="none" sz="1000" b="1" i="0" u="none" baseline="0">
                <a:latin typeface="Arial"/>
                <a:ea typeface="Arial"/>
                <a:cs typeface="Arial"/>
              </a:rPr>
              <a:t> 
</a:t>
            </a:r>
            <a:r>
              <a:rPr lang="en-US" cap="none" sz="1000" b="1" i="0" u="none" baseline="0">
                <a:latin typeface="Arial"/>
                <a:ea typeface="Arial"/>
                <a:cs typeface="Arial"/>
              </a:rPr>
              <a:t>(maximum 8 hour mean)</a:t>
            </a:r>
          </a:p>
        </c:rich>
      </c:tx>
      <c:layout>
        <c:manualLayout>
          <c:xMode val="factor"/>
          <c:yMode val="factor"/>
          <c:x val="-0.1515"/>
          <c:y val="-0.01975"/>
        </c:manualLayout>
      </c:layout>
      <c:spPr>
        <a:noFill/>
        <a:ln>
          <a:noFill/>
        </a:ln>
      </c:spPr>
    </c:title>
    <c:plotArea>
      <c:layout>
        <c:manualLayout>
          <c:xMode val="edge"/>
          <c:yMode val="edge"/>
          <c:x val="0.059"/>
          <c:y val="0.01925"/>
          <c:w val="0.5735"/>
          <c:h val="0.98075"/>
        </c:manualLayout>
      </c:layout>
      <c:barChart>
        <c:barDir val="col"/>
        <c:grouping val="clustered"/>
        <c:varyColors val="0"/>
        <c:ser>
          <c:idx val="0"/>
          <c:order val="0"/>
          <c:tx>
            <c:v>Edinburgh centre</c:v>
          </c:tx>
          <c:spPr>
            <a:solidFill>
              <a:srgbClr val="FFFFFF"/>
            </a:solidFill>
          </c:spPr>
          <c:invertIfNegative val="0"/>
          <c:extLst>
            <c:ext xmlns:c14="http://schemas.microsoft.com/office/drawing/2007/8/2/chart" uri="{6F2FDCE9-48DA-4B69-8628-5D25D57E5C99}">
              <c14:invertSolidFillFmt>
                <c14:spPr>
                  <a:solidFill>
                    <a:srgbClr val="C0C0C0"/>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'T5.12'!$H$37:$R$37</c:f>
              <c:numCache>
                <c:ptCount val="11"/>
                <c:pt idx="0">
                  <c:v>1</c:v>
                </c:pt>
                <c:pt idx="1">
                  <c:v>0</c:v>
                </c:pt>
                <c:pt idx="2">
                  <c:v>0</c:v>
                </c:pt>
                <c:pt idx="3">
                  <c:v>0</c:v>
                </c:pt>
                <c:pt idx="4">
                  <c:v>0</c:v>
                </c:pt>
                <c:pt idx="5">
                  <c:v>0</c:v>
                </c:pt>
                <c:pt idx="6">
                  <c:v>0</c:v>
                </c:pt>
                <c:pt idx="7">
                  <c:v>0</c:v>
                </c:pt>
                <c:pt idx="8">
                  <c:v>0</c:v>
                </c:pt>
                <c:pt idx="9">
                  <c:v>0</c:v>
                </c:pt>
                <c:pt idx="10">
                  <c:v>0</c:v>
                </c:pt>
              </c:numCache>
            </c:numRef>
          </c:val>
        </c:ser>
        <c:ser>
          <c:idx val="1"/>
          <c:order val="1"/>
          <c:tx>
            <c:v>Eskdalemuir</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'T5.12'!$H$39:$R$39</c:f>
              <c:numCache>
                <c:ptCount val="11"/>
                <c:pt idx="0">
                  <c:v>7</c:v>
                </c:pt>
                <c:pt idx="1">
                  <c:v>1</c:v>
                </c:pt>
                <c:pt idx="2">
                  <c:v>18</c:v>
                </c:pt>
                <c:pt idx="3">
                  <c:v>5</c:v>
                </c:pt>
                <c:pt idx="4">
                  <c:v>1</c:v>
                </c:pt>
                <c:pt idx="5">
                  <c:v>23</c:v>
                </c:pt>
                <c:pt idx="6">
                  <c:v>11</c:v>
                </c:pt>
                <c:pt idx="7">
                  <c:v>16</c:v>
                </c:pt>
                <c:pt idx="8">
                  <c:v>20</c:v>
                </c:pt>
                <c:pt idx="9">
                  <c:v>2</c:v>
                </c:pt>
              </c:numCache>
            </c:numRef>
          </c:val>
        </c:ser>
        <c:ser>
          <c:idx val="2"/>
          <c:order val="2"/>
          <c:tx>
            <c:v>Strath Vaich</c:v>
          </c:tx>
          <c:spPr>
            <a:solidFill>
              <a:srgbClr val="000000"/>
            </a:solidFill>
          </c:spPr>
          <c:invertIfNegative val="0"/>
          <c:extLst>
            <c:ext xmlns:c14="http://schemas.microsoft.com/office/drawing/2007/8/2/chart" uri="{6F2FDCE9-48DA-4B69-8628-5D25D57E5C99}">
              <c14:invertSolidFillFmt>
                <c14:spPr>
                  <a:solidFill>
                    <a:srgbClr val="424242"/>
                  </a:solidFill>
                </c14:spPr>
              </c14:invertSolidFillFmt>
            </c:ext>
          </c:extLst>
          <c:cat>
            <c:numRef>
              <c:f>'T5.12'!$H$4:$R$4</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cat>
          <c:val>
            <c:numRef>
              <c:f>'T5.12'!$H$40:$R$40</c:f>
              <c:numCache>
                <c:ptCount val="11"/>
                <c:pt idx="0">
                  <c:v>11</c:v>
                </c:pt>
                <c:pt idx="1">
                  <c:v>19</c:v>
                </c:pt>
                <c:pt idx="2">
                  <c:v>48</c:v>
                </c:pt>
                <c:pt idx="3">
                  <c:v>29</c:v>
                </c:pt>
                <c:pt idx="4">
                  <c:v>18</c:v>
                </c:pt>
                <c:pt idx="5">
                  <c:v>47</c:v>
                </c:pt>
                <c:pt idx="6">
                  <c:v>17</c:v>
                </c:pt>
                <c:pt idx="7">
                  <c:v>65</c:v>
                </c:pt>
                <c:pt idx="8">
                  <c:v>4</c:v>
                </c:pt>
                <c:pt idx="9">
                  <c:v>4</c:v>
                </c:pt>
              </c:numCache>
            </c:numRef>
          </c:val>
        </c:ser>
        <c:axId val="55726676"/>
        <c:axId val="31778037"/>
      </c:barChart>
      <c:catAx>
        <c:axId val="55726676"/>
        <c:scaling>
          <c:orientation val="minMax"/>
        </c:scaling>
        <c:axPos val="b"/>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1778037"/>
        <c:crosses val="autoZero"/>
        <c:auto val="1"/>
        <c:lblOffset val="100"/>
        <c:noMultiLvlLbl val="0"/>
      </c:catAx>
      <c:valAx>
        <c:axId val="31778037"/>
        <c:scaling>
          <c:orientation val="minMax"/>
          <c:max val="50"/>
          <c:min val="0"/>
        </c:scaling>
        <c:axPos val="l"/>
        <c:delete val="0"/>
        <c:numFmt formatCode="General" sourceLinked="1"/>
        <c:majorTickMark val="out"/>
        <c:minorTickMark val="none"/>
        <c:tickLblPos val="nextTo"/>
        <c:crossAx val="55726676"/>
        <c:crossesAt val="1"/>
        <c:crossBetween val="between"/>
        <c:dispUnits/>
        <c:majorUnit val="10"/>
        <c:minorUnit val="1"/>
      </c:valAx>
      <c:spPr>
        <a:noFill/>
        <a:ln>
          <a:noFill/>
        </a:ln>
      </c:spPr>
    </c:plotArea>
    <c:legend>
      <c:legendPos val="r"/>
      <c:layout>
        <c:manualLayout>
          <c:xMode val="edge"/>
          <c:yMode val="edge"/>
          <c:x val="0.764"/>
          <c:y val="0.2885"/>
        </c:manualLayout>
      </c:layout>
      <c:overlay val="0"/>
      <c:spPr>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Maximum atmospheric CO concentrations
(8 hour running mean)</a:t>
            </a:r>
          </a:p>
        </c:rich>
      </c:tx>
      <c:layout/>
      <c:spPr>
        <a:noFill/>
        <a:ln>
          <a:noFill/>
        </a:ln>
      </c:spPr>
    </c:title>
    <c:plotArea>
      <c:layout/>
      <c:barChart>
        <c:barDir val="col"/>
        <c:grouping val="clustered"/>
        <c:varyColors val="0"/>
        <c:ser>
          <c:idx val="0"/>
          <c:order val="0"/>
          <c:tx>
            <c:v>Edinburgh</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7566878"/>
        <c:axId val="23884175"/>
      </c:barChart>
      <c:catAx>
        <c:axId val="17566878"/>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3884175"/>
        <c:crosses val="autoZero"/>
        <c:auto val="1"/>
        <c:lblOffset val="100"/>
        <c:noMultiLvlLbl val="0"/>
      </c:catAx>
      <c:valAx>
        <c:axId val="23884175"/>
        <c:scaling>
          <c:orientation val="minMax"/>
          <c:max val="20"/>
          <c:min val="0"/>
        </c:scaling>
        <c:axPos val="l"/>
        <c:title>
          <c:tx>
            <c:rich>
              <a:bodyPr vert="horz" rot="-5400000" anchor="ctr"/>
              <a:lstStyle/>
              <a:p>
                <a:pPr algn="ctr">
                  <a:defRPr/>
                </a:pPr>
                <a:r>
                  <a:rPr lang="en-US" cap="none" sz="200" b="1" i="0" u="none" baseline="0">
                    <a:latin typeface="Arial"/>
                    <a:ea typeface="Arial"/>
                    <a:cs typeface="Arial"/>
                  </a:rPr>
                  <a:t>Concentration of CO(mg/m</a:t>
                </a:r>
                <a:r>
                  <a:rPr lang="en-US" cap="none" sz="200" b="1" i="0" u="none" baseline="30000">
                    <a:latin typeface="Arial"/>
                    <a:ea typeface="Arial"/>
                    <a:cs typeface="Arial"/>
                  </a:rPr>
                  <a:t>3</a:t>
                </a:r>
                <a:r>
                  <a:rPr lang="en-US" cap="none" sz="20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7566878"/>
        <c:crossesAt val="1"/>
        <c:crossBetween val="between"/>
        <c:dispUnits/>
        <c:majorUnit val="5"/>
        <c:minorUnit val="1"/>
      </c:valAx>
      <c:spPr>
        <a:noFill/>
        <a:ln>
          <a:noFill/>
        </a:ln>
      </c:spPr>
    </c:plotArea>
    <c:legend>
      <c:legendPos val="t"/>
      <c:legendEntry>
        <c:idx val="0"/>
        <c:txPr>
          <a:bodyPr vert="horz" rot="0"/>
          <a:lstStyle/>
          <a:p>
            <a:pPr>
              <a:defRPr lang="en-US" cap="none" sz="250" b="0" i="0" u="none" baseline="0">
                <a:latin typeface="Arial"/>
                <a:ea typeface="Arial"/>
                <a:cs typeface="Arial"/>
              </a:defRPr>
            </a:pPr>
          </a:p>
        </c:txPr>
      </c:legendEntry>
      <c:layout/>
      <c:overlay val="0"/>
      <c:spPr>
        <a:ln w="3175">
          <a:noFill/>
        </a:ln>
      </c:sp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Number of days ground level ozone exceeded 100 ug/m</a:t>
            </a:r>
            <a:r>
              <a:rPr lang="en-US" cap="none" sz="200" b="1" i="0" u="none" baseline="30000">
                <a:latin typeface="Arial"/>
                <a:ea typeface="Arial"/>
                <a:cs typeface="Arial"/>
              </a:rPr>
              <a:t>3</a:t>
            </a:r>
            <a:r>
              <a:rPr lang="en-US" cap="none" sz="200" b="1" i="0" u="none" baseline="0">
                <a:latin typeface="Arial"/>
                <a:ea typeface="Arial"/>
                <a:cs typeface="Arial"/>
              </a:rPr>
              <a:t>
(maximum 8 hour mean)</a:t>
            </a:r>
          </a:p>
        </c:rich>
      </c:tx>
      <c:layout/>
      <c:spPr>
        <a:noFill/>
        <a:ln>
          <a:noFill/>
        </a:ln>
      </c:spPr>
    </c:title>
    <c:plotArea>
      <c:layout/>
      <c:barChart>
        <c:barDir val="col"/>
        <c:grouping val="clustered"/>
        <c:varyColors val="0"/>
        <c:ser>
          <c:idx val="0"/>
          <c:order val="0"/>
          <c:tx>
            <c:v>Edinburgh centre</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Eskdalemuir</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Strathvaich</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13630984"/>
        <c:axId val="55569993"/>
      </c:barChart>
      <c:catAx>
        <c:axId val="13630984"/>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5569993"/>
        <c:crosses val="autoZero"/>
        <c:auto val="1"/>
        <c:lblOffset val="100"/>
        <c:noMultiLvlLbl val="0"/>
      </c:catAx>
      <c:valAx>
        <c:axId val="55569993"/>
        <c:scaling>
          <c:orientation val="minMax"/>
          <c:max val="40"/>
          <c:min val="0"/>
        </c:scaling>
        <c:axPos val="l"/>
        <c:title>
          <c:tx>
            <c:rich>
              <a:bodyPr vert="horz" rot="-5400000" anchor="ctr"/>
              <a:lstStyle/>
              <a:p>
                <a:pPr algn="ctr">
                  <a:defRPr/>
                </a:pPr>
                <a:r>
                  <a:rPr lang="en-US" cap="none" sz="250" b="1" i="0" u="none" baseline="0">
                    <a:latin typeface="Arial"/>
                    <a:ea typeface="Arial"/>
                    <a:cs typeface="Arial"/>
                  </a:rPr>
                  <a:t>Number of days</a:t>
                </a:r>
              </a:p>
            </c:rich>
          </c:tx>
          <c:layout/>
          <c:overlay val="0"/>
          <c:spPr>
            <a:noFill/>
            <a:ln>
              <a:noFill/>
            </a:ln>
          </c:spPr>
        </c:title>
        <c:delete val="0"/>
        <c:numFmt formatCode="General" sourceLinked="1"/>
        <c:majorTickMark val="out"/>
        <c:minorTickMark val="none"/>
        <c:tickLblPos val="nextTo"/>
        <c:crossAx val="13630984"/>
        <c:crossesAt val="1"/>
        <c:crossBetween val="between"/>
        <c:dispUnits/>
        <c:majorUnit val="5"/>
        <c:minorUnit val="1"/>
      </c:valAx>
      <c:spPr>
        <a:noFill/>
        <a:ln>
          <a:noFill/>
        </a:ln>
      </c:spPr>
    </c:plotArea>
    <c:legend>
      <c:legendPos val="r"/>
      <c:layout/>
      <c:overlay val="0"/>
      <c:spPr>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Annual mean lead concentrations</a:t>
            </a:r>
          </a:p>
        </c:rich>
      </c:tx>
      <c:layout/>
      <c:spPr>
        <a:noFill/>
        <a:ln>
          <a:noFill/>
        </a:ln>
      </c:spPr>
    </c:title>
    <c:plotArea>
      <c:layout/>
      <c:barChart>
        <c:barDir val="col"/>
        <c:grouping val="clustered"/>
        <c:varyColors val="0"/>
        <c:ser>
          <c:idx val="0"/>
          <c:order val="0"/>
          <c:tx>
            <c:v>Eskdalemuir</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1"/>
          <c:order val="1"/>
          <c:tx>
            <c:v>Glasgow</c:v>
          </c:tx>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ser>
          <c:idx val="2"/>
          <c:order val="2"/>
          <c:tx>
            <c:v>Motherwell</c:v>
          </c:tx>
          <c:invertIfNegative val="0"/>
          <c:extLst>
            <c:ext xmlns:c14="http://schemas.microsoft.com/office/drawing/2007/8/2/chart" uri="{6F2FDCE9-48DA-4B69-8628-5D25D57E5C99}">
              <c14:invertSolidFillFmt>
                <c14:spPr>
                  <a:solidFill>
                    <a:srgbClr val="000000"/>
                  </a:solidFill>
                </c14:spPr>
              </c14:invertSolidFillFmt>
            </c:ext>
          </c:extLst>
          <c:val>
            <c:numRef>
              <c:f>#REF!</c:f>
              <c:numCache>
                <c:ptCount val="1"/>
                <c:pt idx="0">
                  <c:v>1</c:v>
                </c:pt>
              </c:numCache>
            </c:numRef>
          </c:val>
        </c:ser>
        <c:axId val="30367890"/>
        <c:axId val="4875555"/>
      </c:barChart>
      <c:catAx>
        <c:axId val="30367890"/>
        <c:scaling>
          <c:orientation val="minMax"/>
        </c:scaling>
        <c:axPos val="b"/>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4875555"/>
        <c:crosses val="autoZero"/>
        <c:auto val="1"/>
        <c:lblOffset val="100"/>
        <c:noMultiLvlLbl val="0"/>
      </c:catAx>
      <c:valAx>
        <c:axId val="4875555"/>
        <c:scaling>
          <c:orientation val="minMax"/>
          <c:max val="270"/>
          <c:min val="0"/>
        </c:scaling>
        <c:axPos val="l"/>
        <c:title>
          <c:tx>
            <c:rich>
              <a:bodyPr vert="horz" rot="-5400000" anchor="ctr"/>
              <a:lstStyle/>
              <a:p>
                <a:pPr algn="ctr">
                  <a:defRPr/>
                </a:pPr>
                <a:r>
                  <a:rPr lang="en-US" cap="none" sz="250" b="1" i="0" u="none" baseline="0">
                    <a:latin typeface="Arial"/>
                    <a:ea typeface="Arial"/>
                    <a:cs typeface="Arial"/>
                  </a:rPr>
                  <a:t>Lead concentration (ng/m</a:t>
                </a:r>
                <a:r>
                  <a:rPr lang="en-US" cap="none" sz="250" b="1" i="0" u="none" baseline="30000">
                    <a:latin typeface="Arial"/>
                    <a:ea typeface="Arial"/>
                    <a:cs typeface="Arial"/>
                  </a:rPr>
                  <a:t>3</a:t>
                </a:r>
                <a:r>
                  <a:rPr lang="en-US" cap="none" sz="250"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0367890"/>
        <c:crossesAt val="1"/>
        <c:crossBetween val="between"/>
        <c:dispUnits/>
        <c:majorUnit val="50"/>
        <c:minorUnit val="1"/>
      </c:valAx>
      <c:spPr>
        <a:noFill/>
        <a:ln>
          <a:noFill/>
        </a:ln>
      </c:spPr>
    </c:plotArea>
    <c:legend>
      <c:legendPos val="r"/>
      <c:layout/>
      <c:overlay val="0"/>
      <c:spPr>
        <a:solidFill>
          <a:srgbClr val="FFFFFF"/>
        </a:solidFill>
        <a:ln w="3175">
          <a:noFill/>
        </a:ln>
      </c:spPr>
      <c:txPr>
        <a:bodyPr vert="horz" rot="0"/>
        <a:lstStyle/>
        <a:p>
          <a:pPr>
            <a:defRPr lang="en-US" cap="none" sz="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0.12325</cdr:x>
      <cdr:y>0.36775</cdr:y>
    </cdr:from>
    <cdr:to>
      <cdr:x>0.65125</cdr:x>
      <cdr:y>0.36775</cdr:y>
    </cdr:to>
    <cdr:sp>
      <cdr:nvSpPr>
        <cdr:cNvPr id="1" name="Line 1"/>
        <cdr:cNvSpPr>
          <a:spLocks/>
        </cdr:cNvSpPr>
      </cdr:nvSpPr>
      <cdr:spPr>
        <a:xfrm flipV="1">
          <a:off x="866775" y="1181100"/>
          <a:ext cx="37433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0.76525</cdr:x>
      <cdr:y>0.46075</cdr:y>
    </cdr:from>
    <cdr:to>
      <cdr:x>0.9505</cdr:x>
      <cdr:y>0.53175</cdr:y>
    </cdr:to>
    <cdr:sp>
      <cdr:nvSpPr>
        <cdr:cNvPr id="2" name="TextBox 2"/>
        <cdr:cNvSpPr txBox="1">
          <a:spLocks noChangeArrowheads="1"/>
        </cdr:cNvSpPr>
      </cdr:nvSpPr>
      <cdr:spPr>
        <a:xfrm>
          <a:off x="5429250" y="147637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7</xdr:col>
      <xdr:colOff>552450</xdr:colOff>
      <xdr:row>0</xdr:row>
      <xdr:rowOff>0</xdr:rowOff>
    </xdr:to>
    <xdr:graphicFrame>
      <xdr:nvGraphicFramePr>
        <xdr:cNvPr id="1" name="Chart 1"/>
        <xdr:cNvGraphicFramePr/>
      </xdr:nvGraphicFramePr>
      <xdr:xfrm>
        <a:off x="161925" y="0"/>
        <a:ext cx="4371975" cy="0"/>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0</xdr:row>
      <xdr:rowOff>0</xdr:rowOff>
    </xdr:from>
    <xdr:to>
      <xdr:col>16</xdr:col>
      <xdr:colOff>400050</xdr:colOff>
      <xdr:row>0</xdr:row>
      <xdr:rowOff>0</xdr:rowOff>
    </xdr:to>
    <xdr:graphicFrame>
      <xdr:nvGraphicFramePr>
        <xdr:cNvPr id="2" name="Chart 3"/>
        <xdr:cNvGraphicFramePr/>
      </xdr:nvGraphicFramePr>
      <xdr:xfrm>
        <a:off x="5200650" y="0"/>
        <a:ext cx="47910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7</xdr:col>
      <xdr:colOff>409575</xdr:colOff>
      <xdr:row>0</xdr:row>
      <xdr:rowOff>0</xdr:rowOff>
    </xdr:to>
    <xdr:graphicFrame>
      <xdr:nvGraphicFramePr>
        <xdr:cNvPr id="3" name="Chart 4"/>
        <xdr:cNvGraphicFramePr/>
      </xdr:nvGraphicFramePr>
      <xdr:xfrm>
        <a:off x="0" y="0"/>
        <a:ext cx="4391025" cy="0"/>
      </xdr:xfrm>
      <a:graphic>
        <a:graphicData uri="http://schemas.openxmlformats.org/drawingml/2006/chart">
          <c:chart xmlns:c="http://schemas.openxmlformats.org/drawingml/2006/chart" r:id="rId3"/>
        </a:graphicData>
      </a:graphic>
    </xdr:graphicFrame>
    <xdr:clientData/>
  </xdr:twoCellAnchor>
  <xdr:twoCellAnchor>
    <xdr:from>
      <xdr:col>9</xdr:col>
      <xdr:colOff>0</xdr:colOff>
      <xdr:row>0</xdr:row>
      <xdr:rowOff>0</xdr:rowOff>
    </xdr:from>
    <xdr:to>
      <xdr:col>16</xdr:col>
      <xdr:colOff>419100</xdr:colOff>
      <xdr:row>0</xdr:row>
      <xdr:rowOff>0</xdr:rowOff>
    </xdr:to>
    <xdr:graphicFrame>
      <xdr:nvGraphicFramePr>
        <xdr:cNvPr id="4" name="Chart 5"/>
        <xdr:cNvGraphicFramePr/>
      </xdr:nvGraphicFramePr>
      <xdr:xfrm>
        <a:off x="5200650" y="0"/>
        <a:ext cx="4810125" cy="0"/>
      </xdr:xfrm>
      <a:graphic>
        <a:graphicData uri="http://schemas.openxmlformats.org/drawingml/2006/chart">
          <c:chart xmlns:c="http://schemas.openxmlformats.org/drawingml/2006/chart" r:id="rId4"/>
        </a:graphicData>
      </a:graphic>
    </xdr:graphicFrame>
    <xdr:clientData/>
  </xdr:twoCellAnchor>
  <xdr:twoCellAnchor>
    <xdr:from>
      <xdr:col>2</xdr:col>
      <xdr:colOff>28575</xdr:colOff>
      <xdr:row>1</xdr:row>
      <xdr:rowOff>9525</xdr:rowOff>
    </xdr:from>
    <xdr:to>
      <xdr:col>15</xdr:col>
      <xdr:colOff>76200</xdr:colOff>
      <xdr:row>44</xdr:row>
      <xdr:rowOff>19050</xdr:rowOff>
    </xdr:to>
    <xdr:graphicFrame>
      <xdr:nvGraphicFramePr>
        <xdr:cNvPr id="5" name="Chart 6"/>
        <xdr:cNvGraphicFramePr/>
      </xdr:nvGraphicFramePr>
      <xdr:xfrm>
        <a:off x="962025" y="190500"/>
        <a:ext cx="7972425" cy="7067550"/>
      </xdr:xfrm>
      <a:graphic>
        <a:graphicData uri="http://schemas.openxmlformats.org/drawingml/2006/chart">
          <c:chart xmlns:c="http://schemas.openxmlformats.org/drawingml/2006/chart" r:id="rId5"/>
        </a:graphicData>
      </a:graphic>
    </xdr:graphicFrame>
    <xdr:clientData/>
  </xdr:twoCellAnchor>
  <xdr:twoCellAnchor>
    <xdr:from>
      <xdr:col>3</xdr:col>
      <xdr:colOff>266700</xdr:colOff>
      <xdr:row>51</xdr:row>
      <xdr:rowOff>0</xdr:rowOff>
    </xdr:from>
    <xdr:to>
      <xdr:col>13</xdr:col>
      <xdr:colOff>323850</xdr:colOff>
      <xdr:row>91</xdr:row>
      <xdr:rowOff>152400</xdr:rowOff>
    </xdr:to>
    <xdr:graphicFrame>
      <xdr:nvGraphicFramePr>
        <xdr:cNvPr id="6" name="Chart 7"/>
        <xdr:cNvGraphicFramePr/>
      </xdr:nvGraphicFramePr>
      <xdr:xfrm>
        <a:off x="1809750" y="8372475"/>
        <a:ext cx="6153150" cy="6629400"/>
      </xdr:xfrm>
      <a:graphic>
        <a:graphicData uri="http://schemas.openxmlformats.org/drawingml/2006/chart">
          <c:chart xmlns:c="http://schemas.openxmlformats.org/drawingml/2006/chart" r:id="rId6"/>
        </a:graphicData>
      </a:graphic>
    </xdr:graphicFrame>
    <xdr:clientData/>
  </xdr:twoCellAnchor>
  <xdr:oneCellAnchor>
    <xdr:from>
      <xdr:col>0</xdr:col>
      <xdr:colOff>361950</xdr:colOff>
      <xdr:row>1</xdr:row>
      <xdr:rowOff>123825</xdr:rowOff>
    </xdr:from>
    <xdr:ext cx="76200" cy="200025"/>
    <xdr:sp>
      <xdr:nvSpPr>
        <xdr:cNvPr id="7" name="TextBox 8"/>
        <xdr:cNvSpPr txBox="1">
          <a:spLocks noChangeArrowheads="1"/>
        </xdr:cNvSpPr>
      </xdr:nvSpPr>
      <xdr:spPr>
        <a:xfrm>
          <a:off x="361950" y="304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190500</xdr:colOff>
      <xdr:row>1</xdr:row>
      <xdr:rowOff>114300</xdr:rowOff>
    </xdr:from>
    <xdr:ext cx="5676900" cy="295275"/>
    <xdr:sp>
      <xdr:nvSpPr>
        <xdr:cNvPr id="8" name="TextBox 9"/>
        <xdr:cNvSpPr txBox="1">
          <a:spLocks noChangeArrowheads="1"/>
        </xdr:cNvSpPr>
      </xdr:nvSpPr>
      <xdr:spPr>
        <a:xfrm>
          <a:off x="190500" y="295275"/>
          <a:ext cx="5676900" cy="295275"/>
        </a:xfrm>
        <a:prstGeom prst="rect">
          <a:avLst/>
        </a:prstGeom>
        <a:noFill/>
        <a:ln w="9525" cmpd="sng">
          <a:noFill/>
        </a:ln>
      </xdr:spPr>
      <xdr:txBody>
        <a:bodyPr vertOverflow="clip" wrap="square">
          <a:spAutoFit/>
        </a:bodyPr>
        <a:p>
          <a:pPr algn="l">
            <a:defRPr/>
          </a:pPr>
          <a:r>
            <a:rPr lang="en-US" cap="none" sz="1600" b="1" i="0" u="none" baseline="0">
              <a:latin typeface="Arial"/>
              <a:ea typeface="Arial"/>
              <a:cs typeface="Arial"/>
            </a:rPr>
            <a:t>Figure 5.2      Deliveries of petroleum and Derv in Scotland</a:t>
          </a:r>
        </a:p>
      </xdr:txBody>
    </xdr:sp>
    <xdr:clientData/>
  </xdr:oneCellAnchor>
  <xdr:oneCellAnchor>
    <xdr:from>
      <xdr:col>0</xdr:col>
      <xdr:colOff>47625</xdr:colOff>
      <xdr:row>46</xdr:row>
      <xdr:rowOff>123825</xdr:rowOff>
    </xdr:from>
    <xdr:ext cx="9001125" cy="485775"/>
    <xdr:sp>
      <xdr:nvSpPr>
        <xdr:cNvPr id="9" name="TextBox 10"/>
        <xdr:cNvSpPr txBox="1">
          <a:spLocks noChangeArrowheads="1"/>
        </xdr:cNvSpPr>
      </xdr:nvSpPr>
      <xdr:spPr>
        <a:xfrm>
          <a:off x="47625" y="7686675"/>
          <a:ext cx="9001125" cy="485775"/>
        </a:xfrm>
        <a:prstGeom prst="rect">
          <a:avLst/>
        </a:prstGeom>
        <a:noFill/>
        <a:ln w="9525" cmpd="sng">
          <a:noFill/>
        </a:ln>
      </xdr:spPr>
      <xdr:txBody>
        <a:bodyPr vertOverflow="clip" wrap="square"/>
        <a:p>
          <a:pPr algn="l">
            <a:defRPr/>
          </a:pPr>
          <a:r>
            <a:rPr lang="en-US" cap="none" sz="1600" b="1" i="0" u="none" baseline="0">
              <a:latin typeface="Arial"/>
              <a:ea typeface="Arial"/>
              <a:cs typeface="Arial"/>
            </a:rPr>
            <a:t>Figure 5.3       Leaded and Unleaded as a percentage of total petroleum deliveries in Scotland</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0.1305</cdr:x>
      <cdr:y>0.23175</cdr:y>
    </cdr:from>
    <cdr:to>
      <cdr:x>0.62875</cdr:x>
      <cdr:y>0.2325</cdr:y>
    </cdr:to>
    <cdr:sp>
      <cdr:nvSpPr>
        <cdr:cNvPr id="1" name="Line 1"/>
        <cdr:cNvSpPr>
          <a:spLocks/>
        </cdr:cNvSpPr>
      </cdr:nvSpPr>
      <cdr:spPr>
        <a:xfrm>
          <a:off x="923925" y="695325"/>
          <a:ext cx="354330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0.78275</cdr:x>
      <cdr:y>0.57125</cdr:y>
    </cdr:from>
    <cdr:to>
      <cdr:x>0.96775</cdr:x>
      <cdr:y>0.6475</cdr:y>
    </cdr:to>
    <cdr:sp>
      <cdr:nvSpPr>
        <cdr:cNvPr id="2" name="TextBox 3"/>
        <cdr:cNvSpPr txBox="1">
          <a:spLocks noChangeArrowheads="1"/>
        </cdr:cNvSpPr>
      </cdr:nvSpPr>
      <cdr:spPr>
        <a:xfrm>
          <a:off x="5553075" y="170497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0.1115</cdr:x>
      <cdr:y>0.389</cdr:y>
    </cdr:from>
    <cdr:to>
      <cdr:x>0.636</cdr:x>
      <cdr:y>0.389</cdr:y>
    </cdr:to>
    <cdr:sp>
      <cdr:nvSpPr>
        <cdr:cNvPr id="1" name="Line 1"/>
        <cdr:cNvSpPr>
          <a:spLocks/>
        </cdr:cNvSpPr>
      </cdr:nvSpPr>
      <cdr:spPr>
        <a:xfrm flipV="1">
          <a:off x="781050" y="1162050"/>
          <a:ext cx="37052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0.78325</cdr:x>
      <cdr:y>0.4735</cdr:y>
    </cdr:from>
    <cdr:to>
      <cdr:x>0.9695</cdr:x>
      <cdr:y>0.5495</cdr:y>
    </cdr:to>
    <cdr:sp>
      <cdr:nvSpPr>
        <cdr:cNvPr id="2" name="TextBox 2"/>
        <cdr:cNvSpPr txBox="1">
          <a:spLocks noChangeArrowheads="1"/>
        </cdr:cNvSpPr>
      </cdr:nvSpPr>
      <cdr:spPr>
        <a:xfrm>
          <a:off x="5524500" y="1419225"/>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0.10375</cdr:x>
      <cdr:y>0.7365</cdr:y>
    </cdr:from>
    <cdr:to>
      <cdr:x>0.63025</cdr:x>
      <cdr:y>0.73825</cdr:y>
    </cdr:to>
    <cdr:sp>
      <cdr:nvSpPr>
        <cdr:cNvPr id="1" name="Line 1"/>
        <cdr:cNvSpPr>
          <a:spLocks/>
        </cdr:cNvSpPr>
      </cdr:nvSpPr>
      <cdr:spPr>
        <a:xfrm>
          <a:off x="723900" y="2200275"/>
          <a:ext cx="3724275" cy="9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0.774</cdr:x>
      <cdr:y>0.5825</cdr:y>
    </cdr:from>
    <cdr:to>
      <cdr:x>0.96</cdr:x>
      <cdr:y>0.659</cdr:y>
    </cdr:to>
    <cdr:sp>
      <cdr:nvSpPr>
        <cdr:cNvPr id="2" name="TextBox 3"/>
        <cdr:cNvSpPr txBox="1">
          <a:spLocks noChangeArrowheads="1"/>
        </cdr:cNvSpPr>
      </cdr:nvSpPr>
      <cdr:spPr>
        <a:xfrm>
          <a:off x="5467350" y="1733550"/>
          <a:ext cx="1314450" cy="228600"/>
        </a:xfrm>
        <a:prstGeom prst="rect">
          <a:avLst/>
        </a:prstGeom>
        <a:noFill/>
        <a:ln w="9525" cmpd="sng">
          <a:noFill/>
        </a:ln>
      </cdr:spPr>
      <cdr:txBody>
        <a:bodyPr vertOverflow="clip" wrap="square">
          <a:spAutoFit/>
        </a:bodyPr>
        <a:p>
          <a:pPr algn="l">
            <a:defRPr/>
          </a:pPr>
          <a:r>
            <a:rPr lang="en-US" cap="none" sz="1200" b="0" i="0" u="none" baseline="0">
              <a:latin typeface="Arial"/>
              <a:ea typeface="Arial"/>
              <a:cs typeface="Arial"/>
            </a:rPr>
            <a:t>---  AQS Objective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2</xdr:row>
      <xdr:rowOff>104775</xdr:rowOff>
    </xdr:from>
    <xdr:to>
      <xdr:col>13</xdr:col>
      <xdr:colOff>19050</xdr:colOff>
      <xdr:row>22</xdr:row>
      <xdr:rowOff>85725</xdr:rowOff>
    </xdr:to>
    <xdr:graphicFrame>
      <xdr:nvGraphicFramePr>
        <xdr:cNvPr id="1" name="Chart 2"/>
        <xdr:cNvGraphicFramePr/>
      </xdr:nvGraphicFramePr>
      <xdr:xfrm>
        <a:off x="495300" y="485775"/>
        <a:ext cx="7096125" cy="321945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23</xdr:row>
      <xdr:rowOff>9525</xdr:rowOff>
    </xdr:from>
    <xdr:to>
      <xdr:col>12</xdr:col>
      <xdr:colOff>247650</xdr:colOff>
      <xdr:row>41</xdr:row>
      <xdr:rowOff>95250</xdr:rowOff>
    </xdr:to>
    <xdr:graphicFrame>
      <xdr:nvGraphicFramePr>
        <xdr:cNvPr id="2" name="Chart 8"/>
        <xdr:cNvGraphicFramePr/>
      </xdr:nvGraphicFramePr>
      <xdr:xfrm>
        <a:off x="457200" y="3790950"/>
        <a:ext cx="7105650" cy="3000375"/>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40</xdr:row>
      <xdr:rowOff>0</xdr:rowOff>
    </xdr:from>
    <xdr:to>
      <xdr:col>13</xdr:col>
      <xdr:colOff>76200</xdr:colOff>
      <xdr:row>40</xdr:row>
      <xdr:rowOff>0</xdr:rowOff>
    </xdr:to>
    <xdr:graphicFrame>
      <xdr:nvGraphicFramePr>
        <xdr:cNvPr id="3" name="Chart 10"/>
        <xdr:cNvGraphicFramePr/>
      </xdr:nvGraphicFramePr>
      <xdr:xfrm>
        <a:off x="28575" y="6534150"/>
        <a:ext cx="7620000" cy="0"/>
      </xdr:xfrm>
      <a:graphic>
        <a:graphicData uri="http://schemas.openxmlformats.org/drawingml/2006/chart">
          <c:chart xmlns:c="http://schemas.openxmlformats.org/drawingml/2006/chart" r:id="rId3"/>
        </a:graphicData>
      </a:graphic>
    </xdr:graphicFrame>
    <xdr:clientData/>
  </xdr:twoCellAnchor>
  <xdr:twoCellAnchor>
    <xdr:from>
      <xdr:col>1</xdr:col>
      <xdr:colOff>266700</xdr:colOff>
      <xdr:row>40</xdr:row>
      <xdr:rowOff>0</xdr:rowOff>
    </xdr:from>
    <xdr:to>
      <xdr:col>11</xdr:col>
      <xdr:colOff>390525</xdr:colOff>
      <xdr:row>40</xdr:row>
      <xdr:rowOff>0</xdr:rowOff>
    </xdr:to>
    <xdr:graphicFrame>
      <xdr:nvGraphicFramePr>
        <xdr:cNvPr id="4" name="Chart 11"/>
        <xdr:cNvGraphicFramePr/>
      </xdr:nvGraphicFramePr>
      <xdr:xfrm>
        <a:off x="876300" y="6534150"/>
        <a:ext cx="6219825" cy="0"/>
      </xdr:xfrm>
      <a:graphic>
        <a:graphicData uri="http://schemas.openxmlformats.org/drawingml/2006/chart">
          <c:chart xmlns:c="http://schemas.openxmlformats.org/drawingml/2006/chart" r:id="rId4"/>
        </a:graphicData>
      </a:graphic>
    </xdr:graphicFrame>
    <xdr:clientData/>
  </xdr:twoCellAnchor>
  <xdr:oneCellAnchor>
    <xdr:from>
      <xdr:col>0</xdr:col>
      <xdr:colOff>0</xdr:colOff>
      <xdr:row>40</xdr:row>
      <xdr:rowOff>0</xdr:rowOff>
    </xdr:from>
    <xdr:ext cx="76200" cy="200025"/>
    <xdr:sp>
      <xdr:nvSpPr>
        <xdr:cNvPr id="5" name="TextBox 12"/>
        <xdr:cNvSpPr txBox="1">
          <a:spLocks noChangeArrowheads="1"/>
        </xdr:cNvSpPr>
      </xdr:nvSpPr>
      <xdr:spPr>
        <a:xfrm>
          <a:off x="0" y="6534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523875</xdr:colOff>
      <xdr:row>42</xdr:row>
      <xdr:rowOff>9525</xdr:rowOff>
    </xdr:from>
    <xdr:to>
      <xdr:col>13</xdr:col>
      <xdr:colOff>9525</xdr:colOff>
      <xdr:row>60</xdr:row>
      <xdr:rowOff>104775</xdr:rowOff>
    </xdr:to>
    <xdr:graphicFrame>
      <xdr:nvGraphicFramePr>
        <xdr:cNvPr id="6" name="Chart 16"/>
        <xdr:cNvGraphicFramePr/>
      </xdr:nvGraphicFramePr>
      <xdr:xfrm>
        <a:off x="523875" y="6867525"/>
        <a:ext cx="7058025" cy="3009900"/>
      </xdr:xfrm>
      <a:graphic>
        <a:graphicData uri="http://schemas.openxmlformats.org/drawingml/2006/chart">
          <c:chart xmlns:c="http://schemas.openxmlformats.org/drawingml/2006/chart" r:id="rId5"/>
        </a:graphicData>
      </a:graphic>
    </xdr:graphicFrame>
    <xdr:clientData/>
  </xdr:twoCellAnchor>
  <xdr:twoCellAnchor>
    <xdr:from>
      <xdr:col>0</xdr:col>
      <xdr:colOff>514350</xdr:colOff>
      <xdr:row>61</xdr:row>
      <xdr:rowOff>9525</xdr:rowOff>
    </xdr:from>
    <xdr:to>
      <xdr:col>13</xdr:col>
      <xdr:colOff>9525</xdr:colOff>
      <xdr:row>79</xdr:row>
      <xdr:rowOff>85725</xdr:rowOff>
    </xdr:to>
    <xdr:graphicFrame>
      <xdr:nvGraphicFramePr>
        <xdr:cNvPr id="7" name="Chart 17"/>
        <xdr:cNvGraphicFramePr/>
      </xdr:nvGraphicFramePr>
      <xdr:xfrm>
        <a:off x="514350" y="9944100"/>
        <a:ext cx="7067550" cy="299085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0.1315</cdr:x>
      <cdr:y>0.58375</cdr:y>
    </cdr:from>
    <cdr:to>
      <cdr:x>0.9</cdr:x>
      <cdr:y>0.58375</cdr:y>
    </cdr:to>
    <cdr:sp>
      <cdr:nvSpPr>
        <cdr:cNvPr id="1" name="Line 1"/>
        <cdr:cNvSpPr>
          <a:spLocks/>
        </cdr:cNvSpPr>
      </cdr:nvSpPr>
      <cdr:spPr>
        <a:xfrm flipV="1">
          <a:off x="571500" y="0"/>
          <a:ext cx="336232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0.05675</cdr:x>
      <cdr:y>0.612</cdr:y>
    </cdr:from>
    <cdr:to>
      <cdr:x>0.8265</cdr:x>
      <cdr:y>0.612</cdr:y>
    </cdr:to>
    <cdr:sp>
      <cdr:nvSpPr>
        <cdr:cNvPr id="1" name="Line 1"/>
        <cdr:cNvSpPr>
          <a:spLocks/>
        </cdr:cNvSpPr>
      </cdr:nvSpPr>
      <cdr:spPr>
        <a:xfrm flipV="1">
          <a:off x="266700" y="0"/>
          <a:ext cx="36861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0.78825</cdr:x>
      <cdr:y>0.349</cdr:y>
    </cdr:from>
    <cdr:to>
      <cdr:x>0.87975</cdr:x>
      <cdr:y>-536870.563</cdr:y>
    </cdr:to>
    <cdr:sp>
      <cdr:nvSpPr>
        <cdr:cNvPr id="2" name="TextBox 2"/>
        <cdr:cNvSpPr txBox="1">
          <a:spLocks noChangeArrowheads="1"/>
        </cdr:cNvSpPr>
      </cdr:nvSpPr>
      <cdr:spPr>
        <a:xfrm>
          <a:off x="3771900" y="0"/>
          <a:ext cx="43815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0.08275</cdr:x>
      <cdr:y>0.3</cdr:y>
    </cdr:from>
    <cdr:to>
      <cdr:x>0.89825</cdr:x>
      <cdr:y>0.3</cdr:y>
    </cdr:to>
    <cdr:sp>
      <cdr:nvSpPr>
        <cdr:cNvPr id="1" name="Line 1"/>
        <cdr:cNvSpPr>
          <a:spLocks/>
        </cdr:cNvSpPr>
      </cdr:nvSpPr>
      <cdr:spPr>
        <a:xfrm flipV="1">
          <a:off x="361950" y="0"/>
          <a:ext cx="3581400"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0.835</cdr:x>
      <cdr:y>0.34475</cdr:y>
    </cdr:from>
    <cdr:to>
      <cdr:x>0.93475</cdr:x>
      <cdr:y>-536870.56725</cdr:y>
    </cdr:to>
    <cdr:sp>
      <cdr:nvSpPr>
        <cdr:cNvPr id="2" name="TextBox 2"/>
        <cdr:cNvSpPr txBox="1">
          <a:spLocks noChangeArrowheads="1"/>
        </cdr:cNvSpPr>
      </cdr:nvSpPr>
      <cdr:spPr>
        <a:xfrm>
          <a:off x="3657600" y="0"/>
          <a:ext cx="438150"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0.06825</cdr:x>
      <cdr:y>0.5165</cdr:y>
    </cdr:from>
    <cdr:to>
      <cdr:x>0.91375</cdr:x>
      <cdr:y>0.5165</cdr:y>
    </cdr:to>
    <cdr:sp>
      <cdr:nvSpPr>
        <cdr:cNvPr id="1" name="Line 1"/>
        <cdr:cNvSpPr>
          <a:spLocks/>
        </cdr:cNvSpPr>
      </cdr:nvSpPr>
      <cdr:spPr>
        <a:xfrm flipV="1">
          <a:off x="323850" y="0"/>
          <a:ext cx="4067175" cy="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0.92425</cdr:x>
      <cdr:y>0.48525</cdr:y>
    </cdr:from>
    <cdr:to>
      <cdr:x>1</cdr:x>
      <cdr:y>-536870.42675</cdr:y>
    </cdr:to>
    <cdr:sp>
      <cdr:nvSpPr>
        <cdr:cNvPr id="2" name="TextBox 2"/>
        <cdr:cNvSpPr txBox="1">
          <a:spLocks noChangeArrowheads="1"/>
        </cdr:cNvSpPr>
      </cdr:nvSpPr>
      <cdr:spPr>
        <a:xfrm>
          <a:off x="4438650" y="0"/>
          <a:ext cx="790575" cy="0"/>
        </a:xfrm>
        <a:prstGeom prst="rect">
          <a:avLst/>
        </a:prstGeom>
        <a:noFill/>
        <a:ln w="9525" cmpd="sng">
          <a:noFill/>
        </a:ln>
      </cdr:spPr>
      <cdr:txBody>
        <a:bodyPr vertOverflow="clip" wrap="square">
          <a:spAutoFit/>
        </a:bodyPr>
        <a:p>
          <a:pPr algn="l">
            <a:defRPr/>
          </a:pPr>
          <a:r>
            <a:rPr lang="en-US" cap="none" sz="750" b="0" i="0" u="none" baseline="0">
              <a:latin typeface="Arial"/>
              <a:ea typeface="Arial"/>
              <a:cs typeface="Arial"/>
            </a:rPr>
            <a:t>---  AQS Objective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workbookViewId="0" topLeftCell="A1">
      <selection activeCell="A1" sqref="A1"/>
    </sheetView>
  </sheetViews>
  <sheetFormatPr defaultColWidth="9.140625" defaultRowHeight="12.75"/>
  <sheetData>
    <row r="1" spans="1:2" ht="13.5" thickBot="1">
      <c r="A1" s="13">
        <v>1</v>
      </c>
      <c r="B1" s="14" t="s">
        <v>95</v>
      </c>
    </row>
    <row r="2" spans="1:2" ht="12.75">
      <c r="A2" s="128"/>
      <c r="B2" s="14" t="s">
        <v>307</v>
      </c>
    </row>
    <row r="3" spans="1:2" ht="12.75">
      <c r="A3" s="128"/>
      <c r="B3" s="14" t="s">
        <v>306</v>
      </c>
    </row>
    <row r="4" spans="1:2" ht="12.75">
      <c r="A4" s="128"/>
      <c r="B4" s="14" t="s">
        <v>308</v>
      </c>
    </row>
    <row r="5" ht="12.75">
      <c r="B5" s="15" t="s">
        <v>96</v>
      </c>
    </row>
    <row r="6" ht="12.75">
      <c r="B6" t="s">
        <v>97</v>
      </c>
    </row>
    <row r="7" ht="12.75">
      <c r="B7" t="s">
        <v>98</v>
      </c>
    </row>
    <row r="9" ht="12.75">
      <c r="B9" t="s">
        <v>309</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79"/>
  <sheetViews>
    <sheetView zoomScale="75" zoomScaleNormal="75" workbookViewId="0" topLeftCell="A1">
      <selection activeCell="A1" sqref="A1"/>
    </sheetView>
  </sheetViews>
  <sheetFormatPr defaultColWidth="9.140625" defaultRowHeight="12.75"/>
  <cols>
    <col min="1" max="1" width="1.421875" style="0" customWidth="1"/>
    <col min="2" max="2" width="8.8515625" style="0" customWidth="1"/>
    <col min="3" max="3" width="49.00390625" style="0" customWidth="1"/>
    <col min="4" max="4" width="3.140625" style="0" customWidth="1"/>
    <col min="5" max="16" width="8.421875" style="0" customWidth="1"/>
    <col min="17" max="17" width="1.7109375" style="0" customWidth="1"/>
    <col min="18" max="18" width="58.00390625" style="0" customWidth="1"/>
  </cols>
  <sheetData>
    <row r="1" spans="1:18" s="17" customFormat="1" ht="22.5">
      <c r="A1" s="250" t="s">
        <v>447</v>
      </c>
      <c r="C1" s="24"/>
      <c r="D1" s="24"/>
      <c r="E1" s="24"/>
      <c r="F1" s="24"/>
      <c r="G1" s="24"/>
      <c r="H1" s="24"/>
      <c r="I1" s="24"/>
      <c r="J1" s="24"/>
      <c r="K1" s="24"/>
      <c r="L1" s="24"/>
      <c r="M1" s="24"/>
      <c r="N1" s="24"/>
      <c r="O1" s="24"/>
      <c r="P1" s="24"/>
      <c r="Q1" s="24"/>
      <c r="R1" s="24"/>
    </row>
    <row r="2" spans="1:16" s="17" customFormat="1" ht="5.25" customHeight="1">
      <c r="A2" s="24" t="s">
        <v>354</v>
      </c>
      <c r="B2" s="24"/>
      <c r="C2" s="24"/>
      <c r="D2" s="24"/>
      <c r="E2" s="24"/>
      <c r="F2" s="24"/>
      <c r="G2" s="24"/>
      <c r="H2" s="24"/>
      <c r="I2" s="24"/>
      <c r="J2" s="24"/>
      <c r="K2" s="24"/>
      <c r="L2" s="24"/>
      <c r="M2" s="24"/>
      <c r="N2" s="24"/>
      <c r="O2" s="24"/>
      <c r="P2" s="24"/>
    </row>
    <row r="3" spans="1:16" s="17" customFormat="1" ht="21.75" customHeight="1">
      <c r="A3" s="251" t="s">
        <v>277</v>
      </c>
      <c r="B3" s="251"/>
      <c r="C3" s="251"/>
      <c r="D3" s="251"/>
      <c r="E3" s="252" t="s">
        <v>18</v>
      </c>
      <c r="F3" s="252" t="s">
        <v>19</v>
      </c>
      <c r="G3" s="252" t="s">
        <v>20</v>
      </c>
      <c r="H3" s="252" t="s">
        <v>21</v>
      </c>
      <c r="I3" s="252" t="s">
        <v>22</v>
      </c>
      <c r="J3" s="252" t="s">
        <v>23</v>
      </c>
      <c r="K3" s="252" t="s">
        <v>24</v>
      </c>
      <c r="L3" s="252" t="s">
        <v>25</v>
      </c>
      <c r="M3" s="252" t="s">
        <v>26</v>
      </c>
      <c r="N3" s="252" t="s">
        <v>27</v>
      </c>
      <c r="O3" s="252" t="s">
        <v>28</v>
      </c>
      <c r="P3" s="252" t="s">
        <v>29</v>
      </c>
    </row>
    <row r="4" spans="1:16" s="17" customFormat="1" ht="6" customHeight="1">
      <c r="A4" s="253"/>
      <c r="B4" s="253"/>
      <c r="C4" s="253"/>
      <c r="D4" s="253"/>
      <c r="E4" s="254"/>
      <c r="F4" s="254"/>
      <c r="G4" s="254"/>
      <c r="H4" s="254"/>
      <c r="I4" s="254"/>
      <c r="J4" s="254"/>
      <c r="K4" s="254"/>
      <c r="L4" s="254"/>
      <c r="M4" s="254"/>
      <c r="N4" s="254"/>
      <c r="O4" s="254"/>
      <c r="P4" s="254"/>
    </row>
    <row r="5" spans="1:16" s="17" customFormat="1" ht="16.5">
      <c r="A5" s="253"/>
      <c r="B5" s="253"/>
      <c r="C5" s="253"/>
      <c r="D5" s="253"/>
      <c r="E5" s="254"/>
      <c r="F5" s="254"/>
      <c r="G5" s="254"/>
      <c r="H5" s="254"/>
      <c r="I5" s="254"/>
      <c r="J5" s="254"/>
      <c r="K5" s="254"/>
      <c r="L5" s="254"/>
      <c r="M5" s="254"/>
      <c r="N5" s="254"/>
      <c r="O5" s="254"/>
      <c r="P5" s="249" t="s">
        <v>276</v>
      </c>
    </row>
    <row r="6" spans="1:16" ht="16.5">
      <c r="A6" s="255" t="s">
        <v>275</v>
      </c>
      <c r="B6" s="253"/>
      <c r="C6" s="253"/>
      <c r="D6" s="253"/>
      <c r="E6" s="256"/>
      <c r="F6" s="256"/>
      <c r="G6" s="256"/>
      <c r="H6" s="256"/>
      <c r="I6" s="256"/>
      <c r="J6" s="256"/>
      <c r="K6" s="256"/>
      <c r="L6" s="256"/>
      <c r="M6" s="256"/>
      <c r="N6" s="256"/>
      <c r="O6" s="256"/>
      <c r="P6" s="256"/>
    </row>
    <row r="7" spans="1:17" ht="16.5">
      <c r="A7" s="253"/>
      <c r="B7" s="257" t="s">
        <v>274</v>
      </c>
      <c r="C7" s="253"/>
      <c r="D7" s="253" t="s">
        <v>240</v>
      </c>
      <c r="E7" s="325">
        <v>7.007033532038328</v>
      </c>
      <c r="F7" s="325">
        <v>6.701818838623955</v>
      </c>
      <c r="G7" s="325">
        <v>5.111021058560928</v>
      </c>
      <c r="H7" s="325">
        <v>4.517654600179116</v>
      </c>
      <c r="I7" s="325">
        <v>4.884733984804884</v>
      </c>
      <c r="J7" s="325">
        <v>3.428836217773132</v>
      </c>
      <c r="K7" s="326">
        <v>3.137904234929329</v>
      </c>
      <c r="L7" s="326">
        <v>3.4867183159106134</v>
      </c>
      <c r="M7" s="326">
        <v>4.017557111394636</v>
      </c>
      <c r="N7" s="326">
        <v>4.459878334892376</v>
      </c>
      <c r="O7" s="326">
        <v>5.109408481868424</v>
      </c>
      <c r="P7" s="326">
        <v>6.1283611200151435</v>
      </c>
      <c r="Q7" s="74"/>
    </row>
    <row r="8" spans="1:16" ht="16.5">
      <c r="A8" s="253"/>
      <c r="B8" s="253"/>
      <c r="C8" s="253"/>
      <c r="D8" s="253" t="s">
        <v>239</v>
      </c>
      <c r="E8" s="325">
        <v>17.937022133432087</v>
      </c>
      <c r="F8" s="325">
        <v>16.250162985883872</v>
      </c>
      <c r="G8" s="325">
        <v>20.331717833814697</v>
      </c>
      <c r="H8" s="325">
        <v>11.485545040490328</v>
      </c>
      <c r="I8" s="325">
        <v>9.18898395119478</v>
      </c>
      <c r="J8" s="325">
        <v>3.7767082551343196</v>
      </c>
      <c r="K8" s="326">
        <v>4.289900162473152</v>
      </c>
      <c r="L8" s="326">
        <v>4.049894139382908</v>
      </c>
      <c r="M8" s="326">
        <v>10.002613405013891</v>
      </c>
      <c r="N8" s="326">
        <v>12.890372111934733</v>
      </c>
      <c r="O8" s="326">
        <v>15.228693107579197</v>
      </c>
      <c r="P8" s="326">
        <v>17.04226747271317</v>
      </c>
    </row>
    <row r="9" spans="1:16" ht="6" customHeight="1">
      <c r="A9" s="253"/>
      <c r="B9" s="258"/>
      <c r="C9" s="253"/>
      <c r="D9" s="253"/>
      <c r="E9" s="327"/>
      <c r="F9" s="327"/>
      <c r="G9" s="327"/>
      <c r="H9" s="327"/>
      <c r="I9" s="327"/>
      <c r="J9" s="327"/>
      <c r="K9" s="327"/>
      <c r="L9" s="327"/>
      <c r="M9" s="327"/>
      <c r="N9" s="327"/>
      <c r="O9" s="327"/>
      <c r="P9" s="327"/>
    </row>
    <row r="10" spans="1:16" ht="16.5">
      <c r="A10" s="253"/>
      <c r="B10" s="257" t="s">
        <v>273</v>
      </c>
      <c r="C10" s="253"/>
      <c r="D10" s="253" t="s">
        <v>240</v>
      </c>
      <c r="E10" s="325">
        <v>7.178062237359948</v>
      </c>
      <c r="F10" s="325">
        <v>5.648842708938792</v>
      </c>
      <c r="G10" s="325">
        <v>5.458122629112708</v>
      </c>
      <c r="H10" s="325">
        <v>3.2266807997789013</v>
      </c>
      <c r="I10" s="325">
        <v>3.5530900346040655</v>
      </c>
      <c r="J10" s="325">
        <v>3.8200587458425197</v>
      </c>
      <c r="K10" s="326">
        <v>3.1778507680638195</v>
      </c>
      <c r="L10" s="326">
        <v>3.7879671934234795</v>
      </c>
      <c r="M10" s="326">
        <v>3.5360420198479527</v>
      </c>
      <c r="N10" s="326">
        <v>3.856846106716524</v>
      </c>
      <c r="O10" s="326">
        <v>3.966442369945668</v>
      </c>
      <c r="P10" s="326">
        <v>4.7234738742147</v>
      </c>
    </row>
    <row r="11" spans="1:16" ht="16.5">
      <c r="A11" s="253"/>
      <c r="B11" s="253"/>
      <c r="C11" s="253"/>
      <c r="D11" s="253" t="s">
        <v>239</v>
      </c>
      <c r="E11" s="325">
        <v>5.5759089856392</v>
      </c>
      <c r="F11" s="325">
        <v>4.479794908708175</v>
      </c>
      <c r="G11" s="325">
        <v>4.17716172521712</v>
      </c>
      <c r="H11" s="325">
        <v>2.698137636662772</v>
      </c>
      <c r="I11" s="325">
        <v>3.4005316343260934</v>
      </c>
      <c r="J11" s="325">
        <v>3.1172181446269045</v>
      </c>
      <c r="K11" s="326">
        <v>2.7628774304689907</v>
      </c>
      <c r="L11" s="326">
        <v>1.4927845291925543</v>
      </c>
      <c r="M11" s="326">
        <v>1.3472552769463224</v>
      </c>
      <c r="N11" s="326">
        <v>1.5707821677641065</v>
      </c>
      <c r="O11" s="326">
        <v>1.8416908246215096</v>
      </c>
      <c r="P11" s="326">
        <v>2.6835122822145228</v>
      </c>
    </row>
    <row r="12" spans="1:16" ht="6" customHeight="1">
      <c r="A12" s="253"/>
      <c r="B12" s="258"/>
      <c r="C12" s="253"/>
      <c r="D12" s="253"/>
      <c r="E12" s="327"/>
      <c r="F12" s="327"/>
      <c r="G12" s="327"/>
      <c r="H12" s="327"/>
      <c r="I12" s="327"/>
      <c r="J12" s="327"/>
      <c r="K12" s="327"/>
      <c r="L12" s="327"/>
      <c r="M12" s="327"/>
      <c r="N12" s="327"/>
      <c r="O12" s="327"/>
      <c r="P12" s="327"/>
    </row>
    <row r="13" spans="1:16" ht="16.5">
      <c r="A13" s="253"/>
      <c r="B13" s="253" t="s">
        <v>272</v>
      </c>
      <c r="C13" s="257"/>
      <c r="D13" s="257" t="s">
        <v>246</v>
      </c>
      <c r="E13" s="325">
        <v>12.775447783976256</v>
      </c>
      <c r="F13" s="325">
        <v>8.471492599680936</v>
      </c>
      <c r="G13" s="325">
        <v>4.555102352894928</v>
      </c>
      <c r="H13" s="325">
        <v>2.7566989254741348</v>
      </c>
      <c r="I13" s="325">
        <v>3.1754657850253776</v>
      </c>
      <c r="J13" s="325">
        <v>2.713597709413007</v>
      </c>
      <c r="K13" s="326">
        <v>1.7474072046378553</v>
      </c>
      <c r="L13" s="326">
        <v>4.806874530043668</v>
      </c>
      <c r="M13" s="326">
        <v>5.18445426648744</v>
      </c>
      <c r="N13" s="326">
        <v>5.656998898377036</v>
      </c>
      <c r="O13" s="326">
        <v>6.193464917378292</v>
      </c>
      <c r="P13" s="326">
        <v>7.175085097044851</v>
      </c>
    </row>
    <row r="14" spans="1:16" ht="16.5">
      <c r="A14" s="258"/>
      <c r="B14" s="258"/>
      <c r="C14" s="257"/>
      <c r="D14" s="257" t="s">
        <v>245</v>
      </c>
      <c r="E14" s="325">
        <v>2.1034479626927065</v>
      </c>
      <c r="F14" s="325">
        <v>9.342625697818992</v>
      </c>
      <c r="G14" s="325">
        <v>6.095061426903264</v>
      </c>
      <c r="H14" s="325">
        <v>3.498631014572881</v>
      </c>
      <c r="I14" s="325">
        <v>3.8338783198457036</v>
      </c>
      <c r="J14" s="325">
        <v>6.050790961717284</v>
      </c>
      <c r="K14" s="326">
        <v>2.075196575547713</v>
      </c>
      <c r="L14" s="326">
        <v>3.3163258879048034</v>
      </c>
      <c r="M14" s="326">
        <v>3.5633454626430754</v>
      </c>
      <c r="N14" s="326">
        <v>3.74239650992634</v>
      </c>
      <c r="O14" s="326">
        <v>4.079050318970028</v>
      </c>
      <c r="P14" s="326">
        <v>4.89858567687576</v>
      </c>
    </row>
    <row r="15" spans="1:16" ht="16.5">
      <c r="A15" s="255" t="s">
        <v>271</v>
      </c>
      <c r="B15" s="253"/>
      <c r="C15" s="253"/>
      <c r="D15" s="253"/>
      <c r="E15" s="327"/>
      <c r="F15" s="327"/>
      <c r="G15" s="327"/>
      <c r="H15" s="327"/>
      <c r="I15" s="327"/>
      <c r="J15" s="327"/>
      <c r="K15" s="327"/>
      <c r="L15" s="327"/>
      <c r="M15" s="327"/>
      <c r="N15" s="327"/>
      <c r="O15" s="327"/>
      <c r="P15" s="327"/>
    </row>
    <row r="16" spans="1:16" ht="16.5">
      <c r="A16" s="253"/>
      <c r="B16" s="257" t="s">
        <v>270</v>
      </c>
      <c r="C16" s="257"/>
      <c r="D16" s="253" t="s">
        <v>240</v>
      </c>
      <c r="E16" s="325">
        <v>6.155737841411856</v>
      </c>
      <c r="F16" s="325">
        <v>4.962515600876256</v>
      </c>
      <c r="G16" s="325">
        <v>4.93713302072256</v>
      </c>
      <c r="H16" s="325">
        <v>4.202484262473348</v>
      </c>
      <c r="I16" s="325">
        <v>5.30605630352322</v>
      </c>
      <c r="J16" s="325">
        <v>5.279203122434892</v>
      </c>
      <c r="K16" s="326">
        <v>3.422417040052977</v>
      </c>
      <c r="L16" s="326">
        <v>3.4255061771311692</v>
      </c>
      <c r="M16" s="326">
        <v>3.3742089613545945</v>
      </c>
      <c r="N16" s="326">
        <v>3.392816748678623</v>
      </c>
      <c r="O16" s="326">
        <v>3.584075164470781</v>
      </c>
      <c r="P16" s="326">
        <v>4.4305120198796395</v>
      </c>
    </row>
    <row r="17" spans="1:16" ht="16.5">
      <c r="A17" s="253"/>
      <c r="B17" s="253"/>
      <c r="C17" s="253" t="s">
        <v>269</v>
      </c>
      <c r="D17" s="253" t="s">
        <v>239</v>
      </c>
      <c r="E17" s="325">
        <v>5.80598448581286</v>
      </c>
      <c r="F17" s="325">
        <v>6.096675084706548</v>
      </c>
      <c r="G17" s="325">
        <v>5.3784219409577645</v>
      </c>
      <c r="H17" s="325">
        <v>4.692020103537588</v>
      </c>
      <c r="I17" s="325">
        <v>5.011060562665344</v>
      </c>
      <c r="J17" s="325">
        <v>4.921369007453713</v>
      </c>
      <c r="K17" s="326">
        <v>3.4346102527950193</v>
      </c>
      <c r="L17" s="326">
        <v>3.0244345032589846</v>
      </c>
      <c r="M17" s="326">
        <v>3.1130223187921846</v>
      </c>
      <c r="N17" s="326">
        <v>3.1941908556023773</v>
      </c>
      <c r="O17" s="326">
        <v>3.657167007149592</v>
      </c>
      <c r="P17" s="326">
        <v>4.324707761859216</v>
      </c>
    </row>
    <row r="18" spans="1:16" ht="6" customHeight="1">
      <c r="A18" s="253"/>
      <c r="B18" s="253"/>
      <c r="C18" s="253"/>
      <c r="D18" s="257"/>
      <c r="E18" s="327"/>
      <c r="F18" s="327"/>
      <c r="G18" s="327"/>
      <c r="H18" s="327"/>
      <c r="I18" s="327"/>
      <c r="J18" s="327"/>
      <c r="K18" s="327"/>
      <c r="L18" s="327"/>
      <c r="M18" s="327"/>
      <c r="N18" s="327"/>
      <c r="O18" s="327"/>
      <c r="P18" s="327"/>
    </row>
    <row r="19" spans="1:16" ht="16.5">
      <c r="A19" s="253"/>
      <c r="B19" s="259" t="s">
        <v>268</v>
      </c>
      <c r="C19" s="253"/>
      <c r="D19" s="257" t="s">
        <v>246</v>
      </c>
      <c r="E19" s="325">
        <v>5.82343337513088</v>
      </c>
      <c r="F19" s="325">
        <v>3.055875225061295</v>
      </c>
      <c r="G19" s="325">
        <v>4.955740276670208</v>
      </c>
      <c r="H19" s="325">
        <v>4.230009190677528</v>
      </c>
      <c r="I19" s="325">
        <v>4.8356383461190555</v>
      </c>
      <c r="J19" s="325">
        <v>5.029311378606768</v>
      </c>
      <c r="K19" s="326">
        <v>1.338293469660203</v>
      </c>
      <c r="L19" s="326">
        <v>1.708739724914575</v>
      </c>
      <c r="M19" s="326">
        <v>2.245569801833383</v>
      </c>
      <c r="N19" s="326">
        <v>1.85039486246385</v>
      </c>
      <c r="O19" s="326">
        <v>2.2704514094557657</v>
      </c>
      <c r="P19" s="326">
        <v>2.5790557544381554</v>
      </c>
    </row>
    <row r="20" spans="1:16" ht="16.5">
      <c r="A20" s="253"/>
      <c r="B20" s="253"/>
      <c r="C20" s="253"/>
      <c r="D20" s="257" t="s">
        <v>245</v>
      </c>
      <c r="E20" s="325">
        <v>4.286922818167405</v>
      </c>
      <c r="F20" s="325">
        <v>3.876891163598664</v>
      </c>
      <c r="G20" s="325">
        <v>3.3688276751713535</v>
      </c>
      <c r="H20" s="325">
        <v>3.318165381140269</v>
      </c>
      <c r="I20" s="325">
        <v>3.282753419687088</v>
      </c>
      <c r="J20" s="325">
        <v>3.093255283525477</v>
      </c>
      <c r="K20" s="326">
        <v>2.9273912759580085</v>
      </c>
      <c r="L20" s="326">
        <v>2.97770642945203</v>
      </c>
      <c r="M20" s="326">
        <v>3.0651781441680614</v>
      </c>
      <c r="N20" s="326">
        <v>3.0989923802636294</v>
      </c>
      <c r="O20" s="326">
        <v>3.2413886997161905</v>
      </c>
      <c r="P20" s="326">
        <v>3.9160305461796123</v>
      </c>
    </row>
    <row r="21" spans="1:16" ht="16.5">
      <c r="A21" s="255" t="s">
        <v>267</v>
      </c>
      <c r="B21" s="253"/>
      <c r="C21" s="253"/>
      <c r="D21" s="257"/>
      <c r="E21" s="327"/>
      <c r="F21" s="327"/>
      <c r="G21" s="327"/>
      <c r="H21" s="327"/>
      <c r="I21" s="327"/>
      <c r="J21" s="327"/>
      <c r="K21" s="327"/>
      <c r="L21" s="327"/>
      <c r="M21" s="327"/>
      <c r="N21" s="327"/>
      <c r="O21" s="327"/>
      <c r="P21" s="327"/>
    </row>
    <row r="22" spans="1:16" ht="16.5">
      <c r="A22" s="253"/>
      <c r="B22" s="257" t="s">
        <v>266</v>
      </c>
      <c r="C22" s="257"/>
      <c r="D22" s="253" t="s">
        <v>240</v>
      </c>
      <c r="E22" s="325">
        <v>2.8852283331298656</v>
      </c>
      <c r="F22" s="325">
        <v>2.774389565679595</v>
      </c>
      <c r="G22" s="325">
        <v>2.288299649066431</v>
      </c>
      <c r="H22" s="325">
        <v>2.146782393823266</v>
      </c>
      <c r="I22" s="325">
        <v>1.9971876303532872</v>
      </c>
      <c r="J22" s="325">
        <v>3.1049246781269173</v>
      </c>
      <c r="K22" s="326">
        <v>1.9123703392170168</v>
      </c>
      <c r="L22" s="326">
        <v>5.545396054769112</v>
      </c>
      <c r="M22" s="326">
        <v>3.933411423090948</v>
      </c>
      <c r="N22" s="326">
        <v>4.1541067839178805</v>
      </c>
      <c r="O22" s="326">
        <v>2.8809132615806115</v>
      </c>
      <c r="P22" s="326">
        <v>2.9577092889066443</v>
      </c>
    </row>
    <row r="23" spans="1:16" ht="16.5">
      <c r="A23" s="253"/>
      <c r="B23" s="257"/>
      <c r="C23" s="257"/>
      <c r="D23" s="253" t="s">
        <v>239</v>
      </c>
      <c r="E23" s="325">
        <v>2.413292712481915</v>
      </c>
      <c r="F23" s="325">
        <v>3.231060532445286</v>
      </c>
      <c r="G23" s="325">
        <v>2.415911140552889</v>
      </c>
      <c r="H23" s="325">
        <v>2.0512122070775654</v>
      </c>
      <c r="I23" s="325">
        <v>1.51890574662477</v>
      </c>
      <c r="J23" s="325">
        <v>4.946103942423444</v>
      </c>
      <c r="K23" s="326">
        <v>2.670904845432151</v>
      </c>
      <c r="L23" s="326">
        <v>4.2552908036325725</v>
      </c>
      <c r="M23" s="326">
        <v>4.238068515560856</v>
      </c>
      <c r="N23" s="326">
        <v>4.170244653411444</v>
      </c>
      <c r="O23" s="326">
        <v>3.2283444208533982</v>
      </c>
      <c r="P23" s="326">
        <v>3.1715239027487545</v>
      </c>
    </row>
    <row r="24" spans="1:16" ht="6" customHeight="1">
      <c r="A24" s="253"/>
      <c r="B24" s="257"/>
      <c r="C24" s="257"/>
      <c r="D24" s="257"/>
      <c r="E24" s="327"/>
      <c r="F24" s="327"/>
      <c r="G24" s="327"/>
      <c r="H24" s="327"/>
      <c r="I24" s="327"/>
      <c r="J24" s="327"/>
      <c r="K24" s="327"/>
      <c r="L24" s="327"/>
      <c r="M24" s="327"/>
      <c r="N24" s="327"/>
      <c r="O24" s="327"/>
      <c r="P24" s="327"/>
    </row>
    <row r="25" spans="1:16" ht="16.5">
      <c r="A25" s="258"/>
      <c r="B25" s="257" t="s">
        <v>265</v>
      </c>
      <c r="C25" s="257"/>
      <c r="D25" s="253" t="s">
        <v>240</v>
      </c>
      <c r="E25" s="325">
        <v>2.853308785554187</v>
      </c>
      <c r="F25" s="325">
        <v>2.8488378301804476</v>
      </c>
      <c r="G25" s="325">
        <v>1.9871228510143235</v>
      </c>
      <c r="H25" s="325">
        <v>3.1719730893426</v>
      </c>
      <c r="I25" s="325">
        <v>1.5496291524383963</v>
      </c>
      <c r="J25" s="325">
        <v>1.8848246106499094</v>
      </c>
      <c r="K25" s="326">
        <v>1.4866942154884308</v>
      </c>
      <c r="L25" s="326">
        <v>1.133557383651822</v>
      </c>
      <c r="M25" s="326">
        <v>1.0064027708291376</v>
      </c>
      <c r="N25" s="326">
        <v>1.2005870459532229</v>
      </c>
      <c r="O25" s="326">
        <v>1.5295610554318224</v>
      </c>
      <c r="P25" s="326">
        <v>2.0590766410057704</v>
      </c>
    </row>
    <row r="26" spans="1:16" ht="16.5">
      <c r="A26" s="253"/>
      <c r="B26" s="257"/>
      <c r="C26" s="257"/>
      <c r="D26" s="253" t="s">
        <v>239</v>
      </c>
      <c r="E26" s="325">
        <v>2.653475206909338</v>
      </c>
      <c r="F26" s="325">
        <v>3.142519645115574</v>
      </c>
      <c r="G26" s="325">
        <v>2.736379409914019</v>
      </c>
      <c r="H26" s="325">
        <v>2.0201179147366175</v>
      </c>
      <c r="I26" s="325">
        <v>2.2044034630245744</v>
      </c>
      <c r="J26" s="325">
        <v>2.0951916621207514</v>
      </c>
      <c r="K26" s="326">
        <v>1.7449672699247147</v>
      </c>
      <c r="L26" s="326">
        <v>2.033484246247914</v>
      </c>
      <c r="M26" s="326">
        <v>2.403919060386091</v>
      </c>
      <c r="N26" s="326">
        <v>1.761369015586349</v>
      </c>
      <c r="O26" s="326">
        <v>2.5484798044895505</v>
      </c>
      <c r="P26" s="326">
        <v>2.7152579899337366</v>
      </c>
    </row>
    <row r="27" spans="1:16" ht="16.5">
      <c r="A27" s="255" t="s">
        <v>264</v>
      </c>
      <c r="B27" s="257"/>
      <c r="C27" s="257"/>
      <c r="D27" s="257"/>
      <c r="E27" s="327"/>
      <c r="F27" s="327"/>
      <c r="G27" s="327"/>
      <c r="H27" s="327"/>
      <c r="I27" s="327"/>
      <c r="J27" s="327"/>
      <c r="K27" s="327"/>
      <c r="L27" s="327"/>
      <c r="M27" s="327"/>
      <c r="N27" s="327"/>
      <c r="O27" s="327"/>
      <c r="P27" s="327"/>
    </row>
    <row r="28" spans="1:16" ht="16.5">
      <c r="A28" s="253"/>
      <c r="B28" s="257" t="s">
        <v>263</v>
      </c>
      <c r="C28" s="257"/>
      <c r="D28" s="253" t="s">
        <v>240</v>
      </c>
      <c r="E28" s="325">
        <v>4.118043153853764</v>
      </c>
      <c r="F28" s="325">
        <v>3.444769003551426</v>
      </c>
      <c r="G28" s="325">
        <v>3.566994621769044</v>
      </c>
      <c r="H28" s="325">
        <v>2.9044383598453067</v>
      </c>
      <c r="I28" s="325">
        <v>3.049933453978079</v>
      </c>
      <c r="J28" s="325">
        <v>2.971751925371281</v>
      </c>
      <c r="K28" s="326">
        <v>2.995993450921637</v>
      </c>
      <c r="L28" s="326">
        <v>3.630702840135912</v>
      </c>
      <c r="M28" s="326">
        <v>5.449073031557892</v>
      </c>
      <c r="N28" s="326">
        <v>22.233039945133537</v>
      </c>
      <c r="O28" s="326">
        <v>22.44932843363219</v>
      </c>
      <c r="P28" s="326">
        <v>20.45115057333683</v>
      </c>
    </row>
    <row r="29" spans="1:16" ht="16.5">
      <c r="A29" s="258"/>
      <c r="B29" s="257"/>
      <c r="C29" s="257" t="s">
        <v>262</v>
      </c>
      <c r="D29" s="253" t="s">
        <v>239</v>
      </c>
      <c r="E29" s="325">
        <v>7.7932624751946715</v>
      </c>
      <c r="F29" s="325">
        <v>6.589090721893212</v>
      </c>
      <c r="G29" s="325">
        <v>5.355757395668916</v>
      </c>
      <c r="H29" s="325">
        <v>4.278245463405396</v>
      </c>
      <c r="I29" s="325">
        <v>5.02434131157162</v>
      </c>
      <c r="J29" s="325">
        <v>3.687695917735284</v>
      </c>
      <c r="K29" s="326">
        <v>3.9772323063602997</v>
      </c>
      <c r="L29" s="326">
        <v>4.87498545461502</v>
      </c>
      <c r="M29" s="326">
        <v>9.058308800694624</v>
      </c>
      <c r="N29" s="326">
        <v>26.10241364805055</v>
      </c>
      <c r="O29" s="326">
        <v>25.558944930371627</v>
      </c>
      <c r="P29" s="326">
        <v>24.43734670834044</v>
      </c>
    </row>
    <row r="30" spans="1:16" ht="6" customHeight="1">
      <c r="A30" s="258"/>
      <c r="B30" s="257"/>
      <c r="C30" s="257"/>
      <c r="D30" s="253"/>
      <c r="E30" s="327"/>
      <c r="F30" s="327"/>
      <c r="G30" s="327"/>
      <c r="H30" s="327"/>
      <c r="I30" s="327"/>
      <c r="J30" s="327"/>
      <c r="K30" s="327"/>
      <c r="L30" s="327"/>
      <c r="M30" s="327"/>
      <c r="N30" s="327"/>
      <c r="O30" s="327"/>
      <c r="P30" s="327"/>
    </row>
    <row r="31" spans="1:16" ht="16.5">
      <c r="A31" s="260" t="s">
        <v>261</v>
      </c>
      <c r="B31" s="257"/>
      <c r="C31" s="257"/>
      <c r="D31" s="257"/>
      <c r="E31" s="327"/>
      <c r="F31" s="327"/>
      <c r="G31" s="327"/>
      <c r="H31" s="327"/>
      <c r="I31" s="327"/>
      <c r="J31" s="327"/>
      <c r="K31" s="327"/>
      <c r="L31" s="327"/>
      <c r="M31" s="327"/>
      <c r="N31" s="327"/>
      <c r="O31" s="327"/>
      <c r="P31" s="327"/>
    </row>
    <row r="32" spans="1:16" ht="16.5">
      <c r="A32" s="258"/>
      <c r="B32" s="257" t="s">
        <v>260</v>
      </c>
      <c r="C32" s="257"/>
      <c r="D32" s="253" t="s">
        <v>240</v>
      </c>
      <c r="E32" s="325">
        <v>2.6342208162178813</v>
      </c>
      <c r="F32" s="325">
        <v>2.865945145728546</v>
      </c>
      <c r="G32" s="325">
        <v>0.6075796839235416</v>
      </c>
      <c r="H32" s="325">
        <v>0.33201373815061164</v>
      </c>
      <c r="I32" s="325">
        <v>0.3988677513949344</v>
      </c>
      <c r="J32" s="325">
        <v>0.416375124356952</v>
      </c>
      <c r="K32" s="326">
        <v>1.887969312320634</v>
      </c>
      <c r="L32" s="326">
        <v>1.9608050465471158</v>
      </c>
      <c r="M32" s="326">
        <v>0.6880791816108685</v>
      </c>
      <c r="N32" s="326">
        <v>0.5181818322680316</v>
      </c>
      <c r="O32" s="326">
        <v>0.70403657600385</v>
      </c>
      <c r="P32" s="326">
        <v>2.153422705867722</v>
      </c>
    </row>
    <row r="33" spans="1:16" ht="16.5">
      <c r="A33" s="258"/>
      <c r="B33" s="257"/>
      <c r="C33" s="257" t="s">
        <v>259</v>
      </c>
      <c r="D33" s="253" t="s">
        <v>239</v>
      </c>
      <c r="E33" s="325">
        <v>2.5139302872379634</v>
      </c>
      <c r="F33" s="325">
        <v>2.173530460536007</v>
      </c>
      <c r="G33" s="325">
        <v>0.8612905024007748</v>
      </c>
      <c r="H33" s="325">
        <v>0.6122517898627908</v>
      </c>
      <c r="I33" s="325">
        <v>1.1666373701130577</v>
      </c>
      <c r="J33" s="325">
        <v>0.6503012406006912</v>
      </c>
      <c r="K33" s="326">
        <v>1.234177091344692</v>
      </c>
      <c r="L33" s="326">
        <v>1.8949789721314152</v>
      </c>
      <c r="M33" s="326">
        <v>1.527981188347602</v>
      </c>
      <c r="N33" s="326">
        <v>0.9586269063917244</v>
      </c>
      <c r="O33" s="326">
        <v>1.1897212430280744</v>
      </c>
      <c r="P33" s="326">
        <v>1.8213255000569735</v>
      </c>
    </row>
    <row r="34" spans="1:16" ht="9" customHeight="1">
      <c r="A34" s="258"/>
      <c r="B34" s="257"/>
      <c r="C34" s="257"/>
      <c r="D34" s="253"/>
      <c r="E34" s="327"/>
      <c r="F34" s="327"/>
      <c r="G34" s="327"/>
      <c r="H34" s="327"/>
      <c r="I34" s="327"/>
      <c r="J34" s="327"/>
      <c r="K34" s="327"/>
      <c r="L34" s="327"/>
      <c r="M34" s="327"/>
      <c r="N34" s="327"/>
      <c r="O34" s="327"/>
      <c r="P34" s="327"/>
    </row>
    <row r="35" spans="1:16" ht="16.5">
      <c r="A35" s="260" t="s">
        <v>330</v>
      </c>
      <c r="B35" s="257"/>
      <c r="C35" s="257"/>
      <c r="D35" s="257"/>
      <c r="E35" s="327"/>
      <c r="F35" s="327"/>
      <c r="G35" s="327"/>
      <c r="H35" s="327"/>
      <c r="I35" s="327"/>
      <c r="J35" s="327"/>
      <c r="K35" s="327"/>
      <c r="L35" s="327"/>
      <c r="M35" s="327"/>
      <c r="N35" s="327"/>
      <c r="O35" s="327"/>
      <c r="P35" s="327"/>
    </row>
    <row r="36" spans="1:16" ht="16.5">
      <c r="A36" s="258"/>
      <c r="B36" s="257" t="s">
        <v>258</v>
      </c>
      <c r="C36" s="257"/>
      <c r="D36" s="253" t="s">
        <v>240</v>
      </c>
      <c r="E36" s="325">
        <v>1.0270777433235985</v>
      </c>
      <c r="F36" s="325">
        <v>1.518084160051194</v>
      </c>
      <c r="G36" s="325">
        <v>1.8958412865633805</v>
      </c>
      <c r="H36" s="325">
        <v>0.7749900674040456</v>
      </c>
      <c r="I36" s="325">
        <v>1.6162513427123173</v>
      </c>
      <c r="J36" s="325">
        <v>0.661249280358954</v>
      </c>
      <c r="K36" s="326">
        <v>0.6368465371008204</v>
      </c>
      <c r="L36" s="326">
        <v>1.2853263935804293</v>
      </c>
      <c r="M36" s="326">
        <v>1.138878963448571</v>
      </c>
      <c r="N36" s="326">
        <v>1.3329845948744892</v>
      </c>
      <c r="O36" s="326">
        <v>2.8976581207215215</v>
      </c>
      <c r="P36" s="326">
        <v>3.5902533796512124</v>
      </c>
    </row>
    <row r="37" spans="1:16" ht="16.5">
      <c r="A37" s="258"/>
      <c r="B37" s="257"/>
      <c r="C37" s="257"/>
      <c r="D37" s="253" t="s">
        <v>239</v>
      </c>
      <c r="E37" s="325">
        <v>0.0006083488650746628</v>
      </c>
      <c r="F37" s="325">
        <v>0.08762158673415037</v>
      </c>
      <c r="G37" s="325">
        <v>0.0018678574763638957</v>
      </c>
      <c r="H37" s="325">
        <v>0.030522722322618254</v>
      </c>
      <c r="I37" s="325">
        <v>0.02993052787640917</v>
      </c>
      <c r="J37" s="325">
        <v>0.009898971272506368</v>
      </c>
      <c r="K37" s="326">
        <v>0.01073922576941574</v>
      </c>
      <c r="L37" s="326">
        <v>0.010937773461075767</v>
      </c>
      <c r="M37" s="326">
        <v>0.1585665936964681</v>
      </c>
      <c r="N37" s="326">
        <v>0.12873752533412136</v>
      </c>
      <c r="O37" s="326">
        <v>0.2024152090094693</v>
      </c>
      <c r="P37" s="326">
        <v>1.3093993782122255</v>
      </c>
    </row>
    <row r="38" spans="1:16" ht="16.5">
      <c r="A38" s="260" t="s">
        <v>257</v>
      </c>
      <c r="B38" s="257"/>
      <c r="C38" s="257"/>
      <c r="D38" s="257"/>
      <c r="E38" s="327"/>
      <c r="F38" s="327"/>
      <c r="G38" s="327"/>
      <c r="H38" s="327"/>
      <c r="I38" s="327"/>
      <c r="J38" s="327"/>
      <c r="K38" s="327"/>
      <c r="L38" s="327"/>
      <c r="M38" s="327"/>
      <c r="N38" s="327"/>
      <c r="O38" s="327"/>
      <c r="P38" s="327"/>
    </row>
    <row r="39" spans="1:16" ht="16.5">
      <c r="A39" s="258"/>
      <c r="B39" s="257" t="s">
        <v>256</v>
      </c>
      <c r="C39" s="257"/>
      <c r="D39" s="253" t="s">
        <v>240</v>
      </c>
      <c r="E39" s="325">
        <v>3.1301982553534775</v>
      </c>
      <c r="F39" s="325">
        <v>2.799077328473508</v>
      </c>
      <c r="G39" s="325">
        <v>2.461137867528365</v>
      </c>
      <c r="H39" s="325">
        <v>2.1997550371980346</v>
      </c>
      <c r="I39" s="325">
        <v>2.39082338619932</v>
      </c>
      <c r="J39" s="325">
        <v>2.0576771817524606</v>
      </c>
      <c r="K39" s="326">
        <v>1.8381319006099932</v>
      </c>
      <c r="L39" s="326">
        <v>2.2353863731325605</v>
      </c>
      <c r="M39" s="326">
        <v>2.268991979854247</v>
      </c>
      <c r="N39" s="326">
        <v>2.4685550902251645</v>
      </c>
      <c r="O39" s="326">
        <v>2.4884639953722645</v>
      </c>
      <c r="P39" s="326">
        <v>2.9463103636139127</v>
      </c>
    </row>
    <row r="40" spans="1:16" ht="16.5">
      <c r="A40" s="258"/>
      <c r="B40" s="257"/>
      <c r="C40" s="257"/>
      <c r="D40" s="253" t="s">
        <v>239</v>
      </c>
      <c r="E40" s="325">
        <v>2.9410611012867025</v>
      </c>
      <c r="F40" s="325">
        <v>2.672899791312982</v>
      </c>
      <c r="G40" s="325">
        <v>2.2626832602354585</v>
      </c>
      <c r="H40" s="325">
        <v>2.0731286063014562</v>
      </c>
      <c r="I40" s="325">
        <v>2.029655427109981</v>
      </c>
      <c r="J40" s="325">
        <v>2.103790718436199</v>
      </c>
      <c r="K40" s="326">
        <v>2.3657035191837767</v>
      </c>
      <c r="L40" s="326">
        <v>2.3017088705310687</v>
      </c>
      <c r="M40" s="326">
        <v>2.0426786525770995</v>
      </c>
      <c r="N40" s="326">
        <v>2.3280159647594054</v>
      </c>
      <c r="O40" s="326">
        <v>2.688655542063851</v>
      </c>
      <c r="P40" s="326">
        <v>2.930087155075189</v>
      </c>
    </row>
    <row r="41" spans="1:16" ht="6" customHeight="1">
      <c r="A41" s="258"/>
      <c r="B41" s="257"/>
      <c r="C41" s="257"/>
      <c r="D41" s="257"/>
      <c r="E41" s="327"/>
      <c r="F41" s="327"/>
      <c r="G41" s="327"/>
      <c r="H41" s="327"/>
      <c r="I41" s="327"/>
      <c r="J41" s="327"/>
      <c r="K41" s="327"/>
      <c r="L41" s="327"/>
      <c r="M41" s="327"/>
      <c r="N41" s="327"/>
      <c r="O41" s="327"/>
      <c r="P41" s="327"/>
    </row>
    <row r="42" spans="1:16" ht="16.5">
      <c r="A42" s="258"/>
      <c r="B42" s="257" t="s">
        <v>255</v>
      </c>
      <c r="C42" s="257"/>
      <c r="D42" s="257" t="s">
        <v>246</v>
      </c>
      <c r="E42" s="325">
        <v>5.957510324262948</v>
      </c>
      <c r="F42" s="325">
        <v>5.555843983406376</v>
      </c>
      <c r="G42" s="325">
        <v>5.102461375115724</v>
      </c>
      <c r="H42" s="325">
        <v>5.68990559303766</v>
      </c>
      <c r="I42" s="325">
        <v>6.638334953607</v>
      </c>
      <c r="J42" s="325">
        <v>5.779821182442588</v>
      </c>
      <c r="K42" s="326">
        <v>4.940316686028744</v>
      </c>
      <c r="L42" s="326">
        <v>5.561536145807916</v>
      </c>
      <c r="M42" s="326">
        <v>10.672640846668225</v>
      </c>
      <c r="N42" s="326">
        <v>10.613341010950705</v>
      </c>
      <c r="O42" s="326">
        <v>16.285641203363905</v>
      </c>
      <c r="P42" s="326">
        <v>14.962482569278404</v>
      </c>
    </row>
    <row r="43" spans="1:16" ht="16.5">
      <c r="A43" s="258"/>
      <c r="B43" s="257"/>
      <c r="C43" s="257"/>
      <c r="D43" s="257" t="s">
        <v>245</v>
      </c>
      <c r="E43" s="325">
        <v>10.732570093579428</v>
      </c>
      <c r="F43" s="325">
        <v>9.138781889477857</v>
      </c>
      <c r="G43" s="325">
        <v>6.740390357593596</v>
      </c>
      <c r="H43" s="325">
        <v>4.709586240660816</v>
      </c>
      <c r="I43" s="325">
        <v>6.80366872620648</v>
      </c>
      <c r="J43" s="325">
        <v>6.740121672916164</v>
      </c>
      <c r="K43" s="326">
        <v>4.749141059380836</v>
      </c>
      <c r="L43" s="326">
        <v>6.339223007524907</v>
      </c>
      <c r="M43" s="326">
        <v>6.5629925508681355</v>
      </c>
      <c r="N43" s="326">
        <v>8.198471783110248</v>
      </c>
      <c r="O43" s="326">
        <v>15.949783865799791</v>
      </c>
      <c r="P43" s="326">
        <v>14.758039252211796</v>
      </c>
    </row>
    <row r="44" spans="1:16" ht="6" customHeight="1">
      <c r="A44" s="258"/>
      <c r="B44" s="257"/>
      <c r="C44" s="257"/>
      <c r="D44" s="257"/>
      <c r="E44" s="327"/>
      <c r="F44" s="327"/>
      <c r="G44" s="327"/>
      <c r="H44" s="327"/>
      <c r="I44" s="327"/>
      <c r="J44" s="327"/>
      <c r="K44" s="327"/>
      <c r="L44" s="327"/>
      <c r="M44" s="327"/>
      <c r="N44" s="327"/>
      <c r="O44" s="327"/>
      <c r="P44" s="327"/>
    </row>
    <row r="45" spans="1:16" ht="16.5">
      <c r="A45" s="258"/>
      <c r="B45" s="257" t="s">
        <v>254</v>
      </c>
      <c r="C45" s="257"/>
      <c r="D45" s="253" t="s">
        <v>240</v>
      </c>
      <c r="E45" s="325">
        <v>3.777681887790588</v>
      </c>
      <c r="F45" s="325">
        <v>5.042500684272936</v>
      </c>
      <c r="G45" s="325">
        <v>4.98397275827874</v>
      </c>
      <c r="H45" s="325">
        <v>5.342878746612755</v>
      </c>
      <c r="I45" s="325">
        <v>5.105342122925832</v>
      </c>
      <c r="J45" s="325">
        <v>4.705824409571267</v>
      </c>
      <c r="K45" s="326">
        <v>6.466856515473816</v>
      </c>
      <c r="L45" s="326">
        <v>4.606357828469688</v>
      </c>
      <c r="M45" s="326">
        <v>4.877107887467377</v>
      </c>
      <c r="N45" s="326">
        <v>5.2145391161234524</v>
      </c>
      <c r="O45" s="326">
        <v>9.486202991573448</v>
      </c>
      <c r="P45" s="326">
        <v>14.834043971293823</v>
      </c>
    </row>
    <row r="46" spans="1:16" ht="16.5">
      <c r="A46" s="258"/>
      <c r="B46" s="257"/>
      <c r="C46" s="257"/>
      <c r="D46" s="253" t="s">
        <v>239</v>
      </c>
      <c r="E46" s="325">
        <v>10.811753921841227</v>
      </c>
      <c r="F46" s="325">
        <v>9.779350209480107</v>
      </c>
      <c r="G46" s="325">
        <v>7.185857828124743</v>
      </c>
      <c r="H46" s="325">
        <v>4.521806502940477</v>
      </c>
      <c r="I46" s="325">
        <v>5.260650146771724</v>
      </c>
      <c r="J46" s="325">
        <v>5.11359813798804</v>
      </c>
      <c r="K46" s="326">
        <v>2.7234976778413773</v>
      </c>
      <c r="L46" s="326">
        <v>6.1591513213377</v>
      </c>
      <c r="M46" s="326">
        <v>8.806017709423223</v>
      </c>
      <c r="N46" s="326">
        <v>9.39502794011886</v>
      </c>
      <c r="O46" s="326">
        <v>13.381000950574043</v>
      </c>
      <c r="P46" s="326">
        <v>16.07198946029759</v>
      </c>
    </row>
    <row r="47" spans="1:16" ht="16.5">
      <c r="A47" s="260" t="s">
        <v>135</v>
      </c>
      <c r="B47" s="257"/>
      <c r="C47" s="257"/>
      <c r="D47" s="257"/>
      <c r="E47" s="327"/>
      <c r="F47" s="327"/>
      <c r="G47" s="327"/>
      <c r="H47" s="327"/>
      <c r="I47" s="327"/>
      <c r="J47" s="327"/>
      <c r="K47" s="327"/>
      <c r="L47" s="327"/>
      <c r="M47" s="327"/>
      <c r="N47" s="327"/>
      <c r="O47" s="327"/>
      <c r="P47" s="327"/>
    </row>
    <row r="48" spans="1:16" ht="16.5">
      <c r="A48" s="258"/>
      <c r="B48" s="257" t="s">
        <v>253</v>
      </c>
      <c r="C48" s="257"/>
      <c r="D48" s="253" t="s">
        <v>240</v>
      </c>
      <c r="E48" s="325">
        <v>7.804042868087784</v>
      </c>
      <c r="F48" s="325">
        <v>9.416711265208237</v>
      </c>
      <c r="G48" s="325">
        <v>5.551406814569328</v>
      </c>
      <c r="H48" s="325">
        <v>2.8112668020425127</v>
      </c>
      <c r="I48" s="325">
        <v>5.214620761683625</v>
      </c>
      <c r="J48" s="325">
        <v>3.4064406050253333</v>
      </c>
      <c r="K48" s="326">
        <v>2.26412040061629</v>
      </c>
      <c r="L48" s="326">
        <v>3.060901003858837</v>
      </c>
      <c r="M48" s="326">
        <v>4.677967611165924</v>
      </c>
      <c r="N48" s="326">
        <v>4.882867512632999</v>
      </c>
      <c r="O48" s="326">
        <v>7.275081597468408</v>
      </c>
      <c r="P48" s="326">
        <v>6.760976782591548</v>
      </c>
    </row>
    <row r="49" spans="1:16" ht="16.5">
      <c r="A49" s="258"/>
      <c r="B49" s="257"/>
      <c r="C49" s="257"/>
      <c r="D49" s="253" t="s">
        <v>239</v>
      </c>
      <c r="E49" s="325">
        <v>2.625230806454696</v>
      </c>
      <c r="F49" s="325">
        <v>2.921187919511398</v>
      </c>
      <c r="G49" s="325">
        <v>2.287665498345667</v>
      </c>
      <c r="H49" s="325">
        <v>1.3540046979442537</v>
      </c>
      <c r="I49" s="325">
        <v>2.063339473082443</v>
      </c>
      <c r="J49" s="325">
        <v>1.8825033490705547</v>
      </c>
      <c r="K49" s="326">
        <v>4.654193026577761</v>
      </c>
      <c r="L49" s="326">
        <v>3.7278740966607</v>
      </c>
      <c r="M49" s="326">
        <v>3.4704803205083126</v>
      </c>
      <c r="N49" s="326">
        <v>4.108822430532408</v>
      </c>
      <c r="O49" s="326">
        <v>4.55054638003398</v>
      </c>
      <c r="P49" s="326">
        <v>4.53541442224608</v>
      </c>
    </row>
    <row r="50" spans="1:16" ht="6" customHeight="1">
      <c r="A50" s="258"/>
      <c r="B50" s="257"/>
      <c r="C50" s="257"/>
      <c r="D50" s="257"/>
      <c r="E50" s="327"/>
      <c r="F50" s="327"/>
      <c r="G50" s="327"/>
      <c r="H50" s="327"/>
      <c r="I50" s="327"/>
      <c r="J50" s="327"/>
      <c r="K50" s="327"/>
      <c r="L50" s="327"/>
      <c r="M50" s="327"/>
      <c r="N50" s="327"/>
      <c r="O50" s="327"/>
      <c r="P50" s="327"/>
    </row>
    <row r="51" spans="1:16" ht="16.5">
      <c r="A51" s="258"/>
      <c r="B51" s="257" t="s">
        <v>252</v>
      </c>
      <c r="C51" s="257"/>
      <c r="D51" s="257" t="s">
        <v>246</v>
      </c>
      <c r="E51" s="325">
        <v>6.388589294132292</v>
      </c>
      <c r="F51" s="325">
        <v>8.051088697783056</v>
      </c>
      <c r="G51" s="325">
        <v>5.0625688556694595</v>
      </c>
      <c r="H51" s="325">
        <v>4.830764929215336</v>
      </c>
      <c r="I51" s="325">
        <v>7.644461908504752</v>
      </c>
      <c r="J51" s="325">
        <v>4.984901461882764</v>
      </c>
      <c r="K51" s="326">
        <v>2.1518031954098737</v>
      </c>
      <c r="L51" s="326">
        <v>3.521920253189346</v>
      </c>
      <c r="M51" s="326">
        <v>4.056677710703676</v>
      </c>
      <c r="N51" s="326">
        <v>4.7307370792226395</v>
      </c>
      <c r="O51" s="326">
        <v>5.55065472018456</v>
      </c>
      <c r="P51" s="326">
        <v>8.748669059939411</v>
      </c>
    </row>
    <row r="52" spans="1:16" ht="16.5">
      <c r="A52" s="258"/>
      <c r="B52" s="257"/>
      <c r="C52" s="257"/>
      <c r="D52" s="257" t="s">
        <v>245</v>
      </c>
      <c r="E52" s="325">
        <v>11.70290498086206</v>
      </c>
      <c r="F52" s="325">
        <v>15.238183153889484</v>
      </c>
      <c r="G52" s="325">
        <v>10.694416159806227</v>
      </c>
      <c r="H52" s="325">
        <v>7.919225291156399</v>
      </c>
      <c r="I52" s="325">
        <v>10.393411545257688</v>
      </c>
      <c r="J52" s="325">
        <v>8.445402900434232</v>
      </c>
      <c r="K52" s="326">
        <v>2.8513863206482286</v>
      </c>
      <c r="L52" s="326">
        <v>4.707715210583796</v>
      </c>
      <c r="M52" s="326">
        <v>4.64359837529178</v>
      </c>
      <c r="N52" s="326">
        <v>5.389147302796296</v>
      </c>
      <c r="O52" s="326">
        <v>6.3227371100293075</v>
      </c>
      <c r="P52" s="326">
        <v>8.357404134347965</v>
      </c>
    </row>
    <row r="53" spans="1:16" ht="6" customHeight="1">
      <c r="A53" s="258"/>
      <c r="B53" s="257"/>
      <c r="C53" s="257"/>
      <c r="D53" s="257"/>
      <c r="E53" s="327"/>
      <c r="F53" s="327"/>
      <c r="G53" s="327"/>
      <c r="H53" s="327"/>
      <c r="I53" s="327"/>
      <c r="J53" s="327"/>
      <c r="K53" s="327"/>
      <c r="L53" s="327"/>
      <c r="M53" s="327"/>
      <c r="N53" s="327"/>
      <c r="O53" s="327"/>
      <c r="P53" s="327"/>
    </row>
    <row r="54" spans="1:16" ht="16.5">
      <c r="A54" s="258"/>
      <c r="B54" s="257" t="s">
        <v>251</v>
      </c>
      <c r="C54" s="257"/>
      <c r="D54" s="253" t="s">
        <v>240</v>
      </c>
      <c r="E54" s="325">
        <v>4.417010026058808</v>
      </c>
      <c r="F54" s="325">
        <v>3.949482761264664</v>
      </c>
      <c r="G54" s="325">
        <v>3.0942241557188224</v>
      </c>
      <c r="H54" s="325">
        <v>2.3303518683000446</v>
      </c>
      <c r="I54" s="325">
        <v>3.2242583210016886</v>
      </c>
      <c r="J54" s="325">
        <v>3.10508641770678</v>
      </c>
      <c r="K54" s="326">
        <v>2.101233254135976</v>
      </c>
      <c r="L54" s="326">
        <v>2.582754675830881</v>
      </c>
      <c r="M54" s="326">
        <v>2.6115011657840554</v>
      </c>
      <c r="N54" s="326">
        <v>2.8428309050425415</v>
      </c>
      <c r="O54" s="326">
        <v>3.3563730604301387</v>
      </c>
      <c r="P54" s="326">
        <v>4.486494569489748</v>
      </c>
    </row>
    <row r="55" spans="1:16" ht="16.5">
      <c r="A55" s="258"/>
      <c r="B55" s="257"/>
      <c r="C55" s="257"/>
      <c r="D55" s="253" t="s">
        <v>239</v>
      </c>
      <c r="E55" s="325">
        <v>4.265296610841324</v>
      </c>
      <c r="F55" s="325">
        <v>4.378610515404852</v>
      </c>
      <c r="G55" s="325">
        <v>3.6704292216350045</v>
      </c>
      <c r="H55" s="325">
        <v>2.9840975633689886</v>
      </c>
      <c r="I55" s="325">
        <v>4.219372225268532</v>
      </c>
      <c r="J55" s="325">
        <v>3.8067355502031237</v>
      </c>
      <c r="K55" s="326">
        <v>3.4440475636198298</v>
      </c>
      <c r="L55" s="326">
        <v>3.797322715747188</v>
      </c>
      <c r="M55" s="326">
        <v>4.202102264643576</v>
      </c>
      <c r="N55" s="326">
        <v>4.32388152285588</v>
      </c>
      <c r="O55" s="326">
        <v>5.626089729373788</v>
      </c>
      <c r="P55" s="326">
        <v>6.4104225967719355</v>
      </c>
    </row>
    <row r="56" spans="1:16" ht="6" customHeight="1">
      <c r="A56" s="258"/>
      <c r="B56" s="257"/>
      <c r="C56" s="257"/>
      <c r="D56" s="257"/>
      <c r="E56" s="327"/>
      <c r="F56" s="327"/>
      <c r="G56" s="327"/>
      <c r="H56" s="327"/>
      <c r="I56" s="327"/>
      <c r="J56" s="327"/>
      <c r="K56" s="327"/>
      <c r="L56" s="327"/>
      <c r="M56" s="327"/>
      <c r="N56" s="327"/>
      <c r="O56" s="327"/>
      <c r="P56" s="327"/>
    </row>
    <row r="57" spans="1:16" ht="16.5">
      <c r="A57" s="253"/>
      <c r="B57" s="257" t="s">
        <v>250</v>
      </c>
      <c r="C57" s="257"/>
      <c r="D57" s="253" t="s">
        <v>240</v>
      </c>
      <c r="E57" s="325">
        <v>10.120463714325096</v>
      </c>
      <c r="F57" s="325">
        <v>10.360532762193493</v>
      </c>
      <c r="G57" s="325">
        <v>8.234243023929155</v>
      </c>
      <c r="H57" s="325">
        <v>19.422859854750698</v>
      </c>
      <c r="I57" s="325">
        <v>18.40617595808323</v>
      </c>
      <c r="J57" s="325">
        <v>7.594504231069224</v>
      </c>
      <c r="K57" s="326">
        <v>7.9124442251553</v>
      </c>
      <c r="L57" s="326">
        <v>2.5376875774788745</v>
      </c>
      <c r="M57" s="326">
        <v>2.428392232598375</v>
      </c>
      <c r="N57" s="326">
        <v>10.175567486155812</v>
      </c>
      <c r="O57" s="326">
        <v>12.10777369795494</v>
      </c>
      <c r="P57" s="326">
        <v>15.846198583954394</v>
      </c>
    </row>
    <row r="58" spans="1:16" ht="16.5">
      <c r="A58" s="258"/>
      <c r="B58" s="257"/>
      <c r="C58" s="257"/>
      <c r="D58" s="253" t="s">
        <v>239</v>
      </c>
      <c r="E58" s="325">
        <v>12.669195865938049</v>
      </c>
      <c r="F58" s="325">
        <v>12.231515976962507</v>
      </c>
      <c r="G58" s="325">
        <v>8.673906715386012</v>
      </c>
      <c r="H58" s="325">
        <v>7.71922026207252</v>
      </c>
      <c r="I58" s="325">
        <v>8.15603640972912</v>
      </c>
      <c r="J58" s="325">
        <v>9.039502437938099</v>
      </c>
      <c r="K58" s="326">
        <v>9.274330818854027</v>
      </c>
      <c r="L58" s="326">
        <v>3.2243031193473684</v>
      </c>
      <c r="M58" s="326">
        <v>3.9700748109960355</v>
      </c>
      <c r="N58" s="326">
        <v>5.417193328903476</v>
      </c>
      <c r="O58" s="326">
        <v>5.800139266519657</v>
      </c>
      <c r="P58" s="326">
        <v>8.148990102866028</v>
      </c>
    </row>
    <row r="59" spans="1:16" ht="6" customHeight="1">
      <c r="A59" s="258"/>
      <c r="B59" s="257"/>
      <c r="C59" s="257"/>
      <c r="D59" s="257"/>
      <c r="E59" s="327"/>
      <c r="F59" s="327"/>
      <c r="G59" s="327"/>
      <c r="H59" s="327"/>
      <c r="I59" s="327"/>
      <c r="J59" s="327"/>
      <c r="K59" s="327"/>
      <c r="L59" s="327"/>
      <c r="M59" s="327"/>
      <c r="N59" s="327"/>
      <c r="O59" s="327"/>
      <c r="P59" s="327"/>
    </row>
    <row r="60" spans="1:16" ht="16.5">
      <c r="A60" s="253"/>
      <c r="B60" s="257" t="s">
        <v>249</v>
      </c>
      <c r="C60" s="257"/>
      <c r="D60" s="253" t="s">
        <v>240</v>
      </c>
      <c r="E60" s="325">
        <v>8.422580595713976</v>
      </c>
      <c r="F60" s="325">
        <v>16.067127034701574</v>
      </c>
      <c r="G60" s="325">
        <v>13.460165723634443</v>
      </c>
      <c r="H60" s="325">
        <v>9.430146727230637</v>
      </c>
      <c r="I60" s="325">
        <v>14.879246590300644</v>
      </c>
      <c r="J60" s="325">
        <v>11.658624788058157</v>
      </c>
      <c r="K60" s="326">
        <v>7.333750234630908</v>
      </c>
      <c r="L60" s="326">
        <v>11.143805235609312</v>
      </c>
      <c r="M60" s="326">
        <v>10.758158296722396</v>
      </c>
      <c r="N60" s="326">
        <v>12.030811237090692</v>
      </c>
      <c r="O60" s="326">
        <v>16.369988702130108</v>
      </c>
      <c r="P60" s="326">
        <v>13.351879703682036</v>
      </c>
    </row>
    <row r="61" spans="1:16" ht="16.5">
      <c r="A61" s="258"/>
      <c r="B61" s="257"/>
      <c r="C61" s="257"/>
      <c r="D61" s="253" t="s">
        <v>239</v>
      </c>
      <c r="E61" s="325">
        <v>8.8338965596083</v>
      </c>
      <c r="F61" s="325">
        <v>7.382361255669037</v>
      </c>
      <c r="G61" s="325">
        <v>7.0535943484038715</v>
      </c>
      <c r="H61" s="325">
        <v>4.759489984957056</v>
      </c>
      <c r="I61" s="325">
        <v>7.578579592513116</v>
      </c>
      <c r="J61" s="325">
        <v>7.12892206981188</v>
      </c>
      <c r="K61" s="326">
        <v>4.976352440894052</v>
      </c>
      <c r="L61" s="326">
        <v>6.744918952111536</v>
      </c>
      <c r="M61" s="326">
        <v>7.332901054005097</v>
      </c>
      <c r="N61" s="326">
        <v>8.061243274438992</v>
      </c>
      <c r="O61" s="326">
        <v>9.682740550952136</v>
      </c>
      <c r="P61" s="326">
        <v>9.630604823342184</v>
      </c>
    </row>
    <row r="62" spans="1:16" ht="16.5">
      <c r="A62" s="260" t="s">
        <v>248</v>
      </c>
      <c r="B62" s="257"/>
      <c r="C62" s="257"/>
      <c r="D62" s="257"/>
      <c r="E62" s="327"/>
      <c r="F62" s="327"/>
      <c r="G62" s="327"/>
      <c r="H62" s="327"/>
      <c r="I62" s="327"/>
      <c r="J62" s="327"/>
      <c r="K62" s="327"/>
      <c r="L62" s="327"/>
      <c r="M62" s="327"/>
      <c r="N62" s="327"/>
      <c r="O62" s="327"/>
      <c r="P62" s="327"/>
    </row>
    <row r="63" spans="1:16" ht="16.5">
      <c r="A63" s="258"/>
      <c r="B63" s="257" t="s">
        <v>247</v>
      </c>
      <c r="C63" s="257"/>
      <c r="D63" s="257" t="s">
        <v>246</v>
      </c>
      <c r="E63" s="325">
        <v>10.776609202930812</v>
      </c>
      <c r="F63" s="325">
        <v>9.397735850368583</v>
      </c>
      <c r="G63" s="325">
        <v>10.510339745487167</v>
      </c>
      <c r="H63" s="325">
        <v>11.145291667120295</v>
      </c>
      <c r="I63" s="325">
        <v>10.400460994332288</v>
      </c>
      <c r="J63" s="325">
        <v>10.954617733018836</v>
      </c>
      <c r="K63" s="326">
        <v>19.870461365637563</v>
      </c>
      <c r="L63" s="326">
        <v>4.322879903113848</v>
      </c>
      <c r="M63" s="326">
        <v>4.674827292123348</v>
      </c>
      <c r="N63" s="326">
        <v>5.23352700478098</v>
      </c>
      <c r="O63" s="326">
        <v>6.245112646663165</v>
      </c>
      <c r="P63" s="326">
        <v>6.611721733869768</v>
      </c>
    </row>
    <row r="64" spans="1:16" ht="16.5">
      <c r="A64" s="253"/>
      <c r="B64" s="257"/>
      <c r="C64" s="257"/>
      <c r="D64" s="257" t="s">
        <v>245</v>
      </c>
      <c r="E64" s="325">
        <v>7.215308201115647</v>
      </c>
      <c r="F64" s="325">
        <v>6.739831439041824</v>
      </c>
      <c r="G64" s="325">
        <v>6.01748896291272</v>
      </c>
      <c r="H64" s="325">
        <v>4.054343446258487</v>
      </c>
      <c r="I64" s="325">
        <v>5.273275650660252</v>
      </c>
      <c r="J64" s="325">
        <v>8.076696260125717</v>
      </c>
      <c r="K64" s="326">
        <v>4.112946564728256</v>
      </c>
      <c r="L64" s="326">
        <v>4.463150798263212</v>
      </c>
      <c r="M64" s="326">
        <v>5.160045488667192</v>
      </c>
      <c r="N64" s="326">
        <v>5.844329533425132</v>
      </c>
      <c r="O64" s="326">
        <v>7.8688856922272645</v>
      </c>
      <c r="P64" s="326">
        <v>8.01013404168072</v>
      </c>
    </row>
    <row r="65" spans="1:16" ht="16.5">
      <c r="A65" s="255" t="s">
        <v>244</v>
      </c>
      <c r="B65" s="257"/>
      <c r="C65" s="257"/>
      <c r="D65" s="257"/>
      <c r="E65" s="327"/>
      <c r="F65" s="327"/>
      <c r="G65" s="327"/>
      <c r="H65" s="327"/>
      <c r="I65" s="327"/>
      <c r="J65" s="327"/>
      <c r="K65" s="327"/>
      <c r="L65" s="327"/>
      <c r="M65" s="327"/>
      <c r="N65" s="327"/>
      <c r="O65" s="327"/>
      <c r="P65" s="327"/>
    </row>
    <row r="66" spans="1:16" ht="16.5">
      <c r="A66" s="253"/>
      <c r="B66" s="257" t="s">
        <v>243</v>
      </c>
      <c r="C66" s="257"/>
      <c r="D66" s="253" t="s">
        <v>240</v>
      </c>
      <c r="E66" s="325">
        <v>6.014732636879784</v>
      </c>
      <c r="F66" s="325">
        <v>6.628801963889808</v>
      </c>
      <c r="G66" s="325">
        <v>3.2249448176868576</v>
      </c>
      <c r="H66" s="325">
        <v>5.596182309287124</v>
      </c>
      <c r="I66" s="325">
        <v>5.641393091381604</v>
      </c>
      <c r="J66" s="325">
        <v>6.379857773175671</v>
      </c>
      <c r="K66" s="326">
        <v>8.600606721034127</v>
      </c>
      <c r="L66" s="326">
        <v>8.412009562355653</v>
      </c>
      <c r="M66" s="326">
        <v>6.64733952862416</v>
      </c>
      <c r="N66" s="326">
        <v>7.358345678132964</v>
      </c>
      <c r="O66" s="326">
        <v>7.0910074664208</v>
      </c>
      <c r="P66" s="326">
        <v>8.05109047760016</v>
      </c>
    </row>
    <row r="67" spans="1:16" ht="16.5">
      <c r="A67" s="253"/>
      <c r="B67" s="257"/>
      <c r="C67" s="257"/>
      <c r="D67" s="253" t="s">
        <v>239</v>
      </c>
      <c r="E67" s="325">
        <v>6.682026735609984</v>
      </c>
      <c r="F67" s="325">
        <v>7.643062130803236</v>
      </c>
      <c r="G67" s="325">
        <v>5.879117075776344</v>
      </c>
      <c r="H67" s="325">
        <v>5.301439239879108</v>
      </c>
      <c r="I67" s="325">
        <v>5.41726288627068</v>
      </c>
      <c r="J67" s="325">
        <v>6.271471534192236</v>
      </c>
      <c r="K67" s="326">
        <v>10.103008201148304</v>
      </c>
      <c r="L67" s="326">
        <v>9.827307564201215</v>
      </c>
      <c r="M67" s="326">
        <v>7.322740423668647</v>
      </c>
      <c r="N67" s="326">
        <v>7.58156515302582</v>
      </c>
      <c r="O67" s="326">
        <v>7.8396433205076</v>
      </c>
      <c r="P67" s="326">
        <v>7.829113991225148</v>
      </c>
    </row>
    <row r="68" spans="1:16" ht="6" customHeight="1">
      <c r="A68" s="253"/>
      <c r="B68" s="257"/>
      <c r="C68" s="257"/>
      <c r="D68" s="257"/>
      <c r="E68" s="327"/>
      <c r="F68" s="327"/>
      <c r="G68" s="327"/>
      <c r="H68" s="327"/>
      <c r="I68" s="327"/>
      <c r="J68" s="327"/>
      <c r="K68" s="327"/>
      <c r="L68" s="327"/>
      <c r="M68" s="327"/>
      <c r="N68" s="327"/>
      <c r="O68" s="327"/>
      <c r="P68" s="327"/>
    </row>
    <row r="69" spans="1:16" ht="16.5">
      <c r="A69" s="253"/>
      <c r="B69" s="257" t="s">
        <v>242</v>
      </c>
      <c r="C69" s="257"/>
      <c r="D69" s="253" t="s">
        <v>240</v>
      </c>
      <c r="E69" s="325">
        <v>4.160661514003764</v>
      </c>
      <c r="F69" s="325">
        <v>3.88769701549158</v>
      </c>
      <c r="G69" s="325">
        <v>3.055465958280073</v>
      </c>
      <c r="H69" s="325">
        <v>3.3169607393602174</v>
      </c>
      <c r="I69" s="325">
        <v>3.563100012452918</v>
      </c>
      <c r="J69" s="325">
        <v>3.371671221661084</v>
      </c>
      <c r="K69" s="326">
        <v>3.365836875182704</v>
      </c>
      <c r="L69" s="326">
        <v>3.4139869581897937</v>
      </c>
      <c r="M69" s="326">
        <v>3.3812223993893196</v>
      </c>
      <c r="N69" s="326">
        <v>3.674280076979508</v>
      </c>
      <c r="O69" s="326">
        <v>3.5841865675750957</v>
      </c>
      <c r="P69" s="326">
        <v>4.546226181598343</v>
      </c>
    </row>
    <row r="70" spans="1:16" ht="16.5">
      <c r="A70" s="253"/>
      <c r="B70" s="257"/>
      <c r="C70" s="257"/>
      <c r="D70" s="253" t="s">
        <v>239</v>
      </c>
      <c r="E70" s="325">
        <v>3.920746278029724</v>
      </c>
      <c r="F70" s="325">
        <v>3.76235865379404</v>
      </c>
      <c r="G70" s="325">
        <v>2.8987552312430473</v>
      </c>
      <c r="H70" s="325">
        <v>2.884127043040456</v>
      </c>
      <c r="I70" s="325">
        <v>2.995053559688909</v>
      </c>
      <c r="J70" s="325">
        <v>2.7005670288082584</v>
      </c>
      <c r="K70" s="326">
        <v>2.895747159482647</v>
      </c>
      <c r="L70" s="326">
        <v>2.7769152522580596</v>
      </c>
      <c r="M70" s="326">
        <v>2.9568695982760906</v>
      </c>
      <c r="N70" s="326">
        <v>3.1734497311846632</v>
      </c>
      <c r="O70" s="326">
        <v>2.9271675049466293</v>
      </c>
      <c r="P70" s="326">
        <v>3.682725411694572</v>
      </c>
    </row>
    <row r="71" spans="1:16" ht="6" customHeight="1">
      <c r="A71" s="253"/>
      <c r="B71" s="257"/>
      <c r="C71" s="257"/>
      <c r="D71" s="257"/>
      <c r="E71" s="327"/>
      <c r="F71" s="327"/>
      <c r="G71" s="327"/>
      <c r="H71" s="327"/>
      <c r="I71" s="327"/>
      <c r="J71" s="327"/>
      <c r="K71" s="327"/>
      <c r="L71" s="327"/>
      <c r="M71" s="327"/>
      <c r="N71" s="327"/>
      <c r="O71" s="327"/>
      <c r="P71" s="327"/>
    </row>
    <row r="72" spans="1:16" ht="16.5">
      <c r="A72" s="253"/>
      <c r="B72" s="257" t="s">
        <v>241</v>
      </c>
      <c r="C72" s="257"/>
      <c r="D72" s="253" t="s">
        <v>240</v>
      </c>
      <c r="E72" s="325">
        <v>7.954252524893053</v>
      </c>
      <c r="F72" s="325">
        <v>7.564184776716444</v>
      </c>
      <c r="G72" s="325">
        <v>8.295450488177616</v>
      </c>
      <c r="H72" s="325">
        <v>6.385649796332496</v>
      </c>
      <c r="I72" s="325">
        <v>12.438343457775757</v>
      </c>
      <c r="J72" s="325">
        <v>5.614150417889112</v>
      </c>
      <c r="K72" s="326">
        <v>6.456508858202796</v>
      </c>
      <c r="L72" s="326">
        <v>5.959042185864708</v>
      </c>
      <c r="M72" s="326">
        <v>6.030412423089876</v>
      </c>
      <c r="N72" s="326">
        <v>5.738773356124632</v>
      </c>
      <c r="O72" s="326">
        <v>5.6762876808475555</v>
      </c>
      <c r="P72" s="326">
        <v>7.99242806101212</v>
      </c>
    </row>
    <row r="73" spans="1:16" ht="16.5">
      <c r="A73" s="253"/>
      <c r="B73" s="257"/>
      <c r="C73" s="257"/>
      <c r="D73" s="253" t="s">
        <v>239</v>
      </c>
      <c r="E73" s="328">
        <v>8.539586436063276</v>
      </c>
      <c r="F73" s="328">
        <v>8.366875445319444</v>
      </c>
      <c r="G73" s="328">
        <v>8.062925381854667</v>
      </c>
      <c r="H73" s="328">
        <v>7.4563067586369955</v>
      </c>
      <c r="I73" s="328">
        <v>8.40111661481796</v>
      </c>
      <c r="J73" s="328">
        <v>7.020796518766656</v>
      </c>
      <c r="K73" s="326">
        <v>6.586616513073708</v>
      </c>
      <c r="L73" s="326">
        <v>6.598063339914024</v>
      </c>
      <c r="M73" s="326">
        <v>5.924694081422376</v>
      </c>
      <c r="N73" s="326">
        <v>6.781014806078484</v>
      </c>
      <c r="O73" s="326">
        <v>6.85568366528328</v>
      </c>
      <c r="P73" s="326">
        <v>9.90467371372446</v>
      </c>
    </row>
    <row r="74" spans="1:16" ht="6" customHeight="1">
      <c r="A74" s="195"/>
      <c r="B74" s="195"/>
      <c r="C74" s="195"/>
      <c r="D74" s="195"/>
      <c r="E74" s="196"/>
      <c r="F74" s="196"/>
      <c r="G74" s="196"/>
      <c r="H74" s="196"/>
      <c r="I74" s="196"/>
      <c r="J74" s="196"/>
      <c r="K74" s="196"/>
      <c r="L74" s="196"/>
      <c r="M74" s="196"/>
      <c r="N74" s="196"/>
      <c r="O74" s="196"/>
      <c r="P74" s="196"/>
    </row>
    <row r="75" spans="1:16" s="116" customFormat="1" ht="20.25" customHeight="1">
      <c r="A75" s="2" t="s">
        <v>339</v>
      </c>
      <c r="B75" s="2"/>
      <c r="C75" s="2"/>
      <c r="D75" s="2"/>
      <c r="E75" s="233"/>
      <c r="F75" s="233"/>
      <c r="G75" s="233"/>
      <c r="H75" s="233"/>
      <c r="I75" s="233"/>
      <c r="J75" s="233"/>
      <c r="K75" s="233"/>
      <c r="L75" s="233"/>
      <c r="M75" s="233"/>
      <c r="N75" s="233"/>
      <c r="O75" s="233"/>
      <c r="P75" s="233"/>
    </row>
    <row r="76" spans="1:16" s="116" customFormat="1" ht="12" customHeight="1">
      <c r="A76" s="116" t="s">
        <v>238</v>
      </c>
      <c r="B76" s="2"/>
      <c r="C76" s="2"/>
      <c r="D76" s="2"/>
      <c r="E76" s="233"/>
      <c r="F76" s="233"/>
      <c r="G76" s="233"/>
      <c r="H76" s="233"/>
      <c r="I76" s="233"/>
      <c r="J76" s="233"/>
      <c r="K76" s="233"/>
      <c r="L76" s="233"/>
      <c r="M76" s="233"/>
      <c r="N76" s="233"/>
      <c r="O76" s="233"/>
      <c r="P76" s="233"/>
    </row>
    <row r="77" s="116" customFormat="1" ht="12.75">
      <c r="B77" s="116" t="s">
        <v>476</v>
      </c>
    </row>
    <row r="78" s="116" customFormat="1" ht="12.75">
      <c r="B78" s="116" t="s">
        <v>293</v>
      </c>
    </row>
    <row r="79" spans="2:4" ht="12.75">
      <c r="B79" s="36"/>
      <c r="C79" s="70"/>
      <c r="D79" s="70"/>
    </row>
    <row r="80" ht="6.75" customHeight="1"/>
    <row r="81" ht="102" customHeight="1"/>
  </sheetData>
  <printOptions/>
  <pageMargins left="0.75" right="0.75" top="1" bottom="1" header="0.5" footer="0.5"/>
  <pageSetup fitToHeight="1" fitToWidth="1" horizontalDpi="300" verticalDpi="300" orientation="portrait" paperSize="9" scale="53" r:id="rId1"/>
  <headerFooter alignWithMargins="0">
    <oddHeader>&amp;R&amp;"Arial,Bold"&amp;16ROAD TRAFFIC</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80"/>
  <sheetViews>
    <sheetView zoomScale="75" zoomScaleNormal="75" workbookViewId="0" topLeftCell="A1">
      <selection activeCell="A1" sqref="A1"/>
    </sheetView>
  </sheetViews>
  <sheetFormatPr defaultColWidth="9.140625" defaultRowHeight="12.75"/>
  <cols>
    <col min="1" max="1" width="2.8515625" style="17" customWidth="1"/>
    <col min="2" max="2" width="29.28125" style="17" customWidth="1"/>
    <col min="3" max="3" width="12.421875" style="17" customWidth="1"/>
    <col min="4" max="6" width="9.7109375" style="17" customWidth="1"/>
    <col min="7" max="7" width="10.28125" style="17" customWidth="1"/>
    <col min="8" max="11" width="9.7109375" style="17" customWidth="1"/>
    <col min="12" max="12" width="0.9921875" style="17" customWidth="1"/>
    <col min="13" max="13" width="9.7109375" style="17" customWidth="1"/>
    <col min="14" max="14" width="2.7109375" style="17" customWidth="1"/>
    <col min="15" max="28" width="9.7109375" style="17" customWidth="1"/>
    <col min="29" max="16384" width="9.140625" style="17" customWidth="1"/>
  </cols>
  <sheetData>
    <row r="1" spans="1:13" s="21" customFormat="1" ht="21">
      <c r="A1" s="269" t="s">
        <v>450</v>
      </c>
      <c r="C1" s="81"/>
      <c r="D1" s="23"/>
      <c r="E1" s="23"/>
      <c r="F1" s="82"/>
      <c r="G1" s="82"/>
      <c r="H1" s="82"/>
      <c r="I1" s="82"/>
      <c r="J1" s="82"/>
      <c r="K1" s="82"/>
      <c r="L1" s="82"/>
      <c r="M1" s="23"/>
    </row>
    <row r="2" spans="1:13" s="21" customFormat="1" ht="21">
      <c r="A2" s="102" t="s">
        <v>477</v>
      </c>
      <c r="C2" s="270"/>
      <c r="D2" s="23"/>
      <c r="E2" s="23"/>
      <c r="F2" s="82"/>
      <c r="G2" s="82"/>
      <c r="I2" s="82"/>
      <c r="J2" s="82"/>
      <c r="K2" s="82"/>
      <c r="L2" s="82"/>
      <c r="M2" s="23"/>
    </row>
    <row r="3" spans="1:13" s="21" customFormat="1" ht="6" customHeight="1" thickBot="1">
      <c r="A3" s="83"/>
      <c r="B3" s="83"/>
      <c r="C3" s="83"/>
      <c r="D3" s="83"/>
      <c r="E3" s="83"/>
      <c r="F3" s="83"/>
      <c r="G3" s="83"/>
      <c r="H3" s="83"/>
      <c r="I3" s="83"/>
      <c r="J3" s="83"/>
      <c r="K3" s="83"/>
      <c r="L3" s="83"/>
      <c r="M3" s="18"/>
    </row>
    <row r="4" spans="3:13" ht="16.5" customHeight="1">
      <c r="C4" s="103" t="s">
        <v>186</v>
      </c>
      <c r="D4" s="362" t="s">
        <v>390</v>
      </c>
      <c r="E4" s="363"/>
      <c r="F4" s="363"/>
      <c r="G4" s="363"/>
      <c r="H4" s="363"/>
      <c r="I4" s="363"/>
      <c r="J4" s="363"/>
      <c r="K4" s="363"/>
      <c r="M4" s="84"/>
    </row>
    <row r="5" spans="3:13" ht="18.75" customHeight="1" thickBot="1">
      <c r="C5" s="104" t="s">
        <v>183</v>
      </c>
      <c r="D5" s="364" t="s">
        <v>187</v>
      </c>
      <c r="E5" s="365"/>
      <c r="F5" s="365"/>
      <c r="G5" s="365"/>
      <c r="H5" s="365"/>
      <c r="I5" s="365"/>
      <c r="J5" s="365"/>
      <c r="K5" s="365"/>
      <c r="L5" s="87"/>
      <c r="M5" s="86" t="s">
        <v>190</v>
      </c>
    </row>
    <row r="6" spans="3:13" ht="18.75" customHeight="1">
      <c r="C6" s="104" t="s">
        <v>184</v>
      </c>
      <c r="D6" s="29" t="s">
        <v>188</v>
      </c>
      <c r="E6" s="29" t="s">
        <v>168</v>
      </c>
      <c r="F6" s="29" t="s">
        <v>168</v>
      </c>
      <c r="G6" s="87" t="s">
        <v>168</v>
      </c>
      <c r="H6" s="87" t="s">
        <v>168</v>
      </c>
      <c r="I6" s="87" t="s">
        <v>177</v>
      </c>
      <c r="J6" s="87" t="s">
        <v>180</v>
      </c>
      <c r="K6" s="87" t="s">
        <v>158</v>
      </c>
      <c r="L6" s="87"/>
      <c r="M6" s="86" t="s">
        <v>157</v>
      </c>
    </row>
    <row r="7" spans="3:13" ht="18.75" customHeight="1">
      <c r="C7" s="104" t="s">
        <v>185</v>
      </c>
      <c r="D7" s="29" t="s">
        <v>189</v>
      </c>
      <c r="E7" s="29" t="s">
        <v>169</v>
      </c>
      <c r="F7" s="29" t="s">
        <v>171</v>
      </c>
      <c r="G7" s="87" t="s">
        <v>173</v>
      </c>
      <c r="H7" s="87" t="s">
        <v>175</v>
      </c>
      <c r="I7" s="87" t="s">
        <v>178</v>
      </c>
      <c r="J7" s="87" t="s">
        <v>181</v>
      </c>
      <c r="K7" s="87" t="s">
        <v>183</v>
      </c>
      <c r="L7" s="87"/>
      <c r="M7" s="86" t="s">
        <v>159</v>
      </c>
    </row>
    <row r="8" spans="1:13" ht="18.75" customHeight="1" thickBot="1">
      <c r="A8" s="16"/>
      <c r="B8" s="16"/>
      <c r="C8" s="105" t="s">
        <v>166</v>
      </c>
      <c r="D8" s="22" t="s">
        <v>167</v>
      </c>
      <c r="E8" s="22" t="s">
        <v>170</v>
      </c>
      <c r="F8" s="22" t="s">
        <v>172</v>
      </c>
      <c r="G8" s="276" t="s">
        <v>174</v>
      </c>
      <c r="H8" s="22" t="s">
        <v>176</v>
      </c>
      <c r="I8" s="22" t="s">
        <v>179</v>
      </c>
      <c r="J8" s="22" t="s">
        <v>182</v>
      </c>
      <c r="K8" s="22" t="s">
        <v>197</v>
      </c>
      <c r="L8" s="22"/>
      <c r="M8" s="88"/>
    </row>
    <row r="9" spans="7:13" ht="6" customHeight="1">
      <c r="G9" s="89"/>
      <c r="H9" s="90"/>
      <c r="K9" s="91"/>
      <c r="L9" s="92"/>
      <c r="M9" s="93"/>
    </row>
    <row r="10" spans="7:13" ht="15" customHeight="1">
      <c r="G10" s="89"/>
      <c r="H10" s="90"/>
      <c r="K10" s="91" t="s">
        <v>191</v>
      </c>
      <c r="L10" s="92"/>
      <c r="M10" s="93" t="s">
        <v>192</v>
      </c>
    </row>
    <row r="11" spans="2:13" ht="6" customHeight="1">
      <c r="B11" s="94"/>
      <c r="C11" s="94"/>
      <c r="G11" s="89"/>
      <c r="H11" s="90"/>
      <c r="K11" s="91"/>
      <c r="L11" s="92"/>
      <c r="M11" s="93"/>
    </row>
    <row r="12" spans="1:13" ht="15.75">
      <c r="A12" s="85" t="s">
        <v>198</v>
      </c>
      <c r="C12" s="293">
        <v>88.8</v>
      </c>
      <c r="D12" s="293">
        <v>0.8</v>
      </c>
      <c r="E12" s="293">
        <v>4</v>
      </c>
      <c r="F12" s="293">
        <v>2.6</v>
      </c>
      <c r="G12" s="293">
        <v>1.8</v>
      </c>
      <c r="H12" s="293">
        <v>0.9</v>
      </c>
      <c r="I12" s="293">
        <v>0.6</v>
      </c>
      <c r="J12" s="293">
        <v>0.4</v>
      </c>
      <c r="K12" s="298">
        <v>11.2</v>
      </c>
      <c r="L12" s="296"/>
      <c r="M12" s="349">
        <v>8314</v>
      </c>
    </row>
    <row r="13" spans="2:14" ht="6" customHeight="1">
      <c r="B13" s="85"/>
      <c r="C13" s="295"/>
      <c r="D13" s="347"/>
      <c r="E13" s="347"/>
      <c r="F13" s="347"/>
      <c r="G13" s="347"/>
      <c r="H13" s="347"/>
      <c r="I13" s="347"/>
      <c r="J13" s="347"/>
      <c r="K13" s="300"/>
      <c r="L13" s="296"/>
      <c r="M13" s="348"/>
      <c r="N13" s="96"/>
    </row>
    <row r="14" spans="1:14" ht="15.75">
      <c r="A14" s="106" t="s">
        <v>199</v>
      </c>
      <c r="C14" s="295"/>
      <c r="D14" s="347"/>
      <c r="E14" s="347"/>
      <c r="F14" s="347"/>
      <c r="G14" s="347"/>
      <c r="H14" s="347"/>
      <c r="I14" s="347"/>
      <c r="J14" s="347"/>
      <c r="K14" s="298"/>
      <c r="L14" s="296"/>
      <c r="M14" s="348"/>
      <c r="N14" s="96"/>
    </row>
    <row r="15" spans="2:14" ht="15">
      <c r="B15" s="97" t="s">
        <v>200</v>
      </c>
      <c r="C15" s="297">
        <v>82.1</v>
      </c>
      <c r="D15" s="297">
        <v>1</v>
      </c>
      <c r="E15" s="297">
        <v>5.4</v>
      </c>
      <c r="F15" s="297">
        <v>4.4</v>
      </c>
      <c r="G15" s="297">
        <v>3.8</v>
      </c>
      <c r="H15" s="297">
        <v>1.8</v>
      </c>
      <c r="I15" s="297">
        <v>0.9</v>
      </c>
      <c r="J15" s="297">
        <v>0.7</v>
      </c>
      <c r="K15" s="298">
        <v>17.9</v>
      </c>
      <c r="L15" s="296"/>
      <c r="M15" s="349">
        <v>2696</v>
      </c>
      <c r="N15" s="96"/>
    </row>
    <row r="16" spans="2:14" ht="18">
      <c r="B16" s="97" t="s">
        <v>474</v>
      </c>
      <c r="C16" s="297" t="s">
        <v>432</v>
      </c>
      <c r="D16" s="297" t="s">
        <v>432</v>
      </c>
      <c r="E16" s="297" t="s">
        <v>432</v>
      </c>
      <c r="F16" s="297" t="s">
        <v>432</v>
      </c>
      <c r="G16" s="297" t="s">
        <v>432</v>
      </c>
      <c r="H16" s="297" t="s">
        <v>432</v>
      </c>
      <c r="I16" s="297" t="s">
        <v>432</v>
      </c>
      <c r="J16" s="297" t="s">
        <v>432</v>
      </c>
      <c r="K16" s="297" t="s">
        <v>432</v>
      </c>
      <c r="L16" s="296"/>
      <c r="M16" s="297" t="s">
        <v>432</v>
      </c>
      <c r="N16" s="96"/>
    </row>
    <row r="17" spans="2:14" ht="18">
      <c r="B17" s="97" t="s">
        <v>475</v>
      </c>
      <c r="C17" s="297" t="s">
        <v>432</v>
      </c>
      <c r="D17" s="297" t="s">
        <v>432</v>
      </c>
      <c r="E17" s="297" t="s">
        <v>432</v>
      </c>
      <c r="F17" s="297" t="s">
        <v>432</v>
      </c>
      <c r="G17" s="297" t="s">
        <v>432</v>
      </c>
      <c r="H17" s="297" t="s">
        <v>432</v>
      </c>
      <c r="I17" s="297" t="s">
        <v>432</v>
      </c>
      <c r="J17" s="297" t="s">
        <v>432</v>
      </c>
      <c r="K17" s="297" t="s">
        <v>432</v>
      </c>
      <c r="L17" s="296"/>
      <c r="M17" s="297" t="s">
        <v>432</v>
      </c>
      <c r="N17" s="96"/>
    </row>
    <row r="18" spans="2:14" ht="15">
      <c r="B18" s="97" t="s">
        <v>205</v>
      </c>
      <c r="C18" s="297">
        <v>94.3</v>
      </c>
      <c r="D18" s="297">
        <v>0.6</v>
      </c>
      <c r="E18" s="297">
        <v>2.9</v>
      </c>
      <c r="F18" s="297">
        <v>1.3</v>
      </c>
      <c r="G18" s="297">
        <v>0.4</v>
      </c>
      <c r="H18" s="297">
        <v>0.3</v>
      </c>
      <c r="I18" s="297">
        <v>0.1</v>
      </c>
      <c r="J18" s="297">
        <v>0</v>
      </c>
      <c r="K18" s="298">
        <v>5.7</v>
      </c>
      <c r="L18" s="296"/>
      <c r="M18" s="349">
        <v>1633</v>
      </c>
      <c r="N18" s="96"/>
    </row>
    <row r="19" spans="2:14" ht="15">
      <c r="B19" s="97" t="s">
        <v>201</v>
      </c>
      <c r="C19" s="297">
        <v>93.1</v>
      </c>
      <c r="D19" s="297">
        <v>0.2</v>
      </c>
      <c r="E19" s="297">
        <v>2.7</v>
      </c>
      <c r="F19" s="297">
        <v>1.4</v>
      </c>
      <c r="G19" s="297">
        <v>0.5</v>
      </c>
      <c r="H19" s="297">
        <v>0</v>
      </c>
      <c r="I19" s="297">
        <v>0.4</v>
      </c>
      <c r="J19" s="297">
        <v>1.8</v>
      </c>
      <c r="K19" s="298">
        <v>6.900000000000006</v>
      </c>
      <c r="L19" s="296"/>
      <c r="M19" s="349">
        <v>201</v>
      </c>
      <c r="N19" s="96"/>
    </row>
    <row r="20" spans="2:14" ht="15">
      <c r="B20" s="97" t="s">
        <v>202</v>
      </c>
      <c r="C20" s="297">
        <v>93</v>
      </c>
      <c r="D20" s="297">
        <v>1.2</v>
      </c>
      <c r="E20" s="297">
        <v>2.5</v>
      </c>
      <c r="F20" s="297">
        <v>1.8</v>
      </c>
      <c r="G20" s="297">
        <v>0.8</v>
      </c>
      <c r="H20" s="297">
        <v>0</v>
      </c>
      <c r="I20" s="297">
        <v>0.4</v>
      </c>
      <c r="J20" s="297">
        <v>0.3</v>
      </c>
      <c r="K20" s="298">
        <v>7</v>
      </c>
      <c r="L20" s="296"/>
      <c r="M20" s="349">
        <v>682</v>
      </c>
      <c r="N20" s="96"/>
    </row>
    <row r="21" spans="2:14" ht="15">
      <c r="B21" s="97" t="s">
        <v>203</v>
      </c>
      <c r="C21" s="297">
        <v>92.5</v>
      </c>
      <c r="D21" s="297">
        <v>1.4</v>
      </c>
      <c r="E21" s="297">
        <v>3</v>
      </c>
      <c r="F21" s="297">
        <v>1.1</v>
      </c>
      <c r="G21" s="297">
        <v>0.5</v>
      </c>
      <c r="H21" s="297">
        <v>0.1</v>
      </c>
      <c r="I21" s="297">
        <v>0.9</v>
      </c>
      <c r="J21" s="297">
        <v>0.4</v>
      </c>
      <c r="K21" s="298">
        <v>7.5</v>
      </c>
      <c r="L21" s="296"/>
      <c r="M21" s="349">
        <v>939</v>
      </c>
      <c r="N21" s="96"/>
    </row>
    <row r="22" spans="2:14" ht="15">
      <c r="B22" s="97" t="s">
        <v>204</v>
      </c>
      <c r="C22" s="297">
        <v>95.1</v>
      </c>
      <c r="D22" s="297">
        <v>0</v>
      </c>
      <c r="E22" s="297">
        <v>2.1</v>
      </c>
      <c r="F22" s="297">
        <v>0.7</v>
      </c>
      <c r="G22" s="297">
        <v>1.2</v>
      </c>
      <c r="H22" s="297">
        <v>1</v>
      </c>
      <c r="I22" s="297">
        <v>0</v>
      </c>
      <c r="J22" s="297">
        <v>0</v>
      </c>
      <c r="K22" s="298">
        <v>4.900000000000006</v>
      </c>
      <c r="L22" s="296"/>
      <c r="M22" s="349">
        <v>205</v>
      </c>
      <c r="N22" s="96"/>
    </row>
    <row r="23" spans="2:14" ht="15">
      <c r="B23" s="97" t="s">
        <v>206</v>
      </c>
      <c r="C23" s="297">
        <v>95.2</v>
      </c>
      <c r="D23" s="297">
        <v>0.3</v>
      </c>
      <c r="E23" s="297">
        <v>2.6</v>
      </c>
      <c r="F23" s="297">
        <v>1.2</v>
      </c>
      <c r="G23" s="297">
        <v>0.4</v>
      </c>
      <c r="H23" s="297">
        <v>0.2</v>
      </c>
      <c r="I23" s="297">
        <v>0.1</v>
      </c>
      <c r="J23" s="297">
        <v>0</v>
      </c>
      <c r="K23" s="298">
        <v>4.8</v>
      </c>
      <c r="L23" s="296"/>
      <c r="M23" s="349">
        <v>593</v>
      </c>
      <c r="N23" s="96"/>
    </row>
    <row r="24" spans="2:14" ht="15">
      <c r="B24" s="97" t="s">
        <v>207</v>
      </c>
      <c r="C24" s="297">
        <v>90.2</v>
      </c>
      <c r="D24" s="297">
        <v>0</v>
      </c>
      <c r="E24" s="297">
        <v>4</v>
      </c>
      <c r="F24" s="297">
        <v>3.6</v>
      </c>
      <c r="G24" s="297">
        <v>1.9</v>
      </c>
      <c r="H24" s="297">
        <v>0</v>
      </c>
      <c r="I24" s="297">
        <v>0</v>
      </c>
      <c r="J24" s="297">
        <v>0.3</v>
      </c>
      <c r="K24" s="298">
        <v>9.8</v>
      </c>
      <c r="L24" s="296"/>
      <c r="M24" s="349">
        <v>143</v>
      </c>
      <c r="N24" s="96"/>
    </row>
    <row r="25" spans="2:14" ht="15">
      <c r="B25" s="97" t="s">
        <v>386</v>
      </c>
      <c r="C25" s="297">
        <v>91.2</v>
      </c>
      <c r="D25" s="297">
        <v>0.7</v>
      </c>
      <c r="E25" s="297">
        <v>2.2</v>
      </c>
      <c r="F25" s="297">
        <v>1.8</v>
      </c>
      <c r="G25" s="297">
        <v>1.4</v>
      </c>
      <c r="H25" s="297">
        <v>0.8</v>
      </c>
      <c r="I25" s="297">
        <v>1.4</v>
      </c>
      <c r="J25" s="297">
        <v>0.6</v>
      </c>
      <c r="K25" s="298">
        <v>8.8</v>
      </c>
      <c r="L25" s="296"/>
      <c r="M25" s="349">
        <v>239</v>
      </c>
      <c r="N25" s="96"/>
    </row>
    <row r="26" spans="2:15" ht="15">
      <c r="B26" s="97" t="s">
        <v>208</v>
      </c>
      <c r="C26" s="297">
        <v>89.5</v>
      </c>
      <c r="D26" s="297">
        <v>0.9</v>
      </c>
      <c r="E26" s="297">
        <v>4.6</v>
      </c>
      <c r="F26" s="297">
        <v>2.9</v>
      </c>
      <c r="G26" s="297">
        <v>0.8</v>
      </c>
      <c r="H26" s="297">
        <v>0.4</v>
      </c>
      <c r="I26" s="297">
        <v>0.7</v>
      </c>
      <c r="J26" s="297">
        <v>0.2</v>
      </c>
      <c r="K26" s="298">
        <v>10.5</v>
      </c>
      <c r="L26" s="296"/>
      <c r="M26" s="349">
        <v>767</v>
      </c>
      <c r="N26" s="96"/>
      <c r="O26" s="98"/>
    </row>
    <row r="27" spans="2:14" ht="6" customHeight="1">
      <c r="B27" s="85"/>
      <c r="C27" s="299"/>
      <c r="D27" s="299"/>
      <c r="E27" s="299"/>
      <c r="F27" s="299"/>
      <c r="G27" s="299"/>
      <c r="H27" s="299"/>
      <c r="I27" s="299"/>
      <c r="J27" s="299"/>
      <c r="K27" s="300"/>
      <c r="L27" s="296"/>
      <c r="M27" s="348"/>
      <c r="N27" s="96"/>
    </row>
    <row r="28" spans="1:14" ht="15" customHeight="1">
      <c r="A28" s="85" t="s">
        <v>193</v>
      </c>
      <c r="C28" s="299"/>
      <c r="D28" s="299"/>
      <c r="E28" s="299"/>
      <c r="F28" s="299"/>
      <c r="G28" s="299"/>
      <c r="H28" s="299"/>
      <c r="I28" s="299"/>
      <c r="J28" s="299"/>
      <c r="K28" s="300"/>
      <c r="L28" s="296"/>
      <c r="M28" s="348"/>
      <c r="N28" s="96"/>
    </row>
    <row r="29" spans="2:14" ht="15" customHeight="1">
      <c r="B29" s="97" t="s">
        <v>209</v>
      </c>
      <c r="C29" s="293">
        <v>88.5</v>
      </c>
      <c r="D29" s="293">
        <v>1.1</v>
      </c>
      <c r="E29" s="293">
        <v>3.5</v>
      </c>
      <c r="F29" s="293">
        <v>3.2</v>
      </c>
      <c r="G29" s="293">
        <v>1.8</v>
      </c>
      <c r="H29" s="293">
        <v>0.6</v>
      </c>
      <c r="I29" s="293">
        <v>0.6</v>
      </c>
      <c r="J29" s="293">
        <v>0.6</v>
      </c>
      <c r="K29" s="298">
        <v>11.5</v>
      </c>
      <c r="L29" s="296"/>
      <c r="M29" s="349">
        <v>1647</v>
      </c>
      <c r="N29" s="96"/>
    </row>
    <row r="30" spans="2:14" ht="15" customHeight="1">
      <c r="B30" s="97" t="s">
        <v>210</v>
      </c>
      <c r="C30" s="293">
        <v>86.4</v>
      </c>
      <c r="D30" s="293">
        <v>1.9</v>
      </c>
      <c r="E30" s="293">
        <v>4.9</v>
      </c>
      <c r="F30" s="293">
        <v>2.2</v>
      </c>
      <c r="G30" s="293">
        <v>1.8</v>
      </c>
      <c r="H30" s="293">
        <v>1.6</v>
      </c>
      <c r="I30" s="293">
        <v>0.9</v>
      </c>
      <c r="J30" s="293">
        <v>0.4</v>
      </c>
      <c r="K30" s="298">
        <v>13.6</v>
      </c>
      <c r="L30" s="296"/>
      <c r="M30" s="349">
        <v>1512</v>
      </c>
      <c r="N30" s="96"/>
    </row>
    <row r="31" spans="2:14" ht="15" customHeight="1">
      <c r="B31" s="97" t="s">
        <v>211</v>
      </c>
      <c r="C31" s="293">
        <v>86.9</v>
      </c>
      <c r="D31" s="293">
        <v>0.9</v>
      </c>
      <c r="E31" s="293">
        <v>4.7</v>
      </c>
      <c r="F31" s="293">
        <v>3.1</v>
      </c>
      <c r="G31" s="293">
        <v>2.6</v>
      </c>
      <c r="H31" s="293">
        <v>1.1</v>
      </c>
      <c r="I31" s="293">
        <v>0.2</v>
      </c>
      <c r="J31" s="293">
        <v>0.5</v>
      </c>
      <c r="K31" s="298">
        <v>13.1</v>
      </c>
      <c r="L31" s="296"/>
      <c r="M31" s="349">
        <v>1445</v>
      </c>
      <c r="N31" s="96"/>
    </row>
    <row r="32" spans="2:14" ht="15" customHeight="1">
      <c r="B32" s="97" t="s">
        <v>212</v>
      </c>
      <c r="C32" s="293">
        <v>86</v>
      </c>
      <c r="D32" s="293">
        <v>0.4</v>
      </c>
      <c r="E32" s="293">
        <v>5.2</v>
      </c>
      <c r="F32" s="293">
        <v>3.9</v>
      </c>
      <c r="G32" s="293">
        <v>2.3</v>
      </c>
      <c r="H32" s="293">
        <v>0.9</v>
      </c>
      <c r="I32" s="293">
        <v>0.6</v>
      </c>
      <c r="J32" s="293">
        <v>0.6</v>
      </c>
      <c r="K32" s="298">
        <v>14</v>
      </c>
      <c r="L32" s="296"/>
      <c r="M32" s="349">
        <v>1103</v>
      </c>
      <c r="N32" s="96"/>
    </row>
    <row r="33" spans="2:14" ht="15" customHeight="1">
      <c r="B33" s="97" t="s">
        <v>213</v>
      </c>
      <c r="C33" s="293">
        <v>87.6</v>
      </c>
      <c r="D33" s="293">
        <v>0.7</v>
      </c>
      <c r="E33" s="293">
        <v>4.5</v>
      </c>
      <c r="F33" s="293">
        <v>2.7</v>
      </c>
      <c r="G33" s="293">
        <v>1.9</v>
      </c>
      <c r="H33" s="293">
        <v>1.4</v>
      </c>
      <c r="I33" s="293">
        <v>0.6</v>
      </c>
      <c r="J33" s="293">
        <v>0.5</v>
      </c>
      <c r="K33" s="298">
        <v>12.4</v>
      </c>
      <c r="L33" s="296"/>
      <c r="M33" s="349">
        <v>1040</v>
      </c>
      <c r="N33" s="96"/>
    </row>
    <row r="34" spans="2:14" ht="15" customHeight="1">
      <c r="B34" s="97" t="s">
        <v>214</v>
      </c>
      <c r="C34" s="293">
        <v>95.5</v>
      </c>
      <c r="D34" s="293">
        <v>0.2</v>
      </c>
      <c r="E34" s="293">
        <v>2.2</v>
      </c>
      <c r="F34" s="293">
        <v>0.7</v>
      </c>
      <c r="G34" s="293">
        <v>0.6</v>
      </c>
      <c r="H34" s="293">
        <v>0</v>
      </c>
      <c r="I34" s="293">
        <v>0.8</v>
      </c>
      <c r="J34" s="293">
        <v>0</v>
      </c>
      <c r="K34" s="298">
        <v>4.5</v>
      </c>
      <c r="L34" s="296"/>
      <c r="M34" s="349">
        <v>499</v>
      </c>
      <c r="N34" s="96"/>
    </row>
    <row r="35" spans="2:15" ht="15" customHeight="1">
      <c r="B35" s="97" t="s">
        <v>215</v>
      </c>
      <c r="C35" s="293">
        <v>94.8</v>
      </c>
      <c r="D35" s="293">
        <v>0.4</v>
      </c>
      <c r="E35" s="293">
        <v>1.6</v>
      </c>
      <c r="F35" s="293">
        <v>1.6</v>
      </c>
      <c r="G35" s="293">
        <v>0.4</v>
      </c>
      <c r="H35" s="293">
        <v>0.5</v>
      </c>
      <c r="I35" s="293">
        <v>0.4</v>
      </c>
      <c r="J35" s="293">
        <v>0.3</v>
      </c>
      <c r="K35" s="298">
        <v>5.2</v>
      </c>
      <c r="L35" s="296"/>
      <c r="M35" s="349">
        <v>1068</v>
      </c>
      <c r="N35" s="96"/>
      <c r="O35" s="98"/>
    </row>
    <row r="36" spans="2:14" ht="6" customHeight="1">
      <c r="B36" s="85"/>
      <c r="C36" s="299"/>
      <c r="D36" s="299"/>
      <c r="E36" s="299"/>
      <c r="F36" s="299"/>
      <c r="G36" s="299"/>
      <c r="H36" s="299"/>
      <c r="I36" s="299"/>
      <c r="J36" s="299"/>
      <c r="K36" s="300"/>
      <c r="L36" s="296"/>
      <c r="M36" s="348"/>
      <c r="N36" s="96"/>
    </row>
    <row r="37" spans="1:14" ht="15.75">
      <c r="A37" s="85" t="s">
        <v>194</v>
      </c>
      <c r="C37" s="299"/>
      <c r="D37" s="299"/>
      <c r="E37" s="299"/>
      <c r="F37" s="299"/>
      <c r="G37" s="299"/>
      <c r="H37" s="299"/>
      <c r="I37" s="299"/>
      <c r="J37" s="299"/>
      <c r="K37" s="296"/>
      <c r="L37" s="296"/>
      <c r="M37" s="348"/>
      <c r="N37" s="96"/>
    </row>
    <row r="38" spans="2:15" ht="15">
      <c r="B38" s="97" t="s">
        <v>231</v>
      </c>
      <c r="C38" s="293">
        <v>90.8</v>
      </c>
      <c r="D38" s="293">
        <v>0.6</v>
      </c>
      <c r="E38" s="293">
        <v>4.1</v>
      </c>
      <c r="F38" s="293">
        <v>0.5</v>
      </c>
      <c r="G38" s="293">
        <v>2.3</v>
      </c>
      <c r="H38" s="293">
        <v>0.8</v>
      </c>
      <c r="I38" s="293">
        <v>0.4</v>
      </c>
      <c r="J38" s="293">
        <v>0.5</v>
      </c>
      <c r="K38" s="298">
        <v>9.2</v>
      </c>
      <c r="L38" s="296"/>
      <c r="M38" s="349">
        <v>288</v>
      </c>
      <c r="N38" s="96"/>
      <c r="O38" s="97"/>
    </row>
    <row r="39" spans="2:15" ht="15">
      <c r="B39" s="97" t="s">
        <v>216</v>
      </c>
      <c r="C39" s="293">
        <v>77.3</v>
      </c>
      <c r="D39" s="293">
        <v>0.7</v>
      </c>
      <c r="E39" s="293">
        <v>6.5</v>
      </c>
      <c r="F39" s="293">
        <v>5.8</v>
      </c>
      <c r="G39" s="293">
        <v>5.6</v>
      </c>
      <c r="H39" s="293">
        <v>2.3</v>
      </c>
      <c r="I39" s="293">
        <v>1</v>
      </c>
      <c r="J39" s="293">
        <v>0.8</v>
      </c>
      <c r="K39" s="298">
        <v>22.7</v>
      </c>
      <c r="L39" s="296"/>
      <c r="M39" s="349">
        <v>498</v>
      </c>
      <c r="N39" s="96"/>
      <c r="O39" s="97"/>
    </row>
    <row r="40" spans="2:14" ht="15">
      <c r="B40" s="97" t="s">
        <v>217</v>
      </c>
      <c r="C40" s="293">
        <v>80.7</v>
      </c>
      <c r="D40" s="293">
        <v>2.3</v>
      </c>
      <c r="E40" s="293">
        <v>5.9</v>
      </c>
      <c r="F40" s="293">
        <v>5.3</v>
      </c>
      <c r="G40" s="293">
        <v>2.9</v>
      </c>
      <c r="H40" s="293">
        <v>1.7</v>
      </c>
      <c r="I40" s="293">
        <v>0.7</v>
      </c>
      <c r="J40" s="293">
        <v>0.4</v>
      </c>
      <c r="K40" s="298">
        <v>19.3</v>
      </c>
      <c r="L40" s="296"/>
      <c r="M40" s="349">
        <v>667</v>
      </c>
      <c r="N40" s="96"/>
    </row>
    <row r="41" spans="2:14" ht="15">
      <c r="B41" s="17" t="s">
        <v>218</v>
      </c>
      <c r="C41" s="293">
        <v>92.7</v>
      </c>
      <c r="D41" s="293">
        <v>0</v>
      </c>
      <c r="E41" s="293">
        <v>3.2</v>
      </c>
      <c r="F41" s="293">
        <v>2.5</v>
      </c>
      <c r="G41" s="293">
        <v>0</v>
      </c>
      <c r="H41" s="293">
        <v>0.9</v>
      </c>
      <c r="I41" s="293">
        <v>0.7</v>
      </c>
      <c r="J41" s="293">
        <v>0</v>
      </c>
      <c r="K41" s="298">
        <v>7.3</v>
      </c>
      <c r="L41" s="296"/>
      <c r="M41" s="349">
        <v>357</v>
      </c>
      <c r="N41" s="96"/>
    </row>
    <row r="42" spans="2:14" ht="15">
      <c r="B42" s="17" t="s">
        <v>219</v>
      </c>
      <c r="C42" s="293">
        <v>88.6</v>
      </c>
      <c r="D42" s="293">
        <v>0.9</v>
      </c>
      <c r="E42" s="293">
        <v>7.5</v>
      </c>
      <c r="F42" s="293">
        <v>1.5</v>
      </c>
      <c r="G42" s="293">
        <v>0</v>
      </c>
      <c r="H42" s="293">
        <v>0.3</v>
      </c>
      <c r="I42" s="293">
        <v>0.7</v>
      </c>
      <c r="J42" s="293">
        <v>0.4</v>
      </c>
      <c r="K42" s="298">
        <v>11.4</v>
      </c>
      <c r="L42" s="296"/>
      <c r="M42" s="349">
        <v>375</v>
      </c>
      <c r="N42" s="96"/>
    </row>
    <row r="43" spans="2:14" ht="15">
      <c r="B43" s="17" t="s">
        <v>220</v>
      </c>
      <c r="C43" s="293">
        <v>91.8</v>
      </c>
      <c r="D43" s="293">
        <v>0.4</v>
      </c>
      <c r="E43" s="293">
        <v>2.9</v>
      </c>
      <c r="F43" s="293">
        <v>0.8</v>
      </c>
      <c r="G43" s="293">
        <v>2.3</v>
      </c>
      <c r="H43" s="293">
        <v>1.1</v>
      </c>
      <c r="I43" s="293">
        <v>0.1</v>
      </c>
      <c r="J43" s="293">
        <v>0.7</v>
      </c>
      <c r="K43" s="298">
        <v>8.2</v>
      </c>
      <c r="L43" s="296"/>
      <c r="M43" s="349">
        <v>409</v>
      </c>
      <c r="N43" s="96"/>
    </row>
    <row r="44" spans="2:14" ht="15">
      <c r="B44" s="17" t="s">
        <v>221</v>
      </c>
      <c r="C44" s="293">
        <v>95</v>
      </c>
      <c r="D44" s="293">
        <v>1.1</v>
      </c>
      <c r="E44" s="293">
        <v>1.4</v>
      </c>
      <c r="F44" s="293">
        <v>1.3</v>
      </c>
      <c r="G44" s="293">
        <v>0</v>
      </c>
      <c r="H44" s="293">
        <v>0.5</v>
      </c>
      <c r="I44" s="297">
        <v>0.6</v>
      </c>
      <c r="J44" s="293">
        <v>0</v>
      </c>
      <c r="K44" s="298">
        <v>5</v>
      </c>
      <c r="L44" s="296"/>
      <c r="M44" s="349">
        <v>353</v>
      </c>
      <c r="N44" s="96"/>
    </row>
    <row r="45" spans="2:14" ht="15">
      <c r="B45" s="17" t="s">
        <v>222</v>
      </c>
      <c r="C45" s="293">
        <v>91.5</v>
      </c>
      <c r="D45" s="293">
        <v>1.7</v>
      </c>
      <c r="E45" s="293">
        <v>3.5</v>
      </c>
      <c r="F45" s="293">
        <v>2</v>
      </c>
      <c r="G45" s="293">
        <v>1.2</v>
      </c>
      <c r="H45" s="293">
        <v>0</v>
      </c>
      <c r="I45" s="293">
        <v>0</v>
      </c>
      <c r="J45" s="293">
        <v>0</v>
      </c>
      <c r="K45" s="298">
        <v>8.5</v>
      </c>
      <c r="L45" s="296"/>
      <c r="M45" s="349">
        <v>401</v>
      </c>
      <c r="N45" s="96"/>
    </row>
    <row r="46" spans="2:14" ht="15">
      <c r="B46" s="17" t="s">
        <v>223</v>
      </c>
      <c r="C46" s="293">
        <v>92.9</v>
      </c>
      <c r="D46" s="297">
        <v>1.5</v>
      </c>
      <c r="E46" s="293">
        <v>1.8</v>
      </c>
      <c r="F46" s="293">
        <v>1.1</v>
      </c>
      <c r="G46" s="293">
        <v>0.3</v>
      </c>
      <c r="H46" s="293">
        <v>0.3</v>
      </c>
      <c r="I46" s="293">
        <v>0.5</v>
      </c>
      <c r="J46" s="293">
        <v>1.7</v>
      </c>
      <c r="K46" s="298">
        <v>7.099999999999994</v>
      </c>
      <c r="L46" s="296"/>
      <c r="M46" s="349">
        <v>392</v>
      </c>
      <c r="N46" s="96"/>
    </row>
    <row r="47" spans="2:14" ht="15">
      <c r="B47" s="17" t="s">
        <v>224</v>
      </c>
      <c r="C47" s="293">
        <v>87.9</v>
      </c>
      <c r="D47" s="293">
        <v>0.8</v>
      </c>
      <c r="E47" s="293">
        <v>6.5</v>
      </c>
      <c r="F47" s="293">
        <v>2.4</v>
      </c>
      <c r="G47" s="293">
        <v>1.7</v>
      </c>
      <c r="H47" s="293">
        <v>0.5</v>
      </c>
      <c r="I47" s="293">
        <v>0</v>
      </c>
      <c r="J47" s="293">
        <v>0.2</v>
      </c>
      <c r="K47" s="298">
        <v>12.1</v>
      </c>
      <c r="L47" s="296"/>
      <c r="M47" s="349">
        <v>507</v>
      </c>
      <c r="N47" s="96"/>
    </row>
    <row r="48" spans="2:14" ht="15">
      <c r="B48" s="17" t="s">
        <v>225</v>
      </c>
      <c r="C48" s="293">
        <v>78.7</v>
      </c>
      <c r="D48" s="293">
        <v>1</v>
      </c>
      <c r="E48" s="293">
        <v>7.6</v>
      </c>
      <c r="F48" s="293">
        <v>5.6</v>
      </c>
      <c r="G48" s="293">
        <v>2.8</v>
      </c>
      <c r="H48" s="293">
        <v>2</v>
      </c>
      <c r="I48" s="293">
        <v>0.8</v>
      </c>
      <c r="J48" s="293">
        <v>1.7</v>
      </c>
      <c r="K48" s="298">
        <v>21.3</v>
      </c>
      <c r="L48" s="296"/>
      <c r="M48" s="349">
        <v>603</v>
      </c>
      <c r="N48" s="96"/>
    </row>
    <row r="49" spans="2:14" ht="15">
      <c r="B49" s="17" t="s">
        <v>226</v>
      </c>
      <c r="C49" s="293">
        <v>76.3</v>
      </c>
      <c r="D49" s="293">
        <v>0.8</v>
      </c>
      <c r="E49" s="293">
        <v>8.1</v>
      </c>
      <c r="F49" s="293">
        <v>5.9</v>
      </c>
      <c r="G49" s="293">
        <v>4.6</v>
      </c>
      <c r="H49" s="293">
        <v>2.7</v>
      </c>
      <c r="I49" s="293">
        <v>1.2</v>
      </c>
      <c r="J49" s="293">
        <v>0.4</v>
      </c>
      <c r="K49" s="298">
        <v>23.7</v>
      </c>
      <c r="L49" s="296"/>
      <c r="M49" s="349">
        <v>651</v>
      </c>
      <c r="N49" s="96"/>
    </row>
    <row r="50" spans="2:14" ht="15">
      <c r="B50" s="17" t="s">
        <v>227</v>
      </c>
      <c r="C50" s="293">
        <v>92.3</v>
      </c>
      <c r="D50" s="293">
        <v>0.9</v>
      </c>
      <c r="E50" s="293">
        <v>1.3</v>
      </c>
      <c r="F50" s="293">
        <v>1.9</v>
      </c>
      <c r="G50" s="293">
        <v>2</v>
      </c>
      <c r="H50" s="293">
        <v>0.2</v>
      </c>
      <c r="I50" s="293">
        <v>0.7</v>
      </c>
      <c r="J50" s="297">
        <v>0.6</v>
      </c>
      <c r="K50" s="298">
        <v>7.7</v>
      </c>
      <c r="L50" s="296"/>
      <c r="M50" s="349">
        <v>428</v>
      </c>
      <c r="N50" s="96"/>
    </row>
    <row r="51" spans="2:14" ht="15">
      <c r="B51" s="17" t="s">
        <v>228</v>
      </c>
      <c r="C51" s="293">
        <v>94.3</v>
      </c>
      <c r="D51" s="297">
        <v>1.2</v>
      </c>
      <c r="E51" s="293">
        <v>1.9</v>
      </c>
      <c r="F51" s="293">
        <v>1</v>
      </c>
      <c r="G51" s="293">
        <v>0.3</v>
      </c>
      <c r="H51" s="293">
        <v>0.7</v>
      </c>
      <c r="I51" s="293">
        <v>0.7</v>
      </c>
      <c r="J51" s="293">
        <v>0</v>
      </c>
      <c r="K51" s="298">
        <v>5.7</v>
      </c>
      <c r="L51" s="296"/>
      <c r="M51" s="349">
        <v>312</v>
      </c>
      <c r="N51" s="96"/>
    </row>
    <row r="52" spans="2:14" ht="15">
      <c r="B52" s="17" t="s">
        <v>229</v>
      </c>
      <c r="C52" s="293">
        <v>98</v>
      </c>
      <c r="D52" s="297">
        <v>0.4</v>
      </c>
      <c r="E52" s="293">
        <v>0</v>
      </c>
      <c r="F52" s="293">
        <v>0.6</v>
      </c>
      <c r="G52" s="297">
        <v>0.9</v>
      </c>
      <c r="H52" s="293">
        <v>0</v>
      </c>
      <c r="I52" s="293">
        <v>0</v>
      </c>
      <c r="J52" s="293">
        <v>0</v>
      </c>
      <c r="K52" s="298">
        <v>2</v>
      </c>
      <c r="L52" s="301"/>
      <c r="M52" s="349">
        <v>208</v>
      </c>
      <c r="N52" s="96"/>
    </row>
    <row r="53" spans="2:14" ht="15">
      <c r="B53" s="17" t="s">
        <v>230</v>
      </c>
      <c r="C53" s="293">
        <v>99.3</v>
      </c>
      <c r="D53" s="293">
        <v>0</v>
      </c>
      <c r="E53" s="293">
        <v>0</v>
      </c>
      <c r="F53" s="297">
        <v>0.7</v>
      </c>
      <c r="G53" s="293">
        <v>0</v>
      </c>
      <c r="H53" s="293">
        <v>0</v>
      </c>
      <c r="I53" s="293">
        <v>0</v>
      </c>
      <c r="J53" s="293">
        <v>0</v>
      </c>
      <c r="K53" s="298">
        <v>0.7000000000000028</v>
      </c>
      <c r="L53" s="301"/>
      <c r="M53" s="349">
        <v>167</v>
      </c>
      <c r="N53" s="96"/>
    </row>
    <row r="54" spans="2:15" ht="15">
      <c r="B54" s="17" t="s">
        <v>368</v>
      </c>
      <c r="C54" s="293">
        <v>96.2</v>
      </c>
      <c r="D54" s="293">
        <v>0</v>
      </c>
      <c r="E54" s="297">
        <v>2.3</v>
      </c>
      <c r="F54" s="297">
        <v>1.5</v>
      </c>
      <c r="G54" s="293">
        <v>0</v>
      </c>
      <c r="H54" s="293">
        <v>0</v>
      </c>
      <c r="I54" s="293">
        <v>0</v>
      </c>
      <c r="J54" s="293">
        <v>0</v>
      </c>
      <c r="K54" s="298">
        <v>3.8</v>
      </c>
      <c r="L54" s="301"/>
      <c r="M54" s="349">
        <v>131</v>
      </c>
      <c r="N54" s="96"/>
      <c r="O54" s="98"/>
    </row>
    <row r="55" spans="3:14" ht="6" customHeight="1">
      <c r="C55" s="299"/>
      <c r="D55" s="299"/>
      <c r="E55" s="299"/>
      <c r="F55" s="299"/>
      <c r="G55" s="299"/>
      <c r="H55" s="299"/>
      <c r="I55" s="299"/>
      <c r="J55" s="299"/>
      <c r="K55" s="300"/>
      <c r="L55" s="301"/>
      <c r="M55" s="348"/>
      <c r="N55" s="96"/>
    </row>
    <row r="56" spans="1:14" ht="15.75">
      <c r="A56" s="85" t="s">
        <v>195</v>
      </c>
      <c r="C56" s="299"/>
      <c r="D56" s="299"/>
      <c r="E56" s="299"/>
      <c r="F56" s="299"/>
      <c r="G56" s="299"/>
      <c r="H56" s="299"/>
      <c r="I56" s="299"/>
      <c r="J56" s="299"/>
      <c r="K56" s="300"/>
      <c r="L56" s="301"/>
      <c r="M56" s="348"/>
      <c r="N56" s="96"/>
    </row>
    <row r="57" spans="1:14" ht="18.75">
      <c r="A57" s="85"/>
      <c r="B57" s="294" t="s">
        <v>433</v>
      </c>
      <c r="C57" s="299" t="s">
        <v>432</v>
      </c>
      <c r="D57" s="299" t="s">
        <v>432</v>
      </c>
      <c r="E57" s="299" t="s">
        <v>432</v>
      </c>
      <c r="F57" s="299" t="s">
        <v>432</v>
      </c>
      <c r="G57" s="299" t="s">
        <v>432</v>
      </c>
      <c r="H57" s="299" t="s">
        <v>432</v>
      </c>
      <c r="I57" s="299" t="s">
        <v>432</v>
      </c>
      <c r="J57" s="299" t="s">
        <v>432</v>
      </c>
      <c r="K57" s="302" t="s">
        <v>432</v>
      </c>
      <c r="L57" s="303"/>
      <c r="M57" s="350" t="s">
        <v>432</v>
      </c>
      <c r="N57" s="96"/>
    </row>
    <row r="58" spans="2:14" ht="15">
      <c r="B58" s="294" t="s">
        <v>434</v>
      </c>
      <c r="C58" s="297">
        <v>93.3</v>
      </c>
      <c r="D58" s="293">
        <v>0</v>
      </c>
      <c r="E58" s="297">
        <v>0.2</v>
      </c>
      <c r="F58" s="297">
        <v>0.7</v>
      </c>
      <c r="G58" s="297">
        <v>2</v>
      </c>
      <c r="H58" s="297">
        <v>1.3</v>
      </c>
      <c r="I58" s="297">
        <v>2</v>
      </c>
      <c r="J58" s="297">
        <v>0.4</v>
      </c>
      <c r="K58" s="302">
        <v>6.7</v>
      </c>
      <c r="L58" s="303"/>
      <c r="M58" s="351">
        <v>147</v>
      </c>
      <c r="N58" s="96"/>
    </row>
    <row r="59" spans="2:14" ht="15">
      <c r="B59" s="294" t="s">
        <v>435</v>
      </c>
      <c r="C59" s="293">
        <v>96.1</v>
      </c>
      <c r="D59" s="293">
        <v>0.6</v>
      </c>
      <c r="E59" s="293">
        <v>1.3</v>
      </c>
      <c r="F59" s="293">
        <v>1.6</v>
      </c>
      <c r="G59" s="293">
        <v>0</v>
      </c>
      <c r="H59" s="293">
        <v>0</v>
      </c>
      <c r="I59" s="293">
        <v>0.3</v>
      </c>
      <c r="J59" s="297">
        <v>0.1</v>
      </c>
      <c r="K59" s="298">
        <v>3.9000000000000057</v>
      </c>
      <c r="L59" s="301"/>
      <c r="M59" s="349">
        <v>299</v>
      </c>
      <c r="N59" s="96"/>
    </row>
    <row r="60" spans="2:14" ht="15">
      <c r="B60" s="294" t="s">
        <v>436</v>
      </c>
      <c r="C60" s="293">
        <v>95.3</v>
      </c>
      <c r="D60" s="297">
        <v>0.4</v>
      </c>
      <c r="E60" s="293">
        <v>2.1</v>
      </c>
      <c r="F60" s="293">
        <v>1.2</v>
      </c>
      <c r="G60" s="293">
        <v>0</v>
      </c>
      <c r="H60" s="293">
        <v>0</v>
      </c>
      <c r="I60" s="293">
        <v>0.9</v>
      </c>
      <c r="J60" s="293">
        <v>0</v>
      </c>
      <c r="K60" s="298">
        <v>4.7</v>
      </c>
      <c r="L60" s="301"/>
      <c r="M60" s="349">
        <v>355</v>
      </c>
      <c r="N60" s="96"/>
    </row>
    <row r="61" spans="2:14" ht="15">
      <c r="B61" s="304" t="s">
        <v>437</v>
      </c>
      <c r="C61" s="293">
        <v>95.1</v>
      </c>
      <c r="D61" s="293">
        <v>0.1</v>
      </c>
      <c r="E61" s="293">
        <v>2.5</v>
      </c>
      <c r="F61" s="293">
        <v>0.9</v>
      </c>
      <c r="G61" s="293">
        <v>0.5</v>
      </c>
      <c r="H61" s="293">
        <v>0</v>
      </c>
      <c r="I61" s="293">
        <v>0.4</v>
      </c>
      <c r="J61" s="293">
        <v>0.5</v>
      </c>
      <c r="K61" s="298">
        <v>4.900000000000006</v>
      </c>
      <c r="L61" s="301"/>
      <c r="M61" s="349">
        <v>270</v>
      </c>
      <c r="N61" s="96"/>
    </row>
    <row r="62" spans="2:14" ht="15">
      <c r="B62" s="294" t="s">
        <v>438</v>
      </c>
      <c r="C62" s="293">
        <v>91.1</v>
      </c>
      <c r="D62" s="297">
        <v>0.4</v>
      </c>
      <c r="E62" s="293">
        <v>3.2</v>
      </c>
      <c r="F62" s="293">
        <v>2.3</v>
      </c>
      <c r="G62" s="297">
        <v>1.6</v>
      </c>
      <c r="H62" s="297">
        <v>0.8</v>
      </c>
      <c r="I62" s="293">
        <v>0.6</v>
      </c>
      <c r="J62" s="293">
        <v>0</v>
      </c>
      <c r="K62" s="298">
        <v>8.900000000000006</v>
      </c>
      <c r="L62" s="301"/>
      <c r="M62" s="349">
        <v>219</v>
      </c>
      <c r="N62" s="96"/>
    </row>
    <row r="63" spans="2:14" ht="15">
      <c r="B63" s="294" t="s">
        <v>439</v>
      </c>
      <c r="C63" s="293">
        <v>98</v>
      </c>
      <c r="D63" s="293">
        <v>0</v>
      </c>
      <c r="E63" s="293">
        <v>2</v>
      </c>
      <c r="F63" s="293">
        <v>0</v>
      </c>
      <c r="G63" s="293">
        <v>0</v>
      </c>
      <c r="H63" s="293">
        <v>0</v>
      </c>
      <c r="I63" s="293">
        <v>0</v>
      </c>
      <c r="J63" s="293">
        <v>0</v>
      </c>
      <c r="K63" s="298">
        <v>2</v>
      </c>
      <c r="L63" s="301"/>
      <c r="M63" s="349">
        <v>234</v>
      </c>
      <c r="N63" s="96"/>
    </row>
    <row r="64" spans="2:14" ht="6" customHeight="1">
      <c r="B64" s="305"/>
      <c r="C64" s="299"/>
      <c r="D64" s="299"/>
      <c r="E64" s="299"/>
      <c r="F64" s="299"/>
      <c r="G64" s="299"/>
      <c r="H64" s="299"/>
      <c r="I64" s="299"/>
      <c r="J64" s="299"/>
      <c r="K64" s="300"/>
      <c r="L64" s="301"/>
      <c r="M64" s="348"/>
      <c r="N64" s="96"/>
    </row>
    <row r="65" spans="1:14" ht="15.75">
      <c r="A65" s="85" t="s">
        <v>196</v>
      </c>
      <c r="B65" s="294"/>
      <c r="C65" s="299"/>
      <c r="D65" s="299"/>
      <c r="E65" s="299"/>
      <c r="F65" s="299"/>
      <c r="G65" s="299"/>
      <c r="H65" s="299"/>
      <c r="I65" s="299"/>
      <c r="J65" s="299"/>
      <c r="K65" s="301"/>
      <c r="L65" s="301"/>
      <c r="M65" s="348"/>
      <c r="N65" s="96"/>
    </row>
    <row r="66" spans="2:14" ht="15">
      <c r="B66" s="294" t="s">
        <v>160</v>
      </c>
      <c r="C66" s="293">
        <v>85.7</v>
      </c>
      <c r="D66" s="293">
        <v>0.5</v>
      </c>
      <c r="E66" s="293">
        <v>5.1</v>
      </c>
      <c r="F66" s="293">
        <v>3.7</v>
      </c>
      <c r="G66" s="293">
        <v>2.7</v>
      </c>
      <c r="H66" s="293">
        <v>1.1</v>
      </c>
      <c r="I66" s="293">
        <v>0.7</v>
      </c>
      <c r="J66" s="293">
        <v>0.4</v>
      </c>
      <c r="K66" s="298">
        <v>14.3</v>
      </c>
      <c r="L66" s="301"/>
      <c r="M66" s="349">
        <v>2372</v>
      </c>
      <c r="N66" s="96"/>
    </row>
    <row r="67" spans="2:14" ht="15">
      <c r="B67" s="294" t="s">
        <v>161</v>
      </c>
      <c r="C67" s="293">
        <v>88.4</v>
      </c>
      <c r="D67" s="293">
        <v>1.3</v>
      </c>
      <c r="E67" s="293">
        <v>4.2</v>
      </c>
      <c r="F67" s="293">
        <v>2.4</v>
      </c>
      <c r="G67" s="293">
        <v>1.6</v>
      </c>
      <c r="H67" s="293">
        <v>1.1</v>
      </c>
      <c r="I67" s="293">
        <v>0.4</v>
      </c>
      <c r="J67" s="293">
        <v>0.7</v>
      </c>
      <c r="K67" s="298">
        <v>11.6</v>
      </c>
      <c r="L67" s="301"/>
      <c r="M67" s="349">
        <v>2454</v>
      </c>
      <c r="N67" s="96"/>
    </row>
    <row r="68" spans="2:14" ht="15">
      <c r="B68" s="294" t="s">
        <v>162</v>
      </c>
      <c r="C68" s="293">
        <v>91.1</v>
      </c>
      <c r="D68" s="293">
        <v>0.7</v>
      </c>
      <c r="E68" s="293">
        <v>2.8</v>
      </c>
      <c r="F68" s="293">
        <v>1.9</v>
      </c>
      <c r="G68" s="293">
        <v>1.2</v>
      </c>
      <c r="H68" s="293">
        <v>0.9</v>
      </c>
      <c r="I68" s="293">
        <v>0.8</v>
      </c>
      <c r="J68" s="293">
        <v>0.5</v>
      </c>
      <c r="K68" s="298">
        <v>8.900000000000006</v>
      </c>
      <c r="L68" s="301"/>
      <c r="M68" s="349">
        <v>802</v>
      </c>
      <c r="N68" s="96"/>
    </row>
    <row r="69" spans="2:14" ht="15">
      <c r="B69" s="294" t="s">
        <v>163</v>
      </c>
      <c r="C69" s="293">
        <v>94.5</v>
      </c>
      <c r="D69" s="293">
        <v>0.5</v>
      </c>
      <c r="E69" s="293">
        <v>1.5</v>
      </c>
      <c r="F69" s="293">
        <v>1.3</v>
      </c>
      <c r="G69" s="297">
        <v>0.3</v>
      </c>
      <c r="H69" s="293">
        <v>0.9</v>
      </c>
      <c r="I69" s="293">
        <v>0.5</v>
      </c>
      <c r="J69" s="293">
        <v>0.5</v>
      </c>
      <c r="K69" s="298">
        <v>5.5</v>
      </c>
      <c r="L69" s="301"/>
      <c r="M69" s="349">
        <v>518</v>
      </c>
      <c r="N69" s="96"/>
    </row>
    <row r="70" spans="2:14" ht="15">
      <c r="B70" s="294" t="s">
        <v>164</v>
      </c>
      <c r="C70" s="293">
        <v>90.4</v>
      </c>
      <c r="D70" s="293">
        <v>0.8</v>
      </c>
      <c r="E70" s="293">
        <v>3.8</v>
      </c>
      <c r="F70" s="293">
        <v>2</v>
      </c>
      <c r="G70" s="293">
        <v>1.3</v>
      </c>
      <c r="H70" s="293">
        <v>0.6</v>
      </c>
      <c r="I70" s="293">
        <v>0.9</v>
      </c>
      <c r="J70" s="293">
        <v>0.2</v>
      </c>
      <c r="K70" s="298">
        <v>9.599999999999994</v>
      </c>
      <c r="L70" s="301"/>
      <c r="M70" s="349">
        <v>1216</v>
      </c>
      <c r="N70" s="96"/>
    </row>
    <row r="71" spans="2:14" ht="15">
      <c r="B71" s="294" t="s">
        <v>165</v>
      </c>
      <c r="C71" s="293">
        <v>94</v>
      </c>
      <c r="D71" s="293">
        <v>0.8</v>
      </c>
      <c r="E71" s="293">
        <v>1.9</v>
      </c>
      <c r="F71" s="293">
        <v>2.1</v>
      </c>
      <c r="G71" s="293">
        <v>0.7</v>
      </c>
      <c r="H71" s="293">
        <v>0.2</v>
      </c>
      <c r="I71" s="297">
        <v>0.2</v>
      </c>
      <c r="J71" s="293">
        <v>0.2</v>
      </c>
      <c r="K71" s="298">
        <v>6</v>
      </c>
      <c r="L71" s="301"/>
      <c r="M71" s="349">
        <v>950</v>
      </c>
      <c r="N71" s="96"/>
    </row>
    <row r="72" spans="1:13" ht="8.25" customHeight="1" thickBot="1">
      <c r="A72" s="99"/>
      <c r="B72" s="99"/>
      <c r="C72" s="99"/>
      <c r="D72" s="99"/>
      <c r="E72" s="99"/>
      <c r="F72" s="99"/>
      <c r="G72" s="99"/>
      <c r="H72" s="99"/>
      <c r="I72" s="99"/>
      <c r="J72" s="99"/>
      <c r="K72" s="99"/>
      <c r="L72" s="99"/>
      <c r="M72" s="99"/>
    </row>
    <row r="73" spans="1:13" ht="15" customHeight="1">
      <c r="A73" s="306">
        <v>1</v>
      </c>
      <c r="B73" s="306" t="s">
        <v>232</v>
      </c>
      <c r="D73" s="98"/>
      <c r="E73" s="98"/>
      <c r="F73" s="98"/>
      <c r="G73" s="95"/>
      <c r="H73" s="95"/>
      <c r="I73" s="95"/>
      <c r="J73" s="95"/>
      <c r="K73" s="95"/>
      <c r="L73" s="95"/>
      <c r="M73" s="100"/>
    </row>
    <row r="74" spans="1:13" ht="15" customHeight="1">
      <c r="A74" s="306"/>
      <c r="B74" s="306" t="s">
        <v>233</v>
      </c>
      <c r="D74" s="98"/>
      <c r="E74" s="98"/>
      <c r="F74" s="98"/>
      <c r="G74" s="95"/>
      <c r="H74" s="95"/>
      <c r="I74" s="95"/>
      <c r="J74" s="95"/>
      <c r="K74" s="95"/>
      <c r="L74" s="95"/>
      <c r="M74" s="100"/>
    </row>
    <row r="75" spans="1:13" ht="15" customHeight="1">
      <c r="A75" s="306"/>
      <c r="B75" s="306" t="s">
        <v>441</v>
      </c>
      <c r="D75" s="98"/>
      <c r="E75" s="98"/>
      <c r="F75" s="98"/>
      <c r="G75" s="95"/>
      <c r="H75" s="95"/>
      <c r="I75" s="95"/>
      <c r="J75" s="95"/>
      <c r="K75" s="95"/>
      <c r="L75" s="95"/>
      <c r="M75" s="100"/>
    </row>
    <row r="76" spans="1:12" ht="15">
      <c r="A76" s="306">
        <v>2</v>
      </c>
      <c r="B76" s="306" t="s">
        <v>234</v>
      </c>
      <c r="K76" s="101"/>
      <c r="L76" s="101"/>
    </row>
    <row r="77" spans="1:2" ht="15">
      <c r="A77" s="306"/>
      <c r="B77" s="306" t="s">
        <v>235</v>
      </c>
    </row>
    <row r="78" spans="1:2" ht="15">
      <c r="A78" s="306">
        <v>3</v>
      </c>
      <c r="B78" s="306" t="s">
        <v>236</v>
      </c>
    </row>
    <row r="79" spans="1:3" ht="15" customHeight="1">
      <c r="A79" s="306"/>
      <c r="B79" s="306" t="s">
        <v>237</v>
      </c>
      <c r="C79" s="24"/>
    </row>
    <row r="80" spans="1:2" ht="15.75" customHeight="1">
      <c r="A80" s="307">
        <v>4</v>
      </c>
      <c r="B80" s="307" t="s">
        <v>440</v>
      </c>
    </row>
    <row r="81" ht="5.25" customHeight="1"/>
  </sheetData>
  <mergeCells count="2">
    <mergeCell ref="D4:K4"/>
    <mergeCell ref="D5:K5"/>
  </mergeCells>
  <printOptions/>
  <pageMargins left="0.75" right="0.75" top="1" bottom="1" header="0.5" footer="0.5"/>
  <pageSetup fitToHeight="1" fitToWidth="1" horizontalDpi="300" verticalDpi="300" orientation="portrait" paperSize="9" scale="61" r:id="rId1"/>
  <headerFooter alignWithMargins="0">
    <oddHeader>&amp;R&amp;"Arial,Bold"&amp;16ROAD TRAFFIC</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70"/>
  <sheetViews>
    <sheetView workbookViewId="0" topLeftCell="A1">
      <selection activeCell="A1" sqref="A1"/>
    </sheetView>
  </sheetViews>
  <sheetFormatPr defaultColWidth="9.140625" defaultRowHeight="12.75"/>
  <cols>
    <col min="1" max="1" width="2.140625" style="0" customWidth="1"/>
    <col min="2" max="2" width="3.00390625" style="0" customWidth="1"/>
    <col min="4" max="4" width="8.00390625" style="0" customWidth="1"/>
    <col min="5" max="5" width="12.28125" style="0" customWidth="1"/>
    <col min="7" max="10" width="11.00390625" style="0" customWidth="1"/>
    <col min="11" max="11" width="10.28125" style="0" customWidth="1"/>
    <col min="12" max="12" width="11.8515625" style="0" customWidth="1"/>
    <col min="13" max="13" width="11.7109375" style="0" customWidth="1"/>
  </cols>
  <sheetData>
    <row r="1" spans="1:9" ht="16.5" thickBot="1">
      <c r="A1" s="60" t="s">
        <v>473</v>
      </c>
      <c r="B1" s="31"/>
      <c r="C1" s="31"/>
      <c r="D1" s="31"/>
      <c r="E1" s="30"/>
      <c r="F1" s="30"/>
      <c r="G1" s="30"/>
      <c r="H1" s="30"/>
      <c r="I1" s="30"/>
    </row>
    <row r="2" spans="1:13" ht="16.5" thickBot="1">
      <c r="A2" s="261"/>
      <c r="B2" s="323"/>
      <c r="C2" s="323"/>
      <c r="D2" s="323"/>
      <c r="E2" s="262">
        <v>2003</v>
      </c>
      <c r="F2" s="262">
        <v>2004</v>
      </c>
      <c r="G2" s="262">
        <v>2005</v>
      </c>
      <c r="H2" s="262">
        <v>2006</v>
      </c>
      <c r="I2" s="262">
        <v>2007</v>
      </c>
      <c r="J2" s="262">
        <v>2008</v>
      </c>
      <c r="K2" s="262">
        <v>2009</v>
      </c>
      <c r="L2" s="262">
        <v>2010</v>
      </c>
      <c r="M2" s="262">
        <v>2011</v>
      </c>
    </row>
    <row r="3" spans="1:13" ht="16.5" thickTop="1">
      <c r="A3" s="34" t="s">
        <v>387</v>
      </c>
      <c r="E3" s="46">
        <v>10.8</v>
      </c>
      <c r="F3" s="46">
        <v>11.9</v>
      </c>
      <c r="G3" s="46">
        <v>11.6</v>
      </c>
      <c r="H3" s="46">
        <v>12.7</v>
      </c>
      <c r="I3" s="46">
        <v>14.3</v>
      </c>
      <c r="J3" s="46">
        <v>13.1</v>
      </c>
      <c r="K3" s="263">
        <v>11</v>
      </c>
      <c r="L3" s="30">
        <v>10.5</v>
      </c>
      <c r="M3" s="46">
        <v>11.2</v>
      </c>
    </row>
    <row r="4" spans="1:13" ht="15">
      <c r="A4" s="264" t="s">
        <v>388</v>
      </c>
      <c r="E4" s="265">
        <v>10817</v>
      </c>
      <c r="F4" s="265">
        <v>14463</v>
      </c>
      <c r="G4" s="265">
        <v>13780</v>
      </c>
      <c r="H4" s="265">
        <v>14011</v>
      </c>
      <c r="I4" s="343">
        <v>9264</v>
      </c>
      <c r="J4" s="265">
        <v>9324</v>
      </c>
      <c r="K4" s="265">
        <v>8679</v>
      </c>
      <c r="L4" s="30">
        <v>7580</v>
      </c>
      <c r="M4" s="343">
        <v>8314</v>
      </c>
    </row>
    <row r="5" spans="1:13" ht="15">
      <c r="A5" s="264"/>
      <c r="E5" s="265"/>
      <c r="F5" s="265"/>
      <c r="G5" s="265"/>
      <c r="H5" s="265"/>
      <c r="I5" s="343"/>
      <c r="J5" s="265"/>
      <c r="K5" s="265"/>
      <c r="L5" s="30"/>
      <c r="M5" s="343"/>
    </row>
    <row r="6" spans="1:13" ht="17.25" thickBot="1">
      <c r="A6" s="345" t="s">
        <v>478</v>
      </c>
      <c r="E6" s="141"/>
      <c r="F6" s="141"/>
      <c r="G6" s="141"/>
      <c r="H6" s="263"/>
      <c r="I6" s="266"/>
      <c r="J6" s="141"/>
      <c r="K6" s="141"/>
      <c r="L6" s="30"/>
      <c r="M6" s="30"/>
    </row>
    <row r="7" spans="1:13" ht="16.5" thickBot="1">
      <c r="A7" s="261"/>
      <c r="B7" s="323"/>
      <c r="C7" s="323"/>
      <c r="D7" s="323"/>
      <c r="E7" s="262">
        <v>2003</v>
      </c>
      <c r="F7" s="262">
        <v>2004</v>
      </c>
      <c r="G7" s="262">
        <v>2005</v>
      </c>
      <c r="H7" s="262">
        <v>2006</v>
      </c>
      <c r="I7" s="262">
        <v>2007</v>
      </c>
      <c r="J7" s="262">
        <v>2008</v>
      </c>
      <c r="K7" s="262">
        <v>2009</v>
      </c>
      <c r="L7" s="262">
        <v>2010</v>
      </c>
      <c r="M7" s="262">
        <v>2011</v>
      </c>
    </row>
    <row r="8" spans="1:13" ht="16.5" thickTop="1">
      <c r="A8" s="60" t="s">
        <v>389</v>
      </c>
      <c r="E8" s="141">
        <v>7.6</v>
      </c>
      <c r="F8" s="141">
        <v>8.9</v>
      </c>
      <c r="G8" s="141">
        <v>9.5</v>
      </c>
      <c r="H8" s="141">
        <v>8.9</v>
      </c>
      <c r="I8" s="263">
        <v>12.5</v>
      </c>
      <c r="J8" s="141">
        <v>14.4</v>
      </c>
      <c r="K8" s="141">
        <v>9.9</v>
      </c>
      <c r="L8" s="30">
        <v>12.3</v>
      </c>
      <c r="M8" s="46">
        <v>10.5</v>
      </c>
    </row>
    <row r="9" spans="1:13" ht="15.75" thickBot="1">
      <c r="A9" s="267" t="s">
        <v>388</v>
      </c>
      <c r="B9" s="322"/>
      <c r="C9" s="322"/>
      <c r="D9" s="322"/>
      <c r="E9" s="268">
        <v>1965</v>
      </c>
      <c r="F9" s="268">
        <v>2752</v>
      </c>
      <c r="G9" s="268">
        <v>2548</v>
      </c>
      <c r="H9" s="268">
        <v>2726</v>
      </c>
      <c r="I9" s="268">
        <v>1674</v>
      </c>
      <c r="J9" s="268">
        <v>1724</v>
      </c>
      <c r="K9" s="268">
        <v>1456</v>
      </c>
      <c r="L9" s="31">
        <v>1311</v>
      </c>
      <c r="M9" s="268">
        <v>1439</v>
      </c>
    </row>
    <row r="10" spans="1:13" ht="15">
      <c r="A10" s="344"/>
      <c r="B10" s="1"/>
      <c r="C10" s="1"/>
      <c r="D10" s="1"/>
      <c r="E10" s="343"/>
      <c r="F10" s="343"/>
      <c r="G10" s="343"/>
      <c r="H10" s="343"/>
      <c r="I10" s="343"/>
      <c r="J10" s="343"/>
      <c r="K10" s="343"/>
      <c r="L10" s="78"/>
      <c r="M10" s="36"/>
    </row>
    <row r="13" spans="1:10" s="17" customFormat="1" ht="15.75">
      <c r="A13" s="110" t="s">
        <v>394</v>
      </c>
      <c r="B13" s="110"/>
      <c r="C13" s="24"/>
      <c r="D13" s="24"/>
      <c r="E13" s="24"/>
      <c r="F13" s="24"/>
      <c r="G13" s="24"/>
      <c r="H13" s="24"/>
      <c r="I13" s="24"/>
      <c r="J13" s="24"/>
    </row>
    <row r="14" spans="1:10" ht="6.75" customHeight="1">
      <c r="A14" s="23"/>
      <c r="B14" s="23"/>
      <c r="C14" s="23"/>
      <c r="D14" s="23"/>
      <c r="E14" s="23"/>
      <c r="F14" s="23"/>
      <c r="G14" s="23"/>
      <c r="H14" s="23"/>
      <c r="I14" s="23"/>
      <c r="J14" s="23"/>
    </row>
    <row r="15" spans="1:13" ht="18.75">
      <c r="A15" s="153"/>
      <c r="B15" s="153"/>
      <c r="C15" s="154"/>
      <c r="D15" s="154"/>
      <c r="E15" s="154"/>
      <c r="F15" s="154">
        <v>2003</v>
      </c>
      <c r="G15" s="154">
        <v>2004</v>
      </c>
      <c r="H15" s="194" t="s">
        <v>364</v>
      </c>
      <c r="I15" s="194" t="s">
        <v>365</v>
      </c>
      <c r="J15" s="194" t="s">
        <v>366</v>
      </c>
      <c r="K15" s="194" t="s">
        <v>382</v>
      </c>
      <c r="L15" s="194" t="s">
        <v>430</v>
      </c>
      <c r="M15" s="194" t="s">
        <v>448</v>
      </c>
    </row>
    <row r="16" spans="3:5" ht="6" customHeight="1">
      <c r="C16" s="4"/>
      <c r="D16" s="4"/>
      <c r="E16" s="4"/>
    </row>
    <row r="17" spans="3:13" ht="12.75">
      <c r="C17" s="4"/>
      <c r="D17" s="4"/>
      <c r="E17" s="4"/>
      <c r="J17" s="12"/>
      <c r="M17" s="12" t="s">
        <v>298</v>
      </c>
    </row>
    <row r="18" spans="3:7" ht="3.75" customHeight="1">
      <c r="C18" s="4"/>
      <c r="D18" s="4"/>
      <c r="E18" s="4"/>
      <c r="G18" s="12"/>
    </row>
    <row r="19" spans="2:7" ht="15.75">
      <c r="B19" s="173" t="s">
        <v>299</v>
      </c>
      <c r="C19" s="17"/>
      <c r="D19" s="71"/>
      <c r="E19" s="71"/>
      <c r="F19" s="112"/>
      <c r="G19" s="112"/>
    </row>
    <row r="20" spans="2:13" ht="15.75">
      <c r="B20" s="173"/>
      <c r="C20" s="17" t="s">
        <v>10</v>
      </c>
      <c r="D20" s="71"/>
      <c r="E20" s="71"/>
      <c r="F20" s="125">
        <v>155.39464973145886</v>
      </c>
      <c r="G20" s="125">
        <v>146.73377485103387</v>
      </c>
      <c r="H20" s="125">
        <v>159.90711171964972</v>
      </c>
      <c r="I20" s="148">
        <v>161.5599766288422</v>
      </c>
      <c r="J20" s="148">
        <v>175.53029592308113</v>
      </c>
      <c r="K20" s="148">
        <v>175.15748848550044</v>
      </c>
      <c r="L20" s="148">
        <v>176.56095183206133</v>
      </c>
      <c r="M20" s="148">
        <v>181.32989988228098</v>
      </c>
    </row>
    <row r="21" spans="2:13" ht="15.75">
      <c r="B21" s="173"/>
      <c r="C21" s="17" t="s">
        <v>300</v>
      </c>
      <c r="D21" s="71"/>
      <c r="E21" s="71"/>
      <c r="F21" s="125">
        <v>328.15408622956664</v>
      </c>
      <c r="G21" s="125">
        <v>356.5609525815932</v>
      </c>
      <c r="H21" s="125">
        <v>475.9281196207096</v>
      </c>
      <c r="I21" s="148">
        <v>519.425899025515</v>
      </c>
      <c r="J21" s="148">
        <v>554.2504290475525</v>
      </c>
      <c r="K21" s="148">
        <v>605.2471644502085</v>
      </c>
      <c r="L21" s="148">
        <v>617.5918343415289</v>
      </c>
      <c r="M21" s="148">
        <v>617.5631725230481</v>
      </c>
    </row>
    <row r="22" spans="2:13" ht="15.75">
      <c r="B22" s="173"/>
      <c r="C22" s="17" t="s">
        <v>301</v>
      </c>
      <c r="D22" s="71"/>
      <c r="E22" s="71"/>
      <c r="F22" s="125">
        <v>1679.261645354573</v>
      </c>
      <c r="G22" s="125">
        <v>1651.0981376271159</v>
      </c>
      <c r="H22" s="125">
        <v>1356.6738281858516</v>
      </c>
      <c r="I22" s="148">
        <v>1321.7149960432828</v>
      </c>
      <c r="J22" s="148">
        <v>1258.0122969622755</v>
      </c>
      <c r="K22" s="148">
        <v>1170.4981952043495</v>
      </c>
      <c r="L22" s="148">
        <v>1125.1958980221748</v>
      </c>
      <c r="M22" s="148">
        <v>1047.7406457435723</v>
      </c>
    </row>
    <row r="23" spans="2:13" ht="15.75">
      <c r="B23" s="173"/>
      <c r="C23" s="17" t="s">
        <v>302</v>
      </c>
      <c r="D23" s="71"/>
      <c r="E23" s="71"/>
      <c r="F23" s="125">
        <v>9.64815584565432</v>
      </c>
      <c r="G23" s="125">
        <v>9.30704905382945</v>
      </c>
      <c r="H23" s="125">
        <v>11.064638652802758</v>
      </c>
      <c r="I23" s="148">
        <v>10.675405586329662</v>
      </c>
      <c r="J23" s="148">
        <v>11.48395786529983</v>
      </c>
      <c r="K23" s="148">
        <v>11.01808555406978</v>
      </c>
      <c r="L23" s="148">
        <v>11.281828916596135</v>
      </c>
      <c r="M23" s="148">
        <v>10.131486545595576</v>
      </c>
    </row>
    <row r="24" spans="2:13" ht="15.75">
      <c r="B24" s="173"/>
      <c r="C24" s="17" t="s">
        <v>303</v>
      </c>
      <c r="D24" s="71"/>
      <c r="E24" s="71"/>
      <c r="F24" s="125">
        <v>659.5196388289661</v>
      </c>
      <c r="G24" s="125">
        <v>693.4813088385177</v>
      </c>
      <c r="H24" s="125">
        <v>652.3190835689078</v>
      </c>
      <c r="I24" s="148">
        <v>684.7669443618385</v>
      </c>
      <c r="J24" s="148">
        <v>711.4973492656488</v>
      </c>
      <c r="K24" s="148">
        <v>730.8640274463398</v>
      </c>
      <c r="L24" s="148">
        <v>681.9928679954334</v>
      </c>
      <c r="M24" s="148">
        <v>686.2996661243834</v>
      </c>
    </row>
    <row r="25" spans="2:13" ht="15.75">
      <c r="B25" s="173"/>
      <c r="C25" s="17" t="s">
        <v>305</v>
      </c>
      <c r="D25" s="71"/>
      <c r="E25" s="71"/>
      <c r="F25" s="125">
        <v>438.77127994539455</v>
      </c>
      <c r="G25" s="125">
        <v>456.82763394305863</v>
      </c>
      <c r="H25" s="125">
        <v>365.42093332724033</v>
      </c>
      <c r="I25" s="148">
        <v>380.02099283934734</v>
      </c>
      <c r="J25" s="148">
        <v>404.5795430748842</v>
      </c>
      <c r="K25" s="148">
        <v>407.1964020474424</v>
      </c>
      <c r="L25" s="148">
        <v>400.5554452111023</v>
      </c>
      <c r="M25" s="148">
        <v>406.5986962325382</v>
      </c>
    </row>
    <row r="26" spans="2:13" ht="15.75">
      <c r="B26" s="173"/>
      <c r="C26" s="17" t="s">
        <v>304</v>
      </c>
      <c r="D26" s="71"/>
      <c r="E26" s="71"/>
      <c r="F26" s="125">
        <v>54.20540052669871</v>
      </c>
      <c r="G26" s="125">
        <v>48.94289879762825</v>
      </c>
      <c r="H26" s="125">
        <v>32.70827056893691</v>
      </c>
      <c r="I26" s="148">
        <v>32.90869567307633</v>
      </c>
      <c r="J26" s="148">
        <v>30.279777573256986</v>
      </c>
      <c r="K26" s="148">
        <v>27.1600428652555</v>
      </c>
      <c r="L26" s="148">
        <v>24.622431957242863</v>
      </c>
      <c r="M26" s="148">
        <v>22.324836808032476</v>
      </c>
    </row>
    <row r="27" spans="2:13" ht="15.75">
      <c r="B27" s="173"/>
      <c r="C27" s="85" t="s">
        <v>107</v>
      </c>
      <c r="D27" s="71"/>
      <c r="E27" s="71"/>
      <c r="F27" s="245">
        <f aca="true" t="shared" si="0" ref="F27:M27">SUM(F20:F26)</f>
        <v>3324.9548564623124</v>
      </c>
      <c r="G27" s="245">
        <f t="shared" si="0"/>
        <v>3362.9517556927767</v>
      </c>
      <c r="H27" s="245">
        <f t="shared" si="0"/>
        <v>3054.0219856440985</v>
      </c>
      <c r="I27" s="245">
        <f t="shared" si="0"/>
        <v>3111.0729101582315</v>
      </c>
      <c r="J27" s="245">
        <f t="shared" si="0"/>
        <v>3145.633649711999</v>
      </c>
      <c r="K27" s="245">
        <f t="shared" si="0"/>
        <v>3127.141406053166</v>
      </c>
      <c r="L27" s="245">
        <f t="shared" si="0"/>
        <v>3037.80125827614</v>
      </c>
      <c r="M27" s="245">
        <f t="shared" si="0"/>
        <v>2971.9884038594514</v>
      </c>
    </row>
    <row r="28" spans="2:9" ht="12.75">
      <c r="B28" s="111"/>
      <c r="D28" s="112"/>
      <c r="E28" s="112"/>
      <c r="F28" s="112"/>
      <c r="G28" s="112"/>
      <c r="H28" s="238"/>
      <c r="I28" s="239"/>
    </row>
    <row r="29" spans="1:9" ht="18.75">
      <c r="A29" s="57"/>
      <c r="B29" s="85" t="s">
        <v>356</v>
      </c>
      <c r="C29" s="17"/>
      <c r="D29" s="17"/>
      <c r="E29" s="17"/>
      <c r="I29" s="35"/>
    </row>
    <row r="30" spans="2:13" ht="15">
      <c r="B30" s="17"/>
      <c r="C30" s="169" t="s">
        <v>62</v>
      </c>
      <c r="D30" s="72"/>
      <c r="E30" s="72"/>
      <c r="F30" s="125">
        <v>74.33803055074014</v>
      </c>
      <c r="G30" s="125">
        <v>73.54161927786681</v>
      </c>
      <c r="H30" s="125">
        <v>89.99891560999515</v>
      </c>
      <c r="I30" s="148">
        <v>94.35624931931855</v>
      </c>
      <c r="J30" s="148">
        <v>92.27379261478265</v>
      </c>
      <c r="K30" s="148">
        <v>91.70747769084608</v>
      </c>
      <c r="L30" s="148">
        <v>86.76139474423357</v>
      </c>
      <c r="M30" s="148">
        <v>84.86778704455392</v>
      </c>
    </row>
    <row r="31" spans="2:13" ht="15">
      <c r="B31" s="17"/>
      <c r="C31" s="169" t="s">
        <v>63</v>
      </c>
      <c r="D31" s="72"/>
      <c r="E31" s="72"/>
      <c r="F31" s="125">
        <v>201.17923948535048</v>
      </c>
      <c r="G31" s="125">
        <v>201.02254530742943</v>
      </c>
      <c r="H31" s="125">
        <v>180.6811948366639</v>
      </c>
      <c r="I31" s="148">
        <v>189.80990541252595</v>
      </c>
      <c r="J31" s="148">
        <v>190.3446156228972</v>
      </c>
      <c r="K31" s="148">
        <v>188.20165499840857</v>
      </c>
      <c r="L31" s="148">
        <v>181.63611193900567</v>
      </c>
      <c r="M31" s="148">
        <v>177.42201023960646</v>
      </c>
    </row>
    <row r="32" spans="2:13" ht="15">
      <c r="B32" s="17"/>
      <c r="C32" s="169" t="s">
        <v>64</v>
      </c>
      <c r="D32" s="72"/>
      <c r="E32" s="72"/>
      <c r="F32" s="125">
        <v>72.09881974156013</v>
      </c>
      <c r="G32" s="125">
        <v>72.26560418193777</v>
      </c>
      <c r="H32" s="125">
        <v>69.81171412480231</v>
      </c>
      <c r="I32" s="148">
        <v>74.63682221953329</v>
      </c>
      <c r="J32" s="148">
        <v>74.61237729316693</v>
      </c>
      <c r="K32" s="148">
        <v>74.93100018234036</v>
      </c>
      <c r="L32" s="148">
        <v>72.66799535893956</v>
      </c>
      <c r="M32" s="148">
        <v>72.32462604826121</v>
      </c>
    </row>
    <row r="33" spans="2:13" ht="15">
      <c r="B33" s="17"/>
      <c r="C33" s="169" t="s">
        <v>65</v>
      </c>
      <c r="D33" s="72"/>
      <c r="E33" s="72"/>
      <c r="F33" s="125">
        <v>83.96450037648461</v>
      </c>
      <c r="G33" s="125">
        <v>85.70795763761468</v>
      </c>
      <c r="H33" s="125">
        <v>59.252462994205395</v>
      </c>
      <c r="I33" s="148">
        <v>59.96732595786912</v>
      </c>
      <c r="J33" s="148">
        <v>59.879294156129134</v>
      </c>
      <c r="K33" s="148">
        <v>59.345282633155236</v>
      </c>
      <c r="L33" s="148">
        <v>57.461292464228634</v>
      </c>
      <c r="M33" s="148">
        <v>56.348402522487426</v>
      </c>
    </row>
    <row r="34" spans="2:13" ht="15">
      <c r="B34" s="17"/>
      <c r="C34" s="169" t="s">
        <v>66</v>
      </c>
      <c r="D34" s="72"/>
      <c r="E34" s="72"/>
      <c r="F34" s="125">
        <v>13.56018678190022</v>
      </c>
      <c r="G34" s="125">
        <v>13.346409235353427</v>
      </c>
      <c r="H34" s="125">
        <v>18.911463276627188</v>
      </c>
      <c r="I34" s="148">
        <v>19.418861844913298</v>
      </c>
      <c r="J34" s="148">
        <v>19.83056840306835</v>
      </c>
      <c r="K34" s="148">
        <v>19.944268181199774</v>
      </c>
      <c r="L34" s="148">
        <v>19.643892888953353</v>
      </c>
      <c r="M34" s="148">
        <v>19.39534114439834</v>
      </c>
    </row>
    <row r="35" spans="2:13" ht="15">
      <c r="B35" s="17"/>
      <c r="C35" s="169" t="s">
        <v>67</v>
      </c>
      <c r="D35" s="72"/>
      <c r="E35" s="72"/>
      <c r="F35" s="125">
        <v>223.5197221436982</v>
      </c>
      <c r="G35" s="125">
        <v>222.35184162643267</v>
      </c>
      <c r="H35" s="125">
        <v>167.1999478950713</v>
      </c>
      <c r="I35" s="148">
        <v>168.90454750685933</v>
      </c>
      <c r="J35" s="148">
        <v>175.89752513050126</v>
      </c>
      <c r="K35" s="148">
        <v>175.71732169974703</v>
      </c>
      <c r="L35" s="148">
        <v>166.88991465727477</v>
      </c>
      <c r="M35" s="148">
        <v>165.43148575529912</v>
      </c>
    </row>
    <row r="36" spans="2:13" ht="15">
      <c r="B36" s="17"/>
      <c r="C36" s="169" t="s">
        <v>68</v>
      </c>
      <c r="D36" s="72"/>
      <c r="E36" s="72"/>
      <c r="F36" s="125">
        <v>41.84780408656881</v>
      </c>
      <c r="G36" s="125">
        <v>42.714245336888446</v>
      </c>
      <c r="H36" s="125">
        <v>59.62878921125787</v>
      </c>
      <c r="I36" s="148">
        <v>60.42423340829428</v>
      </c>
      <c r="J36" s="148">
        <v>61.58989507845598</v>
      </c>
      <c r="K36" s="148">
        <v>61.41759923471734</v>
      </c>
      <c r="L36" s="148">
        <v>59.388330547933734</v>
      </c>
      <c r="M36" s="148">
        <v>57.789865857292625</v>
      </c>
    </row>
    <row r="37" spans="2:13" ht="15">
      <c r="B37" s="17"/>
      <c r="C37" s="169" t="s">
        <v>69</v>
      </c>
      <c r="D37" s="72"/>
      <c r="E37" s="72"/>
      <c r="F37" s="125">
        <v>74.37550011590342</v>
      </c>
      <c r="G37" s="125">
        <v>74.84653362117447</v>
      </c>
      <c r="H37" s="125">
        <v>77.78635452025102</v>
      </c>
      <c r="I37" s="148">
        <v>75.86875691825202</v>
      </c>
      <c r="J37" s="148">
        <v>75.45065873881975</v>
      </c>
      <c r="K37" s="148">
        <v>74.45825823268542</v>
      </c>
      <c r="L37" s="148">
        <v>73.07360744564104</v>
      </c>
      <c r="M37" s="148">
        <v>71.16464468005823</v>
      </c>
    </row>
    <row r="38" spans="2:13" ht="15">
      <c r="B38" s="17"/>
      <c r="C38" s="169" t="s">
        <v>70</v>
      </c>
      <c r="D38" s="72"/>
      <c r="E38" s="72"/>
      <c r="F38" s="125">
        <v>39.627525409401</v>
      </c>
      <c r="G38" s="125">
        <v>39.305555826287446</v>
      </c>
      <c r="H38" s="125">
        <v>37.0009112609215</v>
      </c>
      <c r="I38" s="148">
        <v>37.337471647208005</v>
      </c>
      <c r="J38" s="148">
        <v>38.10163817135333</v>
      </c>
      <c r="K38" s="148">
        <v>37.754505322825054</v>
      </c>
      <c r="L38" s="148">
        <v>37.15005197757958</v>
      </c>
      <c r="M38" s="148">
        <v>35.94775412229104</v>
      </c>
    </row>
    <row r="39" spans="2:13" ht="15">
      <c r="B39" s="17"/>
      <c r="C39" s="169" t="s">
        <v>71</v>
      </c>
      <c r="D39" s="72"/>
      <c r="E39" s="72"/>
      <c r="F39" s="125">
        <v>61.91358829642434</v>
      </c>
      <c r="G39" s="125">
        <v>61.974216662787505</v>
      </c>
      <c r="H39" s="125">
        <v>60.67328226407029</v>
      </c>
      <c r="I39" s="148">
        <v>61.52933476859868</v>
      </c>
      <c r="J39" s="148">
        <v>63.08643004776496</v>
      </c>
      <c r="K39" s="148">
        <v>61.140950525113276</v>
      </c>
      <c r="L39" s="148">
        <v>58.22391789386898</v>
      </c>
      <c r="M39" s="148">
        <v>57.00603846935502</v>
      </c>
    </row>
    <row r="40" spans="2:13" ht="15">
      <c r="B40" s="17"/>
      <c r="C40" s="169" t="s">
        <v>72</v>
      </c>
      <c r="D40" s="72"/>
      <c r="E40" s="72"/>
      <c r="F40" s="125">
        <v>42.158641608187125</v>
      </c>
      <c r="G40" s="125">
        <v>43.20176653402227</v>
      </c>
      <c r="H40" s="125">
        <v>53.848627798275785</v>
      </c>
      <c r="I40" s="148">
        <v>48.71618209606789</v>
      </c>
      <c r="J40" s="148">
        <v>50.41869576462005</v>
      </c>
      <c r="K40" s="148">
        <v>51.12647869009578</v>
      </c>
      <c r="L40" s="148">
        <v>50.0709748127162</v>
      </c>
      <c r="M40" s="148">
        <v>48.618676733046826</v>
      </c>
    </row>
    <row r="41" spans="2:13" ht="15">
      <c r="B41" s="17"/>
      <c r="C41" s="169" t="s">
        <v>73</v>
      </c>
      <c r="D41" s="72"/>
      <c r="E41" s="72"/>
      <c r="F41" s="125">
        <v>183.3244726780738</v>
      </c>
      <c r="G41" s="125">
        <v>178.55379557536233</v>
      </c>
      <c r="H41" s="125">
        <v>213.14567660791568</v>
      </c>
      <c r="I41" s="148">
        <v>213.5144347444208</v>
      </c>
      <c r="J41" s="148">
        <v>216.0294693851496</v>
      </c>
      <c r="K41" s="148">
        <v>211.75370345152186</v>
      </c>
      <c r="L41" s="148">
        <v>209.27194897619495</v>
      </c>
      <c r="M41" s="148">
        <v>202.70875530406468</v>
      </c>
    </row>
    <row r="42" spans="2:13" ht="15">
      <c r="B42" s="17"/>
      <c r="C42" s="169" t="s">
        <v>74</v>
      </c>
      <c r="D42" s="72"/>
      <c r="E42" s="72"/>
      <c r="F42" s="125">
        <v>19.826865350240165</v>
      </c>
      <c r="G42" s="125">
        <v>19.797041480678182</v>
      </c>
      <c r="H42" s="125">
        <v>11.888603883910772</v>
      </c>
      <c r="I42" s="148">
        <v>13.335009917768378</v>
      </c>
      <c r="J42" s="148">
        <v>13.303770933740184</v>
      </c>
      <c r="K42" s="148">
        <v>12.887627767416998</v>
      </c>
      <c r="L42" s="148">
        <v>13.0718215414079</v>
      </c>
      <c r="M42" s="148">
        <v>13.214651339167887</v>
      </c>
    </row>
    <row r="43" spans="2:13" ht="15">
      <c r="B43" s="17"/>
      <c r="C43" s="169" t="s">
        <v>75</v>
      </c>
      <c r="D43" s="72"/>
      <c r="E43" s="72"/>
      <c r="F43" s="125">
        <v>105.7598069082822</v>
      </c>
      <c r="G43" s="125">
        <v>107.43921961543415</v>
      </c>
      <c r="H43" s="125">
        <v>105.37980496177647</v>
      </c>
      <c r="I43" s="148">
        <v>109.72512509297205</v>
      </c>
      <c r="J43" s="148">
        <v>111.99003143032638</v>
      </c>
      <c r="K43" s="148">
        <v>111.39148889774745</v>
      </c>
      <c r="L43" s="148">
        <v>107.94617942315537</v>
      </c>
      <c r="M43" s="148">
        <v>105.08742251312967</v>
      </c>
    </row>
    <row r="44" spans="2:13" ht="15">
      <c r="B44" s="17"/>
      <c r="C44" s="169" t="s">
        <v>76</v>
      </c>
      <c r="D44" s="72"/>
      <c r="E44" s="72"/>
      <c r="F44" s="125">
        <v>189.19888418827063</v>
      </c>
      <c r="G44" s="125">
        <v>188.67403318499888</v>
      </c>
      <c r="H44" s="125">
        <v>179.86704025011755</v>
      </c>
      <c r="I44" s="148">
        <v>184.83714114663155</v>
      </c>
      <c r="J44" s="148">
        <v>187.7939121876387</v>
      </c>
      <c r="K44" s="148">
        <v>186.22145877190727</v>
      </c>
      <c r="L44" s="148">
        <v>180.94883628227953</v>
      </c>
      <c r="M44" s="148">
        <v>176.27449886518997</v>
      </c>
    </row>
    <row r="45" spans="2:13" ht="15">
      <c r="B45" s="17"/>
      <c r="C45" s="169" t="s">
        <v>77</v>
      </c>
      <c r="D45" s="72"/>
      <c r="E45" s="72"/>
      <c r="F45" s="125">
        <v>266.404841151407</v>
      </c>
      <c r="G45" s="125">
        <v>273.91730391225303</v>
      </c>
      <c r="H45" s="125">
        <v>242.06502699377873</v>
      </c>
      <c r="I45" s="148">
        <v>243.57055143172897</v>
      </c>
      <c r="J45" s="148">
        <v>244.33367177192656</v>
      </c>
      <c r="K45" s="148">
        <v>244.86869679987475</v>
      </c>
      <c r="L45" s="148">
        <v>236.56924824277456</v>
      </c>
      <c r="M45" s="148">
        <v>231.60424930046287</v>
      </c>
    </row>
    <row r="46" spans="2:13" ht="15">
      <c r="B46" s="17"/>
      <c r="C46" s="169" t="s">
        <v>78</v>
      </c>
      <c r="D46" s="72"/>
      <c r="E46" s="72"/>
      <c r="F46" s="125">
        <v>242.57452844082468</v>
      </c>
      <c r="G46" s="125">
        <v>241.4742191838099</v>
      </c>
      <c r="H46" s="125">
        <v>167.82105991359592</v>
      </c>
      <c r="I46" s="148">
        <v>172.76876631896997</v>
      </c>
      <c r="J46" s="148">
        <v>174.5884817417226</v>
      </c>
      <c r="K46" s="148">
        <v>173.66724401076635</v>
      </c>
      <c r="L46" s="148">
        <v>173.1178648359127</v>
      </c>
      <c r="M46" s="148">
        <v>170.4072942788087</v>
      </c>
    </row>
    <row r="47" spans="2:13" ht="15">
      <c r="B47" s="17"/>
      <c r="C47" s="169" t="s">
        <v>79</v>
      </c>
      <c r="D47" s="72"/>
      <c r="E47" s="72"/>
      <c r="F47" s="125">
        <v>29.161986584335622</v>
      </c>
      <c r="G47" s="125">
        <v>29.067612264462824</v>
      </c>
      <c r="H47" s="125">
        <v>35.17150374229019</v>
      </c>
      <c r="I47" s="148">
        <v>35.557630634059905</v>
      </c>
      <c r="J47" s="148">
        <v>35.50743188810392</v>
      </c>
      <c r="K47" s="148">
        <v>35.180766098818495</v>
      </c>
      <c r="L47" s="148">
        <v>33.928482955036266</v>
      </c>
      <c r="M47" s="148">
        <v>32.69164963126137</v>
      </c>
    </row>
    <row r="48" spans="2:13" ht="15">
      <c r="B48" s="17"/>
      <c r="C48" s="169" t="s">
        <v>80</v>
      </c>
      <c r="D48" s="72"/>
      <c r="E48" s="72"/>
      <c r="F48" s="125">
        <v>45.051137606746195</v>
      </c>
      <c r="G48" s="125">
        <v>50.6635456650171</v>
      </c>
      <c r="H48" s="125">
        <v>43.46696332782987</v>
      </c>
      <c r="I48" s="148">
        <v>44.46182908175569</v>
      </c>
      <c r="J48" s="148">
        <v>45.002930809564134</v>
      </c>
      <c r="K48" s="148">
        <v>44.78729227239697</v>
      </c>
      <c r="L48" s="148">
        <v>43.64427339096634</v>
      </c>
      <c r="M48" s="148">
        <v>42.51130637473758</v>
      </c>
    </row>
    <row r="49" spans="2:13" ht="15">
      <c r="B49" s="17"/>
      <c r="C49" s="169" t="s">
        <v>81</v>
      </c>
      <c r="D49" s="72"/>
      <c r="E49" s="72"/>
      <c r="F49" s="125">
        <v>56.53131927984536</v>
      </c>
      <c r="G49" s="125">
        <v>56.41674519906296</v>
      </c>
      <c r="H49" s="125">
        <v>47.14186859515094</v>
      </c>
      <c r="I49" s="148">
        <v>48.41986884410663</v>
      </c>
      <c r="J49" s="148">
        <v>49.3387985410576</v>
      </c>
      <c r="K49" s="148">
        <v>49.06714590355238</v>
      </c>
      <c r="L49" s="148">
        <v>48.22039369541306</v>
      </c>
      <c r="M49" s="148">
        <v>47.04605105795278</v>
      </c>
    </row>
    <row r="50" spans="2:13" ht="15">
      <c r="B50" s="17"/>
      <c r="C50" s="169" t="s">
        <v>82</v>
      </c>
      <c r="D50" s="72"/>
      <c r="E50" s="72"/>
      <c r="F50" s="125">
        <v>54.42653146207329</v>
      </c>
      <c r="G50" s="125">
        <v>56.72473615622486</v>
      </c>
      <c r="H50" s="125">
        <v>51.35139974844925</v>
      </c>
      <c r="I50" s="148">
        <v>52.25791173375668</v>
      </c>
      <c r="J50" s="148">
        <v>51.898963460878754</v>
      </c>
      <c r="K50" s="148">
        <v>51.9835824106503</v>
      </c>
      <c r="L50" s="148">
        <v>50.25730705215403</v>
      </c>
      <c r="M50" s="148">
        <v>49.11518928202534</v>
      </c>
    </row>
    <row r="51" spans="2:13" ht="15">
      <c r="B51" s="17"/>
      <c r="C51" s="169" t="s">
        <v>83</v>
      </c>
      <c r="D51" s="72"/>
      <c r="E51" s="72"/>
      <c r="F51" s="125">
        <v>231.77582182679356</v>
      </c>
      <c r="G51" s="125">
        <v>230.5953722373969</v>
      </c>
      <c r="H51" s="125">
        <v>218.97606778048652</v>
      </c>
      <c r="I51" s="148">
        <v>222.17157036530853</v>
      </c>
      <c r="J51" s="148">
        <v>224.33013787649486</v>
      </c>
      <c r="K51" s="148">
        <v>224.50341519914303</v>
      </c>
      <c r="L51" s="148">
        <v>217.7036322913481</v>
      </c>
      <c r="M51" s="148">
        <v>214.0482651161311</v>
      </c>
    </row>
    <row r="52" spans="2:13" ht="15">
      <c r="B52" s="17"/>
      <c r="C52" s="169" t="s">
        <v>84</v>
      </c>
      <c r="D52" s="72"/>
      <c r="E52" s="72"/>
      <c r="F52" s="125">
        <v>16.67173537746004</v>
      </c>
      <c r="G52" s="125">
        <v>16.65309296776624</v>
      </c>
      <c r="H52" s="125">
        <v>8.528965791989334</v>
      </c>
      <c r="I52" s="148">
        <v>8.968741180678341</v>
      </c>
      <c r="J52" s="148">
        <v>9.080964310667055</v>
      </c>
      <c r="K52" s="148">
        <v>9.141703039214041</v>
      </c>
      <c r="L52" s="148">
        <v>8.851284413279505</v>
      </c>
      <c r="M52" s="148">
        <v>8.882945140072584</v>
      </c>
    </row>
    <row r="53" spans="2:13" ht="15">
      <c r="B53" s="17"/>
      <c r="C53" s="169" t="s">
        <v>85</v>
      </c>
      <c r="D53" s="72"/>
      <c r="E53" s="72"/>
      <c r="F53" s="125">
        <v>206.54055617743916</v>
      </c>
      <c r="G53" s="125">
        <v>204.31912072693592</v>
      </c>
      <c r="H53" s="125">
        <v>173.06350603745636</v>
      </c>
      <c r="I53" s="148">
        <v>175.76917732293896</v>
      </c>
      <c r="J53" s="148">
        <v>178.39791954966535</v>
      </c>
      <c r="K53" s="148">
        <v>174.90467157358825</v>
      </c>
      <c r="L53" s="148">
        <v>169.84795091616766</v>
      </c>
      <c r="M53" s="148">
        <v>165.0087274204639</v>
      </c>
    </row>
    <row r="54" spans="2:13" ht="15">
      <c r="B54" s="17"/>
      <c r="C54" s="169" t="s">
        <v>86</v>
      </c>
      <c r="D54" s="72"/>
      <c r="E54" s="72"/>
      <c r="F54" s="125">
        <v>105.34813793065895</v>
      </c>
      <c r="G54" s="125">
        <v>110.21990246277865</v>
      </c>
      <c r="H54" s="125">
        <v>95.70269350098738</v>
      </c>
      <c r="I54" s="148">
        <v>97.2855299507427</v>
      </c>
      <c r="J54" s="148">
        <v>97.39864834177088</v>
      </c>
      <c r="K54" s="148">
        <v>98.17033402090034</v>
      </c>
      <c r="L54" s="148">
        <v>94.3537243354062</v>
      </c>
      <c r="M54" s="148">
        <v>91.8668407759291</v>
      </c>
    </row>
    <row r="55" spans="2:13" ht="15">
      <c r="B55" s="17"/>
      <c r="C55" s="169" t="s">
        <v>87</v>
      </c>
      <c r="D55" s="72"/>
      <c r="E55" s="72"/>
      <c r="F55" s="125">
        <v>103.88084193879561</v>
      </c>
      <c r="G55" s="125">
        <v>103.80296205273032</v>
      </c>
      <c r="H55" s="125">
        <v>78.20558095983466</v>
      </c>
      <c r="I55" s="148">
        <v>80.12009652678763</v>
      </c>
      <c r="J55" s="148">
        <v>80.63430003078294</v>
      </c>
      <c r="K55" s="148">
        <v>80.21126449321065</v>
      </c>
      <c r="L55" s="148">
        <v>78.39697368892922</v>
      </c>
      <c r="M55" s="148">
        <v>76.77375214559441</v>
      </c>
    </row>
    <row r="56" spans="2:13" ht="15">
      <c r="B56" s="17"/>
      <c r="C56" s="169" t="s">
        <v>88</v>
      </c>
      <c r="D56" s="72"/>
      <c r="E56" s="72"/>
      <c r="F56" s="125">
        <v>18.615866149981805</v>
      </c>
      <c r="G56" s="125">
        <v>18.62575245038773</v>
      </c>
      <c r="H56" s="125">
        <v>12.385063871969745</v>
      </c>
      <c r="I56" s="148">
        <v>12.74166728395077</v>
      </c>
      <c r="J56" s="148">
        <v>12.778430670298846</v>
      </c>
      <c r="K56" s="148">
        <v>12.755602631420691</v>
      </c>
      <c r="L56" s="148">
        <v>12.323197546487954</v>
      </c>
      <c r="M56" s="148">
        <v>12.080312200046423</v>
      </c>
    </row>
    <row r="57" spans="2:13" ht="15">
      <c r="B57" s="17"/>
      <c r="C57" s="169" t="s">
        <v>89</v>
      </c>
      <c r="D57" s="72"/>
      <c r="E57" s="72"/>
      <c r="F57" s="125">
        <v>70.53613148446463</v>
      </c>
      <c r="G57" s="125">
        <v>71.25985062364455</v>
      </c>
      <c r="H57" s="125">
        <v>65.47629522586901</v>
      </c>
      <c r="I57" s="148">
        <v>66.70279294019274</v>
      </c>
      <c r="J57" s="148">
        <v>67.50194056941442</v>
      </c>
      <c r="K57" s="148">
        <v>67.09023656735549</v>
      </c>
      <c r="L57" s="148">
        <v>65.60959625614747</v>
      </c>
      <c r="M57" s="148">
        <v>64.78762521971763</v>
      </c>
    </row>
    <row r="58" spans="2:13" ht="15">
      <c r="B58" s="17"/>
      <c r="C58" s="169" t="s">
        <v>90</v>
      </c>
      <c r="D58" s="72"/>
      <c r="E58" s="72"/>
      <c r="F58" s="125">
        <v>212.54360150477692</v>
      </c>
      <c r="G58" s="125">
        <v>236.11118126739643</v>
      </c>
      <c r="H58" s="125">
        <v>195.7999226907748</v>
      </c>
      <c r="I58" s="148">
        <v>199.96299515999175</v>
      </c>
      <c r="J58" s="148">
        <v>202.77491729125518</v>
      </c>
      <c r="K58" s="148">
        <v>201.93854621596222</v>
      </c>
      <c r="L58" s="148">
        <v>196.690128083758</v>
      </c>
      <c r="M58" s="148">
        <v>192.34337119426107</v>
      </c>
    </row>
    <row r="59" spans="2:13" ht="15">
      <c r="B59" s="17"/>
      <c r="C59" s="169" t="s">
        <v>91</v>
      </c>
      <c r="D59" s="72"/>
      <c r="E59" s="72"/>
      <c r="F59" s="125">
        <v>85.67275332008492</v>
      </c>
      <c r="G59" s="125">
        <v>83.12913186388984</v>
      </c>
      <c r="H59" s="125">
        <v>79.98677103810681</v>
      </c>
      <c r="I59" s="148">
        <v>82.54964463793152</v>
      </c>
      <c r="J59" s="148">
        <v>84.28222771967197</v>
      </c>
      <c r="K59" s="148">
        <v>83.14978432286641</v>
      </c>
      <c r="L59" s="148">
        <v>80.12635897976025</v>
      </c>
      <c r="M59" s="148">
        <v>78.42099754399241</v>
      </c>
    </row>
    <row r="60" spans="2:13" ht="15">
      <c r="B60" s="17"/>
      <c r="C60" s="169" t="s">
        <v>92</v>
      </c>
      <c r="D60" s="72"/>
      <c r="E60" s="72"/>
      <c r="F60" s="125">
        <v>38.58343776794335</v>
      </c>
      <c r="G60" s="125">
        <v>36.11486010786358</v>
      </c>
      <c r="H60" s="125">
        <v>40.21292835855889</v>
      </c>
      <c r="I60" s="148">
        <v>40.84050015129751</v>
      </c>
      <c r="J60" s="148">
        <v>40.44703929493912</v>
      </c>
      <c r="K60" s="148">
        <v>40.35191568366245</v>
      </c>
      <c r="L60" s="148">
        <v>40.14551467122864</v>
      </c>
      <c r="M60" s="148">
        <v>39.10976301056476</v>
      </c>
    </row>
    <row r="61" spans="2:13" ht="15">
      <c r="B61" s="17"/>
      <c r="C61" s="169" t="s">
        <v>93</v>
      </c>
      <c r="D61" s="72"/>
      <c r="E61" s="72"/>
      <c r="F61" s="125">
        <v>113.94204073759593</v>
      </c>
      <c r="G61" s="125">
        <v>119.11398144688798</v>
      </c>
      <c r="H61" s="125">
        <v>113.59157857110822</v>
      </c>
      <c r="I61" s="148">
        <v>114.54223459280026</v>
      </c>
      <c r="J61" s="148">
        <v>116.73417088537008</v>
      </c>
      <c r="K61" s="148">
        <v>117.37012853005584</v>
      </c>
      <c r="L61" s="148">
        <v>113.80905596795671</v>
      </c>
      <c r="M61" s="148">
        <v>111.68810352922614</v>
      </c>
    </row>
    <row r="62" spans="2:13" ht="15.75">
      <c r="B62" s="17"/>
      <c r="C62" s="173" t="s">
        <v>297</v>
      </c>
      <c r="D62" s="71"/>
      <c r="E62" s="71"/>
      <c r="F62" s="246">
        <f>SUM(F30:F61)</f>
        <v>3324.9548564623124</v>
      </c>
      <c r="G62" s="246">
        <f>SUM(G30:G61)</f>
        <v>3362.9517556927776</v>
      </c>
      <c r="H62" s="243">
        <v>3054.0219856440985</v>
      </c>
      <c r="I62" s="243">
        <v>3111.0729101582324</v>
      </c>
      <c r="J62" s="244">
        <v>3145.6336497119987</v>
      </c>
      <c r="K62" s="244">
        <v>3127.1414060531656</v>
      </c>
      <c r="L62" s="292">
        <v>3037.80125827614</v>
      </c>
      <c r="M62" s="292">
        <v>2971.988403859451</v>
      </c>
    </row>
    <row r="63" spans="1:13" ht="3" customHeight="1">
      <c r="A63" s="156"/>
      <c r="B63" s="197"/>
      <c r="C63" s="156"/>
      <c r="D63" s="156"/>
      <c r="E63" s="156"/>
      <c r="F63" s="156"/>
      <c r="G63" s="156"/>
      <c r="H63" s="156"/>
      <c r="I63" s="240"/>
      <c r="J63" s="240"/>
      <c r="K63" s="156"/>
      <c r="L63" s="156"/>
      <c r="M63" s="156"/>
    </row>
    <row r="64" ht="6" customHeight="1"/>
    <row r="65" spans="1:11" s="116" customFormat="1" ht="12.75" customHeight="1">
      <c r="A65" s="236"/>
      <c r="B65" s="236" t="s">
        <v>94</v>
      </c>
      <c r="C65" s="236"/>
      <c r="D65" s="236"/>
      <c r="E65" s="236"/>
      <c r="F65" s="236"/>
      <c r="G65" s="236"/>
      <c r="H65" s="236"/>
      <c r="I65" s="236"/>
      <c r="J65" s="236"/>
      <c r="K65" s="236"/>
    </row>
    <row r="66" spans="1:11" s="116" customFormat="1" ht="12.75" customHeight="1">
      <c r="A66" s="237" t="s">
        <v>399</v>
      </c>
      <c r="B66" s="236"/>
      <c r="C66" s="236"/>
      <c r="D66" s="236"/>
      <c r="E66" s="236"/>
      <c r="F66" s="236"/>
      <c r="G66" s="236"/>
      <c r="H66" s="236"/>
      <c r="I66" s="236"/>
      <c r="J66" s="236"/>
      <c r="K66" s="236"/>
    </row>
    <row r="67" spans="1:11" s="116" customFormat="1" ht="12.75" customHeight="1">
      <c r="A67" s="236" t="s">
        <v>311</v>
      </c>
      <c r="B67" s="236"/>
      <c r="C67" s="236"/>
      <c r="D67" s="236"/>
      <c r="E67" s="236"/>
      <c r="F67" s="236"/>
      <c r="G67" s="236"/>
      <c r="H67" s="236"/>
      <c r="I67" s="236"/>
      <c r="J67" s="236"/>
      <c r="K67" s="236"/>
    </row>
    <row r="68" spans="1:11" s="116" customFormat="1" ht="12.75" customHeight="1">
      <c r="A68" s="236" t="s">
        <v>312</v>
      </c>
      <c r="B68" s="236"/>
      <c r="C68" s="236"/>
      <c r="D68" s="236"/>
      <c r="E68" s="236"/>
      <c r="F68" s="236"/>
      <c r="G68" s="236"/>
      <c r="H68" s="236"/>
      <c r="I68" s="236"/>
      <c r="J68" s="236"/>
      <c r="K68" s="236"/>
    </row>
    <row r="69" ht="14.25" customHeight="1">
      <c r="A69" s="236" t="s">
        <v>367</v>
      </c>
    </row>
    <row r="70" ht="12.75">
      <c r="A70" s="247" t="s">
        <v>385</v>
      </c>
    </row>
  </sheetData>
  <printOptions/>
  <pageMargins left="0.75" right="0.75" top="1" bottom="1" header="0.5" footer="0.5"/>
  <pageSetup fitToHeight="1" fitToWidth="1" horizontalDpi="300" verticalDpi="300" orientation="portrait" paperSize="9" scale="71" r:id="rId1"/>
  <headerFooter alignWithMargins="0">
    <oddHeader>&amp;R&amp;"Arial,Bold"&amp;12ROAD TRAFFIC</oddHeader>
  </headerFooter>
</worksheet>
</file>

<file path=xl/worksheets/sheet13.xml><?xml version="1.0" encoding="utf-8"?>
<worksheet xmlns="http://schemas.openxmlformats.org/spreadsheetml/2006/main" xmlns:r="http://schemas.openxmlformats.org/officeDocument/2006/relationships">
  <dimension ref="A1:B2"/>
  <sheetViews>
    <sheetView workbookViewId="0" topLeftCell="A1">
      <selection activeCell="A1" sqref="A1"/>
    </sheetView>
  </sheetViews>
  <sheetFormatPr defaultColWidth="9.140625" defaultRowHeight="12.75"/>
  <cols>
    <col min="13" max="13" width="3.8515625" style="0" customWidth="1"/>
  </cols>
  <sheetData>
    <row r="1" spans="1:2" s="17" customFormat="1" ht="15.75">
      <c r="A1" s="234" t="s">
        <v>393</v>
      </c>
      <c r="B1" s="85"/>
    </row>
    <row r="2" spans="1:2" s="17" customFormat="1" ht="14.25" customHeight="1">
      <c r="A2" s="277" t="s">
        <v>137</v>
      </c>
      <c r="B2" s="85"/>
    </row>
  </sheetData>
  <printOptions/>
  <pageMargins left="0.9448818897637796" right="0.35433070866141736" top="0.7874015748031497" bottom="0.5905511811023623" header="0.5118110236220472" footer="0.5118110236220472"/>
  <pageSetup horizontalDpi="600" verticalDpi="600" orientation="portrait" paperSize="9" scale="73" r:id="rId2"/>
  <headerFooter alignWithMargins="0">
    <oddHeader>&amp;R&amp;"Arial,Bold"&amp;16ROAD TRAFFIC</oddHeader>
  </headerFooter>
  <drawing r:id="rId1"/>
</worksheet>
</file>

<file path=xl/worksheets/sheet14.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1" sqref="A1"/>
    </sheetView>
  </sheetViews>
  <sheetFormatPr defaultColWidth="9.140625" defaultRowHeight="12.75"/>
  <cols>
    <col min="1" max="1" width="31.140625" style="35" customWidth="1"/>
    <col min="2" max="6" width="7.28125" style="35" hidden="1" customWidth="1"/>
    <col min="7" max="7" width="7.7109375" style="35" hidden="1" customWidth="1"/>
    <col min="8" max="16" width="7.7109375" style="35" customWidth="1"/>
    <col min="17" max="17" width="7.7109375" style="117" customWidth="1"/>
    <col min="18" max="18" width="7.7109375" style="35" customWidth="1"/>
    <col min="19" max="16384" width="9.140625" style="35" customWidth="1"/>
  </cols>
  <sheetData>
    <row r="1" spans="1:17" s="30" customFormat="1" ht="18.75">
      <c r="A1" s="178" t="s">
        <v>443</v>
      </c>
      <c r="B1" s="178"/>
      <c r="C1" s="178"/>
      <c r="D1" s="178"/>
      <c r="E1" s="178"/>
      <c r="F1" s="178"/>
      <c r="Q1" s="107"/>
    </row>
    <row r="2" spans="1:18" ht="12" customHeight="1">
      <c r="A2" s="198"/>
      <c r="B2" s="198"/>
      <c r="C2" s="198"/>
      <c r="D2" s="198"/>
      <c r="E2" s="198"/>
      <c r="F2" s="198"/>
      <c r="G2" s="36"/>
      <c r="H2" s="36"/>
      <c r="I2" s="36"/>
      <c r="J2" s="36"/>
      <c r="K2" s="36"/>
      <c r="L2" s="36"/>
      <c r="M2" s="36"/>
      <c r="N2" s="36"/>
      <c r="O2" s="36"/>
      <c r="P2" s="199"/>
      <c r="Q2" s="35"/>
      <c r="R2" s="215"/>
    </row>
    <row r="3" spans="1:17" ht="15.75">
      <c r="A3" s="181" t="s">
        <v>130</v>
      </c>
      <c r="B3" s="181"/>
      <c r="C3" s="181"/>
      <c r="D3" s="181"/>
      <c r="E3" s="181"/>
      <c r="F3" s="181"/>
      <c r="G3" s="181"/>
      <c r="H3" s="181"/>
      <c r="I3" s="181"/>
      <c r="J3" s="181"/>
      <c r="K3" s="181"/>
      <c r="L3" s="181"/>
      <c r="M3" s="181"/>
      <c r="N3" s="181"/>
      <c r="O3" s="181"/>
      <c r="P3" s="200"/>
      <c r="Q3" s="200"/>
    </row>
    <row r="4" spans="1:18" s="60" customFormat="1" ht="18.75">
      <c r="A4" s="183" t="s">
        <v>156</v>
      </c>
      <c r="B4" s="183">
        <v>1995</v>
      </c>
      <c r="C4" s="183">
        <v>1996</v>
      </c>
      <c r="D4" s="183">
        <v>1997</v>
      </c>
      <c r="E4" s="183">
        <v>1998</v>
      </c>
      <c r="F4" s="183">
        <v>1999</v>
      </c>
      <c r="G4" s="183">
        <v>2000</v>
      </c>
      <c r="H4" s="183">
        <v>2001</v>
      </c>
      <c r="I4" s="183">
        <v>2002</v>
      </c>
      <c r="J4" s="201">
        <v>2003</v>
      </c>
      <c r="K4" s="184">
        <v>2004</v>
      </c>
      <c r="L4" s="184">
        <v>2005</v>
      </c>
      <c r="M4" s="184">
        <v>2006</v>
      </c>
      <c r="N4" s="184">
        <v>2007</v>
      </c>
      <c r="O4" s="184">
        <v>2008</v>
      </c>
      <c r="P4" s="184">
        <v>2009</v>
      </c>
      <c r="Q4" s="184">
        <v>2010</v>
      </c>
      <c r="R4" s="184">
        <v>2011</v>
      </c>
    </row>
    <row r="5" spans="1:13" s="60" customFormat="1" ht="8.25" customHeight="1">
      <c r="A5" s="33"/>
      <c r="B5" s="33"/>
      <c r="C5" s="33"/>
      <c r="D5" s="33"/>
      <c r="E5" s="33"/>
      <c r="F5" s="33"/>
      <c r="M5" s="118"/>
    </row>
    <row r="6" spans="1:18" s="60" customFormat="1" ht="18" customHeight="1">
      <c r="A6" s="207" t="s">
        <v>413</v>
      </c>
      <c r="B6" s="207"/>
      <c r="C6" s="207"/>
      <c r="D6" s="207"/>
      <c r="E6" s="207"/>
      <c r="F6" s="207"/>
      <c r="J6" s="61"/>
      <c r="K6" s="61"/>
      <c r="L6" s="61"/>
      <c r="N6" s="61"/>
      <c r="O6" s="61"/>
      <c r="P6" s="61"/>
      <c r="Q6" s="61"/>
      <c r="R6" s="61" t="s">
        <v>291</v>
      </c>
    </row>
    <row r="7" spans="1:18" s="60" customFormat="1" ht="18" customHeight="1">
      <c r="A7" s="218" t="s">
        <v>134</v>
      </c>
      <c r="B7" s="318">
        <v>2.3</v>
      </c>
      <c r="C7" s="318">
        <v>2.6</v>
      </c>
      <c r="D7" s="30">
        <v>2.3</v>
      </c>
      <c r="E7" s="318">
        <v>2</v>
      </c>
      <c r="F7" s="62">
        <v>2</v>
      </c>
      <c r="G7" s="30">
        <v>1.7</v>
      </c>
      <c r="H7" s="46">
        <v>0.4</v>
      </c>
      <c r="I7" s="46" t="s">
        <v>99</v>
      </c>
      <c r="J7" s="46" t="s">
        <v>99</v>
      </c>
      <c r="K7" s="46" t="s">
        <v>99</v>
      </c>
      <c r="L7" s="46" t="s">
        <v>99</v>
      </c>
      <c r="M7" s="46" t="s">
        <v>99</v>
      </c>
      <c r="N7" s="46" t="s">
        <v>99</v>
      </c>
      <c r="O7" s="46" t="s">
        <v>99</v>
      </c>
      <c r="P7" s="46" t="s">
        <v>99</v>
      </c>
      <c r="Q7" s="46" t="s">
        <v>99</v>
      </c>
      <c r="R7" s="46" t="s">
        <v>99</v>
      </c>
    </row>
    <row r="8" spans="1:17" s="63" customFormat="1" ht="7.5" customHeight="1">
      <c r="A8" s="218"/>
      <c r="B8" s="32"/>
      <c r="C8" s="32"/>
      <c r="D8" s="32"/>
      <c r="M8" s="119"/>
      <c r="N8" s="63" t="s">
        <v>323</v>
      </c>
      <c r="O8" s="63" t="s">
        <v>323</v>
      </c>
      <c r="P8" s="63" t="s">
        <v>323</v>
      </c>
      <c r="Q8" s="63" t="s">
        <v>323</v>
      </c>
    </row>
    <row r="9" spans="1:18" s="60" customFormat="1" ht="18" customHeight="1">
      <c r="A9" s="219" t="s">
        <v>357</v>
      </c>
      <c r="C9" s="34"/>
      <c r="D9" s="34"/>
      <c r="E9" s="34"/>
      <c r="G9" s="34"/>
      <c r="I9" s="34"/>
      <c r="J9" s="64"/>
      <c r="K9" s="64"/>
      <c r="L9" s="64"/>
      <c r="N9" s="64"/>
      <c r="O9" s="64"/>
      <c r="P9" s="64"/>
      <c r="Q9" s="64"/>
      <c r="R9" s="64" t="s">
        <v>129</v>
      </c>
    </row>
    <row r="10" spans="1:18" ht="18" customHeight="1">
      <c r="A10" s="218" t="s">
        <v>407</v>
      </c>
      <c r="B10" s="48">
        <v>3.7</v>
      </c>
      <c r="C10" s="48">
        <v>4.3</v>
      </c>
      <c r="D10" s="48">
        <v>2.9</v>
      </c>
      <c r="E10" s="48">
        <v>3.5</v>
      </c>
      <c r="F10" s="48">
        <v>1.8</v>
      </c>
      <c r="G10" s="30">
        <v>2.5</v>
      </c>
      <c r="H10" s="30">
        <v>5.5</v>
      </c>
      <c r="I10" s="30">
        <v>2.1</v>
      </c>
      <c r="J10" s="30" t="s">
        <v>400</v>
      </c>
      <c r="K10" s="107" t="s">
        <v>99</v>
      </c>
      <c r="L10" s="107" t="s">
        <v>99</v>
      </c>
      <c r="M10" s="107" t="s">
        <v>99</v>
      </c>
      <c r="N10" s="107" t="s">
        <v>99</v>
      </c>
      <c r="O10" s="107" t="s">
        <v>99</v>
      </c>
      <c r="P10" s="107" t="s">
        <v>99</v>
      </c>
      <c r="Q10" s="107" t="s">
        <v>99</v>
      </c>
      <c r="R10" s="107" t="s">
        <v>99</v>
      </c>
    </row>
    <row r="11" spans="1:18" ht="18" customHeight="1">
      <c r="A11" s="218" t="s">
        <v>315</v>
      </c>
      <c r="B11" s="51" t="s">
        <v>99</v>
      </c>
      <c r="C11" s="51" t="s">
        <v>99</v>
      </c>
      <c r="D11" s="51" t="s">
        <v>99</v>
      </c>
      <c r="E11" s="51" t="s">
        <v>99</v>
      </c>
      <c r="F11" s="51" t="s">
        <v>99</v>
      </c>
      <c r="G11" s="51" t="s">
        <v>99</v>
      </c>
      <c r="H11" s="51" t="s">
        <v>99</v>
      </c>
      <c r="I11" s="51" t="s">
        <v>99</v>
      </c>
      <c r="J11" s="51" t="s">
        <v>400</v>
      </c>
      <c r="K11" s="107">
        <v>1.3</v>
      </c>
      <c r="L11" s="107">
        <v>1.7</v>
      </c>
      <c r="M11" s="107">
        <v>1.3</v>
      </c>
      <c r="N11" s="107">
        <v>1.2</v>
      </c>
      <c r="O11" s="107">
        <v>1.5</v>
      </c>
      <c r="P11" s="107">
        <v>3.2</v>
      </c>
      <c r="Q11" s="107">
        <v>0.8</v>
      </c>
      <c r="R11" s="107">
        <v>0.8</v>
      </c>
    </row>
    <row r="12" spans="1:18" ht="18" customHeight="1">
      <c r="A12" s="218" t="s">
        <v>363</v>
      </c>
      <c r="B12" s="48">
        <v>5.5</v>
      </c>
      <c r="C12" s="48">
        <v>4.4</v>
      </c>
      <c r="D12" s="48">
        <v>7.9</v>
      </c>
      <c r="E12" s="48">
        <v>3.5</v>
      </c>
      <c r="F12" s="48">
        <v>4.1</v>
      </c>
      <c r="G12" s="62">
        <v>4.2</v>
      </c>
      <c r="H12" s="30">
        <v>8.6</v>
      </c>
      <c r="I12" s="30">
        <v>4.8</v>
      </c>
      <c r="J12" s="30">
        <v>2.4</v>
      </c>
      <c r="K12" s="48">
        <v>3</v>
      </c>
      <c r="L12" s="135">
        <v>2.3</v>
      </c>
      <c r="M12" s="135">
        <v>2</v>
      </c>
      <c r="N12" s="135">
        <v>1.2</v>
      </c>
      <c r="O12" s="135">
        <v>2.8</v>
      </c>
      <c r="P12" s="135">
        <v>1.9</v>
      </c>
      <c r="Q12" s="135">
        <v>2.4</v>
      </c>
      <c r="R12" s="107">
        <v>1.1</v>
      </c>
    </row>
    <row r="13" spans="1:17" ht="8.25" customHeight="1">
      <c r="A13" s="220"/>
      <c r="I13" s="30"/>
      <c r="J13" s="30"/>
      <c r="K13" s="30"/>
      <c r="L13" s="30"/>
      <c r="M13" s="107"/>
      <c r="Q13" s="35"/>
    </row>
    <row r="14" spans="1:18" ht="18" customHeight="1">
      <c r="A14" s="221" t="s">
        <v>358</v>
      </c>
      <c r="I14" s="30"/>
      <c r="J14" s="61"/>
      <c r="K14" s="61"/>
      <c r="L14" s="61"/>
      <c r="N14" s="61"/>
      <c r="O14" s="61"/>
      <c r="P14" s="61"/>
      <c r="Q14" s="61"/>
      <c r="R14" s="61" t="s">
        <v>292</v>
      </c>
    </row>
    <row r="15" spans="1:18" ht="18" customHeight="1">
      <c r="A15" s="218" t="s">
        <v>132</v>
      </c>
      <c r="B15" s="30">
        <v>5</v>
      </c>
      <c r="C15" s="30">
        <v>10</v>
      </c>
      <c r="D15" s="30">
        <v>10</v>
      </c>
      <c r="E15" s="30">
        <v>8</v>
      </c>
      <c r="F15" s="30">
        <v>7</v>
      </c>
      <c r="G15" s="30">
        <v>3</v>
      </c>
      <c r="H15" s="46">
        <v>2</v>
      </c>
      <c r="I15" s="46">
        <v>3</v>
      </c>
      <c r="J15" s="46">
        <v>3</v>
      </c>
      <c r="K15" s="46">
        <v>2</v>
      </c>
      <c r="L15" s="132">
        <v>3</v>
      </c>
      <c r="M15" s="107" t="s">
        <v>99</v>
      </c>
      <c r="N15" s="107" t="s">
        <v>99</v>
      </c>
      <c r="O15" s="107" t="s">
        <v>99</v>
      </c>
      <c r="P15" s="107" t="s">
        <v>99</v>
      </c>
      <c r="Q15" s="107" t="s">
        <v>99</v>
      </c>
      <c r="R15" s="107" t="s">
        <v>99</v>
      </c>
    </row>
    <row r="16" spans="1:18" ht="18" customHeight="1">
      <c r="A16" s="218" t="s">
        <v>135</v>
      </c>
      <c r="B16" s="30">
        <v>51</v>
      </c>
      <c r="C16" s="30">
        <v>52</v>
      </c>
      <c r="D16" s="30">
        <v>44</v>
      </c>
      <c r="E16" s="30">
        <v>29</v>
      </c>
      <c r="F16" s="30">
        <v>20</v>
      </c>
      <c r="G16" s="30">
        <v>17</v>
      </c>
      <c r="H16" s="46">
        <v>25</v>
      </c>
      <c r="I16" s="46">
        <v>15</v>
      </c>
      <c r="J16" s="121">
        <v>14</v>
      </c>
      <c r="K16" s="46">
        <v>14</v>
      </c>
      <c r="L16" s="132">
        <v>13</v>
      </c>
      <c r="M16" s="107" t="s">
        <v>99</v>
      </c>
      <c r="N16" s="107" t="s">
        <v>99</v>
      </c>
      <c r="O16" s="107" t="s">
        <v>99</v>
      </c>
      <c r="P16" s="107" t="s">
        <v>99</v>
      </c>
      <c r="Q16" s="107" t="s">
        <v>99</v>
      </c>
      <c r="R16" s="107" t="s">
        <v>99</v>
      </c>
    </row>
    <row r="17" spans="1:18" ht="18" customHeight="1">
      <c r="A17" s="218" t="s">
        <v>131</v>
      </c>
      <c r="B17" s="30">
        <v>50</v>
      </c>
      <c r="C17" s="30">
        <v>30</v>
      </c>
      <c r="D17" s="30">
        <v>45</v>
      </c>
      <c r="E17" s="30">
        <v>18</v>
      </c>
      <c r="F17" s="30">
        <v>16</v>
      </c>
      <c r="G17" s="30">
        <v>9</v>
      </c>
      <c r="H17" s="46">
        <v>16</v>
      </c>
      <c r="I17" s="46">
        <v>12</v>
      </c>
      <c r="J17" s="46">
        <v>10</v>
      </c>
      <c r="K17" s="46">
        <v>8</v>
      </c>
      <c r="L17" s="132">
        <v>7</v>
      </c>
      <c r="M17" s="107" t="s">
        <v>99</v>
      </c>
      <c r="N17" s="107" t="s">
        <v>99</v>
      </c>
      <c r="O17" s="107" t="s">
        <v>99</v>
      </c>
      <c r="P17" s="107" t="s">
        <v>99</v>
      </c>
      <c r="Q17" s="107" t="s">
        <v>99</v>
      </c>
      <c r="R17" s="107" t="s">
        <v>99</v>
      </c>
    </row>
    <row r="18" spans="1:17" ht="8.25" customHeight="1">
      <c r="A18" s="222"/>
      <c r="I18" s="30"/>
      <c r="J18" s="30"/>
      <c r="K18" s="30"/>
      <c r="L18" s="30"/>
      <c r="M18" s="107"/>
      <c r="Q18" s="35"/>
    </row>
    <row r="19" spans="1:18" ht="18" customHeight="1">
      <c r="A19" s="217" t="s">
        <v>414</v>
      </c>
      <c r="D19" s="37"/>
      <c r="E19" s="32"/>
      <c r="G19" s="32"/>
      <c r="I19" s="30"/>
      <c r="J19" s="61"/>
      <c r="K19" s="61"/>
      <c r="L19" s="61"/>
      <c r="N19" s="61"/>
      <c r="O19" s="61"/>
      <c r="P19" s="61"/>
      <c r="Q19" s="61"/>
      <c r="R19" s="61" t="s">
        <v>291</v>
      </c>
    </row>
    <row r="20" spans="1:18" ht="18" customHeight="1">
      <c r="A20" s="218" t="s">
        <v>407</v>
      </c>
      <c r="B20" s="47">
        <v>50</v>
      </c>
      <c r="C20" s="47">
        <v>47</v>
      </c>
      <c r="D20" s="47">
        <v>49</v>
      </c>
      <c r="E20" s="319">
        <v>47</v>
      </c>
      <c r="F20" s="320">
        <v>42</v>
      </c>
      <c r="G20" s="30">
        <v>45</v>
      </c>
      <c r="H20" s="30">
        <v>43</v>
      </c>
      <c r="I20" s="30">
        <v>48</v>
      </c>
      <c r="J20" s="107" t="s">
        <v>400</v>
      </c>
      <c r="K20" s="107" t="s">
        <v>99</v>
      </c>
      <c r="L20" s="107" t="s">
        <v>99</v>
      </c>
      <c r="M20" s="107" t="s">
        <v>99</v>
      </c>
      <c r="N20" s="107" t="s">
        <v>99</v>
      </c>
      <c r="O20" s="107" t="s">
        <v>99</v>
      </c>
      <c r="P20" s="107" t="s">
        <v>99</v>
      </c>
      <c r="Q20" s="107" t="s">
        <v>99</v>
      </c>
      <c r="R20" s="107" t="s">
        <v>99</v>
      </c>
    </row>
    <row r="21" spans="1:18" ht="18" customHeight="1">
      <c r="A21" s="218" t="s">
        <v>315</v>
      </c>
      <c r="B21" s="51" t="s">
        <v>99</v>
      </c>
      <c r="C21" s="51" t="s">
        <v>99</v>
      </c>
      <c r="D21" s="51" t="s">
        <v>99</v>
      </c>
      <c r="E21" s="51" t="s">
        <v>99</v>
      </c>
      <c r="F21" s="51" t="s">
        <v>99</v>
      </c>
      <c r="G21" s="51" t="s">
        <v>99</v>
      </c>
      <c r="H21" s="51" t="s">
        <v>99</v>
      </c>
      <c r="I21" s="51" t="s">
        <v>99</v>
      </c>
      <c r="J21" s="51" t="s">
        <v>99</v>
      </c>
      <c r="K21" s="107">
        <v>25</v>
      </c>
      <c r="L21" s="107">
        <v>25</v>
      </c>
      <c r="M21" s="107">
        <v>27</v>
      </c>
      <c r="N21" s="107">
        <v>27</v>
      </c>
      <c r="O21" s="107">
        <v>31</v>
      </c>
      <c r="P21" s="107">
        <v>24</v>
      </c>
      <c r="Q21" s="107">
        <v>31</v>
      </c>
      <c r="R21" s="107">
        <v>25</v>
      </c>
    </row>
    <row r="22" spans="1:18" ht="18" customHeight="1">
      <c r="A22" s="218" t="s">
        <v>408</v>
      </c>
      <c r="B22" s="47">
        <v>50</v>
      </c>
      <c r="C22" s="47">
        <v>52</v>
      </c>
      <c r="D22" s="47">
        <v>50</v>
      </c>
      <c r="E22" s="319">
        <v>52</v>
      </c>
      <c r="F22" s="320">
        <v>51</v>
      </c>
      <c r="G22" s="30">
        <v>49</v>
      </c>
      <c r="H22" s="30">
        <v>46</v>
      </c>
      <c r="I22" s="30">
        <v>47</v>
      </c>
      <c r="J22" s="122">
        <v>50</v>
      </c>
      <c r="K22" s="107">
        <v>49</v>
      </c>
      <c r="L22" s="30">
        <v>46</v>
      </c>
      <c r="M22" s="30">
        <v>47</v>
      </c>
      <c r="N22" s="30">
        <v>47</v>
      </c>
      <c r="O22" s="30">
        <v>48</v>
      </c>
      <c r="P22" s="30">
        <v>46</v>
      </c>
      <c r="Q22" s="30">
        <v>49</v>
      </c>
      <c r="R22" s="107">
        <v>50</v>
      </c>
    </row>
    <row r="23" spans="1:18" ht="18" customHeight="1">
      <c r="A23" s="218" t="s">
        <v>133</v>
      </c>
      <c r="B23" s="49">
        <v>0.9</v>
      </c>
      <c r="C23" s="49">
        <v>1.4</v>
      </c>
      <c r="D23" s="49">
        <v>1</v>
      </c>
      <c r="E23" s="51" t="s">
        <v>99</v>
      </c>
      <c r="F23" s="51" t="s">
        <v>99</v>
      </c>
      <c r="G23" s="51" t="s">
        <v>99</v>
      </c>
      <c r="H23" s="51" t="s">
        <v>99</v>
      </c>
      <c r="I23" s="51" t="s">
        <v>99</v>
      </c>
      <c r="J23" s="51" t="s">
        <v>99</v>
      </c>
      <c r="K23" s="51" t="s">
        <v>99</v>
      </c>
      <c r="L23" s="51" t="s">
        <v>99</v>
      </c>
      <c r="M23" s="51" t="s">
        <v>99</v>
      </c>
      <c r="N23" s="51" t="s">
        <v>99</v>
      </c>
      <c r="O23" s="51" t="s">
        <v>99</v>
      </c>
      <c r="P23" s="51" t="s">
        <v>99</v>
      </c>
      <c r="Q23" s="51" t="s">
        <v>99</v>
      </c>
      <c r="R23" s="107" t="s">
        <v>99</v>
      </c>
    </row>
    <row r="24" spans="1:18" ht="18" customHeight="1">
      <c r="A24" s="218" t="s">
        <v>409</v>
      </c>
      <c r="B24" s="51" t="s">
        <v>99</v>
      </c>
      <c r="C24" s="51" t="s">
        <v>99</v>
      </c>
      <c r="D24" s="51" t="s">
        <v>99</v>
      </c>
      <c r="E24" s="51" t="s">
        <v>99</v>
      </c>
      <c r="F24" s="51" t="s">
        <v>99</v>
      </c>
      <c r="G24" s="30">
        <v>24</v>
      </c>
      <c r="H24" s="30">
        <v>25</v>
      </c>
      <c r="I24" s="30">
        <v>27</v>
      </c>
      <c r="J24" s="30">
        <v>31</v>
      </c>
      <c r="K24" s="30">
        <v>26</v>
      </c>
      <c r="L24" s="30">
        <v>24</v>
      </c>
      <c r="M24" s="30">
        <v>27</v>
      </c>
      <c r="N24" s="30">
        <v>24</v>
      </c>
      <c r="O24" s="30">
        <v>25</v>
      </c>
      <c r="P24" s="30">
        <v>26</v>
      </c>
      <c r="Q24" s="30">
        <v>22</v>
      </c>
      <c r="R24" s="107">
        <v>23</v>
      </c>
    </row>
    <row r="25" spans="1:18" ht="18" customHeight="1">
      <c r="A25" s="218" t="s">
        <v>150</v>
      </c>
      <c r="B25" s="51" t="s">
        <v>99</v>
      </c>
      <c r="C25" s="51" t="s">
        <v>99</v>
      </c>
      <c r="D25" s="51" t="s">
        <v>99</v>
      </c>
      <c r="E25" s="51" t="s">
        <v>99</v>
      </c>
      <c r="F25" s="51" t="s">
        <v>99</v>
      </c>
      <c r="G25" s="51" t="s">
        <v>99</v>
      </c>
      <c r="H25" s="51">
        <v>38</v>
      </c>
      <c r="I25" s="30">
        <v>38</v>
      </c>
      <c r="J25" s="30">
        <v>38</v>
      </c>
      <c r="K25" s="30">
        <v>37</v>
      </c>
      <c r="L25" s="30">
        <v>36</v>
      </c>
      <c r="M25" s="30">
        <v>37</v>
      </c>
      <c r="N25" s="30">
        <v>38</v>
      </c>
      <c r="O25" s="30">
        <v>37</v>
      </c>
      <c r="P25" s="30">
        <v>35</v>
      </c>
      <c r="Q25" s="30">
        <v>40</v>
      </c>
      <c r="R25" s="107">
        <v>32</v>
      </c>
    </row>
    <row r="26" spans="1:18" ht="18" customHeight="1">
      <c r="A26" s="218" t="s">
        <v>410</v>
      </c>
      <c r="B26" s="51" t="s">
        <v>99</v>
      </c>
      <c r="C26" s="51" t="s">
        <v>99</v>
      </c>
      <c r="D26" s="50">
        <v>44</v>
      </c>
      <c r="E26" s="79">
        <v>44</v>
      </c>
      <c r="F26" s="79">
        <v>38</v>
      </c>
      <c r="G26" s="30">
        <v>36</v>
      </c>
      <c r="H26" s="30">
        <v>34</v>
      </c>
      <c r="I26" s="30">
        <v>32</v>
      </c>
      <c r="J26" s="30" t="s">
        <v>400</v>
      </c>
      <c r="K26" s="30">
        <v>36</v>
      </c>
      <c r="L26" s="30">
        <v>33</v>
      </c>
      <c r="M26" s="30">
        <v>31</v>
      </c>
      <c r="N26" s="30">
        <v>31</v>
      </c>
      <c r="O26" s="30">
        <v>35</v>
      </c>
      <c r="P26" s="30">
        <v>42</v>
      </c>
      <c r="Q26" s="30">
        <v>44</v>
      </c>
      <c r="R26" s="107">
        <v>34</v>
      </c>
    </row>
    <row r="27" spans="1:18" ht="18" customHeight="1">
      <c r="A27" s="218" t="s">
        <v>411</v>
      </c>
      <c r="B27" s="51" t="s">
        <v>99</v>
      </c>
      <c r="C27" s="51" t="s">
        <v>99</v>
      </c>
      <c r="D27" s="51" t="s">
        <v>99</v>
      </c>
      <c r="E27" s="79">
        <v>71</v>
      </c>
      <c r="F27" s="79">
        <v>69</v>
      </c>
      <c r="G27" s="30">
        <v>72</v>
      </c>
      <c r="H27" s="30">
        <v>71</v>
      </c>
      <c r="I27" s="30">
        <v>74</v>
      </c>
      <c r="J27" s="30">
        <v>75</v>
      </c>
      <c r="K27" s="30">
        <v>68</v>
      </c>
      <c r="L27" s="30">
        <v>62</v>
      </c>
      <c r="M27" s="30">
        <v>68</v>
      </c>
      <c r="N27" s="30">
        <v>70</v>
      </c>
      <c r="O27" s="30">
        <v>82</v>
      </c>
      <c r="P27" s="30">
        <v>78</v>
      </c>
      <c r="Q27" s="30">
        <v>84</v>
      </c>
      <c r="R27" s="107">
        <v>72</v>
      </c>
    </row>
    <row r="28" spans="1:18" ht="18" customHeight="1">
      <c r="A28" s="218" t="s">
        <v>151</v>
      </c>
      <c r="B28" s="51" t="s">
        <v>99</v>
      </c>
      <c r="C28" s="51" t="s">
        <v>99</v>
      </c>
      <c r="D28" s="51" t="s">
        <v>99</v>
      </c>
      <c r="E28" s="51" t="s">
        <v>99</v>
      </c>
      <c r="F28" s="51" t="s">
        <v>99</v>
      </c>
      <c r="G28" s="51" t="s">
        <v>99</v>
      </c>
      <c r="H28" s="30">
        <v>19</v>
      </c>
      <c r="I28" s="30">
        <v>16</v>
      </c>
      <c r="J28" s="30">
        <v>22</v>
      </c>
      <c r="K28" s="30">
        <v>17</v>
      </c>
      <c r="L28" s="30">
        <v>16</v>
      </c>
      <c r="M28" s="30">
        <v>18</v>
      </c>
      <c r="N28" s="30">
        <v>16</v>
      </c>
      <c r="O28" s="30">
        <v>17</v>
      </c>
      <c r="P28" s="30">
        <v>18</v>
      </c>
      <c r="Q28" s="30">
        <v>19</v>
      </c>
      <c r="R28" s="107">
        <v>15</v>
      </c>
    </row>
    <row r="29" spans="1:18" ht="18" customHeight="1">
      <c r="A29" s="218" t="s">
        <v>152</v>
      </c>
      <c r="B29" s="51" t="s">
        <v>99</v>
      </c>
      <c r="C29" s="51" t="s">
        <v>99</v>
      </c>
      <c r="D29" s="51" t="s">
        <v>99</v>
      </c>
      <c r="E29" s="51" t="s">
        <v>99</v>
      </c>
      <c r="F29" s="51" t="s">
        <v>99</v>
      </c>
      <c r="G29" s="51" t="s">
        <v>99</v>
      </c>
      <c r="H29" s="51" t="s">
        <v>99</v>
      </c>
      <c r="I29" s="30">
        <v>22</v>
      </c>
      <c r="J29" s="30">
        <v>23</v>
      </c>
      <c r="K29" s="30">
        <v>23</v>
      </c>
      <c r="L29" s="30">
        <v>21</v>
      </c>
      <c r="M29" s="30">
        <v>21</v>
      </c>
      <c r="N29" s="30">
        <v>22</v>
      </c>
      <c r="O29" s="30">
        <v>21</v>
      </c>
      <c r="P29" s="30">
        <v>21</v>
      </c>
      <c r="Q29" s="30">
        <v>24</v>
      </c>
      <c r="R29" s="107">
        <v>27</v>
      </c>
    </row>
    <row r="30" spans="1:17" ht="6.75" customHeight="1">
      <c r="A30" s="218"/>
      <c r="B30" s="47"/>
      <c r="C30" s="47"/>
      <c r="D30" s="49"/>
      <c r="E30" s="51"/>
      <c r="G30" s="51"/>
      <c r="I30" s="30"/>
      <c r="J30" s="30"/>
      <c r="K30" s="30"/>
      <c r="L30" s="30"/>
      <c r="M30" s="107"/>
      <c r="Q30" s="35"/>
    </row>
    <row r="31" spans="1:18" ht="18" customHeight="1">
      <c r="A31" s="223" t="s">
        <v>415</v>
      </c>
      <c r="B31" s="36"/>
      <c r="C31" s="32"/>
      <c r="D31" s="37"/>
      <c r="E31" s="32"/>
      <c r="G31" s="32"/>
      <c r="I31" s="30"/>
      <c r="J31" s="61"/>
      <c r="K31" s="61"/>
      <c r="L31" s="61"/>
      <c r="N31" s="61"/>
      <c r="O31" s="61"/>
      <c r="P31" s="61"/>
      <c r="Q31" s="61"/>
      <c r="R31" s="61" t="s">
        <v>291</v>
      </c>
    </row>
    <row r="32" spans="1:18" ht="18" customHeight="1">
      <c r="A32" s="218" t="s">
        <v>407</v>
      </c>
      <c r="B32" s="47">
        <v>31</v>
      </c>
      <c r="C32" s="47">
        <v>32</v>
      </c>
      <c r="D32" s="47">
        <v>29</v>
      </c>
      <c r="E32" s="52">
        <v>32</v>
      </c>
      <c r="F32" s="52">
        <v>35</v>
      </c>
      <c r="G32" s="30">
        <v>30</v>
      </c>
      <c r="H32" s="30">
        <v>30</v>
      </c>
      <c r="I32" s="30">
        <v>35</v>
      </c>
      <c r="J32" s="30" t="s">
        <v>400</v>
      </c>
      <c r="K32" s="107" t="s">
        <v>99</v>
      </c>
      <c r="L32" s="107" t="s">
        <v>99</v>
      </c>
      <c r="M32" s="107" t="s">
        <v>99</v>
      </c>
      <c r="N32" s="107" t="s">
        <v>99</v>
      </c>
      <c r="O32" s="107" t="s">
        <v>99</v>
      </c>
      <c r="P32" s="107" t="s">
        <v>99</v>
      </c>
      <c r="Q32" s="107" t="s">
        <v>99</v>
      </c>
      <c r="R32" s="107" t="s">
        <v>99</v>
      </c>
    </row>
    <row r="33" spans="1:18" ht="18" customHeight="1">
      <c r="A33" s="218" t="s">
        <v>315</v>
      </c>
      <c r="B33" s="51" t="s">
        <v>99</v>
      </c>
      <c r="C33" s="51" t="s">
        <v>99</v>
      </c>
      <c r="D33" s="51" t="s">
        <v>99</v>
      </c>
      <c r="E33" s="51" t="s">
        <v>99</v>
      </c>
      <c r="F33" s="51" t="s">
        <v>99</v>
      </c>
      <c r="G33" s="51" t="s">
        <v>99</v>
      </c>
      <c r="H33" s="51" t="s">
        <v>99</v>
      </c>
      <c r="I33" s="51" t="s">
        <v>99</v>
      </c>
      <c r="J33" s="51" t="s">
        <v>99</v>
      </c>
      <c r="K33" s="107">
        <v>53</v>
      </c>
      <c r="L33" s="107">
        <v>53</v>
      </c>
      <c r="M33" s="107">
        <v>52</v>
      </c>
      <c r="N33" s="107">
        <v>48</v>
      </c>
      <c r="O33" s="107">
        <v>49</v>
      </c>
      <c r="P33" s="107">
        <v>52</v>
      </c>
      <c r="Q33" s="107">
        <v>33</v>
      </c>
      <c r="R33" s="107">
        <v>40</v>
      </c>
    </row>
    <row r="34" spans="1:18" ht="18" customHeight="1">
      <c r="A34" s="218" t="s">
        <v>132</v>
      </c>
      <c r="B34" s="47">
        <v>55</v>
      </c>
      <c r="C34" s="47">
        <v>52</v>
      </c>
      <c r="D34" s="47">
        <v>51</v>
      </c>
      <c r="E34" s="52">
        <v>55</v>
      </c>
      <c r="F34" s="52">
        <v>56</v>
      </c>
      <c r="G34" s="30">
        <v>47</v>
      </c>
      <c r="H34" s="30">
        <v>46</v>
      </c>
      <c r="I34" s="30">
        <v>48</v>
      </c>
      <c r="J34" s="30">
        <v>51</v>
      </c>
      <c r="K34" s="107">
        <v>53</v>
      </c>
      <c r="L34" s="30">
        <v>51</v>
      </c>
      <c r="M34" s="30">
        <v>58</v>
      </c>
      <c r="N34" s="30">
        <v>54</v>
      </c>
      <c r="O34" s="30">
        <v>57</v>
      </c>
      <c r="P34" s="30">
        <v>56</v>
      </c>
      <c r="Q34" s="30">
        <v>55</v>
      </c>
      <c r="R34" s="107">
        <v>53</v>
      </c>
    </row>
    <row r="35" spans="1:18" ht="18" customHeight="1">
      <c r="A35" s="218" t="s">
        <v>133</v>
      </c>
      <c r="B35" s="47">
        <v>67</v>
      </c>
      <c r="C35" s="47">
        <v>68</v>
      </c>
      <c r="D35" s="47">
        <v>64</v>
      </c>
      <c r="E35" s="52">
        <v>71</v>
      </c>
      <c r="F35" s="52">
        <v>74</v>
      </c>
      <c r="G35" s="30">
        <v>66</v>
      </c>
      <c r="H35" s="30">
        <v>68</v>
      </c>
      <c r="I35" s="30">
        <v>69</v>
      </c>
      <c r="J35" s="30">
        <v>73</v>
      </c>
      <c r="K35" s="107">
        <v>76</v>
      </c>
      <c r="L35" s="30">
        <v>67</v>
      </c>
      <c r="M35" s="30">
        <v>72</v>
      </c>
      <c r="N35" s="30">
        <v>68</v>
      </c>
      <c r="O35" s="30">
        <v>73</v>
      </c>
      <c r="P35" s="30">
        <v>67</v>
      </c>
      <c r="Q35" s="30">
        <v>61</v>
      </c>
      <c r="R35" s="107">
        <v>64</v>
      </c>
    </row>
    <row r="36" spans="1:18" ht="18" customHeight="1">
      <c r="A36" s="218"/>
      <c r="B36" s="47"/>
      <c r="C36" s="47"/>
      <c r="D36" s="47"/>
      <c r="E36" s="52"/>
      <c r="G36" s="52"/>
      <c r="I36" s="30"/>
      <c r="J36" s="53"/>
      <c r="K36" s="53"/>
      <c r="L36" s="53"/>
      <c r="N36" s="53"/>
      <c r="O36" s="53"/>
      <c r="P36" s="53"/>
      <c r="Q36" s="53"/>
      <c r="R36" s="53" t="s">
        <v>449</v>
      </c>
    </row>
    <row r="37" spans="1:18" ht="18" customHeight="1">
      <c r="A37" s="218" t="s">
        <v>412</v>
      </c>
      <c r="B37" s="47">
        <v>2</v>
      </c>
      <c r="C37" s="47">
        <v>3</v>
      </c>
      <c r="D37" s="47">
        <v>1</v>
      </c>
      <c r="E37" s="52">
        <v>0</v>
      </c>
      <c r="F37" s="52">
        <v>2</v>
      </c>
      <c r="G37" s="79">
        <v>0</v>
      </c>
      <c r="H37" s="79">
        <v>1</v>
      </c>
      <c r="I37" s="79">
        <v>0</v>
      </c>
      <c r="J37" s="51" t="s">
        <v>400</v>
      </c>
      <c r="K37" s="107" t="s">
        <v>99</v>
      </c>
      <c r="L37" s="107" t="s">
        <v>99</v>
      </c>
      <c r="M37" s="107" t="s">
        <v>99</v>
      </c>
      <c r="N37" s="107" t="s">
        <v>99</v>
      </c>
      <c r="O37" s="107" t="s">
        <v>99</v>
      </c>
      <c r="P37" s="107" t="s">
        <v>99</v>
      </c>
      <c r="Q37" s="107" t="s">
        <v>99</v>
      </c>
      <c r="R37" s="107" t="s">
        <v>99</v>
      </c>
    </row>
    <row r="38" spans="1:18" ht="18" customHeight="1">
      <c r="A38" s="218" t="s">
        <v>315</v>
      </c>
      <c r="B38" s="51" t="s">
        <v>99</v>
      </c>
      <c r="C38" s="51" t="s">
        <v>99</v>
      </c>
      <c r="D38" s="51" t="s">
        <v>99</v>
      </c>
      <c r="E38" s="51" t="s">
        <v>99</v>
      </c>
      <c r="F38" s="107" t="s">
        <v>99</v>
      </c>
      <c r="G38" s="107" t="s">
        <v>99</v>
      </c>
      <c r="H38" s="51" t="s">
        <v>99</v>
      </c>
      <c r="I38" s="107" t="s">
        <v>99</v>
      </c>
      <c r="J38" s="107" t="s">
        <v>99</v>
      </c>
      <c r="K38" s="107">
        <v>12</v>
      </c>
      <c r="L38" s="107">
        <v>13</v>
      </c>
      <c r="M38" s="107">
        <v>16</v>
      </c>
      <c r="N38" s="107">
        <v>9</v>
      </c>
      <c r="O38" s="107">
        <v>14</v>
      </c>
      <c r="P38" s="107">
        <v>3</v>
      </c>
      <c r="Q38" s="107">
        <v>0</v>
      </c>
      <c r="R38" s="107">
        <v>0</v>
      </c>
    </row>
    <row r="39" spans="1:18" ht="18" customHeight="1">
      <c r="A39" s="218" t="s">
        <v>132</v>
      </c>
      <c r="B39" s="47">
        <v>24</v>
      </c>
      <c r="C39" s="47">
        <v>11</v>
      </c>
      <c r="D39" s="47">
        <v>17</v>
      </c>
      <c r="E39" s="52">
        <v>6</v>
      </c>
      <c r="F39" s="52">
        <v>17</v>
      </c>
      <c r="G39" s="30">
        <v>6</v>
      </c>
      <c r="H39" s="30">
        <v>7</v>
      </c>
      <c r="I39" s="30">
        <v>1</v>
      </c>
      <c r="J39" s="30">
        <v>18</v>
      </c>
      <c r="K39" s="107">
        <v>5</v>
      </c>
      <c r="L39" s="30">
        <v>1</v>
      </c>
      <c r="M39" s="30">
        <v>23</v>
      </c>
      <c r="N39" s="30">
        <v>11</v>
      </c>
      <c r="O39" s="30">
        <v>16</v>
      </c>
      <c r="P39" s="30">
        <v>20</v>
      </c>
      <c r="Q39" s="30">
        <v>2</v>
      </c>
      <c r="R39" s="107">
        <v>10</v>
      </c>
    </row>
    <row r="40" spans="1:18" ht="18" customHeight="1">
      <c r="A40" s="218" t="s">
        <v>133</v>
      </c>
      <c r="B40" s="47">
        <v>21</v>
      </c>
      <c r="C40" s="47">
        <v>11</v>
      </c>
      <c r="D40" s="47">
        <v>12</v>
      </c>
      <c r="E40" s="52">
        <v>10</v>
      </c>
      <c r="F40" s="52">
        <v>27</v>
      </c>
      <c r="G40" s="30">
        <v>10</v>
      </c>
      <c r="H40" s="30">
        <v>11</v>
      </c>
      <c r="I40" s="30">
        <v>19</v>
      </c>
      <c r="J40" s="30">
        <v>48</v>
      </c>
      <c r="K40" s="107">
        <v>29</v>
      </c>
      <c r="L40" s="30">
        <v>18</v>
      </c>
      <c r="M40" s="30">
        <v>47</v>
      </c>
      <c r="N40" s="30">
        <v>17</v>
      </c>
      <c r="O40" s="30">
        <v>65</v>
      </c>
      <c r="P40" s="30">
        <v>4</v>
      </c>
      <c r="Q40" s="30">
        <v>4</v>
      </c>
      <c r="R40" s="107">
        <v>14</v>
      </c>
    </row>
    <row r="41" spans="1:17" ht="9" customHeight="1">
      <c r="A41" s="206"/>
      <c r="I41" s="30"/>
      <c r="J41" s="30"/>
      <c r="K41" s="30"/>
      <c r="L41" s="30"/>
      <c r="M41" s="107"/>
      <c r="Q41" s="35"/>
    </row>
    <row r="42" spans="1:18" ht="18" customHeight="1">
      <c r="A42" s="207" t="s">
        <v>428</v>
      </c>
      <c r="D42" s="37"/>
      <c r="E42" s="44"/>
      <c r="G42" s="44"/>
      <c r="I42" s="30"/>
      <c r="J42" s="61"/>
      <c r="K42" s="61"/>
      <c r="L42" s="61"/>
      <c r="N42" s="61"/>
      <c r="O42" s="61"/>
      <c r="P42" s="61"/>
      <c r="Q42" s="61"/>
      <c r="R42" s="61" t="s">
        <v>291</v>
      </c>
    </row>
    <row r="43" spans="1:18" ht="18" customHeight="1">
      <c r="A43" s="218" t="s">
        <v>412</v>
      </c>
      <c r="B43" s="46">
        <v>27</v>
      </c>
      <c r="C43" s="46">
        <v>25</v>
      </c>
      <c r="D43" s="46">
        <v>24</v>
      </c>
      <c r="E43" s="46">
        <v>20</v>
      </c>
      <c r="F43" s="46">
        <v>19</v>
      </c>
      <c r="G43" s="30">
        <v>23</v>
      </c>
      <c r="H43" s="30">
        <v>25</v>
      </c>
      <c r="I43" s="30">
        <v>27</v>
      </c>
      <c r="J43" s="30" t="s">
        <v>400</v>
      </c>
      <c r="K43" s="107" t="s">
        <v>99</v>
      </c>
      <c r="L43" s="107" t="s">
        <v>99</v>
      </c>
      <c r="M43" s="107" t="s">
        <v>99</v>
      </c>
      <c r="N43" s="107" t="s">
        <v>99</v>
      </c>
      <c r="O43" s="107" t="s">
        <v>99</v>
      </c>
      <c r="P43" s="107" t="s">
        <v>99</v>
      </c>
      <c r="Q43" s="107" t="s">
        <v>99</v>
      </c>
      <c r="R43" s="107" t="s">
        <v>99</v>
      </c>
    </row>
    <row r="44" spans="1:18" ht="18" customHeight="1">
      <c r="A44" s="218" t="s">
        <v>315</v>
      </c>
      <c r="B44" s="51" t="s">
        <v>99</v>
      </c>
      <c r="C44" s="51" t="s">
        <v>99</v>
      </c>
      <c r="D44" s="51" t="s">
        <v>99</v>
      </c>
      <c r="E44" s="51" t="s">
        <v>99</v>
      </c>
      <c r="F44" s="51" t="s">
        <v>99</v>
      </c>
      <c r="G44" s="51" t="s">
        <v>99</v>
      </c>
      <c r="H44" s="51" t="s">
        <v>99</v>
      </c>
      <c r="I44" s="51" t="s">
        <v>99</v>
      </c>
      <c r="J44" s="51" t="s">
        <v>99</v>
      </c>
      <c r="K44" s="107">
        <v>19</v>
      </c>
      <c r="L44" s="107">
        <v>18</v>
      </c>
      <c r="M44" s="107">
        <v>20</v>
      </c>
      <c r="N44" s="107">
        <v>19</v>
      </c>
      <c r="O44" s="107">
        <v>15</v>
      </c>
      <c r="P44" s="107" t="s">
        <v>400</v>
      </c>
      <c r="Q44" s="107">
        <v>14</v>
      </c>
      <c r="R44" s="107">
        <v>15</v>
      </c>
    </row>
    <row r="45" spans="1:18" ht="18" customHeight="1">
      <c r="A45" s="218" t="s">
        <v>363</v>
      </c>
      <c r="B45" s="46" t="s">
        <v>99</v>
      </c>
      <c r="C45" s="46">
        <v>28</v>
      </c>
      <c r="D45" s="46">
        <v>27</v>
      </c>
      <c r="E45" s="46">
        <v>26</v>
      </c>
      <c r="F45" s="46">
        <v>23</v>
      </c>
      <c r="G45" s="78">
        <v>28</v>
      </c>
      <c r="H45" s="78">
        <v>22</v>
      </c>
      <c r="I45" s="78">
        <v>20</v>
      </c>
      <c r="J45" s="30">
        <v>21</v>
      </c>
      <c r="K45" s="122" t="s">
        <v>400</v>
      </c>
      <c r="L45" s="30">
        <v>20</v>
      </c>
      <c r="M45" s="30">
        <v>21</v>
      </c>
      <c r="N45" s="30">
        <v>20</v>
      </c>
      <c r="O45" s="30">
        <v>19</v>
      </c>
      <c r="P45" s="30">
        <v>25</v>
      </c>
      <c r="Q45" s="30">
        <v>23</v>
      </c>
      <c r="R45" s="107">
        <v>17</v>
      </c>
    </row>
    <row r="46" spans="1:18" ht="18" customHeight="1">
      <c r="A46" s="218" t="s">
        <v>409</v>
      </c>
      <c r="B46" s="51" t="s">
        <v>99</v>
      </c>
      <c r="C46" s="51" t="s">
        <v>99</v>
      </c>
      <c r="D46" s="51" t="s">
        <v>99</v>
      </c>
      <c r="E46" s="51" t="s">
        <v>99</v>
      </c>
      <c r="F46" s="51" t="s">
        <v>99</v>
      </c>
      <c r="G46" s="30">
        <v>19</v>
      </c>
      <c r="H46" s="30">
        <v>15</v>
      </c>
      <c r="I46" s="30">
        <v>18</v>
      </c>
      <c r="J46" s="30">
        <v>22</v>
      </c>
      <c r="K46" s="107">
        <v>19</v>
      </c>
      <c r="L46" s="30">
        <v>19</v>
      </c>
      <c r="M46" s="30">
        <v>20</v>
      </c>
      <c r="N46" s="30">
        <v>17</v>
      </c>
      <c r="O46" s="30">
        <v>16</v>
      </c>
      <c r="P46" s="30">
        <v>15</v>
      </c>
      <c r="Q46" s="30">
        <v>13</v>
      </c>
      <c r="R46" s="107">
        <v>14</v>
      </c>
    </row>
    <row r="47" spans="1:18" ht="18" customHeight="1" thickBot="1">
      <c r="A47" s="224" t="s">
        <v>153</v>
      </c>
      <c r="B47" s="80" t="s">
        <v>99</v>
      </c>
      <c r="C47" s="80" t="s">
        <v>99</v>
      </c>
      <c r="D47" s="80" t="s">
        <v>99</v>
      </c>
      <c r="E47" s="80" t="s">
        <v>99</v>
      </c>
      <c r="F47" s="80" t="s">
        <v>99</v>
      </c>
      <c r="G47" s="80" t="s">
        <v>99</v>
      </c>
      <c r="H47" s="31">
        <v>20</v>
      </c>
      <c r="I47" s="31">
        <v>17</v>
      </c>
      <c r="J47" s="31">
        <v>19</v>
      </c>
      <c r="K47" s="120">
        <v>16</v>
      </c>
      <c r="L47" s="120">
        <v>15</v>
      </c>
      <c r="M47" s="120">
        <v>18</v>
      </c>
      <c r="N47" s="120">
        <v>16</v>
      </c>
      <c r="O47" s="120">
        <v>15</v>
      </c>
      <c r="P47" s="120">
        <v>13</v>
      </c>
      <c r="Q47" s="120">
        <v>14</v>
      </c>
      <c r="R47" s="120">
        <v>14</v>
      </c>
    </row>
    <row r="48" spans="1:11" ht="20.25" customHeight="1">
      <c r="A48" s="25" t="s">
        <v>340</v>
      </c>
      <c r="B48" s="25"/>
      <c r="C48" s="25"/>
      <c r="D48" s="25"/>
      <c r="E48" s="25"/>
      <c r="F48" s="25"/>
      <c r="J48" s="38"/>
      <c r="K48" s="44"/>
    </row>
    <row r="49" ht="12.75">
      <c r="A49" s="35" t="s">
        <v>154</v>
      </c>
    </row>
    <row r="50" spans="1:11" ht="12.75">
      <c r="A50" s="40" t="s">
        <v>155</v>
      </c>
      <c r="B50" s="40"/>
      <c r="C50" s="40"/>
      <c r="D50" s="40"/>
      <c r="E50" s="40"/>
      <c r="F50" s="40"/>
      <c r="G50" s="37"/>
      <c r="H50" s="32"/>
      <c r="J50" s="38"/>
      <c r="K50" s="44"/>
    </row>
    <row r="51" spans="1:11" ht="12.75">
      <c r="A51" s="63" t="s">
        <v>401</v>
      </c>
      <c r="B51" s="63"/>
      <c r="C51" s="63"/>
      <c r="D51" s="63"/>
      <c r="E51" s="63"/>
      <c r="F51" s="63"/>
      <c r="G51" s="37"/>
      <c r="H51" s="32"/>
      <c r="J51" s="39"/>
      <c r="K51" s="44"/>
    </row>
    <row r="52" spans="1:11" ht="12.75">
      <c r="A52" s="41" t="s">
        <v>402</v>
      </c>
      <c r="B52" s="41"/>
      <c r="C52" s="41"/>
      <c r="D52" s="41"/>
      <c r="E52" s="41"/>
      <c r="F52" s="41"/>
      <c r="G52" s="37"/>
      <c r="H52" s="32"/>
      <c r="I52" s="37"/>
      <c r="J52" s="39"/>
      <c r="K52" s="44"/>
    </row>
    <row r="53" spans="1:11" ht="12.75">
      <c r="A53" s="36" t="s">
        <v>333</v>
      </c>
      <c r="B53" s="36"/>
      <c r="C53" s="36"/>
      <c r="D53" s="36"/>
      <c r="E53" s="36"/>
      <c r="F53" s="36"/>
      <c r="G53" s="37"/>
      <c r="H53" s="32"/>
      <c r="J53" s="39"/>
      <c r="K53" s="44"/>
    </row>
    <row r="54" spans="1:11" ht="12.75">
      <c r="A54" s="42" t="s">
        <v>403</v>
      </c>
      <c r="B54" s="42"/>
      <c r="C54" s="42"/>
      <c r="D54" s="42"/>
      <c r="E54" s="42"/>
      <c r="F54" s="42"/>
      <c r="G54" s="37"/>
      <c r="H54" s="32"/>
      <c r="J54" s="39"/>
      <c r="K54" s="44"/>
    </row>
    <row r="55" spans="1:11" ht="12.75">
      <c r="A55" s="63" t="s">
        <v>404</v>
      </c>
      <c r="B55" s="63"/>
      <c r="C55" s="63"/>
      <c r="D55" s="63"/>
      <c r="E55" s="63"/>
      <c r="F55" s="63"/>
      <c r="G55" s="37"/>
      <c r="H55" s="32"/>
      <c r="J55" s="39"/>
      <c r="K55" s="44"/>
    </row>
    <row r="56" spans="1:11" ht="15.75">
      <c r="A56" s="40" t="s">
        <v>429</v>
      </c>
      <c r="B56" s="40"/>
      <c r="C56" s="40"/>
      <c r="D56" s="40"/>
      <c r="E56" s="40"/>
      <c r="F56" s="40"/>
      <c r="G56" s="37"/>
      <c r="H56" s="32"/>
      <c r="I56" s="37"/>
      <c r="J56" s="39"/>
      <c r="K56" s="44"/>
    </row>
    <row r="57" ht="12.75">
      <c r="J57" s="44"/>
    </row>
    <row r="58" spans="1:10" ht="12.75">
      <c r="A58" s="65" t="s">
        <v>405</v>
      </c>
      <c r="B58" s="65"/>
      <c r="C58" s="65"/>
      <c r="D58" s="65"/>
      <c r="E58" s="65"/>
      <c r="F58" s="65"/>
      <c r="J58" s="44"/>
    </row>
    <row r="59" spans="1:10" ht="12.75">
      <c r="A59" s="65" t="s">
        <v>406</v>
      </c>
      <c r="B59" s="65"/>
      <c r="C59" s="65"/>
      <c r="D59" s="65"/>
      <c r="E59" s="65"/>
      <c r="F59" s="65"/>
      <c r="J59" s="44"/>
    </row>
  </sheetData>
  <printOptions/>
  <pageMargins left="0.75" right="0.75" top="1" bottom="1" header="0.5" footer="0.5"/>
  <pageSetup horizontalDpi="96" verticalDpi="96" orientation="portrait" paperSize="9" scale="70" r:id="rId1"/>
  <headerFooter alignWithMargins="0">
    <oddHeader>&amp;R&amp;"Arial,Bold"&amp;14ROAD TRAFFIC</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O62"/>
  <sheetViews>
    <sheetView workbookViewId="0" topLeftCell="A1">
      <selection activeCell="A1" sqref="A1"/>
    </sheetView>
  </sheetViews>
  <sheetFormatPr defaultColWidth="9.140625" defaultRowHeight="12.75"/>
  <cols>
    <col min="1" max="1" width="42.8515625" style="35" customWidth="1"/>
    <col min="2" max="2" width="9.7109375" style="35" customWidth="1"/>
    <col min="3" max="3" width="1.57421875" style="35" customWidth="1"/>
    <col min="4" max="4" width="9.7109375" style="35" customWidth="1"/>
    <col min="5" max="5" width="1.7109375" style="35" customWidth="1"/>
    <col min="6" max="6" width="9.7109375" style="35" hidden="1" customWidth="1"/>
    <col min="7" max="13" width="9.7109375" style="35" customWidth="1"/>
    <col min="14" max="14" width="9.00390625" style="35" customWidth="1"/>
    <col min="15" max="15" width="11.28125" style="35" customWidth="1"/>
    <col min="16" max="16384" width="9.140625" style="35" customWidth="1"/>
  </cols>
  <sheetData>
    <row r="1" s="30" customFormat="1" ht="18.75">
      <c r="A1" s="178" t="s">
        <v>392</v>
      </c>
    </row>
    <row r="2" spans="1:13" ht="9" customHeight="1">
      <c r="A2" s="198"/>
      <c r="B2" s="36"/>
      <c r="C2" s="36"/>
      <c r="D2" s="36"/>
      <c r="E2" s="36"/>
      <c r="F2" s="36"/>
      <c r="G2" s="36"/>
      <c r="H2" s="36"/>
      <c r="I2" s="36"/>
      <c r="J2" s="36"/>
      <c r="K2" s="36"/>
      <c r="L2" s="36"/>
      <c r="M2" s="36"/>
    </row>
    <row r="3" spans="1:15" s="60" customFormat="1" ht="15.75">
      <c r="A3" s="208"/>
      <c r="B3" s="208">
        <v>1990</v>
      </c>
      <c r="C3" s="208"/>
      <c r="D3" s="208">
        <v>1995</v>
      </c>
      <c r="E3" s="208"/>
      <c r="F3" s="208">
        <v>2001</v>
      </c>
      <c r="G3" s="208">
        <v>2002</v>
      </c>
      <c r="H3" s="208">
        <v>2003</v>
      </c>
      <c r="I3" s="208">
        <v>2004</v>
      </c>
      <c r="J3" s="208">
        <v>2005</v>
      </c>
      <c r="K3" s="208">
        <v>2006</v>
      </c>
      <c r="L3" s="208">
        <v>2007</v>
      </c>
      <c r="M3" s="208">
        <v>2008</v>
      </c>
      <c r="N3" s="208">
        <v>2009</v>
      </c>
      <c r="O3" s="208">
        <v>2010</v>
      </c>
    </row>
    <row r="4" spans="1:15" s="60" customFormat="1" ht="15" customHeight="1">
      <c r="A4" s="45"/>
      <c r="B4" s="34"/>
      <c r="C4" s="34"/>
      <c r="D4" s="34"/>
      <c r="E4" s="34"/>
      <c r="G4" s="61"/>
      <c r="H4" s="61"/>
      <c r="I4" s="61"/>
      <c r="K4" s="61"/>
      <c r="M4" s="61"/>
      <c r="N4" s="61"/>
      <c r="O4" s="61" t="s">
        <v>416</v>
      </c>
    </row>
    <row r="5" spans="1:15" s="60" customFormat="1" ht="15.75">
      <c r="A5" s="203" t="s">
        <v>369</v>
      </c>
      <c r="B5" s="335"/>
      <c r="C5" s="335"/>
      <c r="D5" s="335"/>
      <c r="E5" s="335"/>
      <c r="F5" s="335"/>
      <c r="G5" s="335"/>
      <c r="H5" s="335"/>
      <c r="I5" s="335"/>
      <c r="J5" s="335"/>
      <c r="K5" s="335"/>
      <c r="L5" s="335"/>
      <c r="M5" s="335"/>
      <c r="N5" s="335"/>
      <c r="O5" s="335"/>
    </row>
    <row r="6" spans="1:15" ht="18.75">
      <c r="A6" s="202" t="s">
        <v>370</v>
      </c>
      <c r="B6" s="279">
        <v>9082.669439472029</v>
      </c>
      <c r="C6" s="279">
        <v>0</v>
      </c>
      <c r="D6" s="279">
        <v>9153.524243239759</v>
      </c>
      <c r="E6" s="144">
        <v>0</v>
      </c>
      <c r="F6" s="279">
        <v>9433.633959199402</v>
      </c>
      <c r="G6" s="279">
        <v>9572.232068246325</v>
      </c>
      <c r="H6" s="279">
        <v>9611.285850691673</v>
      </c>
      <c r="I6" s="279">
        <v>9678.952642775024</v>
      </c>
      <c r="J6" s="279">
        <v>9748.345280468515</v>
      </c>
      <c r="K6" s="279">
        <v>9934.555023507415</v>
      </c>
      <c r="L6" s="279">
        <v>10084.511959988089</v>
      </c>
      <c r="M6" s="279">
        <v>9758.193545825627</v>
      </c>
      <c r="N6" s="279">
        <v>9404.962156093301</v>
      </c>
      <c r="O6" s="279">
        <v>9427.448721829825</v>
      </c>
    </row>
    <row r="7" spans="1:15" ht="15" customHeight="1">
      <c r="A7" s="202" t="s">
        <v>381</v>
      </c>
      <c r="B7" s="20">
        <v>382.1507422213083</v>
      </c>
      <c r="C7" s="20">
        <v>0</v>
      </c>
      <c r="D7" s="20">
        <v>392.4225180139946</v>
      </c>
      <c r="E7" s="144">
        <v>0</v>
      </c>
      <c r="F7" s="20">
        <v>505.7130516253621</v>
      </c>
      <c r="G7" s="20">
        <v>479.7975522327202</v>
      </c>
      <c r="H7" s="20">
        <v>518.034931634177</v>
      </c>
      <c r="I7" s="20">
        <v>488.73827758754686</v>
      </c>
      <c r="J7" s="20">
        <v>508.948419351963</v>
      </c>
      <c r="K7" s="20">
        <v>513.6827023549953</v>
      </c>
      <c r="L7" s="20">
        <v>557.4159447094042</v>
      </c>
      <c r="M7" s="20">
        <v>546.8454665069789</v>
      </c>
      <c r="N7" s="20">
        <v>544.0092102061924</v>
      </c>
      <c r="O7" s="20">
        <v>558.9512132010144</v>
      </c>
    </row>
    <row r="8" spans="1:15" ht="15" customHeight="1">
      <c r="A8" s="202" t="s">
        <v>316</v>
      </c>
      <c r="B8" s="20">
        <v>5772.006522965407</v>
      </c>
      <c r="C8" s="20">
        <v>0</v>
      </c>
      <c r="D8" s="20">
        <v>5749.205491921808</v>
      </c>
      <c r="E8" s="144">
        <v>0</v>
      </c>
      <c r="F8" s="20">
        <v>5970.390882881171</v>
      </c>
      <c r="G8" s="20">
        <v>6042.256065172564</v>
      </c>
      <c r="H8" s="20">
        <v>5937.43677573392</v>
      </c>
      <c r="I8" s="20">
        <v>5962.543900279382</v>
      </c>
      <c r="J8" s="20">
        <v>5881.108347097936</v>
      </c>
      <c r="K8" s="20">
        <v>5934.585814726205</v>
      </c>
      <c r="L8" s="20">
        <v>5878.03804888618</v>
      </c>
      <c r="M8" s="20">
        <v>5768.716162715483</v>
      </c>
      <c r="N8" s="20">
        <v>5547.768550811911</v>
      </c>
      <c r="O8" s="20">
        <v>5348.11294296734</v>
      </c>
    </row>
    <row r="9" spans="1:15" ht="15" customHeight="1">
      <c r="A9" s="202" t="s">
        <v>318</v>
      </c>
      <c r="B9" s="20">
        <v>2081.945500161435</v>
      </c>
      <c r="C9" s="20">
        <v>0</v>
      </c>
      <c r="D9" s="20">
        <v>2078.938908045755</v>
      </c>
      <c r="E9" s="144">
        <v>0</v>
      </c>
      <c r="F9" s="20">
        <v>1768.6786041832133</v>
      </c>
      <c r="G9" s="20">
        <v>1823.9134901355712</v>
      </c>
      <c r="H9" s="20">
        <v>1873.1139291529435</v>
      </c>
      <c r="I9" s="20">
        <v>1902.7229022094887</v>
      </c>
      <c r="J9" s="20">
        <v>2002.435004062936</v>
      </c>
      <c r="K9" s="20">
        <v>2074.401578212098</v>
      </c>
      <c r="L9" s="20">
        <v>2168.840676189876</v>
      </c>
      <c r="M9" s="20">
        <v>1989.5584821534544</v>
      </c>
      <c r="N9" s="20">
        <v>1901.8752694058</v>
      </c>
      <c r="O9" s="20">
        <v>2097.5500053378323</v>
      </c>
    </row>
    <row r="10" spans="1:15" ht="15" customHeight="1">
      <c r="A10" s="202" t="s">
        <v>317</v>
      </c>
      <c r="B10" s="20">
        <v>794.960782157514</v>
      </c>
      <c r="C10" s="20">
        <v>0</v>
      </c>
      <c r="D10" s="20">
        <v>890.4843283141621</v>
      </c>
      <c r="E10" s="144">
        <v>0</v>
      </c>
      <c r="F10" s="20">
        <v>1124.3593080354458</v>
      </c>
      <c r="G10" s="20">
        <v>1148.424410430698</v>
      </c>
      <c r="H10" s="20">
        <v>1194.675667884732</v>
      </c>
      <c r="I10" s="20">
        <v>1236.4211326065054</v>
      </c>
      <c r="J10" s="20">
        <v>1267.5449773671005</v>
      </c>
      <c r="K10" s="20">
        <v>1323.7798213815606</v>
      </c>
      <c r="L10" s="20">
        <v>1392.4574039487495</v>
      </c>
      <c r="M10" s="20">
        <v>1367.939998691428</v>
      </c>
      <c r="N10" s="20">
        <v>1332.040562427367</v>
      </c>
      <c r="O10" s="20">
        <v>1346.068837552634</v>
      </c>
    </row>
    <row r="11" spans="1:15" ht="15" customHeight="1">
      <c r="A11" s="202" t="s">
        <v>319</v>
      </c>
      <c r="B11" s="20">
        <v>30.684289457146747</v>
      </c>
      <c r="C11" s="20">
        <v>0</v>
      </c>
      <c r="D11" s="20">
        <v>22.10825933685109</v>
      </c>
      <c r="E11" s="144">
        <v>0</v>
      </c>
      <c r="F11" s="20">
        <v>31.01208320150871</v>
      </c>
      <c r="G11" s="20">
        <v>34.33065201986071</v>
      </c>
      <c r="H11" s="20">
        <v>38.424922632249185</v>
      </c>
      <c r="I11" s="20">
        <v>36.42125217680482</v>
      </c>
      <c r="J11" s="20">
        <v>36.62633367356016</v>
      </c>
      <c r="K11" s="20">
        <v>35.21220122140671</v>
      </c>
      <c r="L11" s="20">
        <v>38.23620461321887</v>
      </c>
      <c r="M11" s="20">
        <v>37.294942061551495</v>
      </c>
      <c r="N11" s="20">
        <v>37.20847278757834</v>
      </c>
      <c r="O11" s="20">
        <v>33.978862553448856</v>
      </c>
    </row>
    <row r="12" spans="1:15" ht="18" customHeight="1">
      <c r="A12" s="202" t="s">
        <v>376</v>
      </c>
      <c r="B12" s="20">
        <v>20.921602509218097</v>
      </c>
      <c r="C12" s="20">
        <v>0</v>
      </c>
      <c r="D12" s="20">
        <v>20.36473760718822</v>
      </c>
      <c r="E12" s="144">
        <v>0</v>
      </c>
      <c r="F12" s="20">
        <v>33.48002927270079</v>
      </c>
      <c r="G12" s="20">
        <v>43.50989825490972</v>
      </c>
      <c r="H12" s="20">
        <v>49.5996236536496</v>
      </c>
      <c r="I12" s="20">
        <v>52.10517791529793</v>
      </c>
      <c r="J12" s="20">
        <v>51.682198915017146</v>
      </c>
      <c r="K12" s="20">
        <v>52.89290561114949</v>
      </c>
      <c r="L12" s="20">
        <v>49.52368164066109</v>
      </c>
      <c r="M12" s="20">
        <v>47.83849369672985</v>
      </c>
      <c r="N12" s="20">
        <v>42.0600904544514</v>
      </c>
      <c r="O12" s="20">
        <v>42.78686021755648</v>
      </c>
    </row>
    <row r="13" spans="1:15" ht="15" customHeight="1">
      <c r="A13" s="202" t="s">
        <v>320</v>
      </c>
      <c r="B13" s="20">
        <v>161.79872902899388</v>
      </c>
      <c r="C13" s="20">
        <v>0</v>
      </c>
      <c r="D13" s="20">
        <v>157.0032187831396</v>
      </c>
      <c r="E13" s="144">
        <v>0</v>
      </c>
      <c r="F13" s="20">
        <v>184.52472267152334</v>
      </c>
      <c r="G13" s="20">
        <v>192.96568346390012</v>
      </c>
      <c r="H13" s="20">
        <v>194.75438732876734</v>
      </c>
      <c r="I13" s="20">
        <v>202.8030948138843</v>
      </c>
      <c r="J13" s="20">
        <v>204.18913321052878</v>
      </c>
      <c r="K13" s="20">
        <v>208.55513104296304</v>
      </c>
      <c r="L13" s="20">
        <v>212.3135167360631</v>
      </c>
      <c r="M13" s="20">
        <v>216.32620191521735</v>
      </c>
      <c r="N13" s="20">
        <v>215.2669815470217</v>
      </c>
      <c r="O13" s="20">
        <v>218.8045032377141</v>
      </c>
    </row>
    <row r="14" spans="1:15" ht="15" customHeight="1">
      <c r="A14" s="248" t="s">
        <v>455</v>
      </c>
      <c r="B14" s="20">
        <v>2510.224372814527</v>
      </c>
      <c r="C14" s="20">
        <v>0</v>
      </c>
      <c r="D14" s="20">
        <v>2468.7854865186578</v>
      </c>
      <c r="E14" s="144">
        <v>0</v>
      </c>
      <c r="F14" s="20">
        <v>1985.610006120827</v>
      </c>
      <c r="G14" s="20">
        <v>2006.1063587647502</v>
      </c>
      <c r="H14" s="20">
        <v>2171.931632463207</v>
      </c>
      <c r="I14" s="20">
        <v>2445.093824729125</v>
      </c>
      <c r="J14" s="20">
        <v>2644.4935488768656</v>
      </c>
      <c r="K14" s="20">
        <v>3038.7887678299976</v>
      </c>
      <c r="L14" s="20">
        <v>3008.569818851153</v>
      </c>
      <c r="M14" s="20">
        <v>3039.475877440295</v>
      </c>
      <c r="N14" s="20">
        <v>2828.8793254875072</v>
      </c>
      <c r="O14" s="20">
        <v>2486.596965781966</v>
      </c>
    </row>
    <row r="15" spans="1:15" ht="15" customHeight="1">
      <c r="A15" s="202" t="s">
        <v>456</v>
      </c>
      <c r="B15" s="20">
        <v>698.176000693474</v>
      </c>
      <c r="C15" s="20">
        <v>0</v>
      </c>
      <c r="D15" s="20">
        <v>630.0122679750835</v>
      </c>
      <c r="E15" s="144">
        <v>0</v>
      </c>
      <c r="F15" s="20">
        <v>1318.5368631381941</v>
      </c>
      <c r="G15" s="20">
        <v>795.7468393897315</v>
      </c>
      <c r="H15" s="20">
        <v>823.2638076559886</v>
      </c>
      <c r="I15" s="20">
        <v>826.1417968192375</v>
      </c>
      <c r="J15" s="20">
        <v>868.5654066091241</v>
      </c>
      <c r="K15" s="20">
        <v>873.5288689702217</v>
      </c>
      <c r="L15" s="20">
        <v>902.8781076632355</v>
      </c>
      <c r="M15" s="20">
        <v>858.2077382513813</v>
      </c>
      <c r="N15" s="20">
        <v>741.4425055167873</v>
      </c>
      <c r="O15" s="20">
        <v>677.8600365298702</v>
      </c>
    </row>
    <row r="16" spans="1:15" ht="15" customHeight="1">
      <c r="A16" s="202" t="s">
        <v>457</v>
      </c>
      <c r="B16" s="20">
        <v>506.2697124794935</v>
      </c>
      <c r="C16" s="20"/>
      <c r="D16" s="20">
        <v>507.205700522112</v>
      </c>
      <c r="E16" s="144"/>
      <c r="F16" s="20"/>
      <c r="G16" s="20">
        <v>432.43830732534036</v>
      </c>
      <c r="H16" s="20">
        <v>399.0157454305985</v>
      </c>
      <c r="I16" s="20">
        <v>398.2981835547962</v>
      </c>
      <c r="J16" s="20">
        <v>389.4737320588293</v>
      </c>
      <c r="K16" s="20">
        <v>350.1110717190438</v>
      </c>
      <c r="L16" s="20">
        <v>348.8619077032071</v>
      </c>
      <c r="M16" s="20">
        <v>335.9875652699762</v>
      </c>
      <c r="N16" s="20">
        <v>321.6394020010319</v>
      </c>
      <c r="O16" s="20">
        <v>302.29249235378126</v>
      </c>
    </row>
    <row r="17" spans="1:15" ht="15" customHeight="1">
      <c r="A17" s="202" t="s">
        <v>372</v>
      </c>
      <c r="B17" s="20">
        <v>72.08888483921898</v>
      </c>
      <c r="C17" s="20">
        <v>0</v>
      </c>
      <c r="D17" s="20">
        <v>84.2782002592626</v>
      </c>
      <c r="E17" s="144">
        <v>0</v>
      </c>
      <c r="F17" s="20">
        <v>299.71873920914743</v>
      </c>
      <c r="G17" s="20">
        <v>88.88681813801293</v>
      </c>
      <c r="H17" s="20">
        <v>89.5776690942297</v>
      </c>
      <c r="I17" s="20">
        <v>92.45649026647354</v>
      </c>
      <c r="J17" s="20">
        <v>89.86509522002312</v>
      </c>
      <c r="K17" s="20">
        <v>89.77077696487981</v>
      </c>
      <c r="L17" s="20">
        <v>91.26000776105305</v>
      </c>
      <c r="M17" s="20">
        <v>88.85119700797092</v>
      </c>
      <c r="N17" s="20">
        <v>89.12796682950396</v>
      </c>
      <c r="O17" s="20">
        <v>90.95985666821541</v>
      </c>
    </row>
    <row r="18" spans="1:15" ht="18.75" customHeight="1">
      <c r="A18" s="209" t="s">
        <v>321</v>
      </c>
      <c r="B18" s="279">
        <v>13031.227139327737</v>
      </c>
      <c r="C18" s="279">
        <v>0</v>
      </c>
      <c r="D18" s="279">
        <v>13000.809117298017</v>
      </c>
      <c r="E18" s="144">
        <v>0</v>
      </c>
      <c r="F18" s="279">
        <v>13222.024290339094</v>
      </c>
      <c r="G18" s="279">
        <v>13088.37607532806</v>
      </c>
      <c r="H18" s="279">
        <v>13289.829092664464</v>
      </c>
      <c r="I18" s="279">
        <v>13643.746032958541</v>
      </c>
      <c r="J18" s="279">
        <v>13944.932196443888</v>
      </c>
      <c r="K18" s="279">
        <v>14495.309640034522</v>
      </c>
      <c r="L18" s="279">
        <v>14648.3953187028</v>
      </c>
      <c r="M18" s="279">
        <v>14297.042125710466</v>
      </c>
      <c r="N18" s="279">
        <v>13601.318337475153</v>
      </c>
      <c r="O18" s="279">
        <v>13203.962576401373</v>
      </c>
    </row>
    <row r="19" spans="1:15" ht="19.5" customHeight="1">
      <c r="A19" s="204" t="s">
        <v>373</v>
      </c>
      <c r="B19" s="279">
        <v>59148.78186410192</v>
      </c>
      <c r="C19" s="279">
        <v>0</v>
      </c>
      <c r="D19" s="279">
        <v>56750.31220101158</v>
      </c>
      <c r="E19" s="144">
        <v>0</v>
      </c>
      <c r="F19" s="279">
        <v>52151.794910835604</v>
      </c>
      <c r="G19" s="279">
        <v>49485.841110989946</v>
      </c>
      <c r="H19" s="279">
        <v>48728.449642053805</v>
      </c>
      <c r="I19" s="279">
        <v>46173.206042078746</v>
      </c>
      <c r="J19" s="279">
        <v>44763.62818053692</v>
      </c>
      <c r="K19" s="279">
        <v>48098.4941828061</v>
      </c>
      <c r="L19" s="279">
        <v>43692.758863225754</v>
      </c>
      <c r="M19" s="279">
        <v>42268.419942731554</v>
      </c>
      <c r="N19" s="279">
        <v>39056.17888902451</v>
      </c>
      <c r="O19" s="279">
        <v>42527.523563684204</v>
      </c>
    </row>
    <row r="20" spans="1:15" ht="18" customHeight="1">
      <c r="A20" s="210" t="s">
        <v>374</v>
      </c>
      <c r="B20" s="279">
        <v>72180.00900342966</v>
      </c>
      <c r="C20" s="279">
        <v>0</v>
      </c>
      <c r="D20" s="279">
        <v>69751.1213183096</v>
      </c>
      <c r="E20" s="144">
        <v>0</v>
      </c>
      <c r="F20" s="279">
        <v>65373.81920117475</v>
      </c>
      <c r="G20" s="279">
        <v>62574.217186318005</v>
      </c>
      <c r="H20" s="279">
        <v>62018.27873471827</v>
      </c>
      <c r="I20" s="279">
        <v>59816.95207503729</v>
      </c>
      <c r="J20" s="279">
        <v>58708.56037698081</v>
      </c>
      <c r="K20" s="279">
        <v>62593.80382284062</v>
      </c>
      <c r="L20" s="279">
        <v>58341.154181928556</v>
      </c>
      <c r="M20" s="279">
        <v>56565.46206844202</v>
      </c>
      <c r="N20" s="279">
        <v>52657.49722649966</v>
      </c>
      <c r="O20" s="279">
        <v>55731.48614008557</v>
      </c>
    </row>
    <row r="21" spans="1:15" ht="15.75" customHeight="1">
      <c r="A21" s="205"/>
      <c r="B21" s="136"/>
      <c r="C21" s="136"/>
      <c r="D21" s="136"/>
      <c r="E21" s="136"/>
      <c r="F21" s="136"/>
      <c r="G21" s="136"/>
      <c r="H21" s="136"/>
      <c r="I21" s="136"/>
      <c r="J21" s="136"/>
      <c r="K21" s="136"/>
      <c r="N21" s="61"/>
      <c r="O21" s="61" t="s">
        <v>322</v>
      </c>
    </row>
    <row r="22" spans="1:14" ht="16.5" customHeight="1">
      <c r="A22" s="210" t="s">
        <v>336</v>
      </c>
      <c r="B22" s="36"/>
      <c r="C22" s="36"/>
      <c r="D22" s="36"/>
      <c r="E22" s="36"/>
      <c r="F22" s="36"/>
      <c r="G22" s="36"/>
      <c r="H22" s="36"/>
      <c r="I22" s="36"/>
      <c r="J22" s="36"/>
      <c r="K22" s="36"/>
      <c r="L22" s="36"/>
      <c r="M22" s="36"/>
      <c r="N22" s="36"/>
    </row>
    <row r="23" spans="1:15" ht="15.75" customHeight="1">
      <c r="A23" s="286" t="s">
        <v>375</v>
      </c>
      <c r="B23" s="287">
        <f>100*B18/B20</f>
        <v>18.05378985019045</v>
      </c>
      <c r="C23" s="288"/>
      <c r="D23" s="287">
        <f>100*D18/D20</f>
        <v>18.638853213511446</v>
      </c>
      <c r="E23" s="288"/>
      <c r="F23" s="287">
        <f aca="true" t="shared" si="0" ref="F23:O23">100*F18/F20</f>
        <v>20.225259059212956</v>
      </c>
      <c r="G23" s="287">
        <f t="shared" si="0"/>
        <v>20.916563824293217</v>
      </c>
      <c r="H23" s="287">
        <f t="shared" si="0"/>
        <v>21.428890584840957</v>
      </c>
      <c r="I23" s="287">
        <f t="shared" si="0"/>
        <v>22.809162887208235</v>
      </c>
      <c r="J23" s="287">
        <f t="shared" si="0"/>
        <v>23.75280897180983</v>
      </c>
      <c r="K23" s="287">
        <f t="shared" si="0"/>
        <v>23.157738873100964</v>
      </c>
      <c r="L23" s="287">
        <f t="shared" si="0"/>
        <v>25.108168537468202</v>
      </c>
      <c r="M23" s="287">
        <f t="shared" si="0"/>
        <v>25.275214950797356</v>
      </c>
      <c r="N23" s="287">
        <f t="shared" si="0"/>
        <v>25.82978503321337</v>
      </c>
      <c r="O23" s="287">
        <f t="shared" si="0"/>
        <v>23.69210564960021</v>
      </c>
    </row>
    <row r="24" spans="1:13" ht="3" customHeight="1">
      <c r="A24" s="25" t="s">
        <v>340</v>
      </c>
      <c r="B24" s="51"/>
      <c r="C24" s="51"/>
      <c r="D24" s="51"/>
      <c r="E24" s="51"/>
      <c r="F24" s="51"/>
      <c r="G24" s="51"/>
      <c r="H24" s="51"/>
      <c r="I24" s="51"/>
      <c r="J24" s="51"/>
      <c r="K24" s="51"/>
      <c r="L24" s="79"/>
      <c r="M24" s="79"/>
    </row>
    <row r="25" spans="1:13" ht="15" customHeight="1">
      <c r="A25" s="25"/>
      <c r="B25" s="51"/>
      <c r="C25" s="51"/>
      <c r="D25" s="51"/>
      <c r="E25" s="51"/>
      <c r="F25" s="51"/>
      <c r="G25" s="51"/>
      <c r="H25" s="51"/>
      <c r="I25" s="51"/>
      <c r="J25" s="51"/>
      <c r="K25" s="51"/>
      <c r="L25" s="79"/>
      <c r="M25" s="79"/>
    </row>
    <row r="26" spans="1:13" ht="15" customHeight="1">
      <c r="A26" s="44" t="s">
        <v>458</v>
      </c>
      <c r="B26" s="51"/>
      <c r="C26" s="51"/>
      <c r="D26" s="51"/>
      <c r="E26" s="50"/>
      <c r="F26" s="79"/>
      <c r="G26" s="79"/>
      <c r="H26" s="79"/>
      <c r="I26" s="79"/>
      <c r="J26" s="79"/>
      <c r="K26" s="79"/>
      <c r="L26" s="79"/>
      <c r="M26" s="79"/>
    </row>
    <row r="27" spans="1:13" ht="15" customHeight="1">
      <c r="A27" s="44" t="s">
        <v>479</v>
      </c>
      <c r="B27" s="51"/>
      <c r="C27" s="51"/>
      <c r="D27" s="51"/>
      <c r="E27" s="50"/>
      <c r="F27" s="79"/>
      <c r="G27" s="79"/>
      <c r="H27" s="79"/>
      <c r="I27" s="79"/>
      <c r="J27" s="79"/>
      <c r="K27" s="79"/>
      <c r="L27" s="79"/>
      <c r="M27" s="79"/>
    </row>
    <row r="28" spans="1:13" ht="12" customHeight="1">
      <c r="A28" s="44" t="s">
        <v>346</v>
      </c>
      <c r="B28" s="51"/>
      <c r="C28" s="51"/>
      <c r="D28" s="51"/>
      <c r="E28" s="50"/>
      <c r="F28" s="79"/>
      <c r="G28" s="79"/>
      <c r="H28" s="79"/>
      <c r="I28" s="79"/>
      <c r="J28" s="79"/>
      <c r="K28" s="79"/>
      <c r="L28" s="79"/>
      <c r="M28" s="79"/>
    </row>
    <row r="29" spans="1:13" ht="4.5" customHeight="1">
      <c r="A29" s="44"/>
      <c r="B29" s="51"/>
      <c r="C29" s="51"/>
      <c r="D29" s="51"/>
      <c r="E29" s="50"/>
      <c r="F29" s="79"/>
      <c r="G29" s="79"/>
      <c r="H29" s="79"/>
      <c r="I29" s="79"/>
      <c r="J29" s="79"/>
      <c r="K29" s="79"/>
      <c r="L29" s="79"/>
      <c r="M29" s="79"/>
    </row>
    <row r="30" spans="1:14" ht="12.75" customHeight="1">
      <c r="A30" s="367" t="s">
        <v>425</v>
      </c>
      <c r="B30" s="367"/>
      <c r="C30" s="367"/>
      <c r="D30" s="367"/>
      <c r="E30" s="367"/>
      <c r="F30" s="367"/>
      <c r="G30" s="367"/>
      <c r="H30" s="367"/>
      <c r="I30" s="367"/>
      <c r="J30" s="367"/>
      <c r="K30" s="367"/>
      <c r="L30" s="367"/>
      <c r="M30" s="367"/>
      <c r="N30" s="367"/>
    </row>
    <row r="31" spans="1:14" ht="12.75" customHeight="1">
      <c r="A31" s="366" t="s">
        <v>426</v>
      </c>
      <c r="B31" s="366"/>
      <c r="C31" s="366"/>
      <c r="D31" s="366"/>
      <c r="E31" s="366"/>
      <c r="F31" s="366"/>
      <c r="G31" s="366"/>
      <c r="H31" s="366"/>
      <c r="I31" s="366"/>
      <c r="J31" s="366"/>
      <c r="K31" s="366"/>
      <c r="L31" s="366"/>
      <c r="M31" s="366"/>
      <c r="N31" s="366"/>
    </row>
    <row r="32" spans="1:14" ht="12" customHeight="1">
      <c r="A32" s="368" t="s">
        <v>480</v>
      </c>
      <c r="B32" s="368"/>
      <c r="C32" s="368"/>
      <c r="D32" s="368"/>
      <c r="E32" s="368"/>
      <c r="F32" s="368"/>
      <c r="G32" s="368"/>
      <c r="H32" s="368"/>
      <c r="I32" s="368"/>
      <c r="J32" s="368"/>
      <c r="K32" s="368"/>
      <c r="L32" s="368"/>
      <c r="M32" s="368"/>
      <c r="N32" s="368"/>
    </row>
    <row r="33" spans="1:14" ht="5.25" customHeight="1">
      <c r="A33" s="285"/>
      <c r="B33" s="285"/>
      <c r="C33" s="285"/>
      <c r="D33" s="285"/>
      <c r="E33" s="285"/>
      <c r="F33" s="285"/>
      <c r="G33" s="285"/>
      <c r="H33" s="285"/>
      <c r="I33" s="285"/>
      <c r="J33" s="285"/>
      <c r="K33" s="285"/>
      <c r="L33" s="285"/>
      <c r="M33" s="285"/>
      <c r="N33" s="285"/>
    </row>
    <row r="34" spans="1:13" ht="14.25" customHeight="1">
      <c r="A34" s="137" t="s">
        <v>459</v>
      </c>
      <c r="B34" s="51"/>
      <c r="C34" s="51"/>
      <c r="D34" s="51"/>
      <c r="E34" s="51"/>
      <c r="F34" s="51"/>
      <c r="G34" s="51"/>
      <c r="H34" s="51"/>
      <c r="I34" s="79"/>
      <c r="J34" s="79"/>
      <c r="K34" s="79"/>
      <c r="L34" s="79"/>
      <c r="M34" s="79"/>
    </row>
    <row r="35" spans="1:13" ht="14.25" customHeight="1">
      <c r="A35" s="44" t="s">
        <v>460</v>
      </c>
      <c r="B35" s="51"/>
      <c r="C35" s="51"/>
      <c r="D35" s="51"/>
      <c r="E35" s="51"/>
      <c r="F35" s="51"/>
      <c r="G35" s="51"/>
      <c r="H35" s="51"/>
      <c r="I35" s="51"/>
      <c r="J35" s="51"/>
      <c r="K35" s="51"/>
      <c r="L35" s="79"/>
      <c r="M35" s="79"/>
    </row>
    <row r="36" spans="1:13" ht="15" customHeight="1">
      <c r="A36" s="44" t="s">
        <v>371</v>
      </c>
      <c r="B36" s="51"/>
      <c r="C36" s="51"/>
      <c r="D36" s="51"/>
      <c r="E36" s="51"/>
      <c r="F36" s="51"/>
      <c r="G36" s="51"/>
      <c r="H36" s="51"/>
      <c r="I36" s="51"/>
      <c r="J36" s="51"/>
      <c r="K36" s="51"/>
      <c r="L36" s="79"/>
      <c r="M36" s="79"/>
    </row>
    <row r="37" spans="1:13" ht="15" customHeight="1">
      <c r="A37" s="44"/>
      <c r="B37" s="51"/>
      <c r="C37" s="51"/>
      <c r="D37" s="51"/>
      <c r="E37" s="51"/>
      <c r="F37" s="51"/>
      <c r="G37" s="51"/>
      <c r="H37" s="51"/>
      <c r="I37" s="51"/>
      <c r="J37" s="51"/>
      <c r="K37" s="51"/>
      <c r="L37" s="79"/>
      <c r="M37" s="79"/>
    </row>
    <row r="38" spans="1:13" ht="18.75" customHeight="1">
      <c r="A38" s="76" t="s">
        <v>383</v>
      </c>
      <c r="H38" s="30"/>
      <c r="I38" s="30"/>
      <c r="J38" s="30"/>
      <c r="K38" s="30"/>
      <c r="L38" s="30"/>
      <c r="M38" s="30"/>
    </row>
    <row r="39" spans="1:15" ht="9" customHeight="1" thickBot="1">
      <c r="A39" s="138"/>
      <c r="B39" s="139"/>
      <c r="C39" s="139"/>
      <c r="D39" s="139"/>
      <c r="E39" s="140"/>
      <c r="F39" s="80"/>
      <c r="G39" s="58"/>
      <c r="H39" s="31"/>
      <c r="I39" s="31"/>
      <c r="J39" s="31"/>
      <c r="K39" s="31"/>
      <c r="L39" s="31"/>
      <c r="M39" s="31"/>
      <c r="N39" s="58"/>
      <c r="O39" s="58"/>
    </row>
    <row r="40" spans="1:15" ht="16.5" thickBot="1">
      <c r="A40" s="59"/>
      <c r="B40" s="59">
        <v>1990</v>
      </c>
      <c r="C40" s="59"/>
      <c r="D40" s="59">
        <v>1995</v>
      </c>
      <c r="E40" s="59"/>
      <c r="F40" s="59">
        <v>2001</v>
      </c>
      <c r="G40" s="59">
        <v>2002</v>
      </c>
      <c r="H40" s="59">
        <v>2003</v>
      </c>
      <c r="I40" s="59">
        <v>2004</v>
      </c>
      <c r="J40" s="59">
        <v>2005</v>
      </c>
      <c r="K40" s="59">
        <v>2006</v>
      </c>
      <c r="L40" s="59">
        <v>2007</v>
      </c>
      <c r="M40" s="59">
        <v>2008</v>
      </c>
      <c r="N40" s="59">
        <v>2009</v>
      </c>
      <c r="O40" s="59">
        <v>2010</v>
      </c>
    </row>
    <row r="41" spans="2:15" ht="15">
      <c r="B41" s="44" t="s">
        <v>323</v>
      </c>
      <c r="C41" s="47"/>
      <c r="D41" s="47"/>
      <c r="E41" s="47"/>
      <c r="G41" s="30"/>
      <c r="H41" s="30"/>
      <c r="I41" s="61"/>
      <c r="J41" s="61"/>
      <c r="L41" s="61"/>
      <c r="M41" s="61"/>
      <c r="N41" s="61"/>
      <c r="O41" s="61" t="s">
        <v>416</v>
      </c>
    </row>
    <row r="42" spans="1:14" ht="15.75">
      <c r="A42" s="223" t="s">
        <v>417</v>
      </c>
      <c r="B42" s="47"/>
      <c r="C42" s="47"/>
      <c r="D42" s="47"/>
      <c r="E42" s="49"/>
      <c r="F42" s="30"/>
      <c r="G42" s="30"/>
      <c r="H42" s="30"/>
      <c r="I42" s="30" t="s">
        <v>324</v>
      </c>
      <c r="J42" s="30"/>
      <c r="K42" s="30"/>
      <c r="L42" s="30"/>
      <c r="M42" s="30"/>
      <c r="N42" s="30"/>
    </row>
    <row r="43" spans="1:15" ht="15">
      <c r="A43" s="220" t="s">
        <v>325</v>
      </c>
      <c r="B43" s="280">
        <v>10340.556338058574</v>
      </c>
      <c r="C43" s="280">
        <v>0</v>
      </c>
      <c r="D43" s="280">
        <v>10321.451890162189</v>
      </c>
      <c r="E43" s="280">
        <v>0</v>
      </c>
      <c r="F43" s="280">
        <v>10664721.448478129</v>
      </c>
      <c r="G43" s="280">
        <v>10922.410887391383</v>
      </c>
      <c r="H43" s="280">
        <v>10966.136262880329</v>
      </c>
      <c r="I43" s="280">
        <v>11052.651606972955</v>
      </c>
      <c r="J43" s="280">
        <v>11160.136272877891</v>
      </c>
      <c r="K43" s="280">
        <v>11319.557563426206</v>
      </c>
      <c r="L43" s="280">
        <v>11505.699466464837</v>
      </c>
      <c r="M43" s="280">
        <v>11135.587433230976</v>
      </c>
      <c r="N43" s="280">
        <v>10658.377994560595</v>
      </c>
      <c r="O43" s="280">
        <v>10603.107389675853</v>
      </c>
    </row>
    <row r="44" spans="1:15" ht="15">
      <c r="A44" s="220" t="s">
        <v>326</v>
      </c>
      <c r="B44" s="280">
        <v>49.4156432452385</v>
      </c>
      <c r="C44" s="280">
        <v>0</v>
      </c>
      <c r="D44" s="280">
        <v>36.87779411090649</v>
      </c>
      <c r="E44" s="280">
        <v>0</v>
      </c>
      <c r="F44" s="280">
        <v>20254.47886065086</v>
      </c>
      <c r="G44" s="280">
        <v>17.756350966951256</v>
      </c>
      <c r="H44" s="280">
        <v>16.060371613312302</v>
      </c>
      <c r="I44" s="280">
        <v>14.55780992698904</v>
      </c>
      <c r="J44" s="280">
        <v>13.301363824656676</v>
      </c>
      <c r="K44" s="280">
        <v>12.457439394867938</v>
      </c>
      <c r="L44" s="280">
        <v>11.2213545786857</v>
      </c>
      <c r="M44" s="280">
        <v>9.905921164440606</v>
      </c>
      <c r="N44" s="280">
        <v>7.186621022927312</v>
      </c>
      <c r="O44" s="280">
        <v>6.2325174771635705</v>
      </c>
    </row>
    <row r="45" spans="1:15" ht="15">
      <c r="A45" s="220" t="s">
        <v>327</v>
      </c>
      <c r="B45" s="280">
        <v>131.03078520939798</v>
      </c>
      <c r="C45" s="280">
        <v>0</v>
      </c>
      <c r="D45" s="280">
        <v>173.69394650626137</v>
      </c>
      <c r="E45" s="280">
        <v>0</v>
      </c>
      <c r="F45" s="280">
        <v>153364.92954337838</v>
      </c>
      <c r="G45" s="280">
        <v>142.10247820497628</v>
      </c>
      <c r="H45" s="280">
        <v>135.7008257076099</v>
      </c>
      <c r="I45" s="280">
        <v>131.44279132947244</v>
      </c>
      <c r="J45" s="280">
        <v>127.0010108644699</v>
      </c>
      <c r="K45" s="280">
        <v>124.50586938344647</v>
      </c>
      <c r="L45" s="280">
        <v>122.90467880812619</v>
      </c>
      <c r="M45" s="280">
        <v>112.07289387475674</v>
      </c>
      <c r="N45" s="280">
        <v>106.87439640411841</v>
      </c>
      <c r="O45" s="280">
        <v>108.02570346638804</v>
      </c>
    </row>
    <row r="46" spans="1:15" ht="31.5">
      <c r="A46" s="281" t="s">
        <v>418</v>
      </c>
      <c r="B46" s="282">
        <f>SUM(B43:B45)</f>
        <v>10521.00276651321</v>
      </c>
      <c r="C46" s="282">
        <v>0</v>
      </c>
      <c r="D46" s="282">
        <f>SUM(D43:D45)</f>
        <v>10532.023630779355</v>
      </c>
      <c r="E46" s="282">
        <v>0</v>
      </c>
      <c r="F46" s="282">
        <v>10838.340856882158</v>
      </c>
      <c r="G46" s="282">
        <f aca="true" t="shared" si="1" ref="G46:O46">SUM(G43:G45)</f>
        <v>11082.26971656331</v>
      </c>
      <c r="H46" s="282">
        <f t="shared" si="1"/>
        <v>11117.897460201251</v>
      </c>
      <c r="I46" s="282">
        <f t="shared" si="1"/>
        <v>11198.652208229418</v>
      </c>
      <c r="J46" s="282">
        <f t="shared" si="1"/>
        <v>11300.438647567018</v>
      </c>
      <c r="K46" s="282">
        <f t="shared" si="1"/>
        <v>11456.52087220452</v>
      </c>
      <c r="L46" s="282">
        <f t="shared" si="1"/>
        <v>11639.82549985165</v>
      </c>
      <c r="M46" s="282">
        <f t="shared" si="1"/>
        <v>11257.566248270172</v>
      </c>
      <c r="N46" s="282">
        <f t="shared" si="1"/>
        <v>10772.43901198764</v>
      </c>
      <c r="O46" s="336">
        <f t="shared" si="1"/>
        <v>10717.365610619405</v>
      </c>
    </row>
    <row r="47" spans="1:15" ht="15.75">
      <c r="A47" s="281"/>
      <c r="B47" s="279"/>
      <c r="C47" s="279"/>
      <c r="D47" s="279"/>
      <c r="E47" s="279"/>
      <c r="F47" s="279"/>
      <c r="G47" s="279"/>
      <c r="H47" s="279"/>
      <c r="I47" s="279"/>
      <c r="J47" s="279"/>
      <c r="K47" s="279"/>
      <c r="L47" s="279"/>
      <c r="M47" s="279"/>
      <c r="N47" s="279"/>
      <c r="O47" s="280"/>
    </row>
    <row r="48" spans="1:15" ht="15.75">
      <c r="A48" s="223" t="s">
        <v>419</v>
      </c>
      <c r="B48" s="47"/>
      <c r="C48" s="47"/>
      <c r="D48" s="47"/>
      <c r="E48" s="49"/>
      <c r="F48" s="30"/>
      <c r="G48" s="30"/>
      <c r="H48" s="30"/>
      <c r="I48" s="30" t="s">
        <v>324</v>
      </c>
      <c r="J48" s="30"/>
      <c r="K48" s="30"/>
      <c r="L48" s="30"/>
      <c r="M48" s="30"/>
      <c r="N48" s="30"/>
      <c r="O48" s="280"/>
    </row>
    <row r="49" spans="1:15" ht="15">
      <c r="A49" s="220" t="s">
        <v>325</v>
      </c>
      <c r="B49" s="280">
        <v>2488.9538987417827</v>
      </c>
      <c r="C49" s="280">
        <v>0</v>
      </c>
      <c r="D49" s="280">
        <v>2447.782452538563</v>
      </c>
      <c r="E49" s="280">
        <v>0</v>
      </c>
      <c r="F49" s="280">
        <v>2363014.8268390056</v>
      </c>
      <c r="G49" s="280">
        <v>1988.5329050876405</v>
      </c>
      <c r="H49" s="280">
        <v>2152.922247120797</v>
      </c>
      <c r="I49" s="280">
        <v>2423.6458260989884</v>
      </c>
      <c r="J49" s="280">
        <v>2621.17543593781</v>
      </c>
      <c r="K49" s="280">
        <v>3012.1890456953197</v>
      </c>
      <c r="L49" s="280">
        <v>2982.159796740626</v>
      </c>
      <c r="M49" s="280">
        <v>3013.0916968857086</v>
      </c>
      <c r="N49" s="280">
        <v>2804.288895023033</v>
      </c>
      <c r="O49" s="280">
        <v>2464.8584830975833</v>
      </c>
    </row>
    <row r="50" spans="1:15" ht="15">
      <c r="A50" s="220" t="s">
        <v>326</v>
      </c>
      <c r="B50" s="280">
        <v>0.9234650010753256</v>
      </c>
      <c r="C50" s="280">
        <v>0</v>
      </c>
      <c r="D50" s="280">
        <v>0.7781438781071291</v>
      </c>
      <c r="E50" s="280">
        <v>0</v>
      </c>
      <c r="F50" s="280">
        <v>723.5925784770521</v>
      </c>
      <c r="G50" s="280">
        <v>0.47268496150392353</v>
      </c>
      <c r="H50" s="280">
        <v>0.5045811184315301</v>
      </c>
      <c r="I50" s="280">
        <v>0.5497865535094486</v>
      </c>
      <c r="J50" s="280">
        <v>0.567512001513911</v>
      </c>
      <c r="K50" s="280">
        <v>0.6737664745598397</v>
      </c>
      <c r="L50" s="280">
        <v>0.6497797876003774</v>
      </c>
      <c r="M50" s="280">
        <v>0.6954154892862823</v>
      </c>
      <c r="N50" s="280">
        <v>0.6434906495835371</v>
      </c>
      <c r="O50" s="280">
        <v>0.5484556423744238</v>
      </c>
    </row>
    <row r="51" spans="1:15" ht="15">
      <c r="A51" s="220" t="s">
        <v>327</v>
      </c>
      <c r="B51" s="280">
        <v>20.347009071669415</v>
      </c>
      <c r="C51" s="280">
        <v>0</v>
      </c>
      <c r="D51" s="280">
        <v>20.224890101987654</v>
      </c>
      <c r="E51" s="280">
        <v>0</v>
      </c>
      <c r="F51" s="280">
        <v>19945.014039447244</v>
      </c>
      <c r="G51" s="280">
        <v>17.100768715605685</v>
      </c>
      <c r="H51" s="280">
        <v>18.50480422397853</v>
      </c>
      <c r="I51" s="280">
        <v>20.898212076627285</v>
      </c>
      <c r="J51" s="280">
        <v>22.750600937540916</v>
      </c>
      <c r="K51" s="280">
        <v>25.925955660118106</v>
      </c>
      <c r="L51" s="280">
        <v>25.760242322926544</v>
      </c>
      <c r="M51" s="280">
        <v>25.688765065300387</v>
      </c>
      <c r="N51" s="280">
        <v>23.946939814890264</v>
      </c>
      <c r="O51" s="280">
        <v>21.19002704200855</v>
      </c>
    </row>
    <row r="52" spans="1:15" ht="31.5">
      <c r="A52" s="281" t="s">
        <v>420</v>
      </c>
      <c r="B52" s="282">
        <f>SUM(B49:B51)</f>
        <v>2510.2243728145277</v>
      </c>
      <c r="C52" s="282">
        <v>0</v>
      </c>
      <c r="D52" s="282">
        <f>SUM(D49:D51)</f>
        <v>2468.7854865186578</v>
      </c>
      <c r="E52" s="282">
        <v>0</v>
      </c>
      <c r="F52" s="282">
        <v>2383.6834334569303</v>
      </c>
      <c r="G52" s="282">
        <f aca="true" t="shared" si="2" ref="G52:O52">SUM(G49:G51)</f>
        <v>2006.1063587647502</v>
      </c>
      <c r="H52" s="282">
        <f t="shared" si="2"/>
        <v>2171.931632463207</v>
      </c>
      <c r="I52" s="282">
        <f t="shared" si="2"/>
        <v>2445.093824729125</v>
      </c>
      <c r="J52" s="282">
        <f t="shared" si="2"/>
        <v>2644.493548876865</v>
      </c>
      <c r="K52" s="282">
        <f t="shared" si="2"/>
        <v>3038.7887678299976</v>
      </c>
      <c r="L52" s="282">
        <f t="shared" si="2"/>
        <v>3008.569818851153</v>
      </c>
      <c r="M52" s="282">
        <f t="shared" si="2"/>
        <v>3039.4758774402953</v>
      </c>
      <c r="N52" s="282">
        <f t="shared" si="2"/>
        <v>2828.879325487507</v>
      </c>
      <c r="O52" s="336">
        <f t="shared" si="2"/>
        <v>2486.5969657819664</v>
      </c>
    </row>
    <row r="53" spans="1:15" ht="16.5" thickBot="1">
      <c r="A53" s="283" t="s">
        <v>421</v>
      </c>
      <c r="B53" s="278">
        <f>B46+B52</f>
        <v>13031.227139327737</v>
      </c>
      <c r="C53" s="278"/>
      <c r="D53" s="278">
        <f>D46+D52</f>
        <v>13000.809117298013</v>
      </c>
      <c r="E53" s="278"/>
      <c r="F53" s="278">
        <v>13222.024290339088</v>
      </c>
      <c r="G53" s="278">
        <f aca="true" t="shared" si="3" ref="G53:O53">G46+G52</f>
        <v>13088.37607532806</v>
      </c>
      <c r="H53" s="278">
        <f t="shared" si="3"/>
        <v>13289.829092664459</v>
      </c>
      <c r="I53" s="278">
        <f t="shared" si="3"/>
        <v>13643.746032958543</v>
      </c>
      <c r="J53" s="278">
        <f t="shared" si="3"/>
        <v>13944.932196443882</v>
      </c>
      <c r="K53" s="278">
        <f t="shared" si="3"/>
        <v>14495.309640034518</v>
      </c>
      <c r="L53" s="278">
        <f t="shared" si="3"/>
        <v>14648.395318702802</v>
      </c>
      <c r="M53" s="278">
        <f t="shared" si="3"/>
        <v>14297.042125710468</v>
      </c>
      <c r="N53" s="278">
        <f t="shared" si="3"/>
        <v>13601.318337475148</v>
      </c>
      <c r="O53" s="278">
        <f t="shared" si="3"/>
        <v>13203.96257640137</v>
      </c>
    </row>
    <row r="54" spans="1:13" ht="15">
      <c r="A54" s="25" t="s">
        <v>340</v>
      </c>
      <c r="B54" s="47"/>
      <c r="C54" s="47"/>
      <c r="D54" s="47"/>
      <c r="E54" s="49"/>
      <c r="F54" s="51"/>
      <c r="H54" s="30"/>
      <c r="I54" s="30"/>
      <c r="J54" s="30"/>
      <c r="K54" s="30"/>
      <c r="L54" s="30"/>
      <c r="M54" s="30"/>
    </row>
    <row r="55" spans="1:13" ht="3" customHeight="1">
      <c r="A55" s="25"/>
      <c r="B55" s="47"/>
      <c r="C55" s="47"/>
      <c r="D55" s="47"/>
      <c r="E55" s="49"/>
      <c r="F55" s="51"/>
      <c r="H55" s="30"/>
      <c r="I55" s="30"/>
      <c r="J55" s="30"/>
      <c r="K55" s="30"/>
      <c r="L55" s="30"/>
      <c r="M55" s="30"/>
    </row>
    <row r="56" spans="1:13" ht="15">
      <c r="A56" s="44" t="s">
        <v>424</v>
      </c>
      <c r="B56" s="47"/>
      <c r="C56" s="47"/>
      <c r="D56" s="47"/>
      <c r="E56" s="49"/>
      <c r="F56" s="51"/>
      <c r="H56" s="30"/>
      <c r="I56" s="30"/>
      <c r="J56" s="30"/>
      <c r="K56" s="30"/>
      <c r="L56" s="30"/>
      <c r="M56" s="30"/>
    </row>
    <row r="57" spans="1:13" ht="15">
      <c r="A57" s="44" t="s">
        <v>422</v>
      </c>
      <c r="B57" s="47"/>
      <c r="C57" s="47"/>
      <c r="D57" s="47"/>
      <c r="E57" s="49"/>
      <c r="F57" s="51"/>
      <c r="H57" s="30"/>
      <c r="I57" s="30"/>
      <c r="J57" s="30"/>
      <c r="K57" s="30"/>
      <c r="L57" s="30"/>
      <c r="M57" s="30"/>
    </row>
    <row r="58" spans="1:13" ht="15">
      <c r="A58" s="44" t="s">
        <v>328</v>
      </c>
      <c r="B58" s="47"/>
      <c r="C58" s="47"/>
      <c r="D58" s="47"/>
      <c r="E58" s="49"/>
      <c r="F58" s="51"/>
      <c r="H58" s="30"/>
      <c r="I58" s="30"/>
      <c r="J58" s="30"/>
      <c r="K58" s="30"/>
      <c r="L58" s="30"/>
      <c r="M58" s="30"/>
    </row>
    <row r="59" spans="1:13" ht="1.5" customHeight="1">
      <c r="A59" s="44"/>
      <c r="B59" s="47"/>
      <c r="C59" s="47"/>
      <c r="D59" s="47"/>
      <c r="E59" s="49"/>
      <c r="F59" s="51"/>
      <c r="H59" s="30"/>
      <c r="I59" s="30"/>
      <c r="J59" s="30"/>
      <c r="K59" s="30"/>
      <c r="L59" s="30"/>
      <c r="M59" s="30"/>
    </row>
    <row r="60" spans="1:13" ht="15">
      <c r="A60" s="44" t="s">
        <v>423</v>
      </c>
      <c r="B60" s="47"/>
      <c r="C60" s="47"/>
      <c r="D60" s="47"/>
      <c r="E60" s="49"/>
      <c r="F60" s="51"/>
      <c r="H60" s="30"/>
      <c r="I60" s="30"/>
      <c r="J60" s="30"/>
      <c r="K60" s="30"/>
      <c r="L60" s="30"/>
      <c r="M60" s="30"/>
    </row>
    <row r="61" spans="1:13" ht="15">
      <c r="A61" s="44" t="s">
        <v>334</v>
      </c>
      <c r="B61" s="47"/>
      <c r="C61" s="47"/>
      <c r="D61" s="47"/>
      <c r="E61" s="49"/>
      <c r="F61" s="51"/>
      <c r="H61" s="30"/>
      <c r="I61" s="30"/>
      <c r="J61" s="30"/>
      <c r="K61" s="30"/>
      <c r="L61" s="30"/>
      <c r="M61" s="30"/>
    </row>
    <row r="62" spans="1:13" ht="15">
      <c r="A62" s="44" t="s">
        <v>335</v>
      </c>
      <c r="B62" s="47"/>
      <c r="C62" s="47"/>
      <c r="D62" s="47"/>
      <c r="E62" s="49"/>
      <c r="F62" s="51"/>
      <c r="H62" s="30"/>
      <c r="I62" s="30"/>
      <c r="J62" s="30"/>
      <c r="K62" s="30"/>
      <c r="L62" s="30"/>
      <c r="M62" s="30"/>
    </row>
  </sheetData>
  <mergeCells count="3">
    <mergeCell ref="A31:N31"/>
    <mergeCell ref="A30:N30"/>
    <mergeCell ref="A32:N32"/>
  </mergeCells>
  <printOptions/>
  <pageMargins left="0.75" right="0.75" top="1" bottom="0.9" header="0.5" footer="0.5"/>
  <pageSetup fitToHeight="1" fitToWidth="1" horizontalDpi="600" verticalDpi="600" orientation="portrait" paperSize="9" scale="57" r:id="rId1"/>
  <headerFooter alignWithMargins="0">
    <oddHeader>&amp;R&amp;"Arial,Bold"&amp;16ROAD TRAFFIC</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H31"/>
  <sheetViews>
    <sheetView workbookViewId="0" topLeftCell="A1">
      <selection activeCell="H22" sqref="H22"/>
    </sheetView>
  </sheetViews>
  <sheetFormatPr defaultColWidth="9.140625" defaultRowHeight="12.75"/>
  <cols>
    <col min="1" max="1" width="36.28125" style="0" customWidth="1"/>
    <col min="2" max="2" width="12.140625" style="0" customWidth="1"/>
    <col min="8" max="8" width="22.00390625" style="0" customWidth="1"/>
  </cols>
  <sheetData>
    <row r="1" spans="1:7" s="17" customFormat="1" ht="18.75">
      <c r="A1" s="178" t="s">
        <v>481</v>
      </c>
      <c r="B1" s="47"/>
      <c r="C1" s="47"/>
      <c r="D1" s="52"/>
      <c r="E1" s="52"/>
      <c r="F1" s="30"/>
      <c r="G1" s="30"/>
    </row>
    <row r="2" spans="1:7" ht="5.25" customHeight="1">
      <c r="A2" s="76"/>
      <c r="B2" s="47"/>
      <c r="C2" s="47"/>
      <c r="D2" s="52"/>
      <c r="E2" s="52"/>
      <c r="F2" s="30"/>
      <c r="G2" s="30"/>
    </row>
    <row r="3" spans="1:7" ht="6" customHeight="1">
      <c r="A3" s="213"/>
      <c r="B3" s="214"/>
      <c r="C3" s="47"/>
      <c r="D3" s="52"/>
      <c r="E3" s="52"/>
      <c r="F3" s="30"/>
      <c r="G3" s="30"/>
    </row>
    <row r="4" spans="1:7" ht="51" customHeight="1">
      <c r="A4" s="76"/>
      <c r="B4" s="284" t="s">
        <v>427</v>
      </c>
      <c r="C4" s="47"/>
      <c r="D4" s="52"/>
      <c r="E4" s="52"/>
      <c r="F4" s="30"/>
      <c r="G4" s="30" t="s">
        <v>323</v>
      </c>
    </row>
    <row r="5" spans="1:7" ht="6" customHeight="1">
      <c r="A5" s="211"/>
      <c r="B5" s="212"/>
      <c r="C5" s="47"/>
      <c r="D5" s="52"/>
      <c r="E5" s="52"/>
      <c r="F5" s="30"/>
      <c r="G5" s="30"/>
    </row>
    <row r="6" spans="1:7" ht="15">
      <c r="A6" s="76"/>
      <c r="B6" s="47"/>
      <c r="C6" s="47"/>
      <c r="D6" s="52"/>
      <c r="E6" s="52"/>
      <c r="F6" s="30"/>
      <c r="G6" s="30"/>
    </row>
    <row r="7" spans="1:7" ht="18">
      <c r="A7" s="17" t="s">
        <v>301</v>
      </c>
      <c r="B7" s="352" t="s">
        <v>431</v>
      </c>
      <c r="C7" s="47"/>
      <c r="D7" s="52"/>
      <c r="E7" s="35"/>
      <c r="F7" s="30"/>
      <c r="G7" s="53"/>
    </row>
    <row r="8" spans="1:7" ht="18">
      <c r="A8" s="17" t="s">
        <v>300</v>
      </c>
      <c r="B8" s="352" t="s">
        <v>482</v>
      </c>
      <c r="C8" s="47"/>
      <c r="D8" s="52"/>
      <c r="E8" s="52"/>
      <c r="F8" s="30"/>
      <c r="G8" s="30"/>
    </row>
    <row r="9" spans="1:7" ht="18">
      <c r="A9" s="17" t="s">
        <v>483</v>
      </c>
      <c r="B9" s="352" t="s">
        <v>484</v>
      </c>
      <c r="C9" s="47"/>
      <c r="D9" s="52"/>
      <c r="E9" s="52"/>
      <c r="F9" s="30"/>
      <c r="G9" s="30"/>
    </row>
    <row r="10" spans="1:7" ht="18">
      <c r="A10" s="30" t="s">
        <v>329</v>
      </c>
      <c r="B10" s="352" t="s">
        <v>485</v>
      </c>
      <c r="C10" s="47"/>
      <c r="D10" s="52"/>
      <c r="E10" s="52"/>
      <c r="F10" s="30"/>
      <c r="G10" s="30"/>
    </row>
    <row r="11" spans="1:7" ht="15">
      <c r="A11" s="30"/>
      <c r="B11" s="346"/>
      <c r="C11" s="47"/>
      <c r="D11" s="52"/>
      <c r="E11" s="52"/>
      <c r="F11" s="30"/>
      <c r="G11" s="30"/>
    </row>
    <row r="12" spans="1:7" ht="15">
      <c r="A12" s="30" t="s">
        <v>359</v>
      </c>
      <c r="B12" s="353">
        <v>119</v>
      </c>
      <c r="C12" s="47"/>
      <c r="D12" s="52"/>
      <c r="E12" s="52"/>
      <c r="F12" s="30"/>
      <c r="G12" s="30"/>
    </row>
    <row r="13" spans="1:7" ht="15">
      <c r="A13" s="30"/>
      <c r="B13" s="346"/>
      <c r="C13" s="47"/>
      <c r="D13" s="52"/>
      <c r="E13" s="52"/>
      <c r="F13" s="30"/>
      <c r="G13" s="30"/>
    </row>
    <row r="14" spans="1:7" ht="15">
      <c r="A14" s="30" t="s">
        <v>0</v>
      </c>
      <c r="B14" s="352">
        <v>112</v>
      </c>
      <c r="C14" s="47"/>
      <c r="D14" s="52"/>
      <c r="E14" s="52"/>
      <c r="F14" s="30"/>
      <c r="G14" s="30"/>
    </row>
    <row r="15" spans="1:7" ht="15">
      <c r="A15" s="30" t="s">
        <v>1</v>
      </c>
      <c r="B15" s="352">
        <v>29</v>
      </c>
      <c r="C15" s="37"/>
      <c r="D15" s="44"/>
      <c r="E15" s="35"/>
      <c r="F15" s="30"/>
      <c r="G15" s="61"/>
    </row>
    <row r="16" spans="1:7" ht="15">
      <c r="A16" s="289"/>
      <c r="B16" s="352"/>
      <c r="C16" s="37"/>
      <c r="D16" s="44"/>
      <c r="E16" s="35"/>
      <c r="F16" s="30"/>
      <c r="G16" s="61"/>
    </row>
    <row r="17" spans="1:7" ht="15">
      <c r="A17" s="290" t="s">
        <v>360</v>
      </c>
      <c r="B17" s="352">
        <v>58</v>
      </c>
      <c r="C17" s="46"/>
      <c r="D17" s="46"/>
      <c r="E17" s="46"/>
      <c r="F17" s="30"/>
      <c r="G17" s="30"/>
    </row>
    <row r="18" spans="1:7" ht="15">
      <c r="A18" s="290" t="s">
        <v>361</v>
      </c>
      <c r="B18" s="352">
        <v>68</v>
      </c>
      <c r="C18" s="46"/>
      <c r="D18" s="46"/>
      <c r="E18" s="46"/>
      <c r="F18" s="30"/>
      <c r="G18" s="30"/>
    </row>
    <row r="19" spans="1:7" ht="15">
      <c r="A19" s="290" t="s">
        <v>2</v>
      </c>
      <c r="B19" s="353">
        <v>116</v>
      </c>
      <c r="C19" s="46"/>
      <c r="D19" s="46"/>
      <c r="E19" s="46"/>
      <c r="F19" s="30"/>
      <c r="G19" s="30"/>
    </row>
    <row r="20" spans="1:7" ht="15">
      <c r="A20" s="235"/>
      <c r="B20" s="346"/>
      <c r="C20" s="46"/>
      <c r="D20" s="46"/>
      <c r="E20" s="46"/>
      <c r="F20" s="30"/>
      <c r="G20" s="30"/>
    </row>
    <row r="21" spans="1:7" ht="18">
      <c r="A21" s="132" t="s">
        <v>3</v>
      </c>
      <c r="B21" s="352" t="s">
        <v>486</v>
      </c>
      <c r="C21" s="46"/>
      <c r="D21" s="46"/>
      <c r="E21" s="46"/>
      <c r="F21" s="30"/>
      <c r="G21" s="30"/>
    </row>
    <row r="22" spans="1:7" ht="18">
      <c r="A22" s="132" t="s">
        <v>4</v>
      </c>
      <c r="B22" s="352" t="s">
        <v>487</v>
      </c>
      <c r="C22" s="38"/>
      <c r="D22" s="44"/>
      <c r="E22" s="35"/>
      <c r="F22" s="35"/>
      <c r="G22" s="35"/>
    </row>
    <row r="23" spans="1:7" ht="18">
      <c r="A23" s="132" t="s">
        <v>5</v>
      </c>
      <c r="B23" s="352" t="s">
        <v>488</v>
      </c>
      <c r="C23" s="39"/>
      <c r="D23" s="44"/>
      <c r="E23" s="35"/>
      <c r="F23" s="35"/>
      <c r="G23" s="35"/>
    </row>
    <row r="24" spans="1:7" ht="12.75">
      <c r="A24" s="215"/>
      <c r="B24" s="216"/>
      <c r="C24" s="39"/>
      <c r="D24" s="44"/>
      <c r="E24" s="35"/>
      <c r="F24" s="35"/>
      <c r="G24" s="35"/>
    </row>
    <row r="25" spans="1:7" ht="12.75">
      <c r="A25" s="25" t="s">
        <v>341</v>
      </c>
      <c r="B25" s="32"/>
      <c r="C25" s="39"/>
      <c r="D25" s="44"/>
      <c r="E25" s="35"/>
      <c r="F25" s="35"/>
      <c r="G25" s="35"/>
    </row>
    <row r="26" spans="1:7" ht="5.25" customHeight="1">
      <c r="A26" s="25"/>
      <c r="B26" s="32"/>
      <c r="C26" s="39"/>
      <c r="D26" s="44"/>
      <c r="E26" s="35"/>
      <c r="F26" s="35"/>
      <c r="G26" s="35"/>
    </row>
    <row r="27" spans="1:8" ht="12.75">
      <c r="A27" s="369" t="s">
        <v>489</v>
      </c>
      <c r="B27" s="369"/>
      <c r="C27" s="369"/>
      <c r="D27" s="369"/>
      <c r="E27" s="369"/>
      <c r="F27" s="369"/>
      <c r="G27" s="369"/>
      <c r="H27" s="369"/>
    </row>
    <row r="28" spans="1:8" ht="12.75">
      <c r="A28" s="369" t="s">
        <v>362</v>
      </c>
      <c r="B28" s="369"/>
      <c r="C28" s="369"/>
      <c r="D28" s="369"/>
      <c r="E28" s="369"/>
      <c r="F28" s="369"/>
      <c r="G28" s="369"/>
      <c r="H28" s="370"/>
    </row>
    <row r="29" spans="1:8" ht="12.75">
      <c r="A29" s="371" t="s">
        <v>490</v>
      </c>
      <c r="B29" s="371"/>
      <c r="C29" s="371"/>
      <c r="D29" s="371"/>
      <c r="E29" s="371"/>
      <c r="F29" s="371"/>
      <c r="G29" s="371"/>
      <c r="H29" s="371"/>
    </row>
    <row r="30" spans="1:8" ht="12.75">
      <c r="A30" s="369" t="s">
        <v>6</v>
      </c>
      <c r="B30" s="369"/>
      <c r="C30" s="369"/>
      <c r="D30" s="369"/>
      <c r="E30" s="369"/>
      <c r="F30" s="369"/>
      <c r="G30" s="369"/>
      <c r="H30" s="369"/>
    </row>
    <row r="31" spans="1:8" ht="26.25" customHeight="1">
      <c r="A31" s="372" t="s">
        <v>7</v>
      </c>
      <c r="B31" s="372"/>
      <c r="C31" s="372"/>
      <c r="D31" s="372"/>
      <c r="E31" s="372"/>
      <c r="F31" s="372"/>
      <c r="G31" s="372"/>
      <c r="H31" s="372"/>
    </row>
  </sheetData>
  <mergeCells count="5">
    <mergeCell ref="A27:H27"/>
    <mergeCell ref="A30:H30"/>
    <mergeCell ref="A31:H31"/>
    <mergeCell ref="A28:G28"/>
    <mergeCell ref="A29:H29"/>
  </mergeCells>
  <printOptions/>
  <pageMargins left="0.75" right="0.75" top="1" bottom="1" header="0.5" footer="0.5"/>
  <pageSetup fitToHeight="1" fitToWidth="1" horizontalDpi="600" verticalDpi="600" orientation="portrait" paperSize="9" scale="75" r:id="rId1"/>
  <headerFooter alignWithMargins="0">
    <oddHeader>&amp;R&amp;"Arial,Bold"&amp;14ROAD TRAFFIC</oddHead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A36"/>
  <sheetViews>
    <sheetView workbookViewId="0" topLeftCell="A1">
      <selection activeCell="A1" sqref="A1"/>
    </sheetView>
  </sheetViews>
  <sheetFormatPr defaultColWidth="9.140625" defaultRowHeight="12.75"/>
  <cols>
    <col min="1" max="2" width="7.00390625" style="0" customWidth="1"/>
    <col min="16" max="16" width="11.00390625" style="0" customWidth="1"/>
    <col min="18" max="19" width="10.00390625" style="0" bestFit="1" customWidth="1"/>
  </cols>
  <sheetData>
    <row r="1" ht="14.25" customHeight="1">
      <c r="A1" s="54"/>
    </row>
    <row r="36" ht="20.25">
      <c r="A36" s="54"/>
    </row>
  </sheetData>
  <printOptions/>
  <pageMargins left="0.9448818897637796" right="0.35433070866141736" top="0.7874015748031497" bottom="0.5905511811023623" header="0.5118110236220472" footer="0.5118110236220472"/>
  <pageSetup fitToHeight="1" fitToWidth="1" horizontalDpi="600" verticalDpi="600" orientation="portrait" paperSize="9" scale="63" r:id="rId2"/>
  <headerFooter alignWithMargins="0">
    <oddHeader>&amp;R&amp;"Arial,Bold"&amp;16ROAD TRAFFIC</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V60"/>
  <sheetViews>
    <sheetView tabSelected="1" zoomScale="75" zoomScaleNormal="75" workbookViewId="0" topLeftCell="A1">
      <selection activeCell="A1" sqref="A1"/>
    </sheetView>
  </sheetViews>
  <sheetFormatPr defaultColWidth="9.140625" defaultRowHeight="12.75"/>
  <cols>
    <col min="1" max="2" width="1.8515625" style="0" customWidth="1"/>
    <col min="3" max="3" width="17.00390625" style="0" customWidth="1"/>
    <col min="4" max="8" width="10.00390625" style="0" hidden="1" customWidth="1"/>
    <col min="9" max="9" width="10.28125" style="0" hidden="1" customWidth="1"/>
    <col min="10" max="17" width="10.28125" style="0" customWidth="1"/>
    <col min="18" max="20" width="10.421875" style="0" customWidth="1"/>
    <col min="21" max="21" width="1.57421875" style="0" customWidth="1"/>
  </cols>
  <sheetData>
    <row r="1" spans="1:15" s="17" customFormat="1" ht="15.75">
      <c r="A1" s="110" t="s">
        <v>398</v>
      </c>
      <c r="B1" s="24"/>
      <c r="C1" s="24"/>
      <c r="D1" s="24"/>
      <c r="E1" s="24"/>
      <c r="F1" s="24"/>
      <c r="G1" s="24"/>
      <c r="H1" s="24"/>
      <c r="I1" s="24"/>
      <c r="J1" s="24"/>
      <c r="K1" s="24"/>
      <c r="L1" s="24"/>
      <c r="M1" s="24"/>
      <c r="N1" s="24"/>
      <c r="O1" s="24"/>
    </row>
    <row r="2" spans="1:20" ht="15.75">
      <c r="A2" s="153"/>
      <c r="B2" s="153"/>
      <c r="C2" s="154"/>
      <c r="D2" s="154">
        <v>1995</v>
      </c>
      <c r="E2" s="154">
        <v>1996</v>
      </c>
      <c r="F2" s="154">
        <v>1997</v>
      </c>
      <c r="G2" s="154">
        <v>1998</v>
      </c>
      <c r="H2" s="154">
        <v>1999</v>
      </c>
      <c r="I2" s="154">
        <v>2000</v>
      </c>
      <c r="J2" s="154">
        <v>2001</v>
      </c>
      <c r="K2" s="154">
        <v>2002</v>
      </c>
      <c r="L2" s="154">
        <v>2003</v>
      </c>
      <c r="M2" s="154">
        <v>2004</v>
      </c>
      <c r="N2" s="154">
        <v>2005</v>
      </c>
      <c r="O2" s="154">
        <v>2006</v>
      </c>
      <c r="P2" s="154">
        <v>2007</v>
      </c>
      <c r="Q2" s="154">
        <v>2008</v>
      </c>
      <c r="R2" s="154">
        <v>2009</v>
      </c>
      <c r="S2" s="154">
        <v>2010</v>
      </c>
      <c r="T2" s="154">
        <v>2011</v>
      </c>
    </row>
    <row r="3" spans="3:20" ht="12.75" customHeight="1">
      <c r="C3" s="4"/>
      <c r="D3" s="4"/>
      <c r="E3" s="4"/>
      <c r="F3" s="4"/>
      <c r="G3" s="4"/>
      <c r="H3" s="4"/>
      <c r="M3" s="12"/>
      <c r="N3" s="12"/>
      <c r="P3" s="12"/>
      <c r="Q3" s="12"/>
      <c r="R3" s="12"/>
      <c r="S3" s="12"/>
      <c r="T3" s="12" t="s">
        <v>57</v>
      </c>
    </row>
    <row r="4" spans="1:10" ht="12" customHeight="1">
      <c r="A4" s="158" t="s">
        <v>144</v>
      </c>
      <c r="B4" s="159"/>
      <c r="C4" s="160"/>
      <c r="D4" s="160"/>
      <c r="E4" s="160"/>
      <c r="F4" s="160"/>
      <c r="G4" s="160"/>
      <c r="H4" s="160"/>
      <c r="J4" s="12"/>
    </row>
    <row r="5" spans="1:20" ht="20.25" customHeight="1">
      <c r="A5" s="17"/>
      <c r="B5" s="17" t="s">
        <v>115</v>
      </c>
      <c r="C5" s="17"/>
      <c r="D5" s="20">
        <v>4318</v>
      </c>
      <c r="E5" s="20">
        <v>4586</v>
      </c>
      <c r="F5" s="20">
        <v>4852</v>
      </c>
      <c r="G5" s="20">
        <v>5072</v>
      </c>
      <c r="H5" s="20">
        <v>5163.957</v>
      </c>
      <c r="I5" s="20">
        <v>5405</v>
      </c>
      <c r="J5" s="75">
        <v>5567</v>
      </c>
      <c r="K5" s="75">
        <v>5730</v>
      </c>
      <c r="L5" s="20">
        <v>5856</v>
      </c>
      <c r="M5" s="20">
        <v>6094</v>
      </c>
      <c r="N5" s="20">
        <v>6151</v>
      </c>
      <c r="O5" s="20">
        <v>6433</v>
      </c>
      <c r="P5" s="75">
        <v>6577</v>
      </c>
      <c r="Q5" s="75">
        <v>6683</v>
      </c>
      <c r="R5" s="75">
        <v>6633</v>
      </c>
      <c r="S5" s="75">
        <v>6503</v>
      </c>
      <c r="T5" s="75">
        <v>6570</v>
      </c>
    </row>
    <row r="6" spans="1:20" ht="19.5" customHeight="1">
      <c r="A6" s="17"/>
      <c r="B6" s="24" t="s">
        <v>331</v>
      </c>
      <c r="C6" s="17"/>
      <c r="I6" s="133"/>
      <c r="J6" s="114"/>
      <c r="K6" s="114"/>
      <c r="N6" s="20"/>
      <c r="O6" s="133"/>
      <c r="P6" s="134"/>
      <c r="Q6" s="134"/>
      <c r="R6" s="134"/>
      <c r="S6" s="134"/>
      <c r="T6" s="134"/>
    </row>
    <row r="7" spans="1:22" ht="18.75">
      <c r="A7" s="110"/>
      <c r="B7" s="110"/>
      <c r="C7" s="17" t="s">
        <v>348</v>
      </c>
      <c r="D7" s="20">
        <v>906</v>
      </c>
      <c r="E7" s="20">
        <v>918</v>
      </c>
      <c r="F7" s="20">
        <v>912</v>
      </c>
      <c r="G7" s="20">
        <v>908</v>
      </c>
      <c r="H7" s="20">
        <v>886.087</v>
      </c>
      <c r="I7" s="20">
        <v>899</v>
      </c>
      <c r="J7" s="75">
        <v>905</v>
      </c>
      <c r="K7" s="75">
        <v>892</v>
      </c>
      <c r="L7" s="20">
        <v>916</v>
      </c>
      <c r="M7" s="20">
        <v>938</v>
      </c>
      <c r="N7" s="20">
        <v>922</v>
      </c>
      <c r="O7" s="20">
        <v>966</v>
      </c>
      <c r="P7" s="75">
        <v>928</v>
      </c>
      <c r="Q7" s="75">
        <v>942</v>
      </c>
      <c r="R7" s="75">
        <v>952</v>
      </c>
      <c r="S7" s="75">
        <v>945</v>
      </c>
      <c r="T7" s="75">
        <v>951</v>
      </c>
      <c r="V7" s="75"/>
    </row>
    <row r="8" spans="1:20" ht="18.75">
      <c r="A8" s="110"/>
      <c r="B8" s="110"/>
      <c r="C8" s="17" t="s">
        <v>349</v>
      </c>
      <c r="D8" s="20">
        <v>7668</v>
      </c>
      <c r="E8" s="20">
        <v>7972</v>
      </c>
      <c r="F8" s="20">
        <v>8196</v>
      </c>
      <c r="G8" s="20">
        <v>8272</v>
      </c>
      <c r="H8" s="20">
        <v>8412.476</v>
      </c>
      <c r="I8" s="20">
        <v>8029</v>
      </c>
      <c r="J8" s="75">
        <v>8238</v>
      </c>
      <c r="K8" s="75">
        <v>8714</v>
      </c>
      <c r="L8" s="20">
        <v>8827</v>
      </c>
      <c r="M8" s="20">
        <v>8944</v>
      </c>
      <c r="N8" s="20">
        <v>8834</v>
      </c>
      <c r="O8" s="20">
        <v>8976</v>
      </c>
      <c r="P8" s="75">
        <v>9042</v>
      </c>
      <c r="Q8" s="75">
        <v>8878</v>
      </c>
      <c r="R8" s="75">
        <v>8960</v>
      </c>
      <c r="S8" s="75">
        <v>8773</v>
      </c>
      <c r="T8" s="75">
        <v>8793</v>
      </c>
    </row>
    <row r="9" spans="1:21" ht="15">
      <c r="A9" s="17"/>
      <c r="B9" s="17"/>
      <c r="C9" s="17" t="s">
        <v>107</v>
      </c>
      <c r="D9" s="115">
        <f>D7+D8</f>
        <v>8574</v>
      </c>
      <c r="E9" s="115">
        <f>E7+E8</f>
        <v>8890</v>
      </c>
      <c r="F9" s="115">
        <f>F7+F8</f>
        <v>9108</v>
      </c>
      <c r="G9" s="115">
        <f>G7+G8</f>
        <v>9180</v>
      </c>
      <c r="H9" s="115">
        <f>H7+H8</f>
        <v>9298.563</v>
      </c>
      <c r="I9" s="75">
        <v>8928</v>
      </c>
      <c r="J9" s="75">
        <v>9143</v>
      </c>
      <c r="K9" s="20">
        <v>9605</v>
      </c>
      <c r="L9" s="75">
        <v>9743</v>
      </c>
      <c r="M9" s="75">
        <v>9882</v>
      </c>
      <c r="N9" s="75">
        <v>9756</v>
      </c>
      <c r="O9" s="75">
        <v>9942</v>
      </c>
      <c r="P9" s="75">
        <v>9970</v>
      </c>
      <c r="Q9" s="75">
        <v>9820</v>
      </c>
      <c r="R9" s="75">
        <v>9913</v>
      </c>
      <c r="S9" s="75">
        <v>9719</v>
      </c>
      <c r="T9" s="75">
        <v>9744</v>
      </c>
      <c r="U9" s="113"/>
    </row>
    <row r="10" spans="1:21" ht="19.5" customHeight="1">
      <c r="A10" s="17"/>
      <c r="B10" s="17" t="s">
        <v>332</v>
      </c>
      <c r="C10" s="17"/>
      <c r="D10" s="78"/>
      <c r="E10" s="78"/>
      <c r="F10" s="75"/>
      <c r="G10" s="75"/>
      <c r="H10" s="73"/>
      <c r="I10" s="75"/>
      <c r="J10" s="73"/>
      <c r="K10" s="134"/>
      <c r="L10" s="35"/>
      <c r="M10" s="35"/>
      <c r="N10" s="35"/>
      <c r="O10" s="35"/>
      <c r="P10" s="35"/>
      <c r="Q10" s="35"/>
      <c r="R10" s="35"/>
      <c r="S10" s="35"/>
      <c r="T10" s="35"/>
      <c r="U10" s="113"/>
    </row>
    <row r="11" spans="1:20" ht="18">
      <c r="A11" s="17"/>
      <c r="B11" s="17"/>
      <c r="C11" s="17" t="s">
        <v>348</v>
      </c>
      <c r="D11" s="75">
        <v>4298</v>
      </c>
      <c r="E11" s="75">
        <v>4404</v>
      </c>
      <c r="F11" s="75">
        <v>4426</v>
      </c>
      <c r="G11" s="75">
        <v>4454</v>
      </c>
      <c r="H11" s="75">
        <v>4475.824</v>
      </c>
      <c r="I11" s="75">
        <v>4472</v>
      </c>
      <c r="J11" s="75">
        <v>4416</v>
      </c>
      <c r="K11" s="75">
        <v>4541</v>
      </c>
      <c r="L11" s="75">
        <v>4499</v>
      </c>
      <c r="M11" s="75">
        <v>4604</v>
      </c>
      <c r="N11" s="20">
        <v>4551</v>
      </c>
      <c r="O11" s="20">
        <v>4595</v>
      </c>
      <c r="P11" s="75">
        <v>4505</v>
      </c>
      <c r="Q11" s="75">
        <v>4493</v>
      </c>
      <c r="R11" s="75">
        <v>4530</v>
      </c>
      <c r="S11" s="75">
        <v>4522</v>
      </c>
      <c r="T11" s="75">
        <v>4471</v>
      </c>
    </row>
    <row r="12" spans="1:20" ht="18">
      <c r="A12" s="17"/>
      <c r="B12" s="17"/>
      <c r="C12" s="17" t="s">
        <v>349</v>
      </c>
      <c r="D12" s="75">
        <v>6798</v>
      </c>
      <c r="E12" s="75">
        <v>6959</v>
      </c>
      <c r="F12" s="75">
        <v>7065</v>
      </c>
      <c r="G12" s="75">
        <v>7178</v>
      </c>
      <c r="H12" s="75">
        <v>7246.959</v>
      </c>
      <c r="I12" s="75">
        <v>7132</v>
      </c>
      <c r="J12" s="75">
        <v>7216</v>
      </c>
      <c r="K12" s="75">
        <v>7387</v>
      </c>
      <c r="L12" s="75">
        <v>7583</v>
      </c>
      <c r="M12" s="75">
        <v>7629</v>
      </c>
      <c r="N12" s="20">
        <v>7598</v>
      </c>
      <c r="O12" s="20">
        <v>7928</v>
      </c>
      <c r="P12" s="75">
        <v>7933</v>
      </c>
      <c r="Q12" s="75">
        <v>7813</v>
      </c>
      <c r="R12" s="75">
        <v>7885</v>
      </c>
      <c r="S12" s="75">
        <v>7752</v>
      </c>
      <c r="T12" s="75">
        <v>7781</v>
      </c>
    </row>
    <row r="13" spans="1:20" ht="15">
      <c r="A13" s="17"/>
      <c r="B13" s="17"/>
      <c r="C13" s="17" t="s">
        <v>107</v>
      </c>
      <c r="D13" s="77">
        <f>D11+D12</f>
        <v>11096</v>
      </c>
      <c r="E13" s="77">
        <f>E11+E12</f>
        <v>11363</v>
      </c>
      <c r="F13" s="77">
        <f>F11+F12</f>
        <v>11491</v>
      </c>
      <c r="G13" s="77">
        <f>G11+G12</f>
        <v>11632</v>
      </c>
      <c r="H13" s="77">
        <f>H11+H12</f>
        <v>11722.783</v>
      </c>
      <c r="I13" s="20">
        <v>11604</v>
      </c>
      <c r="J13" s="20">
        <v>11632</v>
      </c>
      <c r="K13" s="20">
        <v>11927</v>
      </c>
      <c r="L13" s="20">
        <v>12083</v>
      </c>
      <c r="M13" s="20">
        <v>12233</v>
      </c>
      <c r="N13" s="20">
        <v>12149</v>
      </c>
      <c r="O13" s="20">
        <v>12523</v>
      </c>
      <c r="P13" s="75">
        <v>12438</v>
      </c>
      <c r="Q13" s="75">
        <v>12307</v>
      </c>
      <c r="R13" s="75">
        <v>12415</v>
      </c>
      <c r="S13" s="75">
        <v>12273</v>
      </c>
      <c r="T13" s="75">
        <v>12252</v>
      </c>
    </row>
    <row r="14" spans="1:20" ht="19.5" customHeight="1">
      <c r="A14" s="17"/>
      <c r="B14" s="17" t="s">
        <v>108</v>
      </c>
      <c r="C14" s="17"/>
      <c r="D14" s="1"/>
      <c r="E14" s="1"/>
      <c r="F14" s="1"/>
      <c r="G14" s="1"/>
      <c r="H14" s="35"/>
      <c r="I14" s="1"/>
      <c r="J14" s="35"/>
      <c r="K14" s="134"/>
      <c r="L14" s="35"/>
      <c r="M14" s="35"/>
      <c r="N14" s="35"/>
      <c r="O14" s="35"/>
      <c r="P14" s="35"/>
      <c r="Q14" s="35"/>
      <c r="R14" s="35"/>
      <c r="S14" s="35"/>
      <c r="T14" s="35"/>
    </row>
    <row r="15" spans="1:22" ht="18">
      <c r="A15" s="17"/>
      <c r="B15" s="17"/>
      <c r="C15" s="17" t="s">
        <v>348</v>
      </c>
      <c r="D15" s="77">
        <f aca="true" t="shared" si="0" ref="D15:H16">D7+D11</f>
        <v>5204</v>
      </c>
      <c r="E15" s="77">
        <f t="shared" si="0"/>
        <v>5322</v>
      </c>
      <c r="F15" s="77">
        <f t="shared" si="0"/>
        <v>5338</v>
      </c>
      <c r="G15" s="77">
        <f t="shared" si="0"/>
        <v>5362</v>
      </c>
      <c r="H15" s="77">
        <f t="shared" si="0"/>
        <v>5361.911</v>
      </c>
      <c r="I15" s="20">
        <v>5370</v>
      </c>
      <c r="J15" s="20">
        <v>5321</v>
      </c>
      <c r="K15" s="20">
        <v>5433</v>
      </c>
      <c r="L15" s="20">
        <v>5416</v>
      </c>
      <c r="M15" s="20">
        <v>5541</v>
      </c>
      <c r="N15" s="20">
        <v>5473</v>
      </c>
      <c r="O15" s="20">
        <v>5561</v>
      </c>
      <c r="P15" s="75">
        <v>5433</v>
      </c>
      <c r="Q15" s="75">
        <v>5435</v>
      </c>
      <c r="R15" s="75">
        <v>5482</v>
      </c>
      <c r="S15" s="75">
        <v>5467</v>
      </c>
      <c r="T15" s="75">
        <v>5422</v>
      </c>
      <c r="V15" s="113"/>
    </row>
    <row r="16" spans="1:20" ht="18">
      <c r="A16" s="17"/>
      <c r="B16" s="17"/>
      <c r="C16" s="17" t="s">
        <v>349</v>
      </c>
      <c r="D16" s="77">
        <f t="shared" si="0"/>
        <v>14466</v>
      </c>
      <c r="E16" s="77">
        <f t="shared" si="0"/>
        <v>14931</v>
      </c>
      <c r="F16" s="77">
        <f t="shared" si="0"/>
        <v>15261</v>
      </c>
      <c r="G16" s="77">
        <f t="shared" si="0"/>
        <v>15450</v>
      </c>
      <c r="H16" s="77">
        <f t="shared" si="0"/>
        <v>15659.435000000001</v>
      </c>
      <c r="I16" s="20">
        <v>15161</v>
      </c>
      <c r="J16" s="20">
        <v>15454</v>
      </c>
      <c r="K16" s="20">
        <v>16100</v>
      </c>
      <c r="L16" s="20">
        <v>16410</v>
      </c>
      <c r="M16" s="20">
        <v>16573</v>
      </c>
      <c r="N16" s="20">
        <v>16431</v>
      </c>
      <c r="O16" s="20">
        <v>16904</v>
      </c>
      <c r="P16" s="75">
        <v>16975</v>
      </c>
      <c r="Q16" s="75">
        <v>16692</v>
      </c>
      <c r="R16" s="75">
        <v>16845</v>
      </c>
      <c r="S16" s="75">
        <v>16525</v>
      </c>
      <c r="T16" s="75">
        <v>16574</v>
      </c>
    </row>
    <row r="17" spans="1:22" ht="15">
      <c r="A17" s="17"/>
      <c r="B17" s="17"/>
      <c r="C17" s="17" t="s">
        <v>107</v>
      </c>
      <c r="D17" s="77">
        <f>D15+D16</f>
        <v>19670</v>
      </c>
      <c r="E17" s="77">
        <f>E15+E16</f>
        <v>20253</v>
      </c>
      <c r="F17" s="77">
        <f>F15+F16</f>
        <v>20599</v>
      </c>
      <c r="G17" s="77">
        <f>G15+G16</f>
        <v>20812</v>
      </c>
      <c r="H17" s="77">
        <f>H15+H16</f>
        <v>21021.346</v>
      </c>
      <c r="I17" s="77">
        <f aca="true" t="shared" si="1" ref="I17:T17">I15+I16</f>
        <v>20531</v>
      </c>
      <c r="J17" s="77">
        <f t="shared" si="1"/>
        <v>20775</v>
      </c>
      <c r="K17" s="77">
        <f t="shared" si="1"/>
        <v>21533</v>
      </c>
      <c r="L17" s="77">
        <f t="shared" si="1"/>
        <v>21826</v>
      </c>
      <c r="M17" s="77">
        <f t="shared" si="1"/>
        <v>22114</v>
      </c>
      <c r="N17" s="77">
        <f t="shared" si="1"/>
        <v>21904</v>
      </c>
      <c r="O17" s="77">
        <f t="shared" si="1"/>
        <v>22465</v>
      </c>
      <c r="P17" s="115">
        <f t="shared" si="1"/>
        <v>22408</v>
      </c>
      <c r="Q17" s="115">
        <f t="shared" si="1"/>
        <v>22127</v>
      </c>
      <c r="R17" s="115">
        <f t="shared" si="1"/>
        <v>22327</v>
      </c>
      <c r="S17" s="115">
        <f t="shared" si="1"/>
        <v>21992</v>
      </c>
      <c r="T17" s="115">
        <f t="shared" si="1"/>
        <v>21996</v>
      </c>
      <c r="V17" s="113"/>
    </row>
    <row r="18" spans="1:22" ht="24.75" customHeight="1">
      <c r="A18" s="17"/>
      <c r="B18" s="85" t="s">
        <v>109</v>
      </c>
      <c r="C18" s="17"/>
      <c r="D18" s="314">
        <f>D5+D9+D13</f>
        <v>23988</v>
      </c>
      <c r="E18" s="314">
        <f>E5+E9+E13</f>
        <v>24839</v>
      </c>
      <c r="F18" s="314">
        <f>F5+F9+F13</f>
        <v>25451</v>
      </c>
      <c r="G18" s="314">
        <f>G5+G9+G13</f>
        <v>25884</v>
      </c>
      <c r="H18" s="314">
        <f>H5+H9+H13</f>
        <v>26185.303</v>
      </c>
      <c r="I18" s="71">
        <v>25936</v>
      </c>
      <c r="J18" s="71">
        <v>26342</v>
      </c>
      <c r="K18" s="71">
        <v>27262</v>
      </c>
      <c r="L18" s="71">
        <v>27682</v>
      </c>
      <c r="M18" s="71">
        <v>28209</v>
      </c>
      <c r="N18" s="71">
        <v>28055</v>
      </c>
      <c r="O18" s="71">
        <v>28898</v>
      </c>
      <c r="P18" s="151">
        <v>28986</v>
      </c>
      <c r="Q18" s="151">
        <v>28810</v>
      </c>
      <c r="R18" s="151">
        <v>28961</v>
      </c>
      <c r="S18" s="151">
        <v>28495</v>
      </c>
      <c r="T18" s="151">
        <v>28565</v>
      </c>
      <c r="U18" s="113"/>
      <c r="V18" s="113"/>
    </row>
    <row r="19" spans="1:20" ht="12" customHeight="1">
      <c r="A19" s="17"/>
      <c r="B19" s="17"/>
      <c r="C19" s="17"/>
      <c r="D19" s="127"/>
      <c r="E19" s="127"/>
      <c r="F19" s="127"/>
      <c r="G19" s="127"/>
      <c r="H19" s="127"/>
      <c r="I19" s="127" t="str">
        <f>IF(ABS(I18-I5-I17)&gt;comments!$A$1,I18-I5-I17," ")</f>
        <v> </v>
      </c>
      <c r="J19" s="127" t="str">
        <f>IF(ABS(J18-J5-J17)&gt;comments!$A$1,J18-J5-J17," ")</f>
        <v> </v>
      </c>
      <c r="K19" s="127" t="str">
        <f>IF(ABS(K18-K5-K17)&gt;comments!$A$1,K18-K5-K17," ")</f>
        <v> </v>
      </c>
      <c r="L19" s="127" t="str">
        <f>IF(ABS(L18-L5-L17)&gt;comments!$A$1,L18-L5-L17," ")</f>
        <v> </v>
      </c>
      <c r="M19" s="127" t="str">
        <f>IF(ABS(M18-M5-M17)&gt;comments!$A$1,M18-M5-M17," ")</f>
        <v> </v>
      </c>
      <c r="N19" s="127" t="str">
        <f>IF(ABS(N18-N5-N17)&gt;comments!$A$1,N18-N5-N17," ")</f>
        <v> </v>
      </c>
      <c r="O19" s="127" t="str">
        <f>IF(ABS(O18-O5-O17)&gt;comments!$A$1,O18-O5-O17," ")</f>
        <v> </v>
      </c>
      <c r="P19" s="150" t="str">
        <f>IF(ABS(P18-P5-P17)&gt;comments!$A$1,P18-P5-P17," ")</f>
        <v> </v>
      </c>
      <c r="Q19" s="150" t="str">
        <f>IF(ABS(Q18-Q5-Q17)&gt;comments!$A$1,Q18-Q5-Q17," ")</f>
        <v> </v>
      </c>
      <c r="R19" s="150" t="str">
        <f>IF(ABS(R18-R5-R17)&gt;comments!$A$1,R18-R5-R17," ")</f>
        <v> </v>
      </c>
      <c r="S19" s="150" t="str">
        <f>IF(ABS(S18-S5-S17)&gt;comments!$A$1,S18-S5-S17," ")</f>
        <v> </v>
      </c>
      <c r="T19" s="150"/>
    </row>
    <row r="20" spans="1:20" ht="12" customHeight="1">
      <c r="A20" s="158" t="s">
        <v>139</v>
      </c>
      <c r="B20" s="159"/>
      <c r="C20" s="159"/>
      <c r="P20" s="35"/>
      <c r="Q20" s="35"/>
      <c r="R20" s="35"/>
      <c r="S20" s="35"/>
      <c r="T20" s="35"/>
    </row>
    <row r="21" spans="1:20" ht="15" customHeight="1">
      <c r="A21" s="17"/>
      <c r="B21" s="17" t="s">
        <v>110</v>
      </c>
      <c r="C21" s="17"/>
      <c r="D21" s="35"/>
      <c r="E21" s="35"/>
      <c r="F21" s="35"/>
      <c r="G21" s="35"/>
      <c r="H21" s="35"/>
      <c r="I21" s="35"/>
      <c r="J21" s="35"/>
      <c r="K21" s="35"/>
      <c r="L21" s="35"/>
      <c r="M21" s="35"/>
      <c r="N21" s="35"/>
      <c r="O21" s="35"/>
      <c r="P21" s="35"/>
      <c r="Q21" s="35"/>
      <c r="R21" s="35"/>
      <c r="S21" s="35"/>
      <c r="T21" s="35"/>
    </row>
    <row r="22" spans="1:20" ht="18">
      <c r="A22" s="17"/>
      <c r="B22" s="17"/>
      <c r="C22" s="17" t="s">
        <v>348</v>
      </c>
      <c r="D22" s="73">
        <v>1364.499</v>
      </c>
      <c r="E22" s="73">
        <v>1373.139</v>
      </c>
      <c r="F22" s="73">
        <v>1378.457</v>
      </c>
      <c r="G22" s="73">
        <v>1390.115</v>
      </c>
      <c r="H22" s="73">
        <v>1387.003</v>
      </c>
      <c r="I22" s="73">
        <v>1347</v>
      </c>
      <c r="J22" s="73">
        <v>1320</v>
      </c>
      <c r="K22" s="73">
        <v>1321</v>
      </c>
      <c r="L22" s="73">
        <v>1332</v>
      </c>
      <c r="M22" s="73">
        <v>1334</v>
      </c>
      <c r="N22" s="20">
        <v>1336</v>
      </c>
      <c r="O22" s="73">
        <v>1312</v>
      </c>
      <c r="P22" s="73">
        <v>1335</v>
      </c>
      <c r="Q22" s="73">
        <v>1315</v>
      </c>
      <c r="R22" s="73">
        <v>1283</v>
      </c>
      <c r="S22" s="73">
        <v>1246</v>
      </c>
      <c r="T22" s="73">
        <v>1250</v>
      </c>
    </row>
    <row r="23" spans="1:20" ht="18">
      <c r="A23" s="17"/>
      <c r="B23" s="17"/>
      <c r="C23" s="17" t="s">
        <v>349</v>
      </c>
      <c r="D23" s="73">
        <v>2334.294</v>
      </c>
      <c r="E23" s="73">
        <v>2373.258</v>
      </c>
      <c r="F23" s="73">
        <v>2411.664</v>
      </c>
      <c r="G23" s="73">
        <v>2414.351</v>
      </c>
      <c r="H23" s="73">
        <v>2437.843</v>
      </c>
      <c r="I23" s="73">
        <v>2430</v>
      </c>
      <c r="J23" s="73">
        <v>2410</v>
      </c>
      <c r="K23" s="73">
        <v>2489</v>
      </c>
      <c r="L23" s="73">
        <v>2490</v>
      </c>
      <c r="M23" s="73">
        <v>2549</v>
      </c>
      <c r="N23" s="20">
        <v>2589</v>
      </c>
      <c r="O23" s="73">
        <v>2647</v>
      </c>
      <c r="P23" s="73">
        <v>2734</v>
      </c>
      <c r="Q23" s="73">
        <v>2748</v>
      </c>
      <c r="R23" s="73">
        <v>2661</v>
      </c>
      <c r="S23" s="73">
        <v>2660</v>
      </c>
      <c r="T23" s="73">
        <v>2577</v>
      </c>
    </row>
    <row r="24" spans="1:20" ht="15">
      <c r="A24" s="17"/>
      <c r="B24" s="17"/>
      <c r="C24" s="17" t="s">
        <v>107</v>
      </c>
      <c r="D24" s="308">
        <f>D22+D23</f>
        <v>3698.7929999999997</v>
      </c>
      <c r="E24" s="308">
        <f>E22+E23</f>
        <v>3746.397</v>
      </c>
      <c r="F24" s="308">
        <f>F22+F23</f>
        <v>3790.121</v>
      </c>
      <c r="G24" s="308">
        <f>G22+G23</f>
        <v>3804.4660000000003</v>
      </c>
      <c r="H24" s="308">
        <f>H22+H23</f>
        <v>3824.8459999999995</v>
      </c>
      <c r="I24" s="73">
        <v>3777</v>
      </c>
      <c r="J24" s="73">
        <v>3730</v>
      </c>
      <c r="K24" s="73">
        <v>3809</v>
      </c>
      <c r="L24" s="73">
        <v>3822</v>
      </c>
      <c r="M24" s="73">
        <v>3883</v>
      </c>
      <c r="N24" s="73">
        <v>3925</v>
      </c>
      <c r="O24" s="73">
        <v>3959</v>
      </c>
      <c r="P24" s="73">
        <v>4069</v>
      </c>
      <c r="Q24" s="73">
        <v>4063</v>
      </c>
      <c r="R24" s="73">
        <v>3944</v>
      </c>
      <c r="S24" s="73">
        <v>3906</v>
      </c>
      <c r="T24" s="73">
        <v>3827</v>
      </c>
    </row>
    <row r="25" spans="1:20" ht="14.25" customHeight="1">
      <c r="A25" s="17"/>
      <c r="B25" s="17" t="s">
        <v>111</v>
      </c>
      <c r="C25" s="17"/>
      <c r="D25" s="30"/>
      <c r="E25" s="30"/>
      <c r="F25" s="30"/>
      <c r="G25" s="30"/>
      <c r="H25" s="30"/>
      <c r="I25" s="30"/>
      <c r="J25" s="30"/>
      <c r="K25" s="30"/>
      <c r="L25" s="35"/>
      <c r="P25" s="35"/>
      <c r="Q25" s="35"/>
      <c r="R25" s="35"/>
      <c r="S25" s="35"/>
      <c r="T25" s="35"/>
    </row>
    <row r="26" spans="1:20" ht="18">
      <c r="A26" s="17"/>
      <c r="B26" s="17"/>
      <c r="C26" s="17" t="s">
        <v>348</v>
      </c>
      <c r="D26" s="73">
        <v>718.052</v>
      </c>
      <c r="E26" s="73">
        <v>725.368</v>
      </c>
      <c r="F26" s="73">
        <v>731.776</v>
      </c>
      <c r="G26" s="73">
        <v>742.646</v>
      </c>
      <c r="H26" s="73">
        <v>759.016</v>
      </c>
      <c r="I26" s="73">
        <v>756</v>
      </c>
      <c r="J26" s="73">
        <v>761</v>
      </c>
      <c r="K26" s="73">
        <v>783</v>
      </c>
      <c r="L26" s="73">
        <v>790</v>
      </c>
      <c r="M26" s="73">
        <v>791</v>
      </c>
      <c r="N26" s="20">
        <v>798</v>
      </c>
      <c r="O26" s="73">
        <v>810</v>
      </c>
      <c r="P26" s="73">
        <v>832</v>
      </c>
      <c r="Q26" s="73">
        <v>825</v>
      </c>
      <c r="R26" s="73">
        <v>1036</v>
      </c>
      <c r="S26" s="73">
        <v>1001</v>
      </c>
      <c r="T26" s="73">
        <v>1006</v>
      </c>
    </row>
    <row r="27" spans="1:20" ht="18">
      <c r="A27" s="17"/>
      <c r="B27" s="17"/>
      <c r="C27" s="17" t="s">
        <v>349</v>
      </c>
      <c r="D27" s="73">
        <v>1354.187</v>
      </c>
      <c r="E27" s="73">
        <v>1381.717</v>
      </c>
      <c r="F27" s="73">
        <v>1411.543</v>
      </c>
      <c r="G27" s="73">
        <v>1421.337</v>
      </c>
      <c r="H27" s="73">
        <v>1448.258</v>
      </c>
      <c r="I27" s="73">
        <v>1458</v>
      </c>
      <c r="J27" s="73">
        <v>1462</v>
      </c>
      <c r="K27" s="73">
        <v>1534</v>
      </c>
      <c r="L27" s="73">
        <v>1536</v>
      </c>
      <c r="M27" s="73">
        <v>1570</v>
      </c>
      <c r="N27" s="20">
        <v>1589</v>
      </c>
      <c r="O27" s="73">
        <v>1630</v>
      </c>
      <c r="P27" s="73">
        <v>1717</v>
      </c>
      <c r="Q27" s="73">
        <v>1725</v>
      </c>
      <c r="R27" s="73">
        <v>1681</v>
      </c>
      <c r="S27" s="73">
        <v>1676</v>
      </c>
      <c r="T27" s="73">
        <v>1626</v>
      </c>
    </row>
    <row r="28" spans="1:20" ht="15">
      <c r="A28" s="17"/>
      <c r="B28" s="17"/>
      <c r="C28" s="17" t="s">
        <v>107</v>
      </c>
      <c r="D28" s="308">
        <f>D26+D27</f>
        <v>2072.239</v>
      </c>
      <c r="E28" s="308">
        <f>E26+E27</f>
        <v>2107.085</v>
      </c>
      <c r="F28" s="308">
        <f>F26+F27</f>
        <v>2143.319</v>
      </c>
      <c r="G28" s="308">
        <f>G26+G27</f>
        <v>2163.983</v>
      </c>
      <c r="H28" s="308">
        <f>H26+H27</f>
        <v>2207.274</v>
      </c>
      <c r="I28" s="73">
        <v>2214</v>
      </c>
      <c r="J28" s="73">
        <v>2223</v>
      </c>
      <c r="K28" s="73">
        <v>2317</v>
      </c>
      <c r="L28" s="72">
        <v>2326</v>
      </c>
      <c r="M28" s="73">
        <v>2361</v>
      </c>
      <c r="N28" s="73">
        <v>2387</v>
      </c>
      <c r="O28" s="72">
        <v>2440</v>
      </c>
      <c r="P28" s="73">
        <v>2549</v>
      </c>
      <c r="Q28" s="73">
        <v>2550</v>
      </c>
      <c r="R28" s="73">
        <v>2718</v>
      </c>
      <c r="S28" s="73">
        <v>2677</v>
      </c>
      <c r="T28" s="73">
        <v>2632</v>
      </c>
    </row>
    <row r="29" spans="1:20" ht="14.25" customHeight="1">
      <c r="A29" s="17"/>
      <c r="B29" s="17" t="s">
        <v>112</v>
      </c>
      <c r="C29" s="17"/>
      <c r="D29" s="30"/>
      <c r="E29" s="30"/>
      <c r="F29" s="30"/>
      <c r="G29" s="30"/>
      <c r="H29" s="30"/>
      <c r="I29" s="30"/>
      <c r="J29" s="30"/>
      <c r="K29" s="30"/>
      <c r="L29" s="35"/>
      <c r="P29" s="35"/>
      <c r="Q29" s="35"/>
      <c r="R29" s="35"/>
      <c r="S29" s="35"/>
      <c r="T29" s="35"/>
    </row>
    <row r="30" spans="1:20" ht="18">
      <c r="A30" s="17"/>
      <c r="B30" s="17"/>
      <c r="C30" s="17" t="s">
        <v>348</v>
      </c>
      <c r="D30" s="73">
        <v>5069.284</v>
      </c>
      <c r="E30" s="73">
        <v>5134.422</v>
      </c>
      <c r="F30" s="73">
        <v>5200.621</v>
      </c>
      <c r="G30" s="73">
        <v>5301.756</v>
      </c>
      <c r="H30" s="73">
        <v>5490.847</v>
      </c>
      <c r="I30" s="73">
        <v>5550</v>
      </c>
      <c r="J30" s="73">
        <v>5672</v>
      </c>
      <c r="K30" s="73">
        <v>5931</v>
      </c>
      <c r="L30" s="73">
        <v>5989</v>
      </c>
      <c r="M30" s="73">
        <v>5987</v>
      </c>
      <c r="N30" s="20">
        <v>6034</v>
      </c>
      <c r="O30" s="73">
        <v>6147</v>
      </c>
      <c r="P30" s="73">
        <v>6301</v>
      </c>
      <c r="Q30" s="73">
        <v>6254</v>
      </c>
      <c r="R30" s="73">
        <v>5906</v>
      </c>
      <c r="S30" s="73">
        <v>5731</v>
      </c>
      <c r="T30" s="73">
        <v>5761</v>
      </c>
    </row>
    <row r="31" spans="1:20" ht="18">
      <c r="A31" s="17"/>
      <c r="B31" s="17"/>
      <c r="C31" s="17" t="s">
        <v>349</v>
      </c>
      <c r="D31" s="73">
        <v>1908.66</v>
      </c>
      <c r="E31" s="73">
        <v>1949.861</v>
      </c>
      <c r="F31" s="73">
        <v>1996.108</v>
      </c>
      <c r="G31" s="73">
        <v>2014.293</v>
      </c>
      <c r="H31" s="73">
        <v>2061.749</v>
      </c>
      <c r="I31" s="73">
        <v>2084</v>
      </c>
      <c r="J31" s="73">
        <v>2097</v>
      </c>
      <c r="K31" s="73">
        <v>2215</v>
      </c>
      <c r="L31" s="73">
        <v>2219</v>
      </c>
      <c r="M31" s="73">
        <v>2266</v>
      </c>
      <c r="N31" s="20">
        <v>2317</v>
      </c>
      <c r="O31" s="73">
        <v>2676</v>
      </c>
      <c r="P31" s="73">
        <v>2762</v>
      </c>
      <c r="Q31" s="73">
        <v>2792</v>
      </c>
      <c r="R31" s="73">
        <v>2690</v>
      </c>
      <c r="S31" s="73">
        <v>2678</v>
      </c>
      <c r="T31" s="73">
        <v>2606</v>
      </c>
    </row>
    <row r="32" spans="1:20" ht="15">
      <c r="A32" s="17"/>
      <c r="B32" s="17"/>
      <c r="C32" s="17" t="s">
        <v>107</v>
      </c>
      <c r="D32" s="308">
        <f>D30+D31</f>
        <v>6977.9439999999995</v>
      </c>
      <c r="E32" s="308">
        <f>E30+E31</f>
        <v>7084.282999999999</v>
      </c>
      <c r="F32" s="308">
        <f>F30+F31</f>
        <v>7196.729</v>
      </c>
      <c r="G32" s="308">
        <f>G30+G31</f>
        <v>7316.049</v>
      </c>
      <c r="H32" s="308">
        <f>H30+H31</f>
        <v>7552.596</v>
      </c>
      <c r="I32" s="73">
        <v>7634</v>
      </c>
      <c r="J32" s="73">
        <v>7769</v>
      </c>
      <c r="K32" s="73">
        <v>8146</v>
      </c>
      <c r="L32" s="73">
        <v>8208</v>
      </c>
      <c r="M32" s="73">
        <v>8253</v>
      </c>
      <c r="N32" s="73">
        <v>8351</v>
      </c>
      <c r="O32" s="72">
        <v>8823</v>
      </c>
      <c r="P32" s="72">
        <v>9062</v>
      </c>
      <c r="Q32" s="72">
        <v>9046</v>
      </c>
      <c r="R32" s="73">
        <v>8596</v>
      </c>
      <c r="S32" s="73">
        <v>8409</v>
      </c>
      <c r="T32" s="73">
        <v>8366</v>
      </c>
    </row>
    <row r="33" spans="1:20" ht="14.25" customHeight="1">
      <c r="A33" s="17"/>
      <c r="B33" s="17" t="s">
        <v>113</v>
      </c>
      <c r="C33" s="17"/>
      <c r="D33" s="35"/>
      <c r="E33" s="35"/>
      <c r="F33" s="35"/>
      <c r="G33" s="35"/>
      <c r="H33" s="35"/>
      <c r="I33" s="35"/>
      <c r="J33" s="35"/>
      <c r="K33" s="35"/>
      <c r="L33" s="35"/>
      <c r="N33" s="126"/>
      <c r="R33" s="35"/>
      <c r="S33" s="35"/>
      <c r="T33" s="35"/>
    </row>
    <row r="34" spans="1:20" ht="15" customHeight="1">
      <c r="A34" s="85"/>
      <c r="B34" s="17"/>
      <c r="C34" s="17" t="s">
        <v>348</v>
      </c>
      <c r="D34" s="309">
        <f aca="true" t="shared" si="2" ref="D34:H36">D22+D26+D30</f>
        <v>7151.834999999999</v>
      </c>
      <c r="E34" s="309">
        <f t="shared" si="2"/>
        <v>7232.929</v>
      </c>
      <c r="F34" s="309">
        <f t="shared" si="2"/>
        <v>7310.854</v>
      </c>
      <c r="G34" s="309">
        <f t="shared" si="2"/>
        <v>7434.517</v>
      </c>
      <c r="H34" s="309">
        <f t="shared" si="2"/>
        <v>7636.866</v>
      </c>
      <c r="I34" s="73">
        <v>7653</v>
      </c>
      <c r="J34" s="73">
        <v>7753</v>
      </c>
      <c r="K34" s="73">
        <v>8034</v>
      </c>
      <c r="L34" s="73">
        <v>8111</v>
      </c>
      <c r="M34" s="73">
        <v>8111</v>
      </c>
      <c r="N34" s="73">
        <v>8168</v>
      </c>
      <c r="O34" s="73">
        <v>8269</v>
      </c>
      <c r="P34" s="73">
        <v>8468</v>
      </c>
      <c r="Q34" s="73">
        <v>8394</v>
      </c>
      <c r="R34" s="73">
        <v>8225</v>
      </c>
      <c r="S34" s="73">
        <v>7978</v>
      </c>
      <c r="T34" s="73">
        <v>8016</v>
      </c>
    </row>
    <row r="35" spans="1:20" ht="15" customHeight="1">
      <c r="A35" s="85"/>
      <c r="B35" s="17"/>
      <c r="C35" s="17" t="s">
        <v>349</v>
      </c>
      <c r="D35" s="309">
        <f t="shared" si="2"/>
        <v>5597.141</v>
      </c>
      <c r="E35" s="309">
        <f t="shared" si="2"/>
        <v>5704.836</v>
      </c>
      <c r="F35" s="309">
        <f t="shared" si="2"/>
        <v>5819.3150000000005</v>
      </c>
      <c r="G35" s="309">
        <f t="shared" si="2"/>
        <v>5849.981</v>
      </c>
      <c r="H35" s="309">
        <f t="shared" si="2"/>
        <v>5947.849999999999</v>
      </c>
      <c r="I35" s="73">
        <v>5971</v>
      </c>
      <c r="J35" s="73">
        <v>5969</v>
      </c>
      <c r="K35" s="73">
        <v>6238</v>
      </c>
      <c r="L35" s="73">
        <v>6245</v>
      </c>
      <c r="M35" s="73">
        <v>6385</v>
      </c>
      <c r="N35" s="73">
        <v>6495</v>
      </c>
      <c r="O35" s="73">
        <v>6952</v>
      </c>
      <c r="P35" s="73">
        <v>7212</v>
      </c>
      <c r="Q35" s="73">
        <v>7266</v>
      </c>
      <c r="R35" s="73">
        <v>7033</v>
      </c>
      <c r="S35" s="73">
        <v>7014</v>
      </c>
      <c r="T35" s="73">
        <v>6809</v>
      </c>
    </row>
    <row r="36" spans="1:20" ht="15" customHeight="1">
      <c r="A36" s="85"/>
      <c r="B36" s="17"/>
      <c r="C36" s="85" t="s">
        <v>113</v>
      </c>
      <c r="D36" s="310">
        <f t="shared" si="2"/>
        <v>12748.975999999999</v>
      </c>
      <c r="E36" s="310">
        <f t="shared" si="2"/>
        <v>12937.765</v>
      </c>
      <c r="F36" s="310">
        <f t="shared" si="2"/>
        <v>13130.169000000002</v>
      </c>
      <c r="G36" s="310">
        <f t="shared" si="2"/>
        <v>13284.498</v>
      </c>
      <c r="H36" s="310">
        <f t="shared" si="2"/>
        <v>13584.715999999999</v>
      </c>
      <c r="I36" s="151">
        <v>13625</v>
      </c>
      <c r="J36" s="151">
        <v>13722</v>
      </c>
      <c r="K36" s="151">
        <v>14272</v>
      </c>
      <c r="L36" s="151">
        <v>14356</v>
      </c>
      <c r="M36" s="151">
        <v>14496</v>
      </c>
      <c r="N36" s="151">
        <v>14663</v>
      </c>
      <c r="O36" s="151">
        <v>15221</v>
      </c>
      <c r="P36" s="151">
        <v>15680</v>
      </c>
      <c r="Q36" s="151">
        <v>15659</v>
      </c>
      <c r="R36" s="151">
        <v>15258</v>
      </c>
      <c r="S36" s="151">
        <v>14992</v>
      </c>
      <c r="T36" s="151">
        <v>14825</v>
      </c>
    </row>
    <row r="37" spans="1:20" ht="12.75" customHeight="1">
      <c r="A37" s="17"/>
      <c r="B37" s="17"/>
      <c r="C37" s="17"/>
      <c r="D37" s="127"/>
      <c r="E37" s="127"/>
      <c r="F37" s="127"/>
      <c r="G37" s="127"/>
      <c r="H37" s="127"/>
      <c r="I37" s="127" t="str">
        <f>IF(ABS(I36-I34-I35)&gt;comments!$A$1,I36-I34-I35," ")</f>
        <v> </v>
      </c>
      <c r="J37" s="127" t="str">
        <f>IF(ABS(J36-J34-J35)&gt;comments!$A$1,J36-J34-J35," ")</f>
        <v> </v>
      </c>
      <c r="K37" s="127" t="str">
        <f>IF(ABS(K36-K34-K35)&gt;comments!$A$1,K36-K34-K35," ")</f>
        <v> </v>
      </c>
      <c r="L37" s="127" t="str">
        <f>IF(ABS(L36-L34-L35)&gt;comments!$A$1,L36-L34-L35," ")</f>
        <v> </v>
      </c>
      <c r="M37" s="127" t="str">
        <f>IF(ABS(M36-M34-M35)&gt;comments!$A$1,M36-M34-M35," ")</f>
        <v> </v>
      </c>
      <c r="N37" s="127" t="str">
        <f>IF(ABS(N36-N34-N35)&gt;comments!$A$1,N36-N34-N35," ")</f>
        <v> </v>
      </c>
      <c r="O37" s="127" t="str">
        <f>IF(ABS(O36-O34-O35)&gt;comments!$A$1,O36-O34-O35," ")</f>
        <v> </v>
      </c>
      <c r="P37" s="127" t="str">
        <f>IF(ABS(P36-P34-P35)&gt;comments!$A$1,P36-P34-P35," ")</f>
        <v> </v>
      </c>
      <c r="Q37" s="127" t="str">
        <f>IF(ABS(Q36-Q34-Q35)&gt;comments!$A$1,Q36-Q34-Q35," ")</f>
        <v> </v>
      </c>
      <c r="R37" s="150" t="str">
        <f>IF(ABS(R36-R34-R35)&gt;comments!$A$1,R36-R34-R35," ")</f>
        <v> </v>
      </c>
      <c r="S37" s="150"/>
      <c r="T37" s="150"/>
    </row>
    <row r="38" spans="1:20" ht="15">
      <c r="A38" s="158" t="s">
        <v>114</v>
      </c>
      <c r="B38" s="159"/>
      <c r="C38" s="159"/>
      <c r="D38" s="311"/>
      <c r="E38" s="311"/>
      <c r="F38" s="35"/>
      <c r="G38" s="35"/>
      <c r="H38" s="35"/>
      <c r="I38" s="35"/>
      <c r="J38" s="35"/>
      <c r="K38" s="35"/>
      <c r="L38" s="35"/>
      <c r="R38" s="35"/>
      <c r="S38" s="35"/>
      <c r="T38" s="35"/>
    </row>
    <row r="39" spans="1:20" ht="15.75">
      <c r="A39" s="85"/>
      <c r="B39" s="17" t="s">
        <v>115</v>
      </c>
      <c r="C39" s="17"/>
      <c r="D39" s="309">
        <f>D5</f>
        <v>4318</v>
      </c>
      <c r="E39" s="309">
        <f>E5</f>
        <v>4586</v>
      </c>
      <c r="F39" s="309">
        <f>F5</f>
        <v>4852</v>
      </c>
      <c r="G39" s="309">
        <f>G5</f>
        <v>5072</v>
      </c>
      <c r="H39" s="309">
        <f>H5</f>
        <v>5163.957</v>
      </c>
      <c r="I39" s="73">
        <v>5405</v>
      </c>
      <c r="J39" s="73">
        <v>5567</v>
      </c>
      <c r="K39" s="73">
        <v>5730</v>
      </c>
      <c r="L39" s="73">
        <v>5856</v>
      </c>
      <c r="M39" s="73">
        <v>6094</v>
      </c>
      <c r="N39" s="73">
        <v>6151</v>
      </c>
      <c r="O39" s="73">
        <v>6433</v>
      </c>
      <c r="P39" s="73">
        <v>6577</v>
      </c>
      <c r="Q39" s="73">
        <v>6683</v>
      </c>
      <c r="R39" s="73">
        <v>6633</v>
      </c>
      <c r="S39" s="73">
        <v>6503</v>
      </c>
      <c r="T39" s="73">
        <v>6570</v>
      </c>
    </row>
    <row r="40" spans="1:20" ht="18.75">
      <c r="A40" s="85"/>
      <c r="B40" s="17" t="s">
        <v>348</v>
      </c>
      <c r="C40" s="17"/>
      <c r="D40" s="309">
        <f aca="true" t="shared" si="3" ref="D40:H41">D15+D34</f>
        <v>12355.835</v>
      </c>
      <c r="E40" s="309">
        <f t="shared" si="3"/>
        <v>12554.929</v>
      </c>
      <c r="F40" s="309">
        <f t="shared" si="3"/>
        <v>12648.854</v>
      </c>
      <c r="G40" s="309">
        <f t="shared" si="3"/>
        <v>12796.517</v>
      </c>
      <c r="H40" s="309">
        <f t="shared" si="3"/>
        <v>12998.777</v>
      </c>
      <c r="I40" s="73">
        <v>13024</v>
      </c>
      <c r="J40" s="73">
        <v>13074</v>
      </c>
      <c r="K40" s="73">
        <v>13467</v>
      </c>
      <c r="L40" s="73">
        <v>13527</v>
      </c>
      <c r="M40" s="73">
        <v>13653</v>
      </c>
      <c r="N40" s="73">
        <v>13641</v>
      </c>
      <c r="O40" s="73">
        <v>13830</v>
      </c>
      <c r="P40" s="73">
        <v>13901</v>
      </c>
      <c r="Q40" s="73">
        <v>13829</v>
      </c>
      <c r="R40" s="73">
        <v>13708</v>
      </c>
      <c r="S40" s="73">
        <v>13445</v>
      </c>
      <c r="T40" s="73">
        <v>13438</v>
      </c>
    </row>
    <row r="41" spans="1:20" ht="18.75">
      <c r="A41" s="85"/>
      <c r="B41" s="17" t="s">
        <v>349</v>
      </c>
      <c r="C41" s="17"/>
      <c r="D41" s="309">
        <f t="shared" si="3"/>
        <v>20063.141</v>
      </c>
      <c r="E41" s="309">
        <f t="shared" si="3"/>
        <v>20635.836</v>
      </c>
      <c r="F41" s="309">
        <f t="shared" si="3"/>
        <v>21080.315000000002</v>
      </c>
      <c r="G41" s="309">
        <f t="shared" si="3"/>
        <v>21299.981</v>
      </c>
      <c r="H41" s="309">
        <f t="shared" si="3"/>
        <v>21607.285</v>
      </c>
      <c r="I41" s="73">
        <v>21133</v>
      </c>
      <c r="J41" s="73">
        <v>21424</v>
      </c>
      <c r="K41" s="73">
        <v>22338</v>
      </c>
      <c r="L41" s="73">
        <v>22655</v>
      </c>
      <c r="M41" s="73">
        <v>22958</v>
      </c>
      <c r="N41" s="73">
        <v>22926</v>
      </c>
      <c r="O41" s="73">
        <v>23857</v>
      </c>
      <c r="P41" s="73">
        <v>24187</v>
      </c>
      <c r="Q41" s="73">
        <v>23957</v>
      </c>
      <c r="R41" s="73">
        <v>23878</v>
      </c>
      <c r="S41" s="73">
        <v>23539</v>
      </c>
      <c r="T41" s="73">
        <v>23383</v>
      </c>
    </row>
    <row r="42" spans="1:20" ht="15.75">
      <c r="A42" s="85"/>
      <c r="B42" s="85" t="s">
        <v>114</v>
      </c>
      <c r="C42" s="17"/>
      <c r="D42" s="310">
        <f>SUM(D18,D36)</f>
        <v>36736.975999999995</v>
      </c>
      <c r="E42" s="310">
        <f>SUM(E18,E36)</f>
        <v>37776.765</v>
      </c>
      <c r="F42" s="310">
        <f>SUM(F18,F36)</f>
        <v>38581.169</v>
      </c>
      <c r="G42" s="310">
        <f>SUM(G18,G36)</f>
        <v>39168.498</v>
      </c>
      <c r="H42" s="310">
        <f>SUM(H18,H36)</f>
        <v>39770.019</v>
      </c>
      <c r="I42" s="151">
        <v>39561</v>
      </c>
      <c r="J42" s="151">
        <v>40065</v>
      </c>
      <c r="K42" s="151">
        <v>41535</v>
      </c>
      <c r="L42" s="151">
        <v>42038</v>
      </c>
      <c r="M42" s="151">
        <v>42705</v>
      </c>
      <c r="N42" s="151">
        <v>42718</v>
      </c>
      <c r="O42" s="151">
        <v>44119</v>
      </c>
      <c r="P42" s="151">
        <v>44666</v>
      </c>
      <c r="Q42" s="151">
        <v>44470</v>
      </c>
      <c r="R42" s="151">
        <v>44219</v>
      </c>
      <c r="S42" s="151">
        <v>43488</v>
      </c>
      <c r="T42" s="151">
        <v>43390</v>
      </c>
    </row>
    <row r="43" spans="1:21" ht="15" customHeight="1">
      <c r="A43" s="161"/>
      <c r="B43" s="161"/>
      <c r="C43" s="161"/>
      <c r="D43" s="161"/>
      <c r="E43" s="161"/>
      <c r="F43" s="161"/>
      <c r="G43" s="161"/>
      <c r="H43" s="161"/>
      <c r="I43" s="157" t="str">
        <f>IF(ABS(I42-SUM(I39:I41))&gt;comments!$A$1,I42-SUM(I39:I41)," ")</f>
        <v> </v>
      </c>
      <c r="J43" s="157" t="str">
        <f>IF(ABS(J42-SUM(J39:J41))&gt;comments!$A$1,J42-SUM(J39:J41)," ")</f>
        <v> </v>
      </c>
      <c r="K43" s="157" t="str">
        <f>IF(ABS(K42-SUM(K39:K41))&gt;comments!$A$1,K42-SUM(K39:K41)," ")</f>
        <v> </v>
      </c>
      <c r="L43" s="157" t="str">
        <f>IF(ABS(L42-SUM(L39:L41))&gt;comments!$A$1,L42-SUM(L39:L41)," ")</f>
        <v> </v>
      </c>
      <c r="M43" s="157" t="str">
        <f>IF(ABS(M42-SUM(M39:M41))&gt;comments!$A$1,M42-SUM(M39:M41)," ")</f>
        <v> </v>
      </c>
      <c r="N43" s="157" t="str">
        <f>IF(ABS(N42-SUM(N39:N41))&gt;comments!$A$1,N42-SUM(N39:N41)," ")</f>
        <v> </v>
      </c>
      <c r="O43" s="157" t="str">
        <f>IF(ABS(O42-SUM(O39:O41))&gt;comments!$A$1,O42-SUM(O39:O41)," ")</f>
        <v> </v>
      </c>
      <c r="P43" s="157" t="str">
        <f>IF(ABS(P42-SUM(P39:P41))&gt;comments!$A$1,P42-SUM(P39:P41)," ")</f>
        <v> </v>
      </c>
      <c r="Q43" s="157" t="str">
        <f>IF(ABS(Q42-SUM(Q39:Q41))&gt;comments!$A$1,Q42-SUM(Q39:Q41)," ")</f>
        <v> </v>
      </c>
      <c r="R43" s="157" t="str">
        <f>IF(ABS(R42-SUM(R39:R41))&gt;comments!$A$1,R42-SUM(R39:R41)," ")</f>
        <v> </v>
      </c>
      <c r="S43" s="157" t="str">
        <f>IF(ABS(S42-SUM(S39:S41))&gt;comments!$A$1,S42-SUM(S39:S41)," ")</f>
        <v> </v>
      </c>
      <c r="T43" s="156"/>
      <c r="U43" s="113"/>
    </row>
    <row r="44" spans="1:13" ht="18" customHeight="1">
      <c r="A44" s="26" t="s">
        <v>380</v>
      </c>
      <c r="B44" s="1"/>
      <c r="C44" s="1"/>
      <c r="D44" s="1"/>
      <c r="E44" s="1"/>
      <c r="F44" s="1"/>
      <c r="G44" s="1"/>
      <c r="H44" s="1"/>
      <c r="I44" s="3"/>
      <c r="J44" s="3"/>
      <c r="K44" s="3"/>
      <c r="L44" s="3"/>
      <c r="M44" s="1"/>
    </row>
    <row r="45" ht="12.75">
      <c r="A45" t="s">
        <v>347</v>
      </c>
    </row>
    <row r="46" ht="9" customHeight="1"/>
    <row r="47" spans="3:15" ht="12.75">
      <c r="C47" s="1"/>
      <c r="D47" s="1"/>
      <c r="E47" s="1"/>
      <c r="F47" s="1"/>
      <c r="G47" s="1"/>
      <c r="H47" s="1"/>
      <c r="I47" s="10"/>
      <c r="J47" s="10"/>
      <c r="K47" s="10"/>
      <c r="L47" s="11"/>
      <c r="M47" s="11"/>
      <c r="N47" s="1"/>
      <c r="O47" s="1"/>
    </row>
    <row r="48" spans="3:15" ht="12.75">
      <c r="C48" s="1"/>
      <c r="D48" s="1"/>
      <c r="E48" s="1"/>
      <c r="F48" s="1"/>
      <c r="G48" s="1"/>
      <c r="H48" s="1"/>
      <c r="I48" s="10"/>
      <c r="J48" s="10"/>
      <c r="K48" s="10"/>
      <c r="L48" s="11"/>
      <c r="M48" s="11"/>
      <c r="N48" s="1"/>
      <c r="O48" s="1"/>
    </row>
    <row r="49" spans="3:15" ht="12.75">
      <c r="C49" s="1"/>
      <c r="D49" s="1"/>
      <c r="E49" s="1"/>
      <c r="F49" s="1"/>
      <c r="G49" s="1"/>
      <c r="H49" s="1"/>
      <c r="I49" s="10"/>
      <c r="J49" s="10"/>
      <c r="K49" s="10"/>
      <c r="L49" s="11"/>
      <c r="M49" s="11"/>
      <c r="N49" s="1"/>
      <c r="O49" s="1"/>
    </row>
    <row r="50" spans="3:15" ht="12.75">
      <c r="C50" s="1"/>
      <c r="D50" s="1"/>
      <c r="E50" s="1"/>
      <c r="F50" s="1"/>
      <c r="G50" s="1"/>
      <c r="H50" s="1"/>
      <c r="I50" s="10"/>
      <c r="J50" s="10"/>
      <c r="K50" s="10"/>
      <c r="L50" s="11"/>
      <c r="M50" s="11"/>
      <c r="N50" s="1"/>
      <c r="O50" s="1"/>
    </row>
    <row r="51" spans="3:15" ht="12.75">
      <c r="C51" s="1"/>
      <c r="D51" s="1"/>
      <c r="E51" s="1"/>
      <c r="F51" s="1"/>
      <c r="G51" s="1"/>
      <c r="H51" s="1"/>
      <c r="I51" s="10"/>
      <c r="J51" s="10"/>
      <c r="K51" s="10"/>
      <c r="L51" s="11"/>
      <c r="M51" s="11"/>
      <c r="N51" s="1"/>
      <c r="O51" s="1"/>
    </row>
    <row r="52" spans="3:15" ht="12.75">
      <c r="C52" s="1"/>
      <c r="D52" s="1"/>
      <c r="E52" s="1"/>
      <c r="F52" s="1"/>
      <c r="G52" s="1"/>
      <c r="H52" s="1"/>
      <c r="I52" s="10"/>
      <c r="J52" s="10"/>
      <c r="K52" s="10"/>
      <c r="L52" s="11"/>
      <c r="M52" s="11"/>
      <c r="N52" s="1"/>
      <c r="O52" s="1"/>
    </row>
    <row r="53" spans="3:15" ht="12.75">
      <c r="C53" s="1"/>
      <c r="D53" s="1"/>
      <c r="E53" s="1"/>
      <c r="F53" s="1"/>
      <c r="G53" s="1"/>
      <c r="H53" s="1"/>
      <c r="I53" s="10"/>
      <c r="J53" s="10"/>
      <c r="K53" s="10"/>
      <c r="L53" s="11"/>
      <c r="M53" s="11"/>
      <c r="N53" s="1"/>
      <c r="O53" s="1"/>
    </row>
    <row r="54" spans="3:15" ht="12.75">
      <c r="C54" s="1"/>
      <c r="D54" s="1"/>
      <c r="E54" s="1"/>
      <c r="F54" s="1"/>
      <c r="G54" s="1"/>
      <c r="H54" s="1"/>
      <c r="I54" s="1"/>
      <c r="J54" s="1"/>
      <c r="K54" s="1"/>
      <c r="L54" s="1"/>
      <c r="M54" s="1"/>
      <c r="N54" s="1"/>
      <c r="O54" s="1"/>
    </row>
    <row r="55" spans="3:15" ht="12.75">
      <c r="C55" s="1"/>
      <c r="D55" s="1"/>
      <c r="E55" s="1"/>
      <c r="F55" s="1"/>
      <c r="G55" s="1"/>
      <c r="H55" s="1"/>
      <c r="I55" s="1"/>
      <c r="J55" s="1"/>
      <c r="K55" s="1"/>
      <c r="L55" s="1"/>
      <c r="M55" s="1"/>
      <c r="N55" s="1"/>
      <c r="O55" s="1"/>
    </row>
    <row r="56" spans="3:15" ht="12.75">
      <c r="C56" s="1"/>
      <c r="D56" s="1"/>
      <c r="E56" s="1"/>
      <c r="F56" s="1"/>
      <c r="G56" s="1"/>
      <c r="H56" s="1"/>
      <c r="I56" s="1"/>
      <c r="J56" s="1"/>
      <c r="K56" s="1"/>
      <c r="L56" s="1"/>
      <c r="M56" s="1"/>
      <c r="N56" s="1"/>
      <c r="O56" s="1"/>
    </row>
    <row r="57" spans="3:15" ht="12.75">
      <c r="C57" s="1"/>
      <c r="D57" s="1"/>
      <c r="E57" s="1"/>
      <c r="F57" s="1"/>
      <c r="G57" s="1"/>
      <c r="H57" s="1"/>
      <c r="I57" s="1"/>
      <c r="J57" s="1"/>
      <c r="K57" s="1"/>
      <c r="L57" s="1"/>
      <c r="M57" s="1"/>
      <c r="N57" s="1"/>
      <c r="O57" s="1"/>
    </row>
    <row r="58" spans="3:15" ht="12.75">
      <c r="C58" s="1"/>
      <c r="D58" s="1"/>
      <c r="E58" s="1"/>
      <c r="F58" s="1"/>
      <c r="G58" s="1"/>
      <c r="H58" s="1"/>
      <c r="I58" s="1"/>
      <c r="J58" s="1"/>
      <c r="K58" s="1"/>
      <c r="L58" s="1"/>
      <c r="M58" s="1"/>
      <c r="N58" s="1"/>
      <c r="O58" s="1"/>
    </row>
    <row r="59" spans="3:15" ht="12.75">
      <c r="C59" s="1"/>
      <c r="D59" s="1"/>
      <c r="E59" s="1"/>
      <c r="F59" s="1"/>
      <c r="G59" s="1"/>
      <c r="H59" s="1"/>
      <c r="I59" s="1"/>
      <c r="J59" s="1"/>
      <c r="K59" s="1"/>
      <c r="L59" s="1"/>
      <c r="M59" s="1"/>
      <c r="N59" s="1"/>
      <c r="O59" s="1"/>
    </row>
    <row r="60" spans="3:15" ht="12.75">
      <c r="C60" s="1"/>
      <c r="D60" s="1"/>
      <c r="E60" s="1"/>
      <c r="F60" s="1"/>
      <c r="G60" s="1"/>
      <c r="H60" s="1"/>
      <c r="I60" s="1"/>
      <c r="J60" s="1"/>
      <c r="K60" s="1"/>
      <c r="L60" s="1"/>
      <c r="M60" s="1"/>
      <c r="N60" s="1"/>
      <c r="O60" s="1"/>
    </row>
  </sheetData>
  <printOptions/>
  <pageMargins left="0.75" right="0.75" top="1" bottom="1" header="0.5" footer="0.5"/>
  <pageSetup fitToHeight="1" fitToWidth="1" horizontalDpi="600" verticalDpi="600" orientation="portrait" paperSize="9" scale="65" r:id="rId1"/>
  <headerFooter alignWithMargins="0">
    <oddHeader>&amp;R&amp;"Arial,Bold"&amp;14ROAD TRAFFIC</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N181"/>
  <sheetViews>
    <sheetView zoomScale="75" zoomScaleNormal="75" workbookViewId="0" topLeftCell="A1">
      <selection activeCell="A1" sqref="A1"/>
    </sheetView>
  </sheetViews>
  <sheetFormatPr defaultColWidth="9.140625" defaultRowHeight="12.75"/>
  <cols>
    <col min="1" max="2" width="1.8515625" style="0" customWidth="1"/>
    <col min="3" max="3" width="31.421875" style="0" customWidth="1"/>
    <col min="4" max="8" width="8.7109375" style="0" hidden="1" customWidth="1"/>
    <col min="9" max="9" width="10.28125" style="0" hidden="1" customWidth="1"/>
    <col min="10" max="18" width="10.28125" style="0" customWidth="1"/>
    <col min="19" max="19" width="11.28125" style="0" bestFit="1" customWidth="1"/>
    <col min="20" max="20" width="10.140625" style="0" customWidth="1"/>
    <col min="21" max="21" width="1.8515625" style="0" customWidth="1"/>
    <col min="23" max="23" width="17.7109375" style="0" customWidth="1"/>
  </cols>
  <sheetData>
    <row r="1" spans="1:19" s="17" customFormat="1" ht="15.75">
      <c r="A1" s="110" t="s">
        <v>444</v>
      </c>
      <c r="B1" s="24"/>
      <c r="I1" s="24"/>
      <c r="J1" s="24"/>
      <c r="K1" s="24"/>
      <c r="L1" s="24"/>
      <c r="M1" s="24"/>
      <c r="N1" s="24"/>
      <c r="S1" s="24"/>
    </row>
    <row r="2" spans="1:19" ht="67.5" customHeight="1">
      <c r="A2" s="155"/>
      <c r="B2" s="155"/>
      <c r="C2" s="155"/>
      <c r="D2" s="155"/>
      <c r="E2" s="155"/>
      <c r="F2" s="155"/>
      <c r="G2" s="155"/>
      <c r="H2" s="155"/>
      <c r="I2" s="155"/>
      <c r="J2" s="155"/>
      <c r="K2" s="225" t="s">
        <v>8</v>
      </c>
      <c r="L2" s="172" t="s">
        <v>9</v>
      </c>
      <c r="M2" s="225" t="s">
        <v>10</v>
      </c>
      <c r="N2" s="172" t="s">
        <v>11</v>
      </c>
      <c r="O2" s="172" t="s">
        <v>12</v>
      </c>
      <c r="P2" s="172" t="s">
        <v>13</v>
      </c>
      <c r="Q2" s="172" t="s">
        <v>14</v>
      </c>
      <c r="R2" s="172" t="s">
        <v>15</v>
      </c>
      <c r="S2" s="172" t="s">
        <v>138</v>
      </c>
    </row>
    <row r="3" spans="11:19" ht="12.75" customHeight="1">
      <c r="K3" s="5"/>
      <c r="L3" s="6"/>
      <c r="M3" s="5"/>
      <c r="N3" s="6"/>
      <c r="O3" s="6"/>
      <c r="P3" s="8"/>
      <c r="Q3" s="6"/>
      <c r="S3" s="9" t="s">
        <v>59</v>
      </c>
    </row>
    <row r="4" spans="1:19" ht="12.75" customHeight="1">
      <c r="A4" s="149" t="s">
        <v>144</v>
      </c>
      <c r="B4" s="149"/>
      <c r="C4" s="149"/>
      <c r="D4" s="149"/>
      <c r="E4" s="149"/>
      <c r="F4" s="149"/>
      <c r="G4" s="149"/>
      <c r="H4" s="149"/>
      <c r="K4" s="5"/>
      <c r="L4" s="6"/>
      <c r="M4" s="5"/>
      <c r="N4" s="6"/>
      <c r="O4" s="6"/>
      <c r="P4" s="8"/>
      <c r="Q4" s="6"/>
      <c r="R4" s="9"/>
      <c r="S4" s="7"/>
    </row>
    <row r="5" spans="1:23" ht="18.75">
      <c r="A5" s="149"/>
      <c r="B5" s="149" t="s">
        <v>461</v>
      </c>
      <c r="C5" s="149"/>
      <c r="D5" s="149"/>
      <c r="E5" s="149"/>
      <c r="F5" s="149"/>
      <c r="G5" s="149"/>
      <c r="H5" s="149"/>
      <c r="K5" s="74">
        <v>4871</v>
      </c>
      <c r="L5" s="74">
        <v>27</v>
      </c>
      <c r="M5" s="74">
        <v>61</v>
      </c>
      <c r="N5" s="74">
        <v>860</v>
      </c>
      <c r="O5" s="74">
        <v>751</v>
      </c>
      <c r="P5" s="73">
        <v>6570</v>
      </c>
      <c r="Q5" s="74">
        <v>0</v>
      </c>
      <c r="R5" s="151">
        <v>6570</v>
      </c>
      <c r="S5" s="131">
        <f>(R5/R$21)*100</f>
        <v>15.141737727587001</v>
      </c>
      <c r="U5" s="113"/>
      <c r="V5" s="113"/>
      <c r="W5" s="113"/>
    </row>
    <row r="6" spans="1:19" ht="18.75">
      <c r="A6" s="149"/>
      <c r="B6" s="149" t="s">
        <v>462</v>
      </c>
      <c r="C6" s="149"/>
      <c r="D6" s="149"/>
      <c r="E6" s="149"/>
      <c r="F6" s="149"/>
      <c r="G6" s="149"/>
      <c r="H6" s="149"/>
      <c r="K6" s="74">
        <v>738</v>
      </c>
      <c r="L6" s="74">
        <v>4</v>
      </c>
      <c r="M6" s="74">
        <v>8</v>
      </c>
      <c r="N6" s="74">
        <v>134</v>
      </c>
      <c r="O6" s="74">
        <v>65</v>
      </c>
      <c r="P6" s="73">
        <v>950</v>
      </c>
      <c r="Q6" s="74">
        <v>1</v>
      </c>
      <c r="R6" s="151">
        <v>951</v>
      </c>
      <c r="S6" s="131">
        <f>(R6/R$21)*100</f>
        <v>2.1917492509794885</v>
      </c>
    </row>
    <row r="7" spans="1:19" ht="18.75">
      <c r="A7" s="149"/>
      <c r="B7" s="149" t="s">
        <v>463</v>
      </c>
      <c r="C7" s="149"/>
      <c r="D7" s="149"/>
      <c r="E7" s="149"/>
      <c r="F7" s="149"/>
      <c r="G7" s="149"/>
      <c r="H7" s="149"/>
      <c r="I7" s="113"/>
      <c r="K7" s="74">
        <v>6665</v>
      </c>
      <c r="L7" s="74">
        <v>68</v>
      </c>
      <c r="M7" s="74">
        <v>86</v>
      </c>
      <c r="N7" s="74">
        <v>1190</v>
      </c>
      <c r="O7" s="74">
        <v>779</v>
      </c>
      <c r="P7" s="73">
        <v>8788</v>
      </c>
      <c r="Q7" s="74">
        <v>5</v>
      </c>
      <c r="R7" s="151">
        <v>8793</v>
      </c>
      <c r="S7" s="131">
        <f>(R7/R$21)*100</f>
        <v>20.265038027195207</v>
      </c>
    </row>
    <row r="8" spans="1:19" ht="18.75">
      <c r="A8" s="149"/>
      <c r="B8" s="149" t="s">
        <v>464</v>
      </c>
      <c r="C8" s="149"/>
      <c r="D8" s="149"/>
      <c r="E8" s="149"/>
      <c r="F8" s="149"/>
      <c r="G8" s="149"/>
      <c r="H8" s="149"/>
      <c r="K8" s="74">
        <v>3673</v>
      </c>
      <c r="L8" s="74">
        <v>19</v>
      </c>
      <c r="M8" s="74">
        <v>92</v>
      </c>
      <c r="N8" s="74">
        <v>518</v>
      </c>
      <c r="O8" s="74">
        <v>145</v>
      </c>
      <c r="P8" s="73">
        <v>4447</v>
      </c>
      <c r="Q8" s="74">
        <v>24</v>
      </c>
      <c r="R8" s="151">
        <v>4471</v>
      </c>
      <c r="S8" s="131">
        <f>(R8/R$21)*100</f>
        <v>10.30421756165015</v>
      </c>
    </row>
    <row r="9" spans="1:19" ht="18.75">
      <c r="A9" s="149"/>
      <c r="B9" s="149" t="s">
        <v>465</v>
      </c>
      <c r="C9" s="149"/>
      <c r="D9" s="149"/>
      <c r="E9" s="149"/>
      <c r="F9" s="149"/>
      <c r="G9" s="149"/>
      <c r="H9" s="149"/>
      <c r="K9" s="74">
        <v>6039</v>
      </c>
      <c r="L9" s="74">
        <v>64</v>
      </c>
      <c r="M9" s="74">
        <v>105</v>
      </c>
      <c r="N9" s="74">
        <v>1114</v>
      </c>
      <c r="O9" s="74">
        <v>443</v>
      </c>
      <c r="P9" s="73">
        <v>7764</v>
      </c>
      <c r="Q9" s="74">
        <v>17</v>
      </c>
      <c r="R9" s="151">
        <v>7781</v>
      </c>
      <c r="S9" s="131">
        <f>(R9/R$21)*100</f>
        <v>17.932703387877392</v>
      </c>
    </row>
    <row r="10" spans="1:19" ht="15.75">
      <c r="A10" s="149"/>
      <c r="B10" s="165" t="s">
        <v>109</v>
      </c>
      <c r="C10" s="149"/>
      <c r="D10" s="149"/>
      <c r="E10" s="149"/>
      <c r="F10" s="149"/>
      <c r="G10" s="149"/>
      <c r="H10" s="149"/>
      <c r="K10" s="151">
        <v>21986</v>
      </c>
      <c r="L10" s="151">
        <v>182</v>
      </c>
      <c r="M10" s="151">
        <v>352</v>
      </c>
      <c r="N10" s="151">
        <v>3816</v>
      </c>
      <c r="O10" s="151">
        <v>2183</v>
      </c>
      <c r="P10" s="151">
        <v>28519</v>
      </c>
      <c r="Q10" s="151">
        <v>47</v>
      </c>
      <c r="R10" s="151">
        <v>28565</v>
      </c>
      <c r="S10" s="129">
        <f>SUM(S5:S9)</f>
        <v>65.83544595528925</v>
      </c>
    </row>
    <row r="11" spans="1:19" ht="15">
      <c r="A11" s="149"/>
      <c r="B11" s="149"/>
      <c r="C11" s="142"/>
      <c r="D11" s="142"/>
      <c r="E11" s="142"/>
      <c r="F11" s="142"/>
      <c r="G11" s="142"/>
      <c r="H11" s="142"/>
      <c r="K11" s="241"/>
      <c r="L11" s="150"/>
      <c r="M11" s="150"/>
      <c r="N11" s="150"/>
      <c r="O11" s="150"/>
      <c r="P11" s="150"/>
      <c r="Q11" s="150"/>
      <c r="R11" s="272"/>
      <c r="S11" s="127" t="str">
        <f>IF(ABS(S10-SUM(S5:S9))&gt;comments!$A$1,S10-SUM(S5:S9)," ")</f>
        <v> </v>
      </c>
    </row>
    <row r="12" spans="1:19" ht="15">
      <c r="A12" s="149" t="s">
        <v>139</v>
      </c>
      <c r="B12" s="149"/>
      <c r="C12" s="149"/>
      <c r="D12" s="149"/>
      <c r="E12" s="149"/>
      <c r="F12" s="149"/>
      <c r="G12" s="149"/>
      <c r="H12" s="149"/>
      <c r="K12" s="35"/>
      <c r="L12" s="35"/>
      <c r="M12" s="35"/>
      <c r="N12" s="35"/>
      <c r="O12" s="35"/>
      <c r="P12" s="35"/>
      <c r="Q12" s="35"/>
      <c r="R12" s="291"/>
      <c r="S12" s="63"/>
    </row>
    <row r="13" spans="1:19" ht="18.75">
      <c r="A13" s="149"/>
      <c r="B13" s="149" t="s">
        <v>466</v>
      </c>
      <c r="C13" s="166"/>
      <c r="D13" s="166"/>
      <c r="E13" s="166"/>
      <c r="F13" s="166"/>
      <c r="G13" s="166"/>
      <c r="H13" s="166"/>
      <c r="I13" s="114"/>
      <c r="K13" s="74">
        <v>6472</v>
      </c>
      <c r="L13" s="74">
        <v>58</v>
      </c>
      <c r="M13" s="74">
        <v>192</v>
      </c>
      <c r="N13" s="74">
        <v>1054</v>
      </c>
      <c r="O13" s="74">
        <v>115</v>
      </c>
      <c r="P13" s="73">
        <v>7891</v>
      </c>
      <c r="Q13" s="74">
        <v>125</v>
      </c>
      <c r="R13" s="151">
        <v>8016</v>
      </c>
      <c r="S13" s="131">
        <f>(R13/R$21)*100</f>
        <v>18.474302834754553</v>
      </c>
    </row>
    <row r="14" spans="1:19" ht="15" customHeight="1">
      <c r="A14" s="149"/>
      <c r="B14" s="149" t="s">
        <v>467</v>
      </c>
      <c r="C14" s="166"/>
      <c r="D14" s="166"/>
      <c r="E14" s="166"/>
      <c r="F14" s="166"/>
      <c r="G14" s="166"/>
      <c r="H14" s="166"/>
      <c r="I14" s="114"/>
      <c r="K14" s="74">
        <v>5120</v>
      </c>
      <c r="L14" s="74">
        <v>56</v>
      </c>
      <c r="M14" s="74">
        <v>64</v>
      </c>
      <c r="N14" s="74">
        <v>1252</v>
      </c>
      <c r="O14" s="74">
        <v>183</v>
      </c>
      <c r="P14" s="73">
        <v>6676</v>
      </c>
      <c r="Q14" s="74">
        <v>133</v>
      </c>
      <c r="R14" s="151">
        <v>6809</v>
      </c>
      <c r="S14" s="131">
        <f>(R14/R$21)*100</f>
        <v>15.69255588845356</v>
      </c>
    </row>
    <row r="15" spans="1:19" ht="15.75">
      <c r="A15" s="149"/>
      <c r="B15" s="165" t="s">
        <v>113</v>
      </c>
      <c r="C15" s="149"/>
      <c r="D15" s="149"/>
      <c r="E15" s="149"/>
      <c r="F15" s="149"/>
      <c r="G15" s="149"/>
      <c r="H15" s="149"/>
      <c r="K15" s="151">
        <v>11592</v>
      </c>
      <c r="L15" s="151">
        <v>114</v>
      </c>
      <c r="M15" s="151">
        <v>257</v>
      </c>
      <c r="N15" s="151">
        <v>2306</v>
      </c>
      <c r="O15" s="151">
        <v>298</v>
      </c>
      <c r="P15" s="151">
        <v>14567</v>
      </c>
      <c r="Q15" s="151">
        <v>258</v>
      </c>
      <c r="R15" s="151">
        <v>14825</v>
      </c>
      <c r="S15" s="129">
        <f>SUM(S13:S14)</f>
        <v>34.166858723208115</v>
      </c>
    </row>
    <row r="16" spans="1:19" ht="15">
      <c r="A16" s="149"/>
      <c r="B16" s="149"/>
      <c r="C16" s="149"/>
      <c r="D16" s="149"/>
      <c r="E16" s="149"/>
      <c r="F16" s="149"/>
      <c r="G16" s="149"/>
      <c r="H16" s="149"/>
      <c r="K16" s="150"/>
      <c r="L16" s="150"/>
      <c r="M16" s="150"/>
      <c r="N16" s="150"/>
      <c r="O16" s="150"/>
      <c r="P16" s="150"/>
      <c r="Q16" s="150"/>
      <c r="R16" s="272"/>
      <c r="S16" s="127" t="str">
        <f>IF(ABS(S15-SUM(S13,S14))&gt;comments!$A$1,S15-SUM(S13,S14)," ")</f>
        <v> </v>
      </c>
    </row>
    <row r="17" spans="1:19" ht="15">
      <c r="A17" s="149" t="s">
        <v>114</v>
      </c>
      <c r="B17" s="149"/>
      <c r="C17" s="149"/>
      <c r="D17" s="149"/>
      <c r="E17" s="149"/>
      <c r="F17" s="149"/>
      <c r="G17" s="149"/>
      <c r="H17" s="149"/>
      <c r="K17" s="35"/>
      <c r="L17" s="35"/>
      <c r="M17" s="35"/>
      <c r="N17" s="35"/>
      <c r="O17" s="35"/>
      <c r="P17" s="35"/>
      <c r="Q17" s="35"/>
      <c r="R17" s="273"/>
      <c r="S17" s="63"/>
    </row>
    <row r="18" spans="1:19" ht="15.75">
      <c r="A18" s="149"/>
      <c r="B18" s="149" t="s">
        <v>115</v>
      </c>
      <c r="C18" s="149"/>
      <c r="D18" s="149"/>
      <c r="E18" s="149"/>
      <c r="F18" s="149"/>
      <c r="G18" s="149"/>
      <c r="H18" s="149"/>
      <c r="K18" s="74">
        <v>4871</v>
      </c>
      <c r="L18" s="74">
        <v>27</v>
      </c>
      <c r="M18" s="74">
        <v>61</v>
      </c>
      <c r="N18" s="74">
        <v>860</v>
      </c>
      <c r="O18" s="74">
        <v>751</v>
      </c>
      <c r="P18" s="73">
        <v>6570</v>
      </c>
      <c r="Q18" s="74">
        <v>0</v>
      </c>
      <c r="R18" s="151">
        <v>6570</v>
      </c>
      <c r="S18" s="131">
        <f>(R18/R$21)*100</f>
        <v>15.141737727587001</v>
      </c>
    </row>
    <row r="19" spans="1:19" ht="18.75">
      <c r="A19" s="149"/>
      <c r="B19" s="149" t="s">
        <v>466</v>
      </c>
      <c r="C19" s="149"/>
      <c r="D19" s="149"/>
      <c r="E19" s="149"/>
      <c r="F19" s="149"/>
      <c r="G19" s="149"/>
      <c r="H19" s="149"/>
      <c r="K19" s="74">
        <v>10884</v>
      </c>
      <c r="L19" s="74">
        <v>81</v>
      </c>
      <c r="M19" s="74">
        <v>292</v>
      </c>
      <c r="N19" s="74">
        <v>1706</v>
      </c>
      <c r="O19" s="74">
        <v>325</v>
      </c>
      <c r="P19" s="73">
        <v>13288</v>
      </c>
      <c r="Q19" s="74">
        <v>150</v>
      </c>
      <c r="R19" s="151">
        <v>13438</v>
      </c>
      <c r="S19" s="131">
        <f>(R19/R$21)*100</f>
        <v>30.970269647384193</v>
      </c>
    </row>
    <row r="20" spans="1:19" ht="18.75">
      <c r="A20" s="149"/>
      <c r="B20" s="149" t="s">
        <v>467</v>
      </c>
      <c r="C20" s="149"/>
      <c r="D20" s="149"/>
      <c r="E20" s="149"/>
      <c r="F20" s="149"/>
      <c r="G20" s="149"/>
      <c r="H20" s="149"/>
      <c r="K20" s="74">
        <v>17823</v>
      </c>
      <c r="L20" s="74">
        <v>187</v>
      </c>
      <c r="M20" s="74">
        <v>256</v>
      </c>
      <c r="N20" s="74">
        <v>3556</v>
      </c>
      <c r="O20" s="74">
        <v>1405</v>
      </c>
      <c r="P20" s="73">
        <v>23228</v>
      </c>
      <c r="Q20" s="74">
        <v>155</v>
      </c>
      <c r="R20" s="151">
        <v>23383</v>
      </c>
      <c r="S20" s="131">
        <f>(R20/R$21)*100</f>
        <v>53.89029730352616</v>
      </c>
    </row>
    <row r="21" spans="1:19" ht="15.75">
      <c r="A21" s="149"/>
      <c r="B21" s="165" t="s">
        <v>114</v>
      </c>
      <c r="C21" s="149"/>
      <c r="D21" s="149"/>
      <c r="E21" s="149"/>
      <c r="F21" s="149"/>
      <c r="G21" s="149"/>
      <c r="H21" s="149"/>
      <c r="K21" s="337">
        <v>33578</v>
      </c>
      <c r="L21" s="337">
        <v>295</v>
      </c>
      <c r="M21" s="337">
        <v>609</v>
      </c>
      <c r="N21" s="337">
        <v>6122</v>
      </c>
      <c r="O21" s="337">
        <v>2482</v>
      </c>
      <c r="P21" s="337">
        <v>43085</v>
      </c>
      <c r="Q21" s="337">
        <v>305</v>
      </c>
      <c r="R21" s="337">
        <v>43390</v>
      </c>
      <c r="S21" s="130">
        <f>SUM(S18:S20)</f>
        <v>100.00230467849735</v>
      </c>
    </row>
    <row r="22" spans="1:19" ht="15">
      <c r="A22" s="149"/>
      <c r="B22" s="149"/>
      <c r="C22" s="149"/>
      <c r="D22" s="149"/>
      <c r="E22" s="149"/>
      <c r="F22" s="149"/>
      <c r="G22" s="149"/>
      <c r="H22" s="149"/>
      <c r="K22" s="127" t="str">
        <f>IF(ABS(K21-SUM(K18:K20))&gt;comments!$A$1,K21-SUM(K18:K20)," ")</f>
        <v> </v>
      </c>
      <c r="L22" s="127" t="str">
        <f>IF(ABS(L21-SUM(L18:L20))&gt;comments!$A$1,L21-SUM(L18:L20)," ")</f>
        <v> </v>
      </c>
      <c r="M22" s="127" t="str">
        <f>IF(ABS(M21-SUM(M18:M20))&gt;comments!$A$1,M21-SUM(M18:M20)," ")</f>
        <v> </v>
      </c>
      <c r="N22" s="127" t="str">
        <f>IF(ABS(N21-SUM(N18:N20))&gt;comments!$A$1,N21-SUM(N18:N20)," ")</f>
        <v> </v>
      </c>
      <c r="O22" s="127" t="str">
        <f>IF(ABS(O21-SUM(O18:O20))&gt;comments!$A$1,O21-SUM(O18:O20)," ")</f>
        <v> </v>
      </c>
      <c r="P22" s="127" t="str">
        <f>IF(ABS(P21-SUM(P18:P20))&gt;comments!$A$1,P21-SUM(P18:P20)," ")</f>
        <v> </v>
      </c>
      <c r="Q22" s="127" t="str">
        <f>IF(ABS(Q21-SUM(Q18:Q20))&gt;comments!$A$1,Q21-SUM(Q18:Q20)," ")</f>
        <v> </v>
      </c>
      <c r="R22" s="274"/>
      <c r="S22" s="127" t="str">
        <f>IF(ABS(S21-SUM(S18:S20))&gt;comments!$A$1,S21-SUM(S18:S20)," ")</f>
        <v> </v>
      </c>
    </row>
    <row r="23" spans="1:19" ht="15">
      <c r="A23" s="167" t="s">
        <v>58</v>
      </c>
      <c r="B23" s="167"/>
      <c r="C23" s="167"/>
      <c r="D23" s="167"/>
      <c r="E23" s="167"/>
      <c r="F23" s="167"/>
      <c r="G23" s="167"/>
      <c r="H23" s="167"/>
      <c r="I23" s="162"/>
      <c r="J23" s="156"/>
      <c r="K23" s="163">
        <f aca="true" t="shared" si="0" ref="K23:R23">(K21/$R21)*100</f>
        <v>77.38649458400553</v>
      </c>
      <c r="L23" s="163">
        <f t="shared" si="0"/>
        <v>0.6798801567181378</v>
      </c>
      <c r="M23" s="163">
        <f t="shared" si="0"/>
        <v>1.4035492048859184</v>
      </c>
      <c r="N23" s="163">
        <f t="shared" si="0"/>
        <v>14.10924176077437</v>
      </c>
      <c r="O23" s="163">
        <f t="shared" si="0"/>
        <v>5.720212030421756</v>
      </c>
      <c r="P23" s="163">
        <f t="shared" si="0"/>
        <v>99.29707305830836</v>
      </c>
      <c r="Q23" s="163">
        <f t="shared" si="0"/>
        <v>0.702926941691634</v>
      </c>
      <c r="R23" s="275">
        <f t="shared" si="0"/>
        <v>100</v>
      </c>
      <c r="S23" s="164"/>
    </row>
    <row r="24" spans="1:17" ht="15">
      <c r="A24" s="26" t="s">
        <v>380</v>
      </c>
      <c r="B24" s="1"/>
      <c r="C24" s="1"/>
      <c r="D24" s="1"/>
      <c r="E24" s="1"/>
      <c r="F24" s="1"/>
      <c r="G24" s="1"/>
      <c r="H24" s="1"/>
      <c r="I24" s="55"/>
      <c r="J24" s="55"/>
      <c r="K24" s="55"/>
      <c r="L24" s="55"/>
      <c r="M24" s="55"/>
      <c r="N24" s="55"/>
      <c r="O24" s="55"/>
      <c r="P24" s="29"/>
      <c r="Q24" s="29"/>
    </row>
    <row r="25" spans="1:17" ht="15">
      <c r="A25" s="26" t="s">
        <v>469</v>
      </c>
      <c r="B25" s="1"/>
      <c r="C25" s="1"/>
      <c r="D25" s="1"/>
      <c r="E25" s="1"/>
      <c r="F25" s="1"/>
      <c r="G25" s="1"/>
      <c r="H25" s="1"/>
      <c r="I25" s="55"/>
      <c r="J25" s="55"/>
      <c r="K25" s="55"/>
      <c r="L25" s="55"/>
      <c r="M25" s="55"/>
      <c r="N25" s="55"/>
      <c r="O25" s="55"/>
      <c r="P25" s="29"/>
      <c r="Q25" s="29"/>
    </row>
    <row r="26" spans="1:17" ht="15">
      <c r="A26" s="26" t="s">
        <v>468</v>
      </c>
      <c r="B26" s="1"/>
      <c r="C26" s="1"/>
      <c r="D26" s="1"/>
      <c r="E26" s="1"/>
      <c r="F26" s="1"/>
      <c r="G26" s="1"/>
      <c r="H26" s="1"/>
      <c r="I26" s="55"/>
      <c r="J26" s="55"/>
      <c r="K26" s="55"/>
      <c r="L26" s="55"/>
      <c r="M26" s="55"/>
      <c r="N26" s="55"/>
      <c r="O26" s="55"/>
      <c r="P26" s="29"/>
      <c r="Q26" s="29"/>
    </row>
    <row r="27" spans="1:17" ht="15">
      <c r="A27" s="26"/>
      <c r="B27" s="1"/>
      <c r="C27" s="1"/>
      <c r="D27" s="1"/>
      <c r="E27" s="1"/>
      <c r="F27" s="1"/>
      <c r="G27" s="1"/>
      <c r="H27" s="1"/>
      <c r="I27" s="55"/>
      <c r="J27" s="55"/>
      <c r="K27" s="55"/>
      <c r="L27" s="55"/>
      <c r="M27" s="55"/>
      <c r="N27" s="55"/>
      <c r="O27" s="55"/>
      <c r="P27" s="29"/>
      <c r="Q27" s="29"/>
    </row>
    <row r="28" spans="1:17" ht="15">
      <c r="A28" s="26"/>
      <c r="B28" s="1"/>
      <c r="C28" s="1"/>
      <c r="D28" s="1"/>
      <c r="E28" s="1"/>
      <c r="F28" s="1"/>
      <c r="G28" s="1"/>
      <c r="H28" s="1"/>
      <c r="I28" s="55"/>
      <c r="J28" s="55"/>
      <c r="K28" s="55"/>
      <c r="L28" s="55"/>
      <c r="M28" s="55"/>
      <c r="N28" s="55"/>
      <c r="O28" s="55"/>
      <c r="P28" s="29"/>
      <c r="Q28" s="29"/>
    </row>
    <row r="29" spans="1:16" s="17" customFormat="1" ht="15.75">
      <c r="A29" s="110" t="s">
        <v>442</v>
      </c>
      <c r="B29" s="24"/>
      <c r="C29" s="24"/>
      <c r="D29" s="24"/>
      <c r="E29" s="24"/>
      <c r="F29" s="24"/>
      <c r="G29" s="24"/>
      <c r="H29" s="24"/>
      <c r="I29" s="24"/>
      <c r="J29" s="24"/>
      <c r="K29" s="24"/>
      <c r="L29" s="24"/>
      <c r="M29" s="24"/>
      <c r="N29" s="24"/>
      <c r="O29" s="24"/>
      <c r="P29" s="24"/>
    </row>
    <row r="30" spans="1:20" ht="15.75">
      <c r="A30" s="153"/>
      <c r="B30" s="153"/>
      <c r="C30" s="154"/>
      <c r="D30" s="154">
        <v>1995</v>
      </c>
      <c r="E30" s="154">
        <v>1996</v>
      </c>
      <c r="F30" s="154">
        <v>1997</v>
      </c>
      <c r="G30" s="154">
        <v>1998</v>
      </c>
      <c r="H30" s="154">
        <v>1999</v>
      </c>
      <c r="I30" s="154">
        <v>2000</v>
      </c>
      <c r="J30" s="154">
        <v>2001</v>
      </c>
      <c r="K30" s="154">
        <v>2002</v>
      </c>
      <c r="L30" s="154">
        <v>2003</v>
      </c>
      <c r="M30" s="154">
        <v>2004</v>
      </c>
      <c r="N30" s="154">
        <v>2005</v>
      </c>
      <c r="O30" s="154">
        <v>2006</v>
      </c>
      <c r="P30" s="154">
        <v>2007</v>
      </c>
      <c r="Q30" s="154">
        <v>2008</v>
      </c>
      <c r="R30" s="154">
        <v>2009</v>
      </c>
      <c r="S30" s="154">
        <v>2010</v>
      </c>
      <c r="T30" s="154">
        <v>2011</v>
      </c>
    </row>
    <row r="31" spans="3:20" ht="12.75">
      <c r="C31" s="4"/>
      <c r="D31" s="4"/>
      <c r="E31" s="4"/>
      <c r="F31" s="4"/>
      <c r="G31" s="4"/>
      <c r="H31" s="4"/>
      <c r="M31" s="12"/>
      <c r="N31" s="12"/>
      <c r="P31" s="12"/>
      <c r="Q31" s="12"/>
      <c r="R31" s="12"/>
      <c r="S31" s="12"/>
      <c r="T31" s="12" t="s">
        <v>57</v>
      </c>
    </row>
    <row r="32" spans="1:8" ht="15.75">
      <c r="A32" s="4"/>
      <c r="B32" s="168" t="s">
        <v>144</v>
      </c>
      <c r="C32" s="149"/>
      <c r="D32" s="149"/>
      <c r="E32" s="149"/>
      <c r="F32" s="149"/>
      <c r="G32" s="149"/>
      <c r="H32" s="149"/>
    </row>
    <row r="33" spans="2:40" ht="15">
      <c r="B33" s="149"/>
      <c r="C33" s="149" t="s">
        <v>8</v>
      </c>
      <c r="D33" s="72">
        <v>19226</v>
      </c>
      <c r="E33" s="72">
        <v>19888</v>
      </c>
      <c r="F33" s="72">
        <v>20266</v>
      </c>
      <c r="G33" s="72">
        <v>20456</v>
      </c>
      <c r="H33" s="72">
        <v>20700.032</v>
      </c>
      <c r="I33" s="72">
        <v>20566.003</v>
      </c>
      <c r="J33" s="72">
        <v>20976.745</v>
      </c>
      <c r="K33" s="72">
        <v>21760.137</v>
      </c>
      <c r="L33" s="72">
        <v>21921.515</v>
      </c>
      <c r="M33" s="72">
        <v>22307.81</v>
      </c>
      <c r="N33" s="72">
        <v>22060.254</v>
      </c>
      <c r="O33" s="72">
        <v>22610</v>
      </c>
      <c r="P33" s="73">
        <v>22392</v>
      </c>
      <c r="Q33" s="73">
        <v>22221</v>
      </c>
      <c r="R33" s="73">
        <v>22496</v>
      </c>
      <c r="S33" s="73">
        <v>21998</v>
      </c>
      <c r="T33" s="73">
        <v>21986</v>
      </c>
      <c r="AN33">
        <v>34391</v>
      </c>
    </row>
    <row r="34" spans="2:40" ht="15">
      <c r="B34" s="149"/>
      <c r="C34" s="149" t="s">
        <v>9</v>
      </c>
      <c r="D34" s="72">
        <v>119</v>
      </c>
      <c r="E34" s="72">
        <v>118</v>
      </c>
      <c r="F34" s="72">
        <v>124</v>
      </c>
      <c r="G34" s="72">
        <v>128</v>
      </c>
      <c r="H34" s="72">
        <v>142.527</v>
      </c>
      <c r="I34" s="72">
        <v>149.074</v>
      </c>
      <c r="J34" s="72">
        <v>155.855</v>
      </c>
      <c r="K34" s="72">
        <v>175.367</v>
      </c>
      <c r="L34" s="72">
        <v>203.74</v>
      </c>
      <c r="M34" s="72">
        <v>194.475</v>
      </c>
      <c r="N34" s="72">
        <v>180.843</v>
      </c>
      <c r="O34" s="72">
        <v>176</v>
      </c>
      <c r="P34" s="73">
        <v>187</v>
      </c>
      <c r="Q34" s="73">
        <v>190</v>
      </c>
      <c r="R34" s="73">
        <v>196</v>
      </c>
      <c r="S34" s="73">
        <v>181</v>
      </c>
      <c r="T34" s="73">
        <v>181</v>
      </c>
      <c r="AN34">
        <v>322</v>
      </c>
    </row>
    <row r="35" spans="2:40" ht="15">
      <c r="B35" s="149"/>
      <c r="C35" s="149" t="s">
        <v>10</v>
      </c>
      <c r="D35" s="72">
        <v>306</v>
      </c>
      <c r="E35" s="72">
        <v>316</v>
      </c>
      <c r="F35" s="72">
        <v>321</v>
      </c>
      <c r="G35" s="72">
        <v>320</v>
      </c>
      <c r="H35" s="72">
        <v>321.875</v>
      </c>
      <c r="I35" s="72">
        <v>317.272</v>
      </c>
      <c r="J35" s="72">
        <v>323.194</v>
      </c>
      <c r="K35" s="72">
        <v>340.303</v>
      </c>
      <c r="L35" s="72">
        <v>331.353</v>
      </c>
      <c r="M35" s="72">
        <v>283.941</v>
      </c>
      <c r="N35" s="72">
        <v>285.499</v>
      </c>
      <c r="O35" s="72">
        <v>299</v>
      </c>
      <c r="P35" s="73">
        <v>308</v>
      </c>
      <c r="Q35" s="73">
        <v>320</v>
      </c>
      <c r="R35" s="73">
        <v>329</v>
      </c>
      <c r="S35" s="73">
        <v>353</v>
      </c>
      <c r="T35" s="73">
        <v>352</v>
      </c>
      <c r="AN35">
        <v>635</v>
      </c>
    </row>
    <row r="36" spans="2:40" ht="15">
      <c r="B36" s="149"/>
      <c r="C36" s="149" t="s">
        <v>11</v>
      </c>
      <c r="D36" s="72">
        <v>2384</v>
      </c>
      <c r="E36" s="72">
        <v>2520</v>
      </c>
      <c r="F36" s="72">
        <v>2695</v>
      </c>
      <c r="G36" s="72">
        <v>2879</v>
      </c>
      <c r="H36" s="72">
        <v>2914.658</v>
      </c>
      <c r="I36" s="72">
        <v>2805.276</v>
      </c>
      <c r="J36" s="72">
        <v>2833.352</v>
      </c>
      <c r="K36" s="72">
        <v>2927.661</v>
      </c>
      <c r="L36" s="72">
        <v>3078.998</v>
      </c>
      <c r="M36" s="72">
        <v>3167.697</v>
      </c>
      <c r="N36" s="72">
        <v>3260.843</v>
      </c>
      <c r="O36" s="72">
        <v>3459</v>
      </c>
      <c r="P36" s="73">
        <v>3689</v>
      </c>
      <c r="Q36" s="73">
        <v>3690</v>
      </c>
      <c r="R36" s="73">
        <v>3684</v>
      </c>
      <c r="S36" s="73">
        <v>3701</v>
      </c>
      <c r="T36" s="73">
        <v>3816</v>
      </c>
      <c r="AN36">
        <v>6027</v>
      </c>
    </row>
    <row r="37" spans="2:40" ht="15">
      <c r="B37" s="149"/>
      <c r="C37" s="149" t="s">
        <v>12</v>
      </c>
      <c r="D37" s="72">
        <v>1904</v>
      </c>
      <c r="E37" s="72">
        <v>1950</v>
      </c>
      <c r="F37" s="72">
        <v>2001</v>
      </c>
      <c r="G37" s="72">
        <v>2057</v>
      </c>
      <c r="H37" s="72">
        <v>2060.014</v>
      </c>
      <c r="I37" s="72">
        <v>2051.557</v>
      </c>
      <c r="J37" s="72">
        <v>2009.842</v>
      </c>
      <c r="K37" s="72">
        <v>2014.01</v>
      </c>
      <c r="L37" s="72">
        <v>2105.074</v>
      </c>
      <c r="M37" s="72">
        <v>2218.48</v>
      </c>
      <c r="N37" s="72">
        <v>2233.829</v>
      </c>
      <c r="O37" s="72">
        <v>2315</v>
      </c>
      <c r="P37" s="73">
        <v>2378</v>
      </c>
      <c r="Q37" s="73">
        <v>2349</v>
      </c>
      <c r="R37" s="73">
        <v>2210</v>
      </c>
      <c r="S37" s="73">
        <v>2217</v>
      </c>
      <c r="T37" s="73">
        <v>2184</v>
      </c>
      <c r="AN37">
        <v>2557</v>
      </c>
    </row>
    <row r="38" spans="2:40" ht="15">
      <c r="B38" s="149"/>
      <c r="C38" s="149" t="s">
        <v>116</v>
      </c>
      <c r="D38" s="312">
        <f>SUM(D33:D37)</f>
        <v>23939</v>
      </c>
      <c r="E38" s="312">
        <f>SUM(E33:E37)</f>
        <v>24792</v>
      </c>
      <c r="F38" s="312">
        <f>SUM(F33:F37)</f>
        <v>25407</v>
      </c>
      <c r="G38" s="312">
        <f>SUM(G33:G37)</f>
        <v>25840</v>
      </c>
      <c r="H38" s="312">
        <f>SUM(H33:H37)</f>
        <v>26139.105999999996</v>
      </c>
      <c r="I38" s="72">
        <v>25889</v>
      </c>
      <c r="J38" s="72">
        <v>26299</v>
      </c>
      <c r="K38" s="72">
        <v>27217</v>
      </c>
      <c r="L38" s="72">
        <v>27641</v>
      </c>
      <c r="M38" s="72">
        <v>28172</v>
      </c>
      <c r="N38" s="72">
        <v>28021</v>
      </c>
      <c r="O38" s="72">
        <v>28859</v>
      </c>
      <c r="P38" s="73">
        <v>28953</v>
      </c>
      <c r="Q38" s="73">
        <v>28770</v>
      </c>
      <c r="R38" s="73">
        <v>28916</v>
      </c>
      <c r="S38" s="73">
        <v>28449</v>
      </c>
      <c r="T38" s="73">
        <v>28518</v>
      </c>
      <c r="AN38">
        <v>43932</v>
      </c>
    </row>
    <row r="39" spans="2:40" ht="15">
      <c r="B39" s="149"/>
      <c r="C39" s="149" t="s">
        <v>14</v>
      </c>
      <c r="D39" s="72">
        <v>49</v>
      </c>
      <c r="E39" s="72">
        <v>47</v>
      </c>
      <c r="F39" s="72">
        <v>44</v>
      </c>
      <c r="G39" s="72">
        <v>45</v>
      </c>
      <c r="H39" s="72">
        <v>46.195</v>
      </c>
      <c r="I39" s="72">
        <v>47.105</v>
      </c>
      <c r="J39" s="72">
        <v>43.212</v>
      </c>
      <c r="K39" s="72">
        <v>44.884</v>
      </c>
      <c r="L39" s="72">
        <v>40.963</v>
      </c>
      <c r="M39" s="72">
        <v>36.627</v>
      </c>
      <c r="N39" s="72">
        <v>33.628</v>
      </c>
      <c r="O39" s="72">
        <v>39.294</v>
      </c>
      <c r="P39" s="73">
        <v>32</v>
      </c>
      <c r="Q39" s="73">
        <v>40</v>
      </c>
      <c r="R39" s="73">
        <v>45</v>
      </c>
      <c r="S39" s="73">
        <v>46</v>
      </c>
      <c r="T39" s="73">
        <v>47</v>
      </c>
      <c r="AN39">
        <v>287</v>
      </c>
    </row>
    <row r="40" spans="2:40" ht="15.75">
      <c r="B40" s="149"/>
      <c r="C40" s="149" t="s">
        <v>117</v>
      </c>
      <c r="D40" s="314">
        <f>D38+D39</f>
        <v>23988</v>
      </c>
      <c r="E40" s="314">
        <f>E38+E39</f>
        <v>24839</v>
      </c>
      <c r="F40" s="314">
        <f>F38+F39</f>
        <v>25451</v>
      </c>
      <c r="G40" s="314">
        <f>G38+G39</f>
        <v>25885</v>
      </c>
      <c r="H40" s="314">
        <f>H38+H39</f>
        <v>26185.300999999996</v>
      </c>
      <c r="I40" s="71">
        <v>25936</v>
      </c>
      <c r="J40" s="71">
        <v>26342</v>
      </c>
      <c r="K40" s="71">
        <v>27262</v>
      </c>
      <c r="L40" s="71">
        <v>27682</v>
      </c>
      <c r="M40" s="71">
        <v>28209</v>
      </c>
      <c r="N40" s="71">
        <v>28055</v>
      </c>
      <c r="O40" s="71">
        <v>28898</v>
      </c>
      <c r="P40" s="71">
        <v>28986</v>
      </c>
      <c r="Q40" s="71">
        <v>28810</v>
      </c>
      <c r="R40" s="151">
        <v>28961</v>
      </c>
      <c r="S40" s="151">
        <v>28495</v>
      </c>
      <c r="T40" s="151">
        <v>28565</v>
      </c>
      <c r="AN40">
        <v>44219</v>
      </c>
    </row>
    <row r="41" spans="2:20" ht="15">
      <c r="B41" s="149"/>
      <c r="C41" s="149"/>
      <c r="D41" s="149"/>
      <c r="E41" s="149"/>
      <c r="F41" s="149"/>
      <c r="G41" s="149"/>
      <c r="H41" s="149"/>
      <c r="I41" s="127" t="str">
        <f>IF(ABS(I38-SUM(I33:I37))&gt;comments!$A$1,I38-SUM(I33:I37)," ")</f>
        <v> </v>
      </c>
      <c r="J41" s="127" t="str">
        <f>IF(ABS(J38-SUM(J33:J37))&gt;comments!$A$1,J38-SUM(J33:J37)," ")</f>
        <v> </v>
      </c>
      <c r="K41" s="127" t="str">
        <f>IF(ABS(K38-SUM(K33:K37))&gt;comments!$A$1,K38-SUM(K33:K37)," ")</f>
        <v> </v>
      </c>
      <c r="L41" s="127" t="str">
        <f>IF(ABS(L38-SUM(L33:L37))&gt;comments!$A$1,L38-SUM(L33:L37)," ")</f>
        <v> </v>
      </c>
      <c r="M41" s="127" t="str">
        <f>IF(ABS(M38-SUM(M33:M37))&gt;comments!$A$1,M38-SUM(M33:M37)," ")</f>
        <v> </v>
      </c>
      <c r="N41" s="127" t="str">
        <f>IF(ABS(N38-SUM(N33:N37))&gt;comments!$A$1,N38-SUM(N33:N37)," ")</f>
        <v> </v>
      </c>
      <c r="O41" s="127" t="str">
        <f>IF(ABS(O38-SUM(O33:O37))&gt;comments!$A$1,O38-SUM(O33:O37)," ")</f>
        <v> </v>
      </c>
      <c r="P41" s="150" t="str">
        <f>IF(ABS(P38-SUM(P33:P37))&gt;comments!$A$1,P38-SUM(P33:P37)," ")</f>
        <v> </v>
      </c>
      <c r="Q41" s="150" t="str">
        <f>IF(ABS(Q38-SUM(Q33:Q37))&gt;comments!$A$1,Q38-SUM(Q33:Q37)," ")</f>
        <v> </v>
      </c>
      <c r="R41" s="150"/>
      <c r="S41" s="150"/>
      <c r="T41" s="150"/>
    </row>
    <row r="42" spans="2:20" ht="15.75">
      <c r="B42" s="168" t="s">
        <v>139</v>
      </c>
      <c r="C42" s="149"/>
      <c r="D42" s="149"/>
      <c r="E42" s="149"/>
      <c r="F42" s="149"/>
      <c r="G42" s="149"/>
      <c r="H42" s="149"/>
      <c r="I42" s="73"/>
      <c r="J42" s="73"/>
      <c r="K42" s="73"/>
      <c r="L42" s="73"/>
      <c r="M42" s="73"/>
      <c r="N42" s="73"/>
      <c r="O42" s="73"/>
      <c r="P42" s="35"/>
      <c r="Q42" s="35"/>
      <c r="R42" s="35"/>
      <c r="S42" s="35"/>
      <c r="T42" s="35"/>
    </row>
    <row r="43" spans="2:20" ht="15">
      <c r="B43" s="149"/>
      <c r="C43" s="149" t="s">
        <v>8</v>
      </c>
      <c r="D43" s="72">
        <v>10420.185</v>
      </c>
      <c r="E43" s="72">
        <v>10541.047</v>
      </c>
      <c r="F43" s="72">
        <v>10633.92</v>
      </c>
      <c r="G43" s="72">
        <v>10698.671</v>
      </c>
      <c r="H43" s="72">
        <v>10889.036</v>
      </c>
      <c r="I43" s="72">
        <v>10876.584</v>
      </c>
      <c r="J43" s="72">
        <v>10927.515</v>
      </c>
      <c r="K43" s="72">
        <v>11366.655</v>
      </c>
      <c r="L43" s="72">
        <v>11306.771</v>
      </c>
      <c r="M43" s="72">
        <v>11365.69</v>
      </c>
      <c r="N43" s="72">
        <v>11418.117</v>
      </c>
      <c r="O43" s="73">
        <v>11857</v>
      </c>
      <c r="P43" s="73">
        <v>12153</v>
      </c>
      <c r="Q43" s="73">
        <v>12136</v>
      </c>
      <c r="R43" s="73">
        <v>11895</v>
      </c>
      <c r="S43" s="73">
        <v>11593</v>
      </c>
      <c r="T43" s="73">
        <v>11592</v>
      </c>
    </row>
    <row r="44" spans="2:20" ht="15">
      <c r="B44" s="149"/>
      <c r="C44" s="149" t="s">
        <v>9</v>
      </c>
      <c r="D44" s="72">
        <v>84.323</v>
      </c>
      <c r="E44" s="72">
        <v>84.07</v>
      </c>
      <c r="F44" s="72">
        <v>85.86</v>
      </c>
      <c r="G44" s="72">
        <v>89.394</v>
      </c>
      <c r="H44" s="72">
        <v>98.977</v>
      </c>
      <c r="I44" s="72">
        <v>100.54</v>
      </c>
      <c r="J44" s="72">
        <v>105.517</v>
      </c>
      <c r="K44" s="72">
        <v>116.653</v>
      </c>
      <c r="L44" s="72">
        <v>123.72</v>
      </c>
      <c r="M44" s="72">
        <v>114.767</v>
      </c>
      <c r="N44" s="72">
        <v>131.842</v>
      </c>
      <c r="O44" s="73">
        <v>126</v>
      </c>
      <c r="P44" s="73">
        <v>139</v>
      </c>
      <c r="Q44" s="73">
        <v>125</v>
      </c>
      <c r="R44" s="73">
        <v>125</v>
      </c>
      <c r="S44" s="73">
        <v>109</v>
      </c>
      <c r="T44" s="73">
        <v>114</v>
      </c>
    </row>
    <row r="45" spans="2:20" ht="15">
      <c r="B45" s="149"/>
      <c r="C45" s="149" t="s">
        <v>10</v>
      </c>
      <c r="D45" s="72">
        <v>259.012</v>
      </c>
      <c r="E45" s="72">
        <v>264.655</v>
      </c>
      <c r="F45" s="72">
        <v>275.841</v>
      </c>
      <c r="G45" s="72">
        <v>281.44</v>
      </c>
      <c r="H45" s="72">
        <v>291.017</v>
      </c>
      <c r="I45" s="72">
        <v>281.767</v>
      </c>
      <c r="J45" s="72">
        <v>280.433</v>
      </c>
      <c r="K45" s="72">
        <v>289.297</v>
      </c>
      <c r="L45" s="72">
        <v>314.917</v>
      </c>
      <c r="M45" s="72">
        <v>308.639</v>
      </c>
      <c r="N45" s="72">
        <v>300.39</v>
      </c>
      <c r="O45" s="73">
        <v>310</v>
      </c>
      <c r="P45" s="73">
        <v>342</v>
      </c>
      <c r="Q45" s="73">
        <v>310</v>
      </c>
      <c r="R45" s="73">
        <v>306</v>
      </c>
      <c r="S45" s="73">
        <v>298</v>
      </c>
      <c r="T45" s="73">
        <v>257</v>
      </c>
    </row>
    <row r="46" spans="2:20" ht="15">
      <c r="B46" s="149"/>
      <c r="C46" s="149" t="s">
        <v>11</v>
      </c>
      <c r="D46" s="72">
        <v>1448.132</v>
      </c>
      <c r="E46" s="72">
        <v>1502.105</v>
      </c>
      <c r="F46" s="72">
        <v>1588.658</v>
      </c>
      <c r="G46" s="72">
        <v>1677.719</v>
      </c>
      <c r="H46" s="72">
        <v>1742.538</v>
      </c>
      <c r="I46" s="72">
        <v>1786.202</v>
      </c>
      <c r="J46" s="72">
        <v>1828.857</v>
      </c>
      <c r="K46" s="72">
        <v>1900.561</v>
      </c>
      <c r="L46" s="72">
        <v>1996.805</v>
      </c>
      <c r="M46" s="72">
        <v>2115.227</v>
      </c>
      <c r="N46" s="72">
        <v>2199.557</v>
      </c>
      <c r="O46" s="73">
        <v>2303</v>
      </c>
      <c r="P46" s="73">
        <v>2436</v>
      </c>
      <c r="Q46" s="73">
        <v>2455</v>
      </c>
      <c r="R46" s="73">
        <v>2343</v>
      </c>
      <c r="S46" s="73">
        <v>2406</v>
      </c>
      <c r="T46" s="73">
        <v>2306</v>
      </c>
    </row>
    <row r="47" spans="2:20" ht="15">
      <c r="B47" s="149"/>
      <c r="C47" s="149" t="s">
        <v>12</v>
      </c>
      <c r="D47" s="72">
        <v>346.266</v>
      </c>
      <c r="E47" s="72">
        <v>357.693</v>
      </c>
      <c r="F47" s="72">
        <v>355.361</v>
      </c>
      <c r="G47" s="72">
        <v>354.796</v>
      </c>
      <c r="H47" s="72">
        <v>371.413</v>
      </c>
      <c r="I47" s="72">
        <v>384.842</v>
      </c>
      <c r="J47" s="72">
        <v>387.704</v>
      </c>
      <c r="K47" s="72">
        <v>394.138</v>
      </c>
      <c r="L47" s="72">
        <v>405.714</v>
      </c>
      <c r="M47" s="72">
        <v>396.888</v>
      </c>
      <c r="N47" s="72">
        <v>403.537</v>
      </c>
      <c r="O47" s="73">
        <v>406</v>
      </c>
      <c r="P47" s="73">
        <v>403</v>
      </c>
      <c r="Q47" s="73">
        <v>402</v>
      </c>
      <c r="R47" s="73">
        <v>347</v>
      </c>
      <c r="S47" s="73">
        <v>333</v>
      </c>
      <c r="T47" s="73">
        <v>298</v>
      </c>
    </row>
    <row r="48" spans="2:20" ht="15">
      <c r="B48" s="149"/>
      <c r="C48" s="149" t="s">
        <v>116</v>
      </c>
      <c r="D48" s="312">
        <f>SUM(D43:D47)</f>
        <v>12557.918</v>
      </c>
      <c r="E48" s="312">
        <f>SUM(E43:E47)</f>
        <v>12749.57</v>
      </c>
      <c r="F48" s="312">
        <f>SUM(F43:F47)</f>
        <v>12939.640000000001</v>
      </c>
      <c r="G48" s="312">
        <f>SUM(G43:G47)</f>
        <v>13102.020000000002</v>
      </c>
      <c r="H48" s="312">
        <f>SUM(H43:H47)</f>
        <v>13392.981000000002</v>
      </c>
      <c r="I48" s="72">
        <v>13430</v>
      </c>
      <c r="J48" s="72">
        <v>13530</v>
      </c>
      <c r="K48" s="72">
        <v>14067</v>
      </c>
      <c r="L48" s="72">
        <v>14148</v>
      </c>
      <c r="M48" s="72">
        <v>14301</v>
      </c>
      <c r="N48" s="72">
        <v>14453</v>
      </c>
      <c r="O48" s="72">
        <v>15000</v>
      </c>
      <c r="P48" s="73">
        <v>15473</v>
      </c>
      <c r="Q48" s="73">
        <v>15427</v>
      </c>
      <c r="R48" s="73">
        <v>15016</v>
      </c>
      <c r="S48" s="73">
        <v>14740</v>
      </c>
      <c r="T48" s="73">
        <v>14567</v>
      </c>
    </row>
    <row r="49" spans="2:20" ht="15">
      <c r="B49" s="149"/>
      <c r="C49" s="149" t="s">
        <v>14</v>
      </c>
      <c r="D49" s="72">
        <v>191.058</v>
      </c>
      <c r="E49" s="72">
        <v>188.195</v>
      </c>
      <c r="F49" s="72">
        <v>190.529</v>
      </c>
      <c r="G49" s="72">
        <v>182.478</v>
      </c>
      <c r="H49" s="72">
        <v>191.735</v>
      </c>
      <c r="I49" s="72">
        <v>194.746</v>
      </c>
      <c r="J49" s="72">
        <v>192.372</v>
      </c>
      <c r="K49" s="72">
        <v>205.06</v>
      </c>
      <c r="L49" s="72">
        <v>208.082</v>
      </c>
      <c r="M49" s="72">
        <v>195.047</v>
      </c>
      <c r="N49" s="72">
        <v>209.504</v>
      </c>
      <c r="O49" s="73">
        <v>221</v>
      </c>
      <c r="P49" s="73">
        <v>207</v>
      </c>
      <c r="Q49" s="73">
        <v>232</v>
      </c>
      <c r="R49" s="73">
        <v>243</v>
      </c>
      <c r="S49" s="73">
        <v>253</v>
      </c>
      <c r="T49" s="73">
        <v>258</v>
      </c>
    </row>
    <row r="50" spans="2:20" ht="15.75">
      <c r="B50" s="149"/>
      <c r="C50" s="149" t="s">
        <v>145</v>
      </c>
      <c r="D50" s="314">
        <f>D48+D49</f>
        <v>12748.975999999999</v>
      </c>
      <c r="E50" s="314">
        <f>E48+E49</f>
        <v>12937.765</v>
      </c>
      <c r="F50" s="314">
        <f>F48+F49</f>
        <v>13130.169000000002</v>
      </c>
      <c r="G50" s="314">
        <f>G48+G49</f>
        <v>13284.498000000001</v>
      </c>
      <c r="H50" s="314">
        <f>H48+H49</f>
        <v>13584.716000000002</v>
      </c>
      <c r="I50" s="71">
        <v>13625</v>
      </c>
      <c r="J50" s="71">
        <v>13722</v>
      </c>
      <c r="K50" s="71">
        <v>14272</v>
      </c>
      <c r="L50" s="71">
        <v>14356</v>
      </c>
      <c r="M50" s="71">
        <v>14496</v>
      </c>
      <c r="N50" s="71">
        <v>14663</v>
      </c>
      <c r="O50" s="71">
        <v>15221</v>
      </c>
      <c r="P50" s="71">
        <v>15680</v>
      </c>
      <c r="Q50" s="71">
        <v>15659</v>
      </c>
      <c r="R50" s="151">
        <v>15258</v>
      </c>
      <c r="S50" s="151">
        <v>14992</v>
      </c>
      <c r="T50" s="151">
        <v>14825</v>
      </c>
    </row>
    <row r="51" spans="2:20" ht="15">
      <c r="B51" s="149"/>
      <c r="C51" s="149"/>
      <c r="D51" s="149"/>
      <c r="E51" s="149"/>
      <c r="F51" s="149"/>
      <c r="G51" s="149"/>
      <c r="H51" s="149"/>
      <c r="I51" s="127" t="str">
        <f>IF(ABS(I48-SUM(I43:I47))&gt;comments!$A$1,I48-SUM(I43:I47)," ")</f>
        <v> </v>
      </c>
      <c r="J51" s="127" t="str">
        <f>IF(ABS(J48-SUM(J43:J47))&gt;comments!$A$1,J48-SUM(J43:J47)," ")</f>
        <v> </v>
      </c>
      <c r="K51" s="127" t="str">
        <f>IF(ABS(K48-SUM(K43:K47))&gt;comments!$A$1,K48-SUM(K43:K47)," ")</f>
        <v> </v>
      </c>
      <c r="L51" s="127" t="str">
        <f>IF(ABS(L48-SUM(L43:L47))&gt;comments!$A$1,L48-SUM(L43:L47)," ")</f>
        <v> </v>
      </c>
      <c r="M51" s="127" t="str">
        <f>IF(ABS(M48-SUM(M43:M47))&gt;comments!$A$1,M48-SUM(M43:M47)," ")</f>
        <v> </v>
      </c>
      <c r="N51" s="127" t="str">
        <f>IF(ABS(N48-SUM(N43:N47))&gt;comments!$A$1,N48-SUM(N43:N47)," ")</f>
        <v> </v>
      </c>
      <c r="O51" s="127"/>
      <c r="P51" s="127" t="str">
        <f>IF(ABS(P48-SUM(P43:P47))&gt;comments!$A$1,P48-SUM(P43:P47)," ")</f>
        <v> </v>
      </c>
      <c r="Q51" s="127" t="str">
        <f>IF(ABS(Q48-SUM(Q43:Q47))&gt;comments!$A$1,Q48-SUM(Q43:Q47)," ")</f>
        <v> </v>
      </c>
      <c r="R51" s="150"/>
      <c r="S51" s="150"/>
      <c r="T51" s="150"/>
    </row>
    <row r="52" spans="2:20" ht="15.75">
      <c r="B52" s="168" t="s">
        <v>114</v>
      </c>
      <c r="C52" s="149"/>
      <c r="D52" s="149"/>
      <c r="E52" s="149"/>
      <c r="F52" s="149"/>
      <c r="G52" s="149"/>
      <c r="H52" s="149"/>
      <c r="I52" s="73"/>
      <c r="J52" s="73"/>
      <c r="K52" s="73"/>
      <c r="L52" s="73"/>
      <c r="M52" s="73"/>
      <c r="N52" s="73"/>
      <c r="O52" s="73"/>
      <c r="P52" s="73"/>
      <c r="R52" s="35"/>
      <c r="S52" s="35"/>
      <c r="T52" s="35"/>
    </row>
    <row r="53" spans="2:20" ht="15">
      <c r="B53" s="149"/>
      <c r="C53" s="149" t="s">
        <v>8</v>
      </c>
      <c r="D53" s="313">
        <f>D33+D43</f>
        <v>29646.184999999998</v>
      </c>
      <c r="E53" s="313">
        <f>E33+E43</f>
        <v>30429.047</v>
      </c>
      <c r="F53" s="313">
        <f>F33+F43</f>
        <v>30899.92</v>
      </c>
      <c r="G53" s="313">
        <f>G33+G43</f>
        <v>31154.671000000002</v>
      </c>
      <c r="H53" s="313">
        <f>H33+H43</f>
        <v>31589.068</v>
      </c>
      <c r="I53" s="73">
        <v>31443</v>
      </c>
      <c r="J53" s="73">
        <v>31904</v>
      </c>
      <c r="K53" s="73">
        <v>33127</v>
      </c>
      <c r="L53" s="73">
        <v>33228</v>
      </c>
      <c r="M53" s="73">
        <v>33674</v>
      </c>
      <c r="N53" s="73">
        <v>33478</v>
      </c>
      <c r="O53" s="73">
        <v>34466</v>
      </c>
      <c r="P53" s="73">
        <v>34545</v>
      </c>
      <c r="Q53" s="73">
        <v>34357</v>
      </c>
      <c r="R53" s="73">
        <v>34391</v>
      </c>
      <c r="S53" s="73">
        <v>33591</v>
      </c>
      <c r="T53" s="73">
        <v>33578</v>
      </c>
    </row>
    <row r="54" spans="2:20" ht="15">
      <c r="B54" s="149"/>
      <c r="C54" s="149" t="s">
        <v>9</v>
      </c>
      <c r="D54" s="313">
        <f aca="true" t="shared" si="1" ref="D54:H60">D34+D44</f>
        <v>203.32299999999998</v>
      </c>
      <c r="E54" s="313">
        <f t="shared" si="1"/>
        <v>202.07</v>
      </c>
      <c r="F54" s="313">
        <f t="shared" si="1"/>
        <v>209.86</v>
      </c>
      <c r="G54" s="313">
        <f t="shared" si="1"/>
        <v>217.394</v>
      </c>
      <c r="H54" s="313">
        <f t="shared" si="1"/>
        <v>241.504</v>
      </c>
      <c r="I54" s="73">
        <v>250</v>
      </c>
      <c r="J54" s="73">
        <v>261</v>
      </c>
      <c r="K54" s="73">
        <v>292</v>
      </c>
      <c r="L54" s="73">
        <v>327</v>
      </c>
      <c r="M54" s="73">
        <v>309</v>
      </c>
      <c r="N54" s="73">
        <v>313</v>
      </c>
      <c r="O54" s="73">
        <v>302</v>
      </c>
      <c r="P54" s="73">
        <v>326</v>
      </c>
      <c r="Q54" s="73">
        <v>315</v>
      </c>
      <c r="R54" s="73">
        <v>322</v>
      </c>
      <c r="S54" s="73">
        <v>290</v>
      </c>
      <c r="T54" s="73">
        <v>295</v>
      </c>
    </row>
    <row r="55" spans="2:20" ht="15">
      <c r="B55" s="149"/>
      <c r="C55" s="149" t="s">
        <v>10</v>
      </c>
      <c r="D55" s="313">
        <f t="shared" si="1"/>
        <v>565.012</v>
      </c>
      <c r="E55" s="313">
        <f t="shared" si="1"/>
        <v>580.655</v>
      </c>
      <c r="F55" s="313">
        <f t="shared" si="1"/>
        <v>596.841</v>
      </c>
      <c r="G55" s="313">
        <f t="shared" si="1"/>
        <v>601.44</v>
      </c>
      <c r="H55" s="313">
        <f t="shared" si="1"/>
        <v>612.892</v>
      </c>
      <c r="I55" s="73">
        <v>599</v>
      </c>
      <c r="J55" s="73">
        <v>604</v>
      </c>
      <c r="K55" s="73">
        <v>630</v>
      </c>
      <c r="L55" s="73">
        <v>646</v>
      </c>
      <c r="M55" s="73">
        <v>593</v>
      </c>
      <c r="N55" s="73">
        <v>586</v>
      </c>
      <c r="O55" s="73">
        <v>609</v>
      </c>
      <c r="P55" s="73">
        <v>650</v>
      </c>
      <c r="Q55" s="73">
        <v>630</v>
      </c>
      <c r="R55" s="73">
        <v>635</v>
      </c>
      <c r="S55" s="73">
        <v>650</v>
      </c>
      <c r="T55" s="73">
        <v>609</v>
      </c>
    </row>
    <row r="56" spans="2:20" ht="15">
      <c r="B56" s="149"/>
      <c r="C56" s="149" t="s">
        <v>11</v>
      </c>
      <c r="D56" s="313">
        <f t="shared" si="1"/>
        <v>3832.132</v>
      </c>
      <c r="E56" s="313">
        <f t="shared" si="1"/>
        <v>4022.105</v>
      </c>
      <c r="F56" s="313">
        <f t="shared" si="1"/>
        <v>4283.657999999999</v>
      </c>
      <c r="G56" s="313">
        <f t="shared" si="1"/>
        <v>4556.719</v>
      </c>
      <c r="H56" s="313">
        <f t="shared" si="1"/>
        <v>4657.196</v>
      </c>
      <c r="I56" s="73">
        <v>4591</v>
      </c>
      <c r="J56" s="73">
        <v>4662</v>
      </c>
      <c r="K56" s="73">
        <v>4828</v>
      </c>
      <c r="L56" s="73">
        <v>5076</v>
      </c>
      <c r="M56" s="73">
        <v>5283</v>
      </c>
      <c r="N56" s="73">
        <v>5460</v>
      </c>
      <c r="O56" s="73">
        <v>5761</v>
      </c>
      <c r="P56" s="73">
        <v>6125</v>
      </c>
      <c r="Q56" s="73">
        <v>6145</v>
      </c>
      <c r="R56" s="73">
        <v>6027</v>
      </c>
      <c r="S56" s="73">
        <v>6107</v>
      </c>
      <c r="T56" s="73">
        <v>6122</v>
      </c>
    </row>
    <row r="57" spans="2:20" ht="15">
      <c r="B57" s="149"/>
      <c r="C57" s="149" t="s">
        <v>12</v>
      </c>
      <c r="D57" s="313">
        <f t="shared" si="1"/>
        <v>2250.266</v>
      </c>
      <c r="E57" s="313">
        <f t="shared" si="1"/>
        <v>2307.693</v>
      </c>
      <c r="F57" s="313">
        <f t="shared" si="1"/>
        <v>2356.361</v>
      </c>
      <c r="G57" s="313">
        <f t="shared" si="1"/>
        <v>2411.796</v>
      </c>
      <c r="H57" s="313">
        <f t="shared" si="1"/>
        <v>2431.427</v>
      </c>
      <c r="I57" s="73">
        <v>2436</v>
      </c>
      <c r="J57" s="73">
        <v>2398</v>
      </c>
      <c r="K57" s="73">
        <v>2408</v>
      </c>
      <c r="L57" s="73">
        <v>2511</v>
      </c>
      <c r="M57" s="73">
        <v>2615</v>
      </c>
      <c r="N57" s="73">
        <v>2637</v>
      </c>
      <c r="O57" s="73">
        <v>2721</v>
      </c>
      <c r="P57" s="73">
        <v>2781</v>
      </c>
      <c r="Q57" s="73">
        <v>2751</v>
      </c>
      <c r="R57" s="73">
        <v>2557</v>
      </c>
      <c r="S57" s="73">
        <v>2550</v>
      </c>
      <c r="T57" s="73">
        <v>2482</v>
      </c>
    </row>
    <row r="58" spans="2:20" ht="15">
      <c r="B58" s="149"/>
      <c r="C58" s="149" t="s">
        <v>116</v>
      </c>
      <c r="D58" s="313">
        <f t="shared" si="1"/>
        <v>36496.918</v>
      </c>
      <c r="E58" s="313">
        <f t="shared" si="1"/>
        <v>37541.57</v>
      </c>
      <c r="F58" s="313">
        <f t="shared" si="1"/>
        <v>38346.64</v>
      </c>
      <c r="G58" s="313">
        <f t="shared" si="1"/>
        <v>38942.020000000004</v>
      </c>
      <c r="H58" s="313">
        <f t="shared" si="1"/>
        <v>39532.087</v>
      </c>
      <c r="I58" s="73">
        <v>39319</v>
      </c>
      <c r="J58" s="73">
        <v>39829</v>
      </c>
      <c r="K58" s="73">
        <v>41285</v>
      </c>
      <c r="L58" s="73">
        <v>41789</v>
      </c>
      <c r="M58" s="73">
        <v>42474</v>
      </c>
      <c r="N58" s="73">
        <v>42475</v>
      </c>
      <c r="O58" s="73">
        <v>43859</v>
      </c>
      <c r="P58" s="73">
        <v>44426</v>
      </c>
      <c r="Q58" s="73">
        <v>44197</v>
      </c>
      <c r="R58" s="73">
        <v>43932</v>
      </c>
      <c r="S58" s="73">
        <v>43189</v>
      </c>
      <c r="T58" s="73">
        <v>43085</v>
      </c>
    </row>
    <row r="59" spans="2:20" ht="15">
      <c r="B59" s="149"/>
      <c r="C59" s="149" t="s">
        <v>14</v>
      </c>
      <c r="D59" s="313">
        <f t="shared" si="1"/>
        <v>240.058</v>
      </c>
      <c r="E59" s="313">
        <f t="shared" si="1"/>
        <v>235.195</v>
      </c>
      <c r="F59" s="313">
        <f t="shared" si="1"/>
        <v>234.529</v>
      </c>
      <c r="G59" s="313">
        <f t="shared" si="1"/>
        <v>227.478</v>
      </c>
      <c r="H59" s="313">
        <f t="shared" si="1"/>
        <v>237.93</v>
      </c>
      <c r="I59" s="73">
        <v>242</v>
      </c>
      <c r="J59" s="73">
        <v>236</v>
      </c>
      <c r="K59" s="73">
        <v>250</v>
      </c>
      <c r="L59" s="73">
        <v>249</v>
      </c>
      <c r="M59" s="73">
        <v>232</v>
      </c>
      <c r="N59" s="73">
        <v>243</v>
      </c>
      <c r="O59" s="73">
        <v>260</v>
      </c>
      <c r="P59" s="73">
        <v>240</v>
      </c>
      <c r="Q59" s="73">
        <v>273</v>
      </c>
      <c r="R59" s="73">
        <v>287</v>
      </c>
      <c r="S59" s="73">
        <v>298</v>
      </c>
      <c r="T59" s="73">
        <v>305</v>
      </c>
    </row>
    <row r="60" spans="2:20" ht="15.75">
      <c r="B60" s="149"/>
      <c r="C60" s="149" t="s">
        <v>146</v>
      </c>
      <c r="D60" s="313">
        <f t="shared" si="1"/>
        <v>36736.975999999995</v>
      </c>
      <c r="E60" s="313">
        <f t="shared" si="1"/>
        <v>37776.765</v>
      </c>
      <c r="F60" s="313">
        <f t="shared" si="1"/>
        <v>38581.169</v>
      </c>
      <c r="G60" s="313">
        <f t="shared" si="1"/>
        <v>39169.498</v>
      </c>
      <c r="H60" s="313">
        <f t="shared" si="1"/>
        <v>39770.017</v>
      </c>
      <c r="I60" s="151">
        <v>39561</v>
      </c>
      <c r="J60" s="151">
        <v>40065</v>
      </c>
      <c r="K60" s="151">
        <v>41535</v>
      </c>
      <c r="L60" s="151">
        <v>42038</v>
      </c>
      <c r="M60" s="151">
        <v>42705</v>
      </c>
      <c r="N60" s="151">
        <v>42718</v>
      </c>
      <c r="O60" s="151">
        <v>44119</v>
      </c>
      <c r="P60" s="151">
        <v>44666</v>
      </c>
      <c r="Q60" s="151">
        <v>44470</v>
      </c>
      <c r="R60" s="151">
        <v>44219</v>
      </c>
      <c r="S60" s="151">
        <v>43488</v>
      </c>
      <c r="T60" s="151">
        <v>43390</v>
      </c>
    </row>
    <row r="61" spans="1:20" ht="6" customHeight="1">
      <c r="A61" s="156"/>
      <c r="B61" s="156"/>
      <c r="C61" s="156"/>
      <c r="D61" s="156"/>
      <c r="E61" s="156"/>
      <c r="F61" s="156"/>
      <c r="G61" s="156"/>
      <c r="H61" s="156"/>
      <c r="I61" s="157" t="str">
        <f>IF(ABS(I58-SUM(I53:I57))&gt;comments!$A$1,I58-SUM(I53:I57)," ")</f>
        <v> </v>
      </c>
      <c r="J61" s="157" t="str">
        <f>IF(ABS(J58-SUM(J53:J57))&gt;comments!$A$1,J58-SUM(J53:J57)," ")</f>
        <v> </v>
      </c>
      <c r="K61" s="157" t="str">
        <f>IF(ABS(K58-SUM(K53:K57))&gt;comments!$A$1,K58-SUM(K53:K57)," ")</f>
        <v> </v>
      </c>
      <c r="L61" s="157" t="str">
        <f>IF(ABS(L58-SUM(L53:L57))&gt;comments!$A$1,L58-SUM(L53:L57)," ")</f>
        <v> </v>
      </c>
      <c r="M61" s="157" t="str">
        <f>IF(ABS(M58-SUM(M53:M57))&gt;comments!$A$1,M58-SUM(M53:M57)," ")</f>
        <v> </v>
      </c>
      <c r="N61" s="157" t="str">
        <f>IF(ABS(N58-SUM(N53:N57))&gt;comments!$A$1,N58-SUM(N53:N57)," ")</f>
        <v> </v>
      </c>
      <c r="O61" s="157" t="str">
        <f>IF(ABS(O58-SUM(O53:O57))&gt;comments!$A$1,O58-SUM(O53:O57)," ")</f>
        <v> </v>
      </c>
      <c r="P61" s="157" t="str">
        <f>IF(ABS(P58-SUM(P53:P57))&gt;comments!$A$1,P58-SUM(P53:P57)," ")</f>
        <v> </v>
      </c>
      <c r="Q61" s="157" t="str">
        <f>IF(ABS(Q58-SUM(Q53:Q57))&gt;comments!$A$1,Q58-SUM(Q53:Q57)," ")</f>
        <v> </v>
      </c>
      <c r="R61" s="157" t="str">
        <f>IF(ABS(R58-SUM(R53:R57))&gt;comments!$A$1,R58-SUM(R53:R57)," ")</f>
        <v> </v>
      </c>
      <c r="S61" s="157" t="str">
        <f>IF(ABS(S58-SUM(S53:S57))&gt;comments!$A$1,S58-SUM(S53:S57)," ")</f>
        <v> </v>
      </c>
      <c r="T61" s="156"/>
    </row>
    <row r="62" spans="1:14" ht="18" customHeight="1">
      <c r="A62" s="26" t="s">
        <v>380</v>
      </c>
      <c r="B62" s="1"/>
      <c r="C62" s="1"/>
      <c r="D62" s="1"/>
      <c r="E62" s="1"/>
      <c r="F62" s="1"/>
      <c r="G62" s="1"/>
      <c r="H62" s="1"/>
      <c r="I62" s="3"/>
      <c r="J62" s="3"/>
      <c r="K62" s="3"/>
      <c r="L62" s="3"/>
      <c r="M62" s="3"/>
      <c r="N62" s="1"/>
    </row>
    <row r="63" spans="3:17" ht="282" customHeight="1">
      <c r="C63" s="1"/>
      <c r="D63" s="1"/>
      <c r="E63" s="1"/>
      <c r="F63" s="1"/>
      <c r="G63" s="1"/>
      <c r="H63" s="1"/>
      <c r="I63" s="55"/>
      <c r="J63" s="55"/>
      <c r="K63" s="55"/>
      <c r="L63" s="55"/>
      <c r="M63" s="55"/>
      <c r="N63" s="55"/>
      <c r="O63" s="55"/>
      <c r="P63" s="29"/>
      <c r="Q63" s="29"/>
    </row>
    <row r="64" spans="1:17" ht="15">
      <c r="A64" s="26"/>
      <c r="B64" s="1"/>
      <c r="C64" s="1"/>
      <c r="D64" s="1"/>
      <c r="E64" s="1"/>
      <c r="F64" s="1"/>
      <c r="G64" s="1"/>
      <c r="H64" s="1"/>
      <c r="I64" s="55"/>
      <c r="J64" s="55"/>
      <c r="K64" s="55"/>
      <c r="L64" s="55"/>
      <c r="M64" s="55"/>
      <c r="N64" s="55"/>
      <c r="O64" s="55"/>
      <c r="P64" s="29"/>
      <c r="Q64" s="29"/>
    </row>
    <row r="65" spans="1:17" ht="15">
      <c r="A65" s="26"/>
      <c r="B65" s="1"/>
      <c r="C65" s="1"/>
      <c r="D65" s="1"/>
      <c r="E65" s="1"/>
      <c r="F65" s="1"/>
      <c r="G65" s="1"/>
      <c r="H65" s="1"/>
      <c r="I65" s="55"/>
      <c r="J65" s="55"/>
      <c r="K65" s="55"/>
      <c r="L65" s="55"/>
      <c r="M65" s="55"/>
      <c r="N65" s="55"/>
      <c r="O65" s="55"/>
      <c r="P65" s="29"/>
      <c r="Q65" s="29"/>
    </row>
    <row r="66" spans="1:17" ht="15">
      <c r="A66" s="26"/>
      <c r="B66" s="1"/>
      <c r="C66" s="1"/>
      <c r="D66" s="1"/>
      <c r="E66" s="1"/>
      <c r="F66" s="1"/>
      <c r="G66" s="1"/>
      <c r="H66" s="1"/>
      <c r="I66" s="55"/>
      <c r="J66" s="55"/>
      <c r="K66" s="55"/>
      <c r="L66" s="55"/>
      <c r="M66" s="55"/>
      <c r="N66" s="55"/>
      <c r="O66" s="55"/>
      <c r="P66" s="29"/>
      <c r="Q66" s="29"/>
    </row>
    <row r="67" spans="1:17" ht="15">
      <c r="A67" s="26"/>
      <c r="B67" s="1"/>
      <c r="C67" s="1"/>
      <c r="D67" s="1"/>
      <c r="E67" s="1"/>
      <c r="F67" s="1"/>
      <c r="G67" s="1"/>
      <c r="H67" s="1"/>
      <c r="I67" s="55"/>
      <c r="J67" s="55"/>
      <c r="K67" s="55"/>
      <c r="L67" s="55"/>
      <c r="M67" s="55"/>
      <c r="N67" s="55"/>
      <c r="O67" s="55"/>
      <c r="P67" s="29"/>
      <c r="Q67" s="29"/>
    </row>
    <row r="68" spans="1:17" ht="15">
      <c r="A68" s="26"/>
      <c r="B68" s="1"/>
      <c r="C68" s="1"/>
      <c r="D68" s="1"/>
      <c r="E68" s="1"/>
      <c r="F68" s="1"/>
      <c r="G68" s="1"/>
      <c r="H68" s="1"/>
      <c r="I68" s="55"/>
      <c r="J68" s="55"/>
      <c r="K68" s="55"/>
      <c r="L68" s="55"/>
      <c r="M68" s="55"/>
      <c r="N68" s="55"/>
      <c r="O68" s="55"/>
      <c r="P68" s="29"/>
      <c r="Q68" s="29"/>
    </row>
    <row r="69" spans="1:17" ht="15">
      <c r="A69" s="26"/>
      <c r="B69" s="1"/>
      <c r="C69" s="1"/>
      <c r="D69" s="1"/>
      <c r="E69" s="1"/>
      <c r="F69" s="1"/>
      <c r="G69" s="1"/>
      <c r="H69" s="1"/>
      <c r="I69" s="55"/>
      <c r="J69" s="55"/>
      <c r="K69" s="55"/>
      <c r="L69" s="55"/>
      <c r="M69" s="55"/>
      <c r="N69" s="55"/>
      <c r="O69" s="55"/>
      <c r="P69" s="29"/>
      <c r="Q69" s="29"/>
    </row>
    <row r="70" spans="1:17" ht="15">
      <c r="A70" s="26"/>
      <c r="B70" s="1"/>
      <c r="C70" s="1"/>
      <c r="D70" s="1"/>
      <c r="E70" s="1"/>
      <c r="F70" s="1"/>
      <c r="G70" s="1"/>
      <c r="H70" s="1"/>
      <c r="I70" s="55"/>
      <c r="J70" s="55"/>
      <c r="K70" s="55"/>
      <c r="L70" s="55"/>
      <c r="M70" s="55"/>
      <c r="N70" s="55"/>
      <c r="O70" s="55"/>
      <c r="P70" s="29"/>
      <c r="Q70" s="29"/>
    </row>
    <row r="71" spans="1:17" ht="15">
      <c r="A71" s="26"/>
      <c r="B71" s="1"/>
      <c r="C71" s="1"/>
      <c r="D71" s="1"/>
      <c r="E71" s="1"/>
      <c r="F71" s="1"/>
      <c r="G71" s="1"/>
      <c r="H71" s="1"/>
      <c r="I71" s="55"/>
      <c r="J71" s="55"/>
      <c r="K71" s="55"/>
      <c r="L71" s="55"/>
      <c r="M71" s="55"/>
      <c r="N71" s="55"/>
      <c r="O71" s="55"/>
      <c r="P71" s="29"/>
      <c r="Q71" s="29"/>
    </row>
    <row r="72" spans="1:17" ht="15">
      <c r="A72" s="26"/>
      <c r="B72" s="1"/>
      <c r="C72" s="1"/>
      <c r="D72" s="1"/>
      <c r="E72" s="1"/>
      <c r="F72" s="1"/>
      <c r="G72" s="1"/>
      <c r="H72" s="1"/>
      <c r="I72" s="55"/>
      <c r="J72" s="55"/>
      <c r="K72" s="55"/>
      <c r="L72" s="55"/>
      <c r="M72" s="55"/>
      <c r="N72" s="55"/>
      <c r="O72" s="55"/>
      <c r="P72" s="29"/>
      <c r="Q72" s="29"/>
    </row>
    <row r="73" spans="1:17" ht="15">
      <c r="A73" s="26"/>
      <c r="B73" s="1"/>
      <c r="C73" s="1"/>
      <c r="D73" s="1"/>
      <c r="E73" s="1"/>
      <c r="F73" s="1"/>
      <c r="G73" s="1"/>
      <c r="H73" s="1"/>
      <c r="I73" s="55"/>
      <c r="J73" s="55"/>
      <c r="K73" s="55"/>
      <c r="L73" s="55"/>
      <c r="M73" s="55"/>
      <c r="N73" s="55"/>
      <c r="O73" s="55"/>
      <c r="P73" s="29"/>
      <c r="Q73" s="29"/>
    </row>
    <row r="74" spans="1:17" ht="15">
      <c r="A74" s="26"/>
      <c r="B74" s="1"/>
      <c r="C74" s="1"/>
      <c r="D74" s="1"/>
      <c r="E74" s="1"/>
      <c r="F74" s="1"/>
      <c r="G74" s="1"/>
      <c r="H74" s="1"/>
      <c r="I74" s="55"/>
      <c r="J74" s="55"/>
      <c r="K74" s="55"/>
      <c r="L74" s="55"/>
      <c r="M74" s="55"/>
      <c r="N74" s="55"/>
      <c r="O74" s="55"/>
      <c r="P74" s="29"/>
      <c r="Q74" s="29"/>
    </row>
    <row r="75" spans="1:17" ht="15">
      <c r="A75" s="26"/>
      <c r="B75" s="1"/>
      <c r="C75" s="1"/>
      <c r="D75" s="1"/>
      <c r="E75" s="1"/>
      <c r="F75" s="1"/>
      <c r="G75" s="1"/>
      <c r="H75" s="1"/>
      <c r="I75" s="55"/>
      <c r="J75" s="55"/>
      <c r="K75" s="55"/>
      <c r="L75" s="55"/>
      <c r="M75" s="55"/>
      <c r="N75" s="55"/>
      <c r="O75" s="55"/>
      <c r="P75" s="29"/>
      <c r="Q75" s="29"/>
    </row>
    <row r="76" spans="1:17" ht="15">
      <c r="A76" s="26"/>
      <c r="B76" s="1"/>
      <c r="C76" s="1"/>
      <c r="D76" s="1"/>
      <c r="E76" s="1"/>
      <c r="F76" s="1"/>
      <c r="G76" s="1"/>
      <c r="H76" s="1"/>
      <c r="I76" s="55"/>
      <c r="J76" s="55"/>
      <c r="K76" s="55"/>
      <c r="L76" s="55"/>
      <c r="M76" s="55"/>
      <c r="N76" s="55"/>
      <c r="O76" s="55"/>
      <c r="P76" s="29"/>
      <c r="Q76" s="29"/>
    </row>
    <row r="77" spans="1:17" ht="15">
      <c r="A77" s="26"/>
      <c r="B77" s="1"/>
      <c r="C77" s="1"/>
      <c r="D77" s="1"/>
      <c r="E77" s="1"/>
      <c r="F77" s="1"/>
      <c r="G77" s="1"/>
      <c r="H77" s="1"/>
      <c r="I77" s="55"/>
      <c r="J77" s="55"/>
      <c r="K77" s="55"/>
      <c r="L77" s="55"/>
      <c r="M77" s="55"/>
      <c r="N77" s="55"/>
      <c r="O77" s="55"/>
      <c r="P77" s="29"/>
      <c r="Q77" s="29"/>
    </row>
    <row r="78" spans="1:17" ht="15">
      <c r="A78" s="26"/>
      <c r="B78" s="1"/>
      <c r="C78" s="1"/>
      <c r="D78" s="1"/>
      <c r="E78" s="1"/>
      <c r="F78" s="1"/>
      <c r="G78" s="1"/>
      <c r="H78" s="1"/>
      <c r="I78" s="55"/>
      <c r="J78" s="55"/>
      <c r="K78" s="55"/>
      <c r="L78" s="55"/>
      <c r="M78" s="55"/>
      <c r="N78" s="55"/>
      <c r="O78" s="55"/>
      <c r="P78" s="29"/>
      <c r="Q78" s="29"/>
    </row>
    <row r="79" spans="1:17" ht="15">
      <c r="A79" s="26"/>
      <c r="B79" s="1"/>
      <c r="C79" s="1"/>
      <c r="D79" s="1"/>
      <c r="E79" s="1"/>
      <c r="F79" s="1"/>
      <c r="G79" s="1"/>
      <c r="H79" s="1"/>
      <c r="I79" s="55"/>
      <c r="J79" s="55"/>
      <c r="K79" s="55"/>
      <c r="L79" s="55"/>
      <c r="M79" s="55"/>
      <c r="N79" s="55"/>
      <c r="O79" s="55"/>
      <c r="P79" s="29"/>
      <c r="Q79" s="29"/>
    </row>
    <row r="80" spans="1:17" ht="15">
      <c r="A80" s="26"/>
      <c r="B80" s="1"/>
      <c r="C80" s="1"/>
      <c r="D80" s="1"/>
      <c r="E80" s="1"/>
      <c r="F80" s="1"/>
      <c r="G80" s="1"/>
      <c r="H80" s="1"/>
      <c r="I80" s="55"/>
      <c r="J80" s="55"/>
      <c r="K80" s="55"/>
      <c r="L80" s="55"/>
      <c r="M80" s="55"/>
      <c r="N80" s="55"/>
      <c r="O80" s="55"/>
      <c r="P80" s="29"/>
      <c r="Q80" s="29"/>
    </row>
    <row r="81" spans="1:17" ht="15">
      <c r="A81" s="26"/>
      <c r="B81" s="1"/>
      <c r="C81" s="1"/>
      <c r="D81" s="1"/>
      <c r="E81" s="1"/>
      <c r="F81" s="1"/>
      <c r="G81" s="1"/>
      <c r="H81" s="1"/>
      <c r="I81" s="55"/>
      <c r="J81" s="55"/>
      <c r="K81" s="55"/>
      <c r="L81" s="55"/>
      <c r="M81" s="55"/>
      <c r="N81" s="55"/>
      <c r="O81" s="55"/>
      <c r="P81" s="29"/>
      <c r="Q81" s="29"/>
    </row>
    <row r="82" spans="1:17" ht="15">
      <c r="A82" s="26"/>
      <c r="B82" s="1"/>
      <c r="C82" s="1"/>
      <c r="D82" s="1"/>
      <c r="E82" s="1"/>
      <c r="F82" s="1"/>
      <c r="G82" s="1"/>
      <c r="H82" s="1"/>
      <c r="I82" s="55"/>
      <c r="J82" s="55"/>
      <c r="K82" s="55"/>
      <c r="L82" s="55"/>
      <c r="M82" s="55"/>
      <c r="N82" s="55"/>
      <c r="O82" s="55"/>
      <c r="P82" s="29"/>
      <c r="Q82" s="29"/>
    </row>
    <row r="83" spans="1:17" ht="15">
      <c r="A83" s="26"/>
      <c r="B83" s="1"/>
      <c r="C83" s="1"/>
      <c r="D83" s="1"/>
      <c r="E83" s="1"/>
      <c r="F83" s="1"/>
      <c r="G83" s="1"/>
      <c r="H83" s="1"/>
      <c r="I83" s="55"/>
      <c r="J83" s="55"/>
      <c r="K83" s="55"/>
      <c r="L83" s="55"/>
      <c r="M83" s="55"/>
      <c r="N83" s="55"/>
      <c r="O83" s="55"/>
      <c r="P83" s="29"/>
      <c r="Q83" s="29"/>
    </row>
    <row r="84" spans="1:17" ht="15">
      <c r="A84" s="26"/>
      <c r="B84" s="1"/>
      <c r="C84" s="1"/>
      <c r="D84" s="1"/>
      <c r="E84" s="1"/>
      <c r="F84" s="1"/>
      <c r="G84" s="1"/>
      <c r="H84" s="1"/>
      <c r="I84" s="55"/>
      <c r="J84" s="55"/>
      <c r="K84" s="55"/>
      <c r="L84" s="55"/>
      <c r="M84" s="55"/>
      <c r="N84" s="55"/>
      <c r="O84" s="55"/>
      <c r="P84" s="29"/>
      <c r="Q84" s="29"/>
    </row>
    <row r="85" spans="1:17" ht="15">
      <c r="A85" s="26"/>
      <c r="B85" s="1"/>
      <c r="C85" s="1"/>
      <c r="D85" s="1"/>
      <c r="E85" s="1"/>
      <c r="F85" s="1"/>
      <c r="G85" s="1"/>
      <c r="H85" s="1"/>
      <c r="I85" s="55"/>
      <c r="J85" s="55"/>
      <c r="K85" s="55"/>
      <c r="L85" s="55"/>
      <c r="M85" s="55"/>
      <c r="N85" s="55"/>
      <c r="O85" s="55"/>
      <c r="P85" s="29"/>
      <c r="Q85" s="29"/>
    </row>
    <row r="86" spans="1:17" ht="15">
      <c r="A86" s="26"/>
      <c r="B86" s="1"/>
      <c r="C86" s="1"/>
      <c r="D86" s="1"/>
      <c r="E86" s="1"/>
      <c r="F86" s="1"/>
      <c r="G86" s="1"/>
      <c r="H86" s="1"/>
      <c r="I86" s="55"/>
      <c r="J86" s="55"/>
      <c r="K86" s="55"/>
      <c r="L86" s="55"/>
      <c r="M86" s="55"/>
      <c r="N86" s="55"/>
      <c r="O86" s="55"/>
      <c r="P86" s="29"/>
      <c r="Q86" s="29"/>
    </row>
    <row r="87" spans="1:17" ht="15">
      <c r="A87" s="26"/>
      <c r="B87" s="1"/>
      <c r="C87" s="1"/>
      <c r="D87" s="1"/>
      <c r="E87" s="1"/>
      <c r="F87" s="1"/>
      <c r="G87" s="1"/>
      <c r="H87" s="1"/>
      <c r="I87" s="55"/>
      <c r="J87" s="55"/>
      <c r="K87" s="55"/>
      <c r="L87" s="55"/>
      <c r="M87" s="55"/>
      <c r="N87" s="55"/>
      <c r="O87" s="55"/>
      <c r="P87" s="29"/>
      <c r="Q87" s="29"/>
    </row>
    <row r="88" spans="1:17" ht="15">
      <c r="A88" s="26"/>
      <c r="B88" s="1"/>
      <c r="C88" s="1"/>
      <c r="D88" s="1"/>
      <c r="E88" s="1"/>
      <c r="F88" s="1"/>
      <c r="G88" s="1"/>
      <c r="H88" s="1"/>
      <c r="I88" s="55"/>
      <c r="J88" s="55"/>
      <c r="K88" s="55"/>
      <c r="L88" s="55"/>
      <c r="M88" s="55"/>
      <c r="N88" s="55"/>
      <c r="O88" s="55"/>
      <c r="P88" s="29"/>
      <c r="Q88" s="29"/>
    </row>
    <row r="89" spans="1:17" ht="15">
      <c r="A89" s="26"/>
      <c r="B89" s="1"/>
      <c r="C89" s="1"/>
      <c r="D89" s="1"/>
      <c r="E89" s="1"/>
      <c r="F89" s="1"/>
      <c r="G89" s="1"/>
      <c r="H89" s="1"/>
      <c r="I89" s="55"/>
      <c r="J89" s="55"/>
      <c r="K89" s="55"/>
      <c r="L89" s="55"/>
      <c r="M89" s="55"/>
      <c r="N89" s="55"/>
      <c r="O89" s="55"/>
      <c r="P89" s="29"/>
      <c r="Q89" s="29"/>
    </row>
    <row r="90" spans="1:17" ht="15">
      <c r="A90" s="26"/>
      <c r="B90" s="1"/>
      <c r="C90" s="1"/>
      <c r="D90" s="1"/>
      <c r="E90" s="1"/>
      <c r="F90" s="1"/>
      <c r="G90" s="1"/>
      <c r="H90" s="1"/>
      <c r="I90" s="55"/>
      <c r="J90" s="55"/>
      <c r="K90" s="55"/>
      <c r="L90" s="55"/>
      <c r="M90" s="55"/>
      <c r="N90" s="55"/>
      <c r="O90" s="55"/>
      <c r="P90" s="29"/>
      <c r="Q90" s="29"/>
    </row>
    <row r="91" spans="1:17" ht="15">
      <c r="A91" s="26"/>
      <c r="B91" s="1"/>
      <c r="C91" s="1"/>
      <c r="D91" s="1"/>
      <c r="E91" s="1"/>
      <c r="F91" s="1"/>
      <c r="G91" s="1"/>
      <c r="H91" s="1"/>
      <c r="I91" s="55"/>
      <c r="J91" s="55"/>
      <c r="K91" s="55"/>
      <c r="L91" s="55"/>
      <c r="M91" s="55"/>
      <c r="N91" s="55"/>
      <c r="O91" s="55"/>
      <c r="P91" s="29"/>
      <c r="Q91" s="29"/>
    </row>
    <row r="92" spans="1:17" ht="15">
      <c r="A92" s="26"/>
      <c r="B92" s="1"/>
      <c r="C92" s="1"/>
      <c r="D92" s="1"/>
      <c r="E92" s="1"/>
      <c r="F92" s="1"/>
      <c r="G92" s="1"/>
      <c r="H92" s="1"/>
      <c r="I92" s="55"/>
      <c r="J92" s="55"/>
      <c r="K92" s="55"/>
      <c r="L92" s="55"/>
      <c r="M92" s="55"/>
      <c r="N92" s="55"/>
      <c r="O92" s="55"/>
      <c r="P92" s="29"/>
      <c r="Q92" s="29"/>
    </row>
    <row r="93" spans="1:17" ht="15">
      <c r="A93" s="26"/>
      <c r="B93" s="1"/>
      <c r="C93" s="1"/>
      <c r="D93" s="1"/>
      <c r="E93" s="1"/>
      <c r="F93" s="1"/>
      <c r="G93" s="1"/>
      <c r="H93" s="1"/>
      <c r="I93" s="55"/>
      <c r="J93" s="55"/>
      <c r="K93" s="55"/>
      <c r="L93" s="55"/>
      <c r="M93" s="55"/>
      <c r="N93" s="55"/>
      <c r="O93" s="55"/>
      <c r="P93" s="29"/>
      <c r="Q93" s="29"/>
    </row>
    <row r="94" spans="1:17" ht="15">
      <c r="A94" s="26"/>
      <c r="B94" s="1"/>
      <c r="C94" s="1"/>
      <c r="D94" s="1"/>
      <c r="E94" s="1"/>
      <c r="F94" s="1"/>
      <c r="G94" s="1"/>
      <c r="H94" s="1"/>
      <c r="I94" s="55"/>
      <c r="J94" s="55"/>
      <c r="K94" s="55"/>
      <c r="L94" s="55"/>
      <c r="M94" s="55"/>
      <c r="N94" s="55"/>
      <c r="O94" s="55"/>
      <c r="P94" s="29"/>
      <c r="Q94" s="29"/>
    </row>
    <row r="95" spans="1:17" ht="15">
      <c r="A95" s="26"/>
      <c r="B95" s="1"/>
      <c r="C95" s="1"/>
      <c r="D95" s="1"/>
      <c r="E95" s="1"/>
      <c r="F95" s="1"/>
      <c r="G95" s="1"/>
      <c r="H95" s="1"/>
      <c r="I95" s="55"/>
      <c r="J95" s="55"/>
      <c r="K95" s="55"/>
      <c r="L95" s="55"/>
      <c r="M95" s="55"/>
      <c r="N95" s="55"/>
      <c r="O95" s="55"/>
      <c r="P95" s="29"/>
      <c r="Q95" s="29"/>
    </row>
    <row r="96" spans="1:17" ht="15">
      <c r="A96" s="26"/>
      <c r="B96" s="1"/>
      <c r="C96" s="1"/>
      <c r="D96" s="1"/>
      <c r="E96" s="1"/>
      <c r="F96" s="1"/>
      <c r="G96" s="1"/>
      <c r="H96" s="1"/>
      <c r="I96" s="55"/>
      <c r="J96" s="55"/>
      <c r="K96" s="55"/>
      <c r="L96" s="55"/>
      <c r="M96" s="55"/>
      <c r="N96" s="55"/>
      <c r="O96" s="55"/>
      <c r="P96" s="29"/>
      <c r="Q96" s="29"/>
    </row>
    <row r="97" spans="1:17" ht="15">
      <c r="A97" s="26"/>
      <c r="B97" s="1"/>
      <c r="C97" s="1"/>
      <c r="D97" s="1"/>
      <c r="E97" s="1"/>
      <c r="F97" s="1"/>
      <c r="G97" s="1"/>
      <c r="H97" s="1"/>
      <c r="I97" s="55"/>
      <c r="J97" s="55"/>
      <c r="K97" s="55"/>
      <c r="L97" s="55"/>
      <c r="M97" s="55"/>
      <c r="N97" s="55"/>
      <c r="O97" s="55"/>
      <c r="P97" s="29"/>
      <c r="Q97" s="29"/>
    </row>
    <row r="98" spans="1:17" ht="15">
      <c r="A98" s="26"/>
      <c r="B98" s="1"/>
      <c r="C98" s="1"/>
      <c r="D98" s="1"/>
      <c r="E98" s="1"/>
      <c r="F98" s="1"/>
      <c r="G98" s="1"/>
      <c r="H98" s="1"/>
      <c r="I98" s="55"/>
      <c r="J98" s="55"/>
      <c r="K98" s="55"/>
      <c r="L98" s="55"/>
      <c r="M98" s="55"/>
      <c r="N98" s="55"/>
      <c r="O98" s="55"/>
      <c r="P98" s="29"/>
      <c r="Q98" s="29"/>
    </row>
    <row r="99" spans="1:17" ht="15">
      <c r="A99" s="26"/>
      <c r="B99" s="1"/>
      <c r="C99" s="1"/>
      <c r="D99" s="1"/>
      <c r="E99" s="1"/>
      <c r="F99" s="1"/>
      <c r="G99" s="1"/>
      <c r="H99" s="1"/>
      <c r="I99" s="55"/>
      <c r="J99" s="55"/>
      <c r="K99" s="55"/>
      <c r="L99" s="55"/>
      <c r="M99" s="55"/>
      <c r="N99" s="55"/>
      <c r="O99" s="55"/>
      <c r="P99" s="29"/>
      <c r="Q99" s="29"/>
    </row>
    <row r="100" spans="1:17" ht="15">
      <c r="A100" s="26"/>
      <c r="B100" s="1"/>
      <c r="C100" s="1"/>
      <c r="D100" s="1"/>
      <c r="E100" s="1"/>
      <c r="F100" s="1"/>
      <c r="G100" s="1"/>
      <c r="H100" s="1"/>
      <c r="I100" s="55"/>
      <c r="J100" s="55"/>
      <c r="K100" s="55"/>
      <c r="L100" s="55"/>
      <c r="M100" s="55"/>
      <c r="N100" s="55"/>
      <c r="O100" s="55"/>
      <c r="P100" s="29"/>
      <c r="Q100" s="29"/>
    </row>
    <row r="101" spans="1:17" ht="15">
      <c r="A101" s="26"/>
      <c r="B101" s="1"/>
      <c r="C101" s="1"/>
      <c r="D101" s="1"/>
      <c r="E101" s="1"/>
      <c r="F101" s="1"/>
      <c r="G101" s="1"/>
      <c r="H101" s="1"/>
      <c r="I101" s="55"/>
      <c r="J101" s="55"/>
      <c r="K101" s="55"/>
      <c r="L101" s="55"/>
      <c r="M101" s="55"/>
      <c r="N101" s="55"/>
      <c r="O101" s="55"/>
      <c r="P101" s="29"/>
      <c r="Q101" s="29"/>
    </row>
    <row r="102" spans="1:17" ht="15">
      <c r="A102" s="26"/>
      <c r="B102" s="1"/>
      <c r="C102" s="1"/>
      <c r="D102" s="1"/>
      <c r="E102" s="1"/>
      <c r="F102" s="1"/>
      <c r="G102" s="1"/>
      <c r="H102" s="1"/>
      <c r="I102" s="55"/>
      <c r="J102" s="55"/>
      <c r="K102" s="55"/>
      <c r="L102" s="55"/>
      <c r="M102" s="55"/>
      <c r="N102" s="55"/>
      <c r="O102" s="55"/>
      <c r="P102" s="29"/>
      <c r="Q102" s="29"/>
    </row>
    <row r="103" spans="1:17" ht="15">
      <c r="A103" s="26"/>
      <c r="B103" s="1"/>
      <c r="C103" s="1"/>
      <c r="D103" s="1"/>
      <c r="E103" s="1"/>
      <c r="F103" s="1"/>
      <c r="G103" s="1"/>
      <c r="H103" s="1"/>
      <c r="I103" s="55"/>
      <c r="J103" s="55"/>
      <c r="K103" s="55"/>
      <c r="L103" s="55"/>
      <c r="M103" s="55"/>
      <c r="N103" s="55"/>
      <c r="O103" s="55"/>
      <c r="P103" s="29"/>
      <c r="Q103" s="29"/>
    </row>
    <row r="104" spans="1:17" ht="15">
      <c r="A104" s="26"/>
      <c r="B104" s="1"/>
      <c r="C104" s="1"/>
      <c r="D104" s="1"/>
      <c r="E104" s="1"/>
      <c r="F104" s="1"/>
      <c r="G104" s="1"/>
      <c r="H104" s="1"/>
      <c r="I104" s="55"/>
      <c r="J104" s="55"/>
      <c r="K104" s="55"/>
      <c r="L104" s="55"/>
      <c r="M104" s="55"/>
      <c r="N104" s="55"/>
      <c r="O104" s="55"/>
      <c r="P104" s="29"/>
      <c r="Q104" s="29"/>
    </row>
    <row r="105" spans="1:17" ht="15">
      <c r="A105" s="26"/>
      <c r="B105" s="1"/>
      <c r="C105" s="1"/>
      <c r="D105" s="1"/>
      <c r="E105" s="1"/>
      <c r="F105" s="1"/>
      <c r="G105" s="1"/>
      <c r="H105" s="1"/>
      <c r="I105" s="55"/>
      <c r="J105" s="55"/>
      <c r="K105" s="55"/>
      <c r="L105" s="55"/>
      <c r="M105" s="55"/>
      <c r="N105" s="55"/>
      <c r="O105" s="55"/>
      <c r="P105" s="29"/>
      <c r="Q105" s="29"/>
    </row>
    <row r="106" spans="1:17" ht="15">
      <c r="A106" s="26"/>
      <c r="B106" s="1"/>
      <c r="C106" s="1"/>
      <c r="D106" s="1"/>
      <c r="E106" s="1"/>
      <c r="F106" s="1"/>
      <c r="G106" s="1"/>
      <c r="H106" s="1"/>
      <c r="I106" s="55"/>
      <c r="J106" s="55"/>
      <c r="K106" s="55"/>
      <c r="L106" s="55"/>
      <c r="M106" s="55"/>
      <c r="N106" s="55"/>
      <c r="O106" s="55"/>
      <c r="P106" s="29"/>
      <c r="Q106" s="29"/>
    </row>
    <row r="107" spans="1:17" ht="15">
      <c r="A107" s="26"/>
      <c r="B107" s="1"/>
      <c r="C107" s="1"/>
      <c r="D107" s="1"/>
      <c r="E107" s="1"/>
      <c r="F107" s="1"/>
      <c r="G107" s="1"/>
      <c r="H107" s="1"/>
      <c r="I107" s="55"/>
      <c r="J107" s="55"/>
      <c r="K107" s="55"/>
      <c r="L107" s="55"/>
      <c r="M107" s="55"/>
      <c r="N107" s="55"/>
      <c r="O107" s="55"/>
      <c r="P107" s="29"/>
      <c r="Q107" s="29"/>
    </row>
    <row r="108" spans="1:17" ht="15">
      <c r="A108" s="26"/>
      <c r="B108" s="1"/>
      <c r="C108" s="1"/>
      <c r="D108" s="1"/>
      <c r="E108" s="1"/>
      <c r="F108" s="1"/>
      <c r="G108" s="1"/>
      <c r="H108" s="1"/>
      <c r="I108" s="55"/>
      <c r="J108" s="55"/>
      <c r="K108" s="55"/>
      <c r="L108" s="55"/>
      <c r="M108" s="55"/>
      <c r="N108" s="55"/>
      <c r="O108" s="55"/>
      <c r="P108" s="29"/>
      <c r="Q108" s="29"/>
    </row>
    <row r="109" spans="1:17" ht="15">
      <c r="A109" s="26"/>
      <c r="B109" s="1"/>
      <c r="C109" s="1"/>
      <c r="D109" s="1"/>
      <c r="E109" s="1"/>
      <c r="F109" s="1"/>
      <c r="G109" s="1"/>
      <c r="H109" s="1"/>
      <c r="I109" s="55"/>
      <c r="J109" s="55"/>
      <c r="K109" s="55"/>
      <c r="L109" s="55"/>
      <c r="M109" s="55"/>
      <c r="N109" s="55"/>
      <c r="O109" s="55"/>
      <c r="P109" s="29"/>
      <c r="Q109" s="29"/>
    </row>
    <row r="110" spans="1:17" ht="15">
      <c r="A110" s="26"/>
      <c r="B110" s="1"/>
      <c r="C110" s="1"/>
      <c r="D110" s="1"/>
      <c r="E110" s="1"/>
      <c r="F110" s="1"/>
      <c r="G110" s="1"/>
      <c r="H110" s="1"/>
      <c r="I110" s="55"/>
      <c r="J110" s="55"/>
      <c r="K110" s="55"/>
      <c r="L110" s="55"/>
      <c r="M110" s="55"/>
      <c r="N110" s="55"/>
      <c r="O110" s="55"/>
      <c r="P110" s="29"/>
      <c r="Q110" s="29"/>
    </row>
    <row r="111" spans="1:17" ht="15">
      <c r="A111" s="26"/>
      <c r="B111" s="1"/>
      <c r="C111" s="1"/>
      <c r="D111" s="1"/>
      <c r="E111" s="1"/>
      <c r="F111" s="1"/>
      <c r="G111" s="1"/>
      <c r="H111" s="1"/>
      <c r="I111" s="55"/>
      <c r="J111" s="55"/>
      <c r="K111" s="55"/>
      <c r="L111" s="55"/>
      <c r="M111" s="55"/>
      <c r="N111" s="55"/>
      <c r="O111" s="55"/>
      <c r="P111" s="29"/>
      <c r="Q111" s="29"/>
    </row>
    <row r="112" spans="1:17" ht="15">
      <c r="A112" s="26"/>
      <c r="B112" s="1"/>
      <c r="C112" s="1"/>
      <c r="D112" s="1"/>
      <c r="E112" s="1"/>
      <c r="F112" s="1"/>
      <c r="G112" s="1"/>
      <c r="H112" s="1"/>
      <c r="I112" s="55"/>
      <c r="J112" s="55"/>
      <c r="K112" s="55"/>
      <c r="L112" s="55"/>
      <c r="M112" s="55"/>
      <c r="N112" s="55"/>
      <c r="O112" s="55"/>
      <c r="P112" s="29"/>
      <c r="Q112" s="29"/>
    </row>
    <row r="113" spans="1:17" ht="15">
      <c r="A113" s="26"/>
      <c r="B113" s="1"/>
      <c r="C113" s="1"/>
      <c r="D113" s="1"/>
      <c r="E113" s="1"/>
      <c r="F113" s="1"/>
      <c r="G113" s="1"/>
      <c r="H113" s="1"/>
      <c r="I113" s="55"/>
      <c r="J113" s="55"/>
      <c r="K113" s="55"/>
      <c r="L113" s="55"/>
      <c r="M113" s="55"/>
      <c r="N113" s="55"/>
      <c r="O113" s="55"/>
      <c r="P113" s="29"/>
      <c r="Q113" s="29"/>
    </row>
    <row r="114" spans="1:17" ht="15">
      <c r="A114" s="26"/>
      <c r="B114" s="1"/>
      <c r="C114" s="1"/>
      <c r="D114" s="1"/>
      <c r="E114" s="1"/>
      <c r="F114" s="1"/>
      <c r="G114" s="1"/>
      <c r="H114" s="1"/>
      <c r="I114" s="55"/>
      <c r="J114" s="55"/>
      <c r="K114" s="55"/>
      <c r="L114" s="55"/>
      <c r="M114" s="55"/>
      <c r="N114" s="55"/>
      <c r="O114" s="55"/>
      <c r="P114" s="29"/>
      <c r="Q114" s="29"/>
    </row>
    <row r="115" spans="1:17" ht="15">
      <c r="A115" s="26"/>
      <c r="B115" s="1"/>
      <c r="C115" s="1"/>
      <c r="D115" s="1"/>
      <c r="E115" s="1"/>
      <c r="F115" s="1"/>
      <c r="G115" s="1"/>
      <c r="H115" s="1"/>
      <c r="I115" s="55"/>
      <c r="J115" s="55"/>
      <c r="K115" s="55"/>
      <c r="L115" s="55"/>
      <c r="M115" s="55"/>
      <c r="N115" s="55"/>
      <c r="O115" s="55"/>
      <c r="P115" s="29"/>
      <c r="Q115" s="29"/>
    </row>
    <row r="116" spans="1:17" ht="15">
      <c r="A116" s="26"/>
      <c r="B116" s="1"/>
      <c r="C116" s="1"/>
      <c r="D116" s="1"/>
      <c r="E116" s="1"/>
      <c r="F116" s="1"/>
      <c r="G116" s="1"/>
      <c r="H116" s="1"/>
      <c r="I116" s="55"/>
      <c r="J116" s="55"/>
      <c r="K116" s="55"/>
      <c r="L116" s="55"/>
      <c r="M116" s="55"/>
      <c r="N116" s="55"/>
      <c r="O116" s="55"/>
      <c r="P116" s="29"/>
      <c r="Q116" s="29"/>
    </row>
    <row r="117" spans="1:17" ht="15">
      <c r="A117" s="26"/>
      <c r="B117" s="1"/>
      <c r="C117" s="1"/>
      <c r="D117" s="1"/>
      <c r="E117" s="1"/>
      <c r="F117" s="1"/>
      <c r="G117" s="1"/>
      <c r="H117" s="1"/>
      <c r="I117" s="55"/>
      <c r="J117" s="55"/>
      <c r="K117" s="55"/>
      <c r="L117" s="55"/>
      <c r="M117" s="55"/>
      <c r="N117" s="55"/>
      <c r="O117" s="55"/>
      <c r="P117" s="29"/>
      <c r="Q117" s="29"/>
    </row>
    <row r="118" spans="1:17" ht="15">
      <c r="A118" s="26"/>
      <c r="B118" s="1"/>
      <c r="C118" s="1"/>
      <c r="D118" s="1"/>
      <c r="E118" s="1"/>
      <c r="F118" s="1"/>
      <c r="G118" s="1"/>
      <c r="H118" s="1"/>
      <c r="I118" s="55"/>
      <c r="J118" s="55"/>
      <c r="K118" s="55"/>
      <c r="L118" s="55"/>
      <c r="M118" s="55"/>
      <c r="N118" s="55"/>
      <c r="O118" s="55"/>
      <c r="P118" s="29"/>
      <c r="Q118" s="29"/>
    </row>
    <row r="119" spans="1:17" ht="15">
      <c r="A119" s="26"/>
      <c r="B119" s="1"/>
      <c r="C119" s="1"/>
      <c r="D119" s="1"/>
      <c r="E119" s="1"/>
      <c r="F119" s="1"/>
      <c r="G119" s="1"/>
      <c r="H119" s="1"/>
      <c r="I119" s="55"/>
      <c r="J119" s="55"/>
      <c r="K119" s="55"/>
      <c r="L119" s="55"/>
      <c r="M119" s="55"/>
      <c r="N119" s="55"/>
      <c r="O119" s="55"/>
      <c r="P119" s="29"/>
      <c r="Q119" s="29"/>
    </row>
    <row r="120" spans="1:17" ht="15">
      <c r="A120" s="26"/>
      <c r="B120" s="1"/>
      <c r="C120" s="1"/>
      <c r="D120" s="1"/>
      <c r="E120" s="1"/>
      <c r="F120" s="1"/>
      <c r="G120" s="1"/>
      <c r="H120" s="1"/>
      <c r="I120" s="55"/>
      <c r="J120" s="55"/>
      <c r="K120" s="55"/>
      <c r="L120" s="55"/>
      <c r="M120" s="55"/>
      <c r="N120" s="55"/>
      <c r="O120" s="55"/>
      <c r="P120" s="29"/>
      <c r="Q120" s="29"/>
    </row>
    <row r="121" spans="1:17" ht="15">
      <c r="A121" s="26"/>
      <c r="B121" s="1"/>
      <c r="C121" s="1"/>
      <c r="D121" s="1"/>
      <c r="E121" s="1"/>
      <c r="F121" s="1"/>
      <c r="G121" s="1"/>
      <c r="H121" s="1"/>
      <c r="I121" s="55"/>
      <c r="J121" s="55"/>
      <c r="K121" s="55"/>
      <c r="L121" s="55"/>
      <c r="M121" s="55"/>
      <c r="N121" s="55"/>
      <c r="O121" s="55"/>
      <c r="P121" s="29"/>
      <c r="Q121" s="29"/>
    </row>
    <row r="122" spans="1:17" ht="15">
      <c r="A122" s="26"/>
      <c r="B122" s="1"/>
      <c r="C122" s="1"/>
      <c r="D122" s="1"/>
      <c r="E122" s="1"/>
      <c r="F122" s="1"/>
      <c r="G122" s="1"/>
      <c r="H122" s="1"/>
      <c r="I122" s="55"/>
      <c r="J122" s="55"/>
      <c r="K122" s="55"/>
      <c r="L122" s="55"/>
      <c r="M122" s="55"/>
      <c r="N122" s="55"/>
      <c r="O122" s="55"/>
      <c r="P122" s="29"/>
      <c r="Q122" s="29"/>
    </row>
    <row r="123" spans="1:17" ht="15">
      <c r="A123" s="26"/>
      <c r="B123" s="1"/>
      <c r="C123" s="1"/>
      <c r="D123" s="1"/>
      <c r="E123" s="1"/>
      <c r="F123" s="1"/>
      <c r="G123" s="1"/>
      <c r="H123" s="1"/>
      <c r="I123" s="55"/>
      <c r="J123" s="55"/>
      <c r="K123" s="55"/>
      <c r="L123" s="55"/>
      <c r="M123" s="55"/>
      <c r="N123" s="55"/>
      <c r="O123" s="55"/>
      <c r="P123" s="29"/>
      <c r="Q123" s="29"/>
    </row>
    <row r="124" spans="1:17" ht="15">
      <c r="A124" s="26"/>
      <c r="B124" s="1"/>
      <c r="C124" s="1"/>
      <c r="D124" s="1"/>
      <c r="E124" s="1"/>
      <c r="F124" s="1"/>
      <c r="G124" s="1"/>
      <c r="H124" s="1"/>
      <c r="I124" s="55"/>
      <c r="J124" s="55"/>
      <c r="K124" s="55"/>
      <c r="L124" s="55"/>
      <c r="M124" s="55"/>
      <c r="N124" s="55"/>
      <c r="O124" s="55"/>
      <c r="P124" s="29"/>
      <c r="Q124" s="29"/>
    </row>
    <row r="125" spans="1:17" ht="15">
      <c r="A125" s="26"/>
      <c r="B125" s="1"/>
      <c r="C125" s="1"/>
      <c r="D125" s="1"/>
      <c r="E125" s="1"/>
      <c r="F125" s="1"/>
      <c r="G125" s="1"/>
      <c r="H125" s="1"/>
      <c r="I125" s="55"/>
      <c r="J125" s="55"/>
      <c r="K125" s="55"/>
      <c r="L125" s="55"/>
      <c r="M125" s="55"/>
      <c r="N125" s="55"/>
      <c r="O125" s="55"/>
      <c r="P125" s="29"/>
      <c r="Q125" s="29"/>
    </row>
    <row r="126" spans="1:17" ht="15">
      <c r="A126" s="26"/>
      <c r="B126" s="1"/>
      <c r="C126" s="1"/>
      <c r="D126" s="1"/>
      <c r="E126" s="1"/>
      <c r="F126" s="1"/>
      <c r="G126" s="1"/>
      <c r="H126" s="1"/>
      <c r="I126" s="55"/>
      <c r="J126" s="55"/>
      <c r="K126" s="55"/>
      <c r="L126" s="55"/>
      <c r="M126" s="55"/>
      <c r="N126" s="55"/>
      <c r="O126" s="55"/>
      <c r="P126" s="29"/>
      <c r="Q126" s="29"/>
    </row>
    <row r="127" spans="1:17" ht="15">
      <c r="A127" s="26"/>
      <c r="B127" s="1"/>
      <c r="C127" s="1"/>
      <c r="D127" s="1"/>
      <c r="E127" s="1"/>
      <c r="F127" s="1"/>
      <c r="G127" s="1"/>
      <c r="H127" s="1"/>
      <c r="I127" s="55"/>
      <c r="J127" s="55"/>
      <c r="K127" s="55"/>
      <c r="L127" s="55"/>
      <c r="M127" s="55"/>
      <c r="N127" s="55"/>
      <c r="O127" s="55"/>
      <c r="P127" s="29"/>
      <c r="Q127" s="29"/>
    </row>
    <row r="128" spans="1:17" ht="15">
      <c r="A128" s="26"/>
      <c r="B128" s="1"/>
      <c r="C128" s="1"/>
      <c r="D128" s="1"/>
      <c r="E128" s="1"/>
      <c r="F128" s="1"/>
      <c r="G128" s="1"/>
      <c r="H128" s="1"/>
      <c r="I128" s="55"/>
      <c r="J128" s="55"/>
      <c r="K128" s="55"/>
      <c r="L128" s="55"/>
      <c r="M128" s="55"/>
      <c r="N128" s="55"/>
      <c r="O128" s="55"/>
      <c r="P128" s="29"/>
      <c r="Q128" s="29"/>
    </row>
    <row r="129" spans="1:17" ht="15">
      <c r="A129" s="26"/>
      <c r="B129" s="1"/>
      <c r="C129" s="1"/>
      <c r="D129" s="1"/>
      <c r="E129" s="1"/>
      <c r="F129" s="1"/>
      <c r="G129" s="1"/>
      <c r="H129" s="1"/>
      <c r="I129" s="55"/>
      <c r="J129" s="55"/>
      <c r="K129" s="55"/>
      <c r="L129" s="55"/>
      <c r="M129" s="55"/>
      <c r="N129" s="55"/>
      <c r="O129" s="55"/>
      <c r="P129" s="29"/>
      <c r="Q129" s="29"/>
    </row>
    <row r="130" spans="1:17" ht="15">
      <c r="A130" s="26"/>
      <c r="B130" s="1"/>
      <c r="C130" s="1"/>
      <c r="D130" s="1"/>
      <c r="E130" s="1"/>
      <c r="F130" s="1"/>
      <c r="G130" s="1"/>
      <c r="H130" s="1"/>
      <c r="I130" s="55"/>
      <c r="J130" s="55"/>
      <c r="K130" s="55"/>
      <c r="L130" s="55"/>
      <c r="M130" s="55"/>
      <c r="N130" s="55"/>
      <c r="O130" s="55"/>
      <c r="P130" s="29"/>
      <c r="Q130" s="29"/>
    </row>
    <row r="131" spans="1:17" ht="15">
      <c r="A131" s="26"/>
      <c r="B131" s="1"/>
      <c r="C131" s="1"/>
      <c r="D131" s="1"/>
      <c r="E131" s="1"/>
      <c r="F131" s="1"/>
      <c r="G131" s="1"/>
      <c r="H131" s="1"/>
      <c r="I131" s="55"/>
      <c r="J131" s="55"/>
      <c r="K131" s="55"/>
      <c r="L131" s="55"/>
      <c r="M131" s="55"/>
      <c r="N131" s="55"/>
      <c r="O131" s="55"/>
      <c r="P131" s="29"/>
      <c r="Q131" s="29"/>
    </row>
    <row r="132" spans="1:17" ht="15">
      <c r="A132" s="26"/>
      <c r="B132" s="1"/>
      <c r="C132" s="1"/>
      <c r="D132" s="1"/>
      <c r="E132" s="1"/>
      <c r="F132" s="1"/>
      <c r="G132" s="1"/>
      <c r="H132" s="1"/>
      <c r="I132" s="55"/>
      <c r="J132" s="55"/>
      <c r="K132" s="55"/>
      <c r="L132" s="55"/>
      <c r="M132" s="55"/>
      <c r="N132" s="55"/>
      <c r="O132" s="55"/>
      <c r="P132" s="29"/>
      <c r="Q132" s="29"/>
    </row>
    <row r="133" spans="1:17" ht="15">
      <c r="A133" s="26"/>
      <c r="B133" s="1"/>
      <c r="C133" s="1"/>
      <c r="D133" s="1"/>
      <c r="E133" s="1"/>
      <c r="F133" s="1"/>
      <c r="G133" s="1"/>
      <c r="H133" s="1"/>
      <c r="I133" s="55"/>
      <c r="J133" s="55"/>
      <c r="K133" s="55"/>
      <c r="L133" s="55"/>
      <c r="M133" s="55"/>
      <c r="N133" s="55"/>
      <c r="O133" s="55"/>
      <c r="P133" s="29"/>
      <c r="Q133" s="29"/>
    </row>
    <row r="134" spans="1:17" ht="15">
      <c r="A134" s="26"/>
      <c r="B134" s="1"/>
      <c r="C134" s="1"/>
      <c r="D134" s="1"/>
      <c r="E134" s="1"/>
      <c r="F134" s="1"/>
      <c r="G134" s="1"/>
      <c r="H134" s="1"/>
      <c r="I134" s="55"/>
      <c r="J134" s="55"/>
      <c r="K134" s="55"/>
      <c r="L134" s="55"/>
      <c r="M134" s="55"/>
      <c r="N134" s="55"/>
      <c r="O134" s="55"/>
      <c r="P134" s="29"/>
      <c r="Q134" s="29"/>
    </row>
    <row r="135" spans="1:17" ht="15">
      <c r="A135" s="26"/>
      <c r="B135" s="1"/>
      <c r="C135" s="1"/>
      <c r="D135" s="1"/>
      <c r="E135" s="1"/>
      <c r="F135" s="1"/>
      <c r="G135" s="1"/>
      <c r="H135" s="1"/>
      <c r="I135" s="55"/>
      <c r="J135" s="55"/>
      <c r="K135" s="55"/>
      <c r="L135" s="55"/>
      <c r="M135" s="55"/>
      <c r="N135" s="55"/>
      <c r="O135" s="55"/>
      <c r="P135" s="29"/>
      <c r="Q135" s="29"/>
    </row>
    <row r="136" spans="1:17" ht="15">
      <c r="A136" s="26"/>
      <c r="B136" s="1"/>
      <c r="C136" s="1"/>
      <c r="D136" s="1"/>
      <c r="E136" s="1"/>
      <c r="F136" s="1"/>
      <c r="G136" s="1"/>
      <c r="H136" s="1"/>
      <c r="I136" s="55"/>
      <c r="J136" s="55"/>
      <c r="K136" s="55"/>
      <c r="L136" s="55"/>
      <c r="M136" s="55"/>
      <c r="N136" s="55"/>
      <c r="O136" s="55"/>
      <c r="P136" s="29"/>
      <c r="Q136" s="29"/>
    </row>
    <row r="137" spans="1:17" ht="15">
      <c r="A137" s="26"/>
      <c r="B137" s="1"/>
      <c r="C137" s="1"/>
      <c r="D137" s="1"/>
      <c r="E137" s="1"/>
      <c r="F137" s="1"/>
      <c r="G137" s="1"/>
      <c r="H137" s="1"/>
      <c r="I137" s="55"/>
      <c r="J137" s="55"/>
      <c r="K137" s="55"/>
      <c r="L137" s="55"/>
      <c r="M137" s="55"/>
      <c r="N137" s="55"/>
      <c r="O137" s="55"/>
      <c r="P137" s="29"/>
      <c r="Q137" s="29"/>
    </row>
    <row r="138" spans="1:17" ht="15">
      <c r="A138" s="26"/>
      <c r="B138" s="1"/>
      <c r="C138" s="1"/>
      <c r="D138" s="1"/>
      <c r="E138" s="1"/>
      <c r="F138" s="1"/>
      <c r="G138" s="1"/>
      <c r="H138" s="1"/>
      <c r="I138" s="55"/>
      <c r="J138" s="55"/>
      <c r="K138" s="55"/>
      <c r="L138" s="55"/>
      <c r="M138" s="55"/>
      <c r="N138" s="55"/>
      <c r="O138" s="55"/>
      <c r="P138" s="29"/>
      <c r="Q138" s="29"/>
    </row>
    <row r="139" spans="1:17" ht="15">
      <c r="A139" s="26"/>
      <c r="B139" s="1"/>
      <c r="C139" s="1"/>
      <c r="D139" s="1"/>
      <c r="E139" s="1"/>
      <c r="F139" s="1"/>
      <c r="G139" s="1"/>
      <c r="H139" s="1"/>
      <c r="I139" s="55"/>
      <c r="J139" s="55"/>
      <c r="K139" s="55"/>
      <c r="L139" s="55"/>
      <c r="M139" s="55"/>
      <c r="N139" s="55"/>
      <c r="O139" s="55"/>
      <c r="P139" s="29"/>
      <c r="Q139" s="29"/>
    </row>
    <row r="140" spans="1:17" ht="15">
      <c r="A140" s="26"/>
      <c r="B140" s="1"/>
      <c r="C140" s="1"/>
      <c r="D140" s="1"/>
      <c r="E140" s="1"/>
      <c r="F140" s="1"/>
      <c r="G140" s="1"/>
      <c r="H140" s="1"/>
      <c r="I140" s="55"/>
      <c r="J140" s="55"/>
      <c r="K140" s="55"/>
      <c r="L140" s="55"/>
      <c r="M140" s="55"/>
      <c r="N140" s="55"/>
      <c r="O140" s="55"/>
      <c r="P140" s="29"/>
      <c r="Q140" s="29"/>
    </row>
    <row r="141" spans="1:17" ht="15">
      <c r="A141" s="26"/>
      <c r="B141" s="1"/>
      <c r="C141" s="1"/>
      <c r="D141" s="1"/>
      <c r="E141" s="1"/>
      <c r="F141" s="1"/>
      <c r="G141" s="1"/>
      <c r="H141" s="1"/>
      <c r="I141" s="55"/>
      <c r="J141" s="55"/>
      <c r="K141" s="55"/>
      <c r="L141" s="55"/>
      <c r="M141" s="55"/>
      <c r="N141" s="55"/>
      <c r="O141" s="55"/>
      <c r="P141" s="29"/>
      <c r="Q141" s="29"/>
    </row>
    <row r="142" spans="1:17" ht="15">
      <c r="A142" s="26"/>
      <c r="B142" s="1"/>
      <c r="C142" s="1"/>
      <c r="D142" s="1"/>
      <c r="E142" s="1"/>
      <c r="F142" s="1"/>
      <c r="G142" s="1"/>
      <c r="H142" s="1"/>
      <c r="I142" s="55"/>
      <c r="J142" s="55"/>
      <c r="K142" s="55"/>
      <c r="L142" s="55"/>
      <c r="M142" s="55"/>
      <c r="N142" s="55"/>
      <c r="O142" s="55"/>
      <c r="P142" s="29"/>
      <c r="Q142" s="29"/>
    </row>
    <row r="143" spans="1:17" ht="15">
      <c r="A143" s="26"/>
      <c r="B143" s="1"/>
      <c r="C143" s="1"/>
      <c r="D143" s="1"/>
      <c r="E143" s="1"/>
      <c r="F143" s="1"/>
      <c r="G143" s="1"/>
      <c r="H143" s="1"/>
      <c r="I143" s="55"/>
      <c r="J143" s="55"/>
      <c r="K143" s="55"/>
      <c r="L143" s="55"/>
      <c r="M143" s="55"/>
      <c r="N143" s="55"/>
      <c r="O143" s="55"/>
      <c r="P143" s="29"/>
      <c r="Q143" s="29"/>
    </row>
    <row r="144" spans="1:17" ht="15">
      <c r="A144" s="26"/>
      <c r="B144" s="1"/>
      <c r="C144" s="1"/>
      <c r="D144" s="1"/>
      <c r="E144" s="1"/>
      <c r="F144" s="1"/>
      <c r="G144" s="1"/>
      <c r="H144" s="1"/>
      <c r="I144" s="55"/>
      <c r="J144" s="55"/>
      <c r="K144" s="55"/>
      <c r="L144" s="55"/>
      <c r="M144" s="55"/>
      <c r="N144" s="55"/>
      <c r="O144" s="55"/>
      <c r="P144" s="29"/>
      <c r="Q144" s="29"/>
    </row>
    <row r="145" spans="1:17" ht="15">
      <c r="A145" s="26"/>
      <c r="B145" s="1"/>
      <c r="C145" s="1"/>
      <c r="D145" s="1"/>
      <c r="E145" s="1"/>
      <c r="F145" s="1"/>
      <c r="G145" s="1"/>
      <c r="H145" s="1"/>
      <c r="I145" s="55"/>
      <c r="J145" s="55"/>
      <c r="K145" s="55"/>
      <c r="L145" s="55"/>
      <c r="M145" s="55"/>
      <c r="N145" s="55"/>
      <c r="O145" s="55"/>
      <c r="P145" s="29"/>
      <c r="Q145" s="29"/>
    </row>
    <row r="146" spans="1:17" ht="15">
      <c r="A146" s="26"/>
      <c r="B146" s="1"/>
      <c r="C146" s="1"/>
      <c r="D146" s="1"/>
      <c r="E146" s="1"/>
      <c r="F146" s="1"/>
      <c r="G146" s="1"/>
      <c r="H146" s="1"/>
      <c r="I146" s="55"/>
      <c r="J146" s="55"/>
      <c r="K146" s="55"/>
      <c r="L146" s="55"/>
      <c r="M146" s="55"/>
      <c r="N146" s="55"/>
      <c r="O146" s="55"/>
      <c r="P146" s="29"/>
      <c r="Q146" s="29"/>
    </row>
    <row r="147" spans="1:17" ht="15">
      <c r="A147" s="26"/>
      <c r="B147" s="1"/>
      <c r="C147" s="1"/>
      <c r="D147" s="1"/>
      <c r="E147" s="1"/>
      <c r="F147" s="1"/>
      <c r="G147" s="1"/>
      <c r="H147" s="1"/>
      <c r="I147" s="55"/>
      <c r="J147" s="55"/>
      <c r="K147" s="55"/>
      <c r="L147" s="55"/>
      <c r="M147" s="55"/>
      <c r="N147" s="55"/>
      <c r="O147" s="55"/>
      <c r="P147" s="29"/>
      <c r="Q147" s="29"/>
    </row>
    <row r="148" spans="1:17" ht="15">
      <c r="A148" s="26"/>
      <c r="B148" s="1"/>
      <c r="C148" s="1"/>
      <c r="D148" s="1"/>
      <c r="E148" s="1"/>
      <c r="F148" s="1"/>
      <c r="G148" s="1"/>
      <c r="H148" s="1"/>
      <c r="I148" s="55"/>
      <c r="J148" s="55"/>
      <c r="K148" s="55"/>
      <c r="L148" s="55"/>
      <c r="M148" s="55"/>
      <c r="N148" s="55"/>
      <c r="O148" s="55"/>
      <c r="P148" s="29"/>
      <c r="Q148" s="29"/>
    </row>
    <row r="149" spans="1:17" ht="15">
      <c r="A149" s="26"/>
      <c r="B149" s="1"/>
      <c r="C149" s="1"/>
      <c r="D149" s="1"/>
      <c r="E149" s="1"/>
      <c r="F149" s="1"/>
      <c r="G149" s="1"/>
      <c r="H149" s="1"/>
      <c r="I149" s="55"/>
      <c r="J149" s="55"/>
      <c r="K149" s="55"/>
      <c r="L149" s="55"/>
      <c r="M149" s="55"/>
      <c r="N149" s="55"/>
      <c r="O149" s="55"/>
      <c r="P149" s="29"/>
      <c r="Q149" s="29"/>
    </row>
    <row r="150" spans="1:17" ht="15">
      <c r="A150" s="26"/>
      <c r="B150" s="1"/>
      <c r="C150" s="1"/>
      <c r="D150" s="1"/>
      <c r="E150" s="1"/>
      <c r="F150" s="1"/>
      <c r="G150" s="1"/>
      <c r="H150" s="1"/>
      <c r="I150" s="55"/>
      <c r="J150" s="55"/>
      <c r="K150" s="55"/>
      <c r="L150" s="55"/>
      <c r="M150" s="55"/>
      <c r="N150" s="55"/>
      <c r="O150" s="55"/>
      <c r="P150" s="29"/>
      <c r="Q150" s="29"/>
    </row>
    <row r="151" spans="1:17" ht="15">
      <c r="A151" s="26"/>
      <c r="B151" s="1"/>
      <c r="C151" s="1"/>
      <c r="D151" s="1"/>
      <c r="E151" s="1"/>
      <c r="F151" s="1"/>
      <c r="G151" s="1"/>
      <c r="H151" s="1"/>
      <c r="I151" s="55"/>
      <c r="J151" s="55"/>
      <c r="K151" s="55"/>
      <c r="L151" s="55"/>
      <c r="M151" s="55"/>
      <c r="N151" s="55"/>
      <c r="O151" s="55"/>
      <c r="P151" s="29"/>
      <c r="Q151" s="29"/>
    </row>
    <row r="152" spans="1:17" ht="15">
      <c r="A152" s="26"/>
      <c r="B152" s="1"/>
      <c r="C152" s="1"/>
      <c r="D152" s="1"/>
      <c r="E152" s="1"/>
      <c r="F152" s="1"/>
      <c r="G152" s="1"/>
      <c r="H152" s="1"/>
      <c r="I152" s="55"/>
      <c r="J152" s="55"/>
      <c r="K152" s="55"/>
      <c r="L152" s="55"/>
      <c r="M152" s="55"/>
      <c r="N152" s="55"/>
      <c r="O152" s="55"/>
      <c r="P152" s="29"/>
      <c r="Q152" s="29"/>
    </row>
    <row r="153" spans="1:17" ht="15">
      <c r="A153" s="26"/>
      <c r="B153" s="1"/>
      <c r="C153" s="1"/>
      <c r="D153" s="1"/>
      <c r="E153" s="1"/>
      <c r="F153" s="1"/>
      <c r="G153" s="1"/>
      <c r="H153" s="1"/>
      <c r="I153" s="55"/>
      <c r="J153" s="55"/>
      <c r="K153" s="55"/>
      <c r="L153" s="55"/>
      <c r="M153" s="55"/>
      <c r="N153" s="55"/>
      <c r="O153" s="55"/>
      <c r="P153" s="29"/>
      <c r="Q153" s="29"/>
    </row>
    <row r="154" spans="1:17" ht="15">
      <c r="A154" s="26"/>
      <c r="B154" s="1"/>
      <c r="C154" s="1"/>
      <c r="D154" s="1"/>
      <c r="E154" s="1"/>
      <c r="F154" s="1"/>
      <c r="G154" s="1"/>
      <c r="H154" s="1"/>
      <c r="I154" s="55"/>
      <c r="J154" s="55"/>
      <c r="K154" s="55"/>
      <c r="L154" s="55"/>
      <c r="M154" s="55"/>
      <c r="N154" s="55"/>
      <c r="O154" s="55"/>
      <c r="P154" s="29"/>
      <c r="Q154" s="29"/>
    </row>
    <row r="155" spans="1:17" ht="15">
      <c r="A155" s="26"/>
      <c r="B155" s="1"/>
      <c r="C155" s="1"/>
      <c r="D155" s="1"/>
      <c r="E155" s="1"/>
      <c r="F155" s="1"/>
      <c r="G155" s="1"/>
      <c r="H155" s="1"/>
      <c r="I155" s="55"/>
      <c r="J155" s="55"/>
      <c r="K155" s="55"/>
      <c r="L155" s="55"/>
      <c r="M155" s="55"/>
      <c r="N155" s="55"/>
      <c r="O155" s="55"/>
      <c r="P155" s="29"/>
      <c r="Q155" s="29"/>
    </row>
    <row r="156" spans="1:17" ht="15">
      <c r="A156" s="26"/>
      <c r="B156" s="1"/>
      <c r="C156" s="1"/>
      <c r="D156" s="1"/>
      <c r="E156" s="1"/>
      <c r="F156" s="1"/>
      <c r="G156" s="1"/>
      <c r="H156" s="1"/>
      <c r="I156" s="55"/>
      <c r="J156" s="55"/>
      <c r="K156" s="55"/>
      <c r="L156" s="55"/>
      <c r="M156" s="55"/>
      <c r="N156" s="55"/>
      <c r="O156" s="55"/>
      <c r="P156" s="29"/>
      <c r="Q156" s="29"/>
    </row>
    <row r="157" spans="1:17" ht="15">
      <c r="A157" s="26"/>
      <c r="B157" s="1"/>
      <c r="C157" s="1"/>
      <c r="D157" s="1"/>
      <c r="E157" s="1"/>
      <c r="F157" s="1"/>
      <c r="G157" s="1"/>
      <c r="H157" s="1"/>
      <c r="I157" s="55"/>
      <c r="J157" s="55"/>
      <c r="K157" s="55"/>
      <c r="L157" s="55"/>
      <c r="M157" s="55"/>
      <c r="N157" s="55"/>
      <c r="O157" s="55"/>
      <c r="P157" s="29"/>
      <c r="Q157" s="29"/>
    </row>
    <row r="158" spans="1:17" ht="15">
      <c r="A158" s="26"/>
      <c r="B158" s="1"/>
      <c r="C158" s="1"/>
      <c r="D158" s="1"/>
      <c r="E158" s="1"/>
      <c r="F158" s="1"/>
      <c r="G158" s="1"/>
      <c r="H158" s="1"/>
      <c r="I158" s="55"/>
      <c r="J158" s="55"/>
      <c r="K158" s="55"/>
      <c r="L158" s="55"/>
      <c r="M158" s="55"/>
      <c r="N158" s="55"/>
      <c r="O158" s="55"/>
      <c r="P158" s="29"/>
      <c r="Q158" s="29"/>
    </row>
    <row r="159" spans="1:17" ht="15">
      <c r="A159" s="26"/>
      <c r="B159" s="1"/>
      <c r="C159" s="1"/>
      <c r="D159" s="1"/>
      <c r="E159" s="1"/>
      <c r="F159" s="1"/>
      <c r="G159" s="1"/>
      <c r="H159" s="1"/>
      <c r="I159" s="55"/>
      <c r="J159" s="55"/>
      <c r="K159" s="55"/>
      <c r="L159" s="55"/>
      <c r="M159" s="55"/>
      <c r="N159" s="55"/>
      <c r="O159" s="55"/>
      <c r="P159" s="29"/>
      <c r="Q159" s="29"/>
    </row>
    <row r="160" spans="1:17" ht="15">
      <c r="A160" s="26"/>
      <c r="B160" s="1"/>
      <c r="C160" s="1"/>
      <c r="D160" s="1"/>
      <c r="E160" s="1"/>
      <c r="F160" s="1"/>
      <c r="G160" s="1"/>
      <c r="H160" s="1"/>
      <c r="I160" s="55"/>
      <c r="J160" s="55"/>
      <c r="K160" s="55"/>
      <c r="L160" s="55"/>
      <c r="M160" s="55"/>
      <c r="N160" s="55"/>
      <c r="O160" s="55"/>
      <c r="P160" s="29"/>
      <c r="Q160" s="29"/>
    </row>
    <row r="161" spans="1:17" ht="15">
      <c r="A161" s="26"/>
      <c r="B161" s="1"/>
      <c r="C161" s="1"/>
      <c r="D161" s="1"/>
      <c r="E161" s="1"/>
      <c r="F161" s="1"/>
      <c r="G161" s="1"/>
      <c r="H161" s="1"/>
      <c r="I161" s="55"/>
      <c r="J161" s="55"/>
      <c r="K161" s="55"/>
      <c r="L161" s="55"/>
      <c r="M161" s="55"/>
      <c r="N161" s="55"/>
      <c r="O161" s="55"/>
      <c r="P161" s="29"/>
      <c r="Q161" s="29"/>
    </row>
    <row r="162" spans="1:17" ht="15">
      <c r="A162" s="26"/>
      <c r="B162" s="1"/>
      <c r="C162" s="1"/>
      <c r="D162" s="1"/>
      <c r="E162" s="1"/>
      <c r="F162" s="1"/>
      <c r="G162" s="1"/>
      <c r="H162" s="1"/>
      <c r="I162" s="55"/>
      <c r="J162" s="55"/>
      <c r="K162" s="55"/>
      <c r="L162" s="55"/>
      <c r="M162" s="55"/>
      <c r="N162" s="55"/>
      <c r="O162" s="55"/>
      <c r="P162" s="29"/>
      <c r="Q162" s="29"/>
    </row>
    <row r="163" spans="1:17" ht="15">
      <c r="A163" s="26"/>
      <c r="B163" s="1"/>
      <c r="C163" s="1"/>
      <c r="D163" s="1"/>
      <c r="E163" s="1"/>
      <c r="F163" s="1"/>
      <c r="G163" s="1"/>
      <c r="H163" s="1"/>
      <c r="I163" s="55"/>
      <c r="J163" s="55"/>
      <c r="K163" s="55"/>
      <c r="L163" s="55"/>
      <c r="M163" s="55"/>
      <c r="N163" s="55"/>
      <c r="O163" s="55"/>
      <c r="P163" s="29"/>
      <c r="Q163" s="29"/>
    </row>
    <row r="164" spans="1:17" ht="15">
      <c r="A164" s="26"/>
      <c r="B164" s="1"/>
      <c r="C164" s="1"/>
      <c r="D164" s="1"/>
      <c r="E164" s="1"/>
      <c r="F164" s="1"/>
      <c r="G164" s="1"/>
      <c r="H164" s="1"/>
      <c r="I164" s="55"/>
      <c r="J164" s="55"/>
      <c r="K164" s="55"/>
      <c r="L164" s="55"/>
      <c r="M164" s="55"/>
      <c r="N164" s="55"/>
      <c r="O164" s="55"/>
      <c r="P164" s="29"/>
      <c r="Q164" s="29"/>
    </row>
    <row r="165" spans="1:17" ht="15">
      <c r="A165" s="26"/>
      <c r="B165" s="1"/>
      <c r="C165" s="1"/>
      <c r="D165" s="1"/>
      <c r="E165" s="1"/>
      <c r="F165" s="1"/>
      <c r="G165" s="1"/>
      <c r="H165" s="1"/>
      <c r="I165" s="55"/>
      <c r="J165" s="55"/>
      <c r="K165" s="55"/>
      <c r="L165" s="55"/>
      <c r="M165" s="55"/>
      <c r="N165" s="55"/>
      <c r="O165" s="55"/>
      <c r="P165" s="29"/>
      <c r="Q165" s="29"/>
    </row>
    <row r="166" spans="1:17" ht="15">
      <c r="A166" s="26"/>
      <c r="B166" s="1"/>
      <c r="C166" s="1"/>
      <c r="D166" s="1"/>
      <c r="E166" s="1"/>
      <c r="F166" s="1"/>
      <c r="G166" s="1"/>
      <c r="H166" s="1"/>
      <c r="I166" s="55"/>
      <c r="J166" s="55"/>
      <c r="K166" s="55"/>
      <c r="L166" s="55"/>
      <c r="M166" s="55"/>
      <c r="N166" s="55"/>
      <c r="O166" s="55"/>
      <c r="P166" s="29"/>
      <c r="Q166" s="29"/>
    </row>
    <row r="167" spans="1:17" ht="15">
      <c r="A167" s="26"/>
      <c r="B167" s="1"/>
      <c r="C167" s="1"/>
      <c r="D167" s="1"/>
      <c r="E167" s="1"/>
      <c r="F167" s="1"/>
      <c r="G167" s="1"/>
      <c r="H167" s="1"/>
      <c r="I167" s="55"/>
      <c r="J167" s="55"/>
      <c r="K167" s="55"/>
      <c r="L167" s="55"/>
      <c r="M167" s="55"/>
      <c r="N167" s="55"/>
      <c r="O167" s="55"/>
      <c r="P167" s="29"/>
      <c r="Q167" s="29"/>
    </row>
    <row r="168" spans="3:17" ht="12.75">
      <c r="C168" s="1"/>
      <c r="D168" s="1"/>
      <c r="E168" s="1"/>
      <c r="F168" s="1"/>
      <c r="G168" s="1"/>
      <c r="H168" s="1"/>
      <c r="I168" s="10"/>
      <c r="J168" s="10"/>
      <c r="K168" s="10"/>
      <c r="L168" s="10"/>
      <c r="M168" s="10"/>
      <c r="N168" s="11"/>
      <c r="O168" s="11"/>
      <c r="P168" s="1"/>
      <c r="Q168" s="1"/>
    </row>
    <row r="169" spans="3:17" ht="12.75">
      <c r="C169" s="1"/>
      <c r="D169" s="1"/>
      <c r="E169" s="1"/>
      <c r="F169" s="1"/>
      <c r="G169" s="1"/>
      <c r="H169" s="1"/>
      <c r="I169" s="10"/>
      <c r="J169" s="10"/>
      <c r="K169" s="10"/>
      <c r="L169" s="10"/>
      <c r="M169" s="10"/>
      <c r="N169" s="11"/>
      <c r="O169" s="11"/>
      <c r="P169" s="1"/>
      <c r="Q169" s="1"/>
    </row>
    <row r="170" spans="3:17" ht="12.75">
      <c r="C170" s="1"/>
      <c r="D170" s="1"/>
      <c r="E170" s="1"/>
      <c r="F170" s="1"/>
      <c r="G170" s="1"/>
      <c r="H170" s="1"/>
      <c r="I170" s="10"/>
      <c r="J170" s="10"/>
      <c r="K170" s="10"/>
      <c r="L170" s="10"/>
      <c r="M170" s="10"/>
      <c r="N170" s="11"/>
      <c r="O170" s="11"/>
      <c r="P170" s="1"/>
      <c r="Q170" s="1"/>
    </row>
    <row r="171" spans="3:17" ht="12.75">
      <c r="C171" s="1"/>
      <c r="D171" s="1"/>
      <c r="E171" s="1"/>
      <c r="F171" s="1"/>
      <c r="G171" s="1"/>
      <c r="H171" s="1"/>
      <c r="I171" s="10"/>
      <c r="J171" s="10"/>
      <c r="K171" s="10"/>
      <c r="L171" s="10"/>
      <c r="M171" s="10"/>
      <c r="N171" s="11"/>
      <c r="O171" s="11"/>
      <c r="P171" s="1"/>
      <c r="Q171" s="1"/>
    </row>
    <row r="172" spans="3:17" ht="12.75">
      <c r="C172" s="1"/>
      <c r="D172" s="1"/>
      <c r="E172" s="1"/>
      <c r="F172" s="1"/>
      <c r="G172" s="1"/>
      <c r="H172" s="1"/>
      <c r="I172" s="10"/>
      <c r="J172" s="10"/>
      <c r="K172" s="10"/>
      <c r="L172" s="10"/>
      <c r="M172" s="10"/>
      <c r="N172" s="11"/>
      <c r="O172" s="11"/>
      <c r="P172" s="1"/>
      <c r="Q172" s="1"/>
    </row>
    <row r="173" spans="3:17" ht="12.75">
      <c r="C173" s="1"/>
      <c r="D173" s="1"/>
      <c r="E173" s="1"/>
      <c r="F173" s="1"/>
      <c r="G173" s="1"/>
      <c r="H173" s="1"/>
      <c r="I173" s="10"/>
      <c r="J173" s="10"/>
      <c r="K173" s="10"/>
      <c r="L173" s="10"/>
      <c r="M173" s="10"/>
      <c r="N173" s="11"/>
      <c r="O173" s="11"/>
      <c r="P173" s="1"/>
      <c r="Q173" s="1"/>
    </row>
    <row r="174" spans="3:17" ht="12.75">
      <c r="C174" s="1"/>
      <c r="D174" s="1"/>
      <c r="E174" s="1"/>
      <c r="F174" s="1"/>
      <c r="G174" s="1"/>
      <c r="H174" s="1"/>
      <c r="I174" s="10"/>
      <c r="J174" s="10"/>
      <c r="K174" s="10"/>
      <c r="L174" s="10"/>
      <c r="M174" s="10"/>
      <c r="N174" s="11"/>
      <c r="O174" s="11"/>
      <c r="P174" s="1"/>
      <c r="Q174" s="1"/>
    </row>
    <row r="175" spans="3:17" ht="12.75">
      <c r="C175" s="1"/>
      <c r="D175" s="1"/>
      <c r="E175" s="1"/>
      <c r="F175" s="1"/>
      <c r="G175" s="1"/>
      <c r="H175" s="1"/>
      <c r="I175" s="1"/>
      <c r="J175" s="1"/>
      <c r="K175" s="1"/>
      <c r="L175" s="1"/>
      <c r="M175" s="1"/>
      <c r="N175" s="1"/>
      <c r="O175" s="1"/>
      <c r="P175" s="1"/>
      <c r="Q175" s="1"/>
    </row>
    <row r="176" spans="3:17" ht="12.75">
      <c r="C176" s="1"/>
      <c r="D176" s="1"/>
      <c r="E176" s="1"/>
      <c r="F176" s="1"/>
      <c r="G176" s="1"/>
      <c r="H176" s="1"/>
      <c r="I176" s="1"/>
      <c r="J176" s="1"/>
      <c r="K176" s="1"/>
      <c r="L176" s="1"/>
      <c r="M176" s="1"/>
      <c r="N176" s="1"/>
      <c r="O176" s="1"/>
      <c r="P176" s="1"/>
      <c r="Q176" s="1"/>
    </row>
    <row r="177" spans="3:17" ht="12.75">
      <c r="C177" s="1"/>
      <c r="D177" s="1"/>
      <c r="E177" s="1"/>
      <c r="F177" s="1"/>
      <c r="G177" s="1"/>
      <c r="H177" s="1"/>
      <c r="I177" s="1"/>
      <c r="J177" s="1"/>
      <c r="K177" s="1"/>
      <c r="L177" s="1"/>
      <c r="M177" s="1"/>
      <c r="N177" s="1"/>
      <c r="O177" s="1"/>
      <c r="P177" s="1"/>
      <c r="Q177" s="1"/>
    </row>
    <row r="178" spans="3:17" ht="12.75">
      <c r="C178" s="1"/>
      <c r="D178" s="1"/>
      <c r="E178" s="1"/>
      <c r="F178" s="1"/>
      <c r="G178" s="1"/>
      <c r="H178" s="1"/>
      <c r="I178" s="1"/>
      <c r="J178" s="1"/>
      <c r="K178" s="1"/>
      <c r="L178" s="1"/>
      <c r="M178" s="1"/>
      <c r="N178" s="1"/>
      <c r="O178" s="1"/>
      <c r="P178" s="1"/>
      <c r="Q178" s="1"/>
    </row>
    <row r="179" spans="3:17" ht="12.75">
      <c r="C179" s="1"/>
      <c r="D179" s="1"/>
      <c r="E179" s="1"/>
      <c r="F179" s="1"/>
      <c r="G179" s="1"/>
      <c r="H179" s="1"/>
      <c r="I179" s="1"/>
      <c r="J179" s="1"/>
      <c r="K179" s="1"/>
      <c r="L179" s="1"/>
      <c r="M179" s="1"/>
      <c r="N179" s="1"/>
      <c r="O179" s="1"/>
      <c r="P179" s="1"/>
      <c r="Q179" s="1"/>
    </row>
    <row r="180" spans="3:17" ht="12.75">
      <c r="C180" s="1"/>
      <c r="D180" s="1"/>
      <c r="E180" s="1"/>
      <c r="F180" s="1"/>
      <c r="G180" s="1"/>
      <c r="H180" s="1"/>
      <c r="I180" s="1"/>
      <c r="J180" s="1"/>
      <c r="K180" s="1"/>
      <c r="L180" s="1"/>
      <c r="M180" s="1"/>
      <c r="N180" s="1"/>
      <c r="O180" s="1"/>
      <c r="P180" s="1"/>
      <c r="Q180" s="1"/>
    </row>
    <row r="181" spans="3:17" ht="12.75">
      <c r="C181" s="1"/>
      <c r="D181" s="1"/>
      <c r="E181" s="1"/>
      <c r="F181" s="1"/>
      <c r="G181" s="1"/>
      <c r="H181" s="1"/>
      <c r="I181" s="1"/>
      <c r="J181" s="1"/>
      <c r="K181" s="1"/>
      <c r="L181" s="1"/>
      <c r="M181" s="1"/>
      <c r="N181" s="1"/>
      <c r="O181" s="1"/>
      <c r="P181" s="1"/>
      <c r="Q181" s="1"/>
    </row>
  </sheetData>
  <printOptions/>
  <pageMargins left="0.75" right="0.75" top="1" bottom="1" header="0.5" footer="0.5"/>
  <pageSetup fitToHeight="1" fitToWidth="1" horizontalDpi="300" verticalDpi="300" orientation="portrait" paperSize="9" scale="59" r:id="rId1"/>
  <headerFooter alignWithMargins="0">
    <oddHeader>&amp;R&amp;"Arial,Bold"&amp;16ROAD TRAFFIC</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K48"/>
  <sheetViews>
    <sheetView zoomScale="75" zoomScaleNormal="75" workbookViewId="0" topLeftCell="A1">
      <selection activeCell="A1" sqref="A1"/>
    </sheetView>
  </sheetViews>
  <sheetFormatPr defaultColWidth="9.140625" defaultRowHeight="12.75"/>
  <cols>
    <col min="1" max="1" width="23.421875" style="0" customWidth="1"/>
    <col min="2" max="2" width="9.57421875" style="0" customWidth="1"/>
    <col min="3" max="3" width="10.57421875" style="0" customWidth="1"/>
    <col min="4" max="4" width="10.421875" style="0" customWidth="1"/>
    <col min="5" max="5" width="12.28125" style="0" customWidth="1"/>
    <col min="6" max="6" width="13.28125" style="0" customWidth="1"/>
    <col min="7" max="7" width="15.57421875" style="0" customWidth="1"/>
    <col min="8" max="8" width="16.7109375" style="0" customWidth="1"/>
    <col min="9" max="9" width="10.7109375" style="0" customWidth="1"/>
    <col min="10" max="10" width="6.28125" style="0" customWidth="1"/>
  </cols>
  <sheetData>
    <row r="1" spans="1:9" s="17" customFormat="1" ht="18.75">
      <c r="A1" s="110" t="s">
        <v>472</v>
      </c>
      <c r="B1" s="24"/>
      <c r="C1" s="24"/>
      <c r="D1" s="24"/>
      <c r="E1" s="24"/>
      <c r="F1" s="24"/>
      <c r="G1" s="24"/>
      <c r="H1" s="24"/>
      <c r="I1" s="24"/>
    </row>
    <row r="2" spans="1:9" s="17" customFormat="1" ht="5.25" customHeight="1">
      <c r="A2" s="24"/>
      <c r="B2" s="24"/>
      <c r="C2" s="24"/>
      <c r="D2" s="24"/>
      <c r="E2" s="24"/>
      <c r="F2" s="24"/>
      <c r="G2" s="24"/>
      <c r="H2" s="24"/>
      <c r="I2" s="24"/>
    </row>
    <row r="3" spans="1:9" s="17" customFormat="1" ht="48" customHeight="1">
      <c r="A3" s="170" t="s">
        <v>60</v>
      </c>
      <c r="B3" s="171" t="s">
        <v>470</v>
      </c>
      <c r="C3" s="171" t="s">
        <v>350</v>
      </c>
      <c r="D3" s="171" t="s">
        <v>141</v>
      </c>
      <c r="E3" s="171" t="s">
        <v>142</v>
      </c>
      <c r="F3" s="171" t="s">
        <v>143</v>
      </c>
      <c r="G3" s="172" t="s">
        <v>147</v>
      </c>
      <c r="H3" s="172" t="s">
        <v>139</v>
      </c>
      <c r="I3" s="172" t="s">
        <v>140</v>
      </c>
    </row>
    <row r="4" spans="8:9" ht="12.75">
      <c r="H4" s="9"/>
      <c r="I4" s="9" t="s">
        <v>61</v>
      </c>
    </row>
    <row r="5" spans="8:9" ht="12.75">
      <c r="H5" s="9"/>
      <c r="I5" s="9"/>
    </row>
    <row r="6" spans="1:11" ht="15">
      <c r="A6" s="169" t="s">
        <v>62</v>
      </c>
      <c r="B6" s="338">
        <v>0</v>
      </c>
      <c r="C6" s="339">
        <v>150</v>
      </c>
      <c r="D6" s="339">
        <v>108</v>
      </c>
      <c r="E6" s="339">
        <v>254</v>
      </c>
      <c r="F6" s="339">
        <v>86</v>
      </c>
      <c r="G6" s="340">
        <v>597</v>
      </c>
      <c r="H6" s="339">
        <v>699</v>
      </c>
      <c r="I6" s="340">
        <v>1297</v>
      </c>
      <c r="K6" s="113"/>
    </row>
    <row r="7" spans="1:9" ht="15">
      <c r="A7" s="169" t="s">
        <v>63</v>
      </c>
      <c r="B7" s="338">
        <v>0</v>
      </c>
      <c r="C7" s="339">
        <v>4</v>
      </c>
      <c r="D7" s="339">
        <v>819</v>
      </c>
      <c r="E7" s="339">
        <v>30</v>
      </c>
      <c r="F7" s="339">
        <v>707</v>
      </c>
      <c r="G7" s="340">
        <v>1560</v>
      </c>
      <c r="H7" s="339">
        <v>1123</v>
      </c>
      <c r="I7" s="340">
        <v>2683</v>
      </c>
    </row>
    <row r="8" spans="1:9" ht="15">
      <c r="A8" s="169" t="s">
        <v>64</v>
      </c>
      <c r="B8" s="339">
        <v>11</v>
      </c>
      <c r="C8" s="338">
        <v>0</v>
      </c>
      <c r="D8" s="339">
        <v>334</v>
      </c>
      <c r="E8" s="339">
        <v>83</v>
      </c>
      <c r="F8" s="339">
        <v>297</v>
      </c>
      <c r="G8" s="340">
        <v>724</v>
      </c>
      <c r="H8" s="339">
        <v>351</v>
      </c>
      <c r="I8" s="340">
        <v>1076</v>
      </c>
    </row>
    <row r="9" spans="1:9" ht="15">
      <c r="A9" s="169" t="s">
        <v>65</v>
      </c>
      <c r="B9" s="338">
        <v>0</v>
      </c>
      <c r="C9" s="338">
        <v>0</v>
      </c>
      <c r="D9" s="339">
        <v>353</v>
      </c>
      <c r="E9" s="339">
        <v>28</v>
      </c>
      <c r="F9" s="339">
        <v>310</v>
      </c>
      <c r="G9" s="340">
        <v>691</v>
      </c>
      <c r="H9" s="339">
        <v>188</v>
      </c>
      <c r="I9" s="340">
        <v>879</v>
      </c>
    </row>
    <row r="10" spans="1:9" ht="15">
      <c r="A10" s="169" t="s">
        <v>66</v>
      </c>
      <c r="B10" s="338">
        <v>0</v>
      </c>
      <c r="C10" s="338">
        <v>0</v>
      </c>
      <c r="D10" s="338">
        <v>0</v>
      </c>
      <c r="E10" s="339">
        <v>32</v>
      </c>
      <c r="F10" s="339">
        <v>143</v>
      </c>
      <c r="G10" s="340">
        <v>175</v>
      </c>
      <c r="H10" s="339">
        <v>152</v>
      </c>
      <c r="I10" s="340">
        <v>327</v>
      </c>
    </row>
    <row r="11" spans="1:9" ht="15">
      <c r="A11" s="169" t="s">
        <v>67</v>
      </c>
      <c r="B11" s="339">
        <v>668</v>
      </c>
      <c r="C11" s="339">
        <v>11</v>
      </c>
      <c r="D11" s="339">
        <v>591</v>
      </c>
      <c r="E11" s="339">
        <v>56</v>
      </c>
      <c r="F11" s="339">
        <v>314</v>
      </c>
      <c r="G11" s="340">
        <v>1640</v>
      </c>
      <c r="H11" s="339">
        <v>323</v>
      </c>
      <c r="I11" s="340">
        <v>1963</v>
      </c>
    </row>
    <row r="12" spans="1:9" ht="15">
      <c r="A12" s="169" t="s">
        <v>68</v>
      </c>
      <c r="B12" s="338">
        <v>0</v>
      </c>
      <c r="C12" s="339">
        <v>173</v>
      </c>
      <c r="D12" s="339">
        <v>5</v>
      </c>
      <c r="E12" s="339">
        <v>171</v>
      </c>
      <c r="F12" s="339">
        <v>8</v>
      </c>
      <c r="G12" s="340">
        <v>357</v>
      </c>
      <c r="H12" s="339">
        <v>508</v>
      </c>
      <c r="I12" s="340">
        <v>865</v>
      </c>
    </row>
    <row r="13" spans="1:9" ht="15">
      <c r="A13" s="169" t="s">
        <v>69</v>
      </c>
      <c r="B13" s="339">
        <v>119</v>
      </c>
      <c r="C13" s="338">
        <v>0</v>
      </c>
      <c r="D13" s="339">
        <v>235</v>
      </c>
      <c r="E13" s="339">
        <v>34</v>
      </c>
      <c r="F13" s="339">
        <v>274</v>
      </c>
      <c r="G13" s="340">
        <v>662</v>
      </c>
      <c r="H13" s="339">
        <v>351</v>
      </c>
      <c r="I13" s="340">
        <v>1014</v>
      </c>
    </row>
    <row r="14" spans="1:9" ht="15">
      <c r="A14" s="169" t="s">
        <v>70</v>
      </c>
      <c r="B14" s="338">
        <v>0</v>
      </c>
      <c r="C14" s="338">
        <v>0</v>
      </c>
      <c r="D14" s="338">
        <v>0</v>
      </c>
      <c r="E14" s="339">
        <v>108</v>
      </c>
      <c r="F14" s="339">
        <v>94</v>
      </c>
      <c r="G14" s="340">
        <v>201</v>
      </c>
      <c r="H14" s="339">
        <v>332</v>
      </c>
      <c r="I14" s="340">
        <v>533</v>
      </c>
    </row>
    <row r="15" spans="1:9" ht="15">
      <c r="A15" s="169" t="s">
        <v>71</v>
      </c>
      <c r="B15" s="338">
        <v>0</v>
      </c>
      <c r="C15" s="338">
        <v>0</v>
      </c>
      <c r="D15" s="339">
        <v>355</v>
      </c>
      <c r="E15" s="339">
        <v>30</v>
      </c>
      <c r="F15" s="339">
        <v>192</v>
      </c>
      <c r="G15" s="340">
        <v>577</v>
      </c>
      <c r="H15" s="339">
        <v>275</v>
      </c>
      <c r="I15" s="340">
        <v>852</v>
      </c>
    </row>
    <row r="16" spans="1:9" ht="15">
      <c r="A16" s="169" t="s">
        <v>72</v>
      </c>
      <c r="B16" s="339">
        <v>208</v>
      </c>
      <c r="C16" s="338">
        <v>0</v>
      </c>
      <c r="D16" s="338">
        <v>0</v>
      </c>
      <c r="E16" s="339">
        <v>107</v>
      </c>
      <c r="F16" s="339">
        <v>87</v>
      </c>
      <c r="G16" s="340">
        <v>402</v>
      </c>
      <c r="H16" s="339">
        <v>355</v>
      </c>
      <c r="I16" s="340">
        <v>757</v>
      </c>
    </row>
    <row r="17" spans="1:9" ht="15">
      <c r="A17" s="169" t="s">
        <v>73</v>
      </c>
      <c r="B17" s="339">
        <v>321</v>
      </c>
      <c r="C17" s="338">
        <v>0</v>
      </c>
      <c r="D17" s="339">
        <v>391</v>
      </c>
      <c r="E17" s="339">
        <v>625</v>
      </c>
      <c r="F17" s="339">
        <v>320</v>
      </c>
      <c r="G17" s="340">
        <v>1657</v>
      </c>
      <c r="H17" s="339">
        <v>1245</v>
      </c>
      <c r="I17" s="340">
        <v>2902</v>
      </c>
    </row>
    <row r="18" spans="1:9" ht="15">
      <c r="A18" s="169" t="s">
        <v>74</v>
      </c>
      <c r="B18" s="338">
        <v>0</v>
      </c>
      <c r="C18" s="338">
        <v>0</v>
      </c>
      <c r="D18" s="338">
        <v>0</v>
      </c>
      <c r="E18" s="338">
        <v>0</v>
      </c>
      <c r="F18" s="339">
        <v>142</v>
      </c>
      <c r="G18" s="340">
        <v>142</v>
      </c>
      <c r="H18" s="339">
        <v>60</v>
      </c>
      <c r="I18" s="340">
        <v>202</v>
      </c>
    </row>
    <row r="19" spans="1:9" ht="15">
      <c r="A19" s="169" t="s">
        <v>75</v>
      </c>
      <c r="B19" s="339">
        <v>489</v>
      </c>
      <c r="C19" s="338">
        <v>0</v>
      </c>
      <c r="D19" s="339">
        <v>48</v>
      </c>
      <c r="E19" s="339">
        <v>230</v>
      </c>
      <c r="F19" s="339">
        <v>176</v>
      </c>
      <c r="G19" s="340">
        <v>943</v>
      </c>
      <c r="H19" s="339">
        <v>545</v>
      </c>
      <c r="I19" s="340">
        <v>1489</v>
      </c>
    </row>
    <row r="20" spans="1:9" ht="15">
      <c r="A20" s="169" t="s">
        <v>76</v>
      </c>
      <c r="B20" s="339">
        <v>245</v>
      </c>
      <c r="C20" s="339">
        <v>49</v>
      </c>
      <c r="D20" s="339">
        <v>544</v>
      </c>
      <c r="E20" s="339">
        <v>269</v>
      </c>
      <c r="F20" s="339">
        <v>691</v>
      </c>
      <c r="G20" s="340">
        <v>1799</v>
      </c>
      <c r="H20" s="339">
        <v>1040</v>
      </c>
      <c r="I20" s="340">
        <v>2839</v>
      </c>
    </row>
    <row r="21" spans="1:9" ht="15">
      <c r="A21" s="169" t="s">
        <v>77</v>
      </c>
      <c r="B21" s="339">
        <v>1397</v>
      </c>
      <c r="C21" s="338">
        <v>0</v>
      </c>
      <c r="D21" s="338">
        <v>0</v>
      </c>
      <c r="E21" s="339">
        <v>747</v>
      </c>
      <c r="F21" s="339">
        <v>30</v>
      </c>
      <c r="G21" s="340">
        <v>2174</v>
      </c>
      <c r="H21" s="339">
        <v>1262</v>
      </c>
      <c r="I21" s="340">
        <v>3435</v>
      </c>
    </row>
    <row r="22" spans="1:9" ht="15">
      <c r="A22" s="169" t="s">
        <v>78</v>
      </c>
      <c r="B22" s="338">
        <v>0</v>
      </c>
      <c r="C22" s="339">
        <v>72</v>
      </c>
      <c r="D22" s="339">
        <v>1463</v>
      </c>
      <c r="E22" s="339">
        <v>8</v>
      </c>
      <c r="F22" s="339">
        <v>508</v>
      </c>
      <c r="G22" s="340">
        <v>2052</v>
      </c>
      <c r="H22" s="339">
        <v>528</v>
      </c>
      <c r="I22" s="340">
        <v>2580</v>
      </c>
    </row>
    <row r="23" spans="1:9" ht="15">
      <c r="A23" s="169" t="s">
        <v>79</v>
      </c>
      <c r="B23" s="338">
        <v>0</v>
      </c>
      <c r="C23" s="339">
        <v>18</v>
      </c>
      <c r="D23" s="339">
        <v>54</v>
      </c>
      <c r="E23" s="339">
        <v>134</v>
      </c>
      <c r="F23" s="339">
        <v>56</v>
      </c>
      <c r="G23" s="340">
        <v>261</v>
      </c>
      <c r="H23" s="339">
        <v>254</v>
      </c>
      <c r="I23" s="340">
        <v>515</v>
      </c>
    </row>
    <row r="24" spans="1:9" ht="15">
      <c r="A24" s="169" t="s">
        <v>80</v>
      </c>
      <c r="B24" s="338">
        <v>0</v>
      </c>
      <c r="C24" s="339">
        <v>8</v>
      </c>
      <c r="D24" s="339">
        <v>129</v>
      </c>
      <c r="E24" s="339">
        <v>46</v>
      </c>
      <c r="F24" s="339">
        <v>210</v>
      </c>
      <c r="G24" s="340">
        <v>393</v>
      </c>
      <c r="H24" s="339">
        <v>260</v>
      </c>
      <c r="I24" s="340">
        <v>653</v>
      </c>
    </row>
    <row r="25" spans="1:9" ht="15">
      <c r="A25" s="169" t="s">
        <v>81</v>
      </c>
      <c r="B25" s="338">
        <v>0</v>
      </c>
      <c r="C25" s="339">
        <v>27</v>
      </c>
      <c r="D25" s="339">
        <v>237</v>
      </c>
      <c r="E25" s="339">
        <v>27</v>
      </c>
      <c r="F25" s="339">
        <v>151</v>
      </c>
      <c r="G25" s="340">
        <v>442</v>
      </c>
      <c r="H25" s="339">
        <v>267</v>
      </c>
      <c r="I25" s="340">
        <v>708</v>
      </c>
    </row>
    <row r="26" spans="1:9" ht="15">
      <c r="A26" s="169" t="s">
        <v>82</v>
      </c>
      <c r="B26" s="338">
        <v>0</v>
      </c>
      <c r="C26" s="339">
        <v>14</v>
      </c>
      <c r="D26" s="339">
        <v>302</v>
      </c>
      <c r="E26" s="339">
        <v>88</v>
      </c>
      <c r="F26" s="339">
        <v>122</v>
      </c>
      <c r="G26" s="340">
        <v>527</v>
      </c>
      <c r="H26" s="339">
        <v>240</v>
      </c>
      <c r="I26" s="340">
        <v>766</v>
      </c>
    </row>
    <row r="27" spans="1:9" ht="15">
      <c r="A27" s="169" t="s">
        <v>83</v>
      </c>
      <c r="B27" s="339">
        <v>476</v>
      </c>
      <c r="C27" s="339">
        <v>278</v>
      </c>
      <c r="D27" s="339">
        <v>376</v>
      </c>
      <c r="E27" s="339">
        <v>363</v>
      </c>
      <c r="F27" s="339">
        <v>250</v>
      </c>
      <c r="G27" s="340">
        <v>1742</v>
      </c>
      <c r="H27" s="339">
        <v>1217</v>
      </c>
      <c r="I27" s="340">
        <v>2959</v>
      </c>
    </row>
    <row r="28" spans="1:9" ht="15">
      <c r="A28" s="169" t="s">
        <v>84</v>
      </c>
      <c r="B28" s="338">
        <v>0</v>
      </c>
      <c r="C28" s="338">
        <v>0</v>
      </c>
      <c r="D28" s="338">
        <v>0</v>
      </c>
      <c r="E28" s="338">
        <v>0</v>
      </c>
      <c r="F28" s="339">
        <v>78</v>
      </c>
      <c r="G28" s="340">
        <v>78</v>
      </c>
      <c r="H28" s="339">
        <v>55</v>
      </c>
      <c r="I28" s="340">
        <v>133</v>
      </c>
    </row>
    <row r="29" spans="1:9" ht="15">
      <c r="A29" s="169" t="s">
        <v>85</v>
      </c>
      <c r="B29" s="339">
        <v>388</v>
      </c>
      <c r="C29" s="338">
        <v>0</v>
      </c>
      <c r="D29" s="339">
        <v>936</v>
      </c>
      <c r="E29" s="339">
        <v>73</v>
      </c>
      <c r="F29" s="339">
        <v>482</v>
      </c>
      <c r="G29" s="340">
        <v>1879</v>
      </c>
      <c r="H29" s="339">
        <v>378</v>
      </c>
      <c r="I29" s="340">
        <v>2257</v>
      </c>
    </row>
    <row r="30" spans="1:9" ht="15">
      <c r="A30" s="169" t="s">
        <v>86</v>
      </c>
      <c r="B30" s="339">
        <v>407</v>
      </c>
      <c r="C30" s="338">
        <v>0</v>
      </c>
      <c r="D30" s="339">
        <v>209</v>
      </c>
      <c r="E30" s="339">
        <v>152</v>
      </c>
      <c r="F30" s="339">
        <v>108</v>
      </c>
      <c r="G30" s="340">
        <v>877</v>
      </c>
      <c r="H30" s="339">
        <v>485</v>
      </c>
      <c r="I30" s="340">
        <v>1362</v>
      </c>
    </row>
    <row r="31" spans="1:9" ht="15">
      <c r="A31" s="169" t="s">
        <v>87</v>
      </c>
      <c r="B31" s="338">
        <v>0</v>
      </c>
      <c r="C31" s="339">
        <v>17</v>
      </c>
      <c r="D31" s="339">
        <v>371</v>
      </c>
      <c r="E31" s="339">
        <v>27</v>
      </c>
      <c r="F31" s="339">
        <v>435</v>
      </c>
      <c r="G31" s="340">
        <v>849</v>
      </c>
      <c r="H31" s="339">
        <v>330</v>
      </c>
      <c r="I31" s="340">
        <v>1180</v>
      </c>
    </row>
    <row r="32" spans="1:9" ht="15">
      <c r="A32" s="169" t="s">
        <v>88</v>
      </c>
      <c r="B32" s="338">
        <v>0</v>
      </c>
      <c r="C32" s="338">
        <v>0</v>
      </c>
      <c r="D32" s="338">
        <v>0</v>
      </c>
      <c r="E32" s="338">
        <v>0</v>
      </c>
      <c r="F32" s="339">
        <v>139</v>
      </c>
      <c r="G32" s="340">
        <v>139</v>
      </c>
      <c r="H32" s="339">
        <v>63</v>
      </c>
      <c r="I32" s="340">
        <v>202</v>
      </c>
    </row>
    <row r="33" spans="1:9" ht="15">
      <c r="A33" s="169" t="s">
        <v>89</v>
      </c>
      <c r="B33" s="338">
        <v>0</v>
      </c>
      <c r="C33" s="338">
        <v>0</v>
      </c>
      <c r="D33" s="339">
        <v>384</v>
      </c>
      <c r="E33" s="339">
        <v>107</v>
      </c>
      <c r="F33" s="339">
        <v>132</v>
      </c>
      <c r="G33" s="340">
        <v>623</v>
      </c>
      <c r="H33" s="339">
        <v>352</v>
      </c>
      <c r="I33" s="340">
        <v>974</v>
      </c>
    </row>
    <row r="34" spans="1:9" ht="15">
      <c r="A34" s="169" t="s">
        <v>90</v>
      </c>
      <c r="B34" s="339">
        <v>920</v>
      </c>
      <c r="C34" s="339">
        <v>115</v>
      </c>
      <c r="D34" s="339">
        <v>128</v>
      </c>
      <c r="E34" s="339">
        <v>245</v>
      </c>
      <c r="F34" s="339">
        <v>461</v>
      </c>
      <c r="G34" s="340">
        <v>1869</v>
      </c>
      <c r="H34" s="339">
        <v>567</v>
      </c>
      <c r="I34" s="340">
        <v>2436</v>
      </c>
    </row>
    <row r="35" spans="1:9" ht="15">
      <c r="A35" s="169" t="s">
        <v>91</v>
      </c>
      <c r="B35" s="339">
        <v>247</v>
      </c>
      <c r="C35" s="338">
        <v>0</v>
      </c>
      <c r="D35" s="339">
        <v>231</v>
      </c>
      <c r="E35" s="339">
        <v>106</v>
      </c>
      <c r="F35" s="339">
        <v>348</v>
      </c>
      <c r="G35" s="340">
        <v>932</v>
      </c>
      <c r="H35" s="339">
        <v>266</v>
      </c>
      <c r="I35" s="340">
        <v>1198</v>
      </c>
    </row>
    <row r="36" spans="1:9" ht="15">
      <c r="A36" s="169" t="s">
        <v>92</v>
      </c>
      <c r="B36" s="338">
        <v>0</v>
      </c>
      <c r="C36" s="339">
        <v>15</v>
      </c>
      <c r="D36" s="339">
        <v>190</v>
      </c>
      <c r="E36" s="339">
        <v>140</v>
      </c>
      <c r="F36" s="339">
        <v>55</v>
      </c>
      <c r="G36" s="340">
        <v>400</v>
      </c>
      <c r="H36" s="339">
        <v>237</v>
      </c>
      <c r="I36" s="340">
        <v>637</v>
      </c>
    </row>
    <row r="37" spans="1:9" ht="15">
      <c r="A37" s="169" t="s">
        <v>93</v>
      </c>
      <c r="B37" s="339">
        <v>675</v>
      </c>
      <c r="C37" s="338">
        <v>0</v>
      </c>
      <c r="D37" s="338">
        <v>0</v>
      </c>
      <c r="E37" s="339">
        <v>153</v>
      </c>
      <c r="F37" s="339">
        <v>373</v>
      </c>
      <c r="G37" s="340">
        <v>1201</v>
      </c>
      <c r="H37" s="339">
        <v>516</v>
      </c>
      <c r="I37" s="340">
        <v>1717</v>
      </c>
    </row>
    <row r="38" spans="1:9" ht="15">
      <c r="A38" s="169"/>
      <c r="B38" s="35"/>
      <c r="C38" s="35"/>
      <c r="D38" s="35"/>
      <c r="E38" s="35"/>
      <c r="F38" s="35"/>
      <c r="G38" s="35"/>
      <c r="H38" s="35"/>
      <c r="I38" s="35"/>
    </row>
    <row r="39" spans="1:11" ht="15.75">
      <c r="A39" s="271" t="s">
        <v>391</v>
      </c>
      <c r="B39" s="341">
        <v>6570</v>
      </c>
      <c r="C39" s="341">
        <v>951</v>
      </c>
      <c r="D39" s="341">
        <v>8793</v>
      </c>
      <c r="E39" s="341">
        <v>4471</v>
      </c>
      <c r="F39" s="341">
        <v>7781</v>
      </c>
      <c r="G39" s="342">
        <v>28565</v>
      </c>
      <c r="H39" s="342">
        <v>14825</v>
      </c>
      <c r="I39" s="342">
        <v>43390</v>
      </c>
      <c r="K39" s="113"/>
    </row>
    <row r="40" spans="1:9" ht="15">
      <c r="A40" t="s">
        <v>94</v>
      </c>
      <c r="B40" s="56"/>
      <c r="C40" s="56"/>
      <c r="D40" s="56"/>
      <c r="E40" s="56"/>
      <c r="F40" s="56"/>
      <c r="G40" s="56"/>
      <c r="H40" s="56"/>
      <c r="I40" s="56"/>
    </row>
    <row r="41" ht="12" customHeight="1">
      <c r="A41" t="s">
        <v>377</v>
      </c>
    </row>
    <row r="42" ht="12" customHeight="1">
      <c r="A42" t="s">
        <v>310</v>
      </c>
    </row>
    <row r="43" ht="12" customHeight="1">
      <c r="A43" s="26" t="s">
        <v>471</v>
      </c>
    </row>
    <row r="44" ht="12" customHeight="1"/>
    <row r="45" ht="12" customHeight="1"/>
    <row r="46" ht="12.75" customHeight="1"/>
    <row r="48" ht="12.75">
      <c r="A48" t="s">
        <v>149</v>
      </c>
    </row>
  </sheetData>
  <printOptions/>
  <pageMargins left="0.75" right="0.75" top="1" bottom="1" header="0.5" footer="0.5"/>
  <pageSetup fitToHeight="1" fitToWidth="1" horizontalDpi="300" verticalDpi="300" orientation="portrait" paperSize="9" scale="71" r:id="rId1"/>
  <headerFooter alignWithMargins="0">
    <oddHeader>&amp;R&amp;"Arial,Bold"&amp;14ROAD TRAFFIC</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X80"/>
  <sheetViews>
    <sheetView zoomScale="75" zoomScaleNormal="75" workbookViewId="0" topLeftCell="A1">
      <selection activeCell="A1" sqref="A1"/>
    </sheetView>
  </sheetViews>
  <sheetFormatPr defaultColWidth="9.140625" defaultRowHeight="12.75"/>
  <cols>
    <col min="1" max="1" width="1.1484375" style="0" customWidth="1"/>
    <col min="3" max="3" width="14.421875" style="0" customWidth="1"/>
    <col min="4" max="9" width="10.00390625" style="0" hidden="1" customWidth="1"/>
    <col min="10" max="19" width="10.00390625" style="0" customWidth="1"/>
  </cols>
  <sheetData>
    <row r="1" spans="1:19" s="17" customFormat="1" ht="18.75">
      <c r="A1" s="110" t="s">
        <v>397</v>
      </c>
      <c r="B1" s="24"/>
      <c r="C1" s="24"/>
      <c r="D1" s="24"/>
      <c r="E1" s="24"/>
      <c r="F1" s="24"/>
      <c r="G1" s="24"/>
      <c r="H1" s="24"/>
      <c r="I1" s="24"/>
      <c r="J1" s="24"/>
      <c r="K1" s="24"/>
      <c r="L1" s="24"/>
      <c r="M1" s="24"/>
      <c r="N1" s="24"/>
      <c r="O1" s="24"/>
      <c r="P1" s="24"/>
      <c r="Q1" s="24"/>
      <c r="R1" s="24"/>
      <c r="S1" s="24"/>
    </row>
    <row r="2" spans="1:24" ht="15.75">
      <c r="A2" s="153"/>
      <c r="B2" s="153"/>
      <c r="C2" s="154"/>
      <c r="D2" s="154">
        <v>1995</v>
      </c>
      <c r="E2" s="154">
        <v>1996</v>
      </c>
      <c r="F2" s="154">
        <v>1997</v>
      </c>
      <c r="G2" s="154">
        <v>1998</v>
      </c>
      <c r="H2" s="154">
        <v>1999</v>
      </c>
      <c r="I2" s="154">
        <v>2000</v>
      </c>
      <c r="J2" s="154">
        <v>2001</v>
      </c>
      <c r="K2" s="154">
        <v>2002</v>
      </c>
      <c r="L2" s="154">
        <v>2003</v>
      </c>
      <c r="M2" s="154">
        <v>2004</v>
      </c>
      <c r="N2" s="154">
        <v>2005</v>
      </c>
      <c r="O2" s="154">
        <v>2006</v>
      </c>
      <c r="P2" s="154">
        <v>2007</v>
      </c>
      <c r="Q2" s="154">
        <v>2008</v>
      </c>
      <c r="R2" s="154">
        <v>2009</v>
      </c>
      <c r="S2" s="154">
        <v>2010</v>
      </c>
      <c r="T2" s="154">
        <v>2011</v>
      </c>
      <c r="X2">
        <v>1998</v>
      </c>
    </row>
    <row r="3" spans="3:20" ht="12.75">
      <c r="C3" s="4"/>
      <c r="D3" s="4"/>
      <c r="E3" s="4"/>
      <c r="F3" s="4"/>
      <c r="G3" s="4"/>
      <c r="H3" s="4"/>
      <c r="N3" s="12"/>
      <c r="P3" s="12"/>
      <c r="Q3" s="12"/>
      <c r="R3" s="12"/>
      <c r="S3" s="12"/>
      <c r="T3" s="12" t="s">
        <v>57</v>
      </c>
    </row>
    <row r="4" spans="1:8" ht="18">
      <c r="A4" s="158" t="s">
        <v>351</v>
      </c>
      <c r="B4" s="158"/>
      <c r="C4" s="158"/>
      <c r="D4" s="158"/>
      <c r="E4" s="158"/>
      <c r="F4" s="158"/>
      <c r="G4" s="158"/>
      <c r="H4" s="158"/>
    </row>
    <row r="5" spans="1:20" ht="15">
      <c r="A5" s="17"/>
      <c r="B5" s="169" t="s">
        <v>62</v>
      </c>
      <c r="C5" s="17"/>
      <c r="D5" s="315">
        <v>232</v>
      </c>
      <c r="E5" s="315">
        <v>244</v>
      </c>
      <c r="F5" s="315">
        <v>247</v>
      </c>
      <c r="G5" s="315">
        <v>247</v>
      </c>
      <c r="H5" s="315">
        <v>250.64</v>
      </c>
      <c r="I5" s="72">
        <v>259.702</v>
      </c>
      <c r="J5" s="72">
        <v>255.879</v>
      </c>
      <c r="K5" s="72">
        <v>268.156</v>
      </c>
      <c r="L5" s="72">
        <v>280.765</v>
      </c>
      <c r="M5" s="72">
        <v>286.016</v>
      </c>
      <c r="N5" s="72">
        <v>275.359</v>
      </c>
      <c r="O5" s="73">
        <v>286</v>
      </c>
      <c r="P5" s="73">
        <v>265</v>
      </c>
      <c r="Q5" s="73">
        <v>264</v>
      </c>
      <c r="R5" s="73">
        <v>253</v>
      </c>
      <c r="S5" s="73">
        <v>255</v>
      </c>
      <c r="T5" s="73">
        <v>258</v>
      </c>
    </row>
    <row r="6" spans="1:20" ht="15">
      <c r="A6" s="17"/>
      <c r="B6" s="169" t="s">
        <v>63</v>
      </c>
      <c r="C6" s="17"/>
      <c r="D6" s="315">
        <v>759</v>
      </c>
      <c r="E6" s="315">
        <v>786</v>
      </c>
      <c r="F6" s="315">
        <v>807</v>
      </c>
      <c r="G6" s="315">
        <v>816</v>
      </c>
      <c r="H6" s="315">
        <v>822.327</v>
      </c>
      <c r="I6" s="72">
        <v>746.614</v>
      </c>
      <c r="J6" s="72">
        <v>754.085</v>
      </c>
      <c r="K6" s="72">
        <v>825.18</v>
      </c>
      <c r="L6" s="72">
        <v>851.629</v>
      </c>
      <c r="M6" s="72">
        <v>846.832</v>
      </c>
      <c r="N6" s="72">
        <v>844.301</v>
      </c>
      <c r="O6" s="73">
        <v>866</v>
      </c>
      <c r="P6" s="73">
        <v>840</v>
      </c>
      <c r="Q6" s="73">
        <v>820</v>
      </c>
      <c r="R6" s="73">
        <v>829</v>
      </c>
      <c r="S6" s="73">
        <v>822</v>
      </c>
      <c r="T6" s="73">
        <v>824</v>
      </c>
    </row>
    <row r="7" spans="1:20" ht="15">
      <c r="A7" s="17"/>
      <c r="B7" s="169" t="s">
        <v>64</v>
      </c>
      <c r="C7" s="17"/>
      <c r="D7" s="315">
        <v>273</v>
      </c>
      <c r="E7" s="315">
        <v>283</v>
      </c>
      <c r="F7" s="315">
        <v>291</v>
      </c>
      <c r="G7" s="315">
        <v>294</v>
      </c>
      <c r="H7" s="315">
        <v>297.647</v>
      </c>
      <c r="I7" s="72">
        <v>297.198</v>
      </c>
      <c r="J7" s="72">
        <v>268.562</v>
      </c>
      <c r="K7" s="72">
        <v>297.955</v>
      </c>
      <c r="L7" s="72">
        <v>293.461</v>
      </c>
      <c r="M7" s="72">
        <v>299.824</v>
      </c>
      <c r="N7" s="72">
        <v>292.15</v>
      </c>
      <c r="O7" s="73">
        <v>341</v>
      </c>
      <c r="P7" s="73">
        <v>319</v>
      </c>
      <c r="Q7" s="73">
        <v>339</v>
      </c>
      <c r="R7" s="73">
        <v>334</v>
      </c>
      <c r="S7" s="73">
        <v>346</v>
      </c>
      <c r="T7" s="73">
        <v>344</v>
      </c>
    </row>
    <row r="8" spans="1:20" ht="15" customHeight="1">
      <c r="A8" s="17"/>
      <c r="B8" s="169" t="s">
        <v>65</v>
      </c>
      <c r="C8" s="17"/>
      <c r="D8" s="315">
        <v>319</v>
      </c>
      <c r="E8" s="315">
        <v>331</v>
      </c>
      <c r="F8" s="315">
        <v>338</v>
      </c>
      <c r="G8" s="315">
        <v>336</v>
      </c>
      <c r="H8" s="315">
        <v>336.026</v>
      </c>
      <c r="I8" s="72">
        <v>321.447</v>
      </c>
      <c r="J8" s="72">
        <v>322.236</v>
      </c>
      <c r="K8" s="72">
        <v>349.181</v>
      </c>
      <c r="L8" s="72">
        <v>343.61</v>
      </c>
      <c r="M8" s="72">
        <v>352.799</v>
      </c>
      <c r="N8" s="72">
        <v>343.962</v>
      </c>
      <c r="O8" s="73">
        <v>360</v>
      </c>
      <c r="P8" s="73">
        <v>358</v>
      </c>
      <c r="Q8" s="73">
        <v>356</v>
      </c>
      <c r="R8" s="73">
        <v>359</v>
      </c>
      <c r="S8" s="73">
        <v>352</v>
      </c>
      <c r="T8" s="73">
        <v>353</v>
      </c>
    </row>
    <row r="9" spans="1:20" ht="15" hidden="1">
      <c r="A9" s="17"/>
      <c r="B9" s="169" t="s">
        <v>66</v>
      </c>
      <c r="C9" s="17"/>
      <c r="D9" s="315">
        <v>0</v>
      </c>
      <c r="E9" s="315">
        <v>0</v>
      </c>
      <c r="F9" s="315">
        <v>0</v>
      </c>
      <c r="G9" s="315">
        <v>0</v>
      </c>
      <c r="H9" s="315">
        <v>0</v>
      </c>
      <c r="I9" s="72">
        <v>0</v>
      </c>
      <c r="J9" s="72">
        <v>0</v>
      </c>
      <c r="K9" s="72">
        <v>0</v>
      </c>
      <c r="L9" s="72">
        <v>0</v>
      </c>
      <c r="M9" s="72">
        <v>0</v>
      </c>
      <c r="N9" s="72">
        <v>0</v>
      </c>
      <c r="O9" s="73"/>
      <c r="P9" s="73"/>
      <c r="Q9" s="73"/>
      <c r="R9" s="73"/>
      <c r="S9" s="73"/>
      <c r="T9" s="73"/>
    </row>
    <row r="10" spans="1:20" ht="15">
      <c r="A10" s="17"/>
      <c r="B10" s="169" t="s">
        <v>67</v>
      </c>
      <c r="C10" s="17"/>
      <c r="D10" s="315">
        <v>1061</v>
      </c>
      <c r="E10" s="315">
        <v>1105</v>
      </c>
      <c r="F10" s="315">
        <v>1138</v>
      </c>
      <c r="G10" s="315">
        <v>1162</v>
      </c>
      <c r="H10" s="315">
        <v>1164.327</v>
      </c>
      <c r="I10" s="72">
        <v>1170.206</v>
      </c>
      <c r="J10" s="72">
        <v>1184.991</v>
      </c>
      <c r="K10" s="72">
        <v>1259.942</v>
      </c>
      <c r="L10" s="72">
        <v>1230.125</v>
      </c>
      <c r="M10" s="72">
        <v>1235.686</v>
      </c>
      <c r="N10" s="72">
        <v>1257.981</v>
      </c>
      <c r="O10" s="73">
        <v>1241</v>
      </c>
      <c r="P10" s="73">
        <v>1299</v>
      </c>
      <c r="Q10" s="73">
        <v>1302</v>
      </c>
      <c r="R10" s="73">
        <v>1290</v>
      </c>
      <c r="S10" s="73">
        <v>1274</v>
      </c>
      <c r="T10" s="73">
        <v>1270</v>
      </c>
    </row>
    <row r="11" spans="1:20" ht="15">
      <c r="A11" s="17"/>
      <c r="B11" s="169" t="s">
        <v>68</v>
      </c>
      <c r="C11" s="17"/>
      <c r="D11" s="315">
        <v>170</v>
      </c>
      <c r="E11" s="315">
        <v>169</v>
      </c>
      <c r="F11" s="315">
        <v>167</v>
      </c>
      <c r="G11" s="315">
        <v>167</v>
      </c>
      <c r="H11" s="315">
        <v>163.629</v>
      </c>
      <c r="I11" s="72">
        <v>165.244</v>
      </c>
      <c r="J11" s="72">
        <v>171.763</v>
      </c>
      <c r="K11" s="72">
        <v>171.291</v>
      </c>
      <c r="L11" s="72">
        <v>172.851</v>
      </c>
      <c r="M11" s="72">
        <v>186.476</v>
      </c>
      <c r="N11" s="72">
        <v>183.655</v>
      </c>
      <c r="O11" s="73">
        <v>187</v>
      </c>
      <c r="P11" s="73">
        <v>187</v>
      </c>
      <c r="Q11" s="73">
        <v>179</v>
      </c>
      <c r="R11" s="73">
        <v>182</v>
      </c>
      <c r="S11" s="73">
        <v>180</v>
      </c>
      <c r="T11" s="73">
        <v>178</v>
      </c>
    </row>
    <row r="12" spans="1:20" ht="15">
      <c r="A12" s="17"/>
      <c r="B12" s="169" t="s">
        <v>69</v>
      </c>
      <c r="C12" s="17"/>
      <c r="D12" s="315">
        <v>255</v>
      </c>
      <c r="E12" s="315">
        <v>266</v>
      </c>
      <c r="F12" s="315">
        <v>275</v>
      </c>
      <c r="G12" s="315">
        <v>278</v>
      </c>
      <c r="H12" s="315">
        <v>283.274</v>
      </c>
      <c r="I12" s="72">
        <v>303.065</v>
      </c>
      <c r="J12" s="72">
        <v>323.515</v>
      </c>
      <c r="K12" s="72">
        <v>338.796</v>
      </c>
      <c r="L12" s="72">
        <v>356.783</v>
      </c>
      <c r="M12" s="72">
        <v>363.475</v>
      </c>
      <c r="N12" s="72">
        <v>312.061</v>
      </c>
      <c r="O12" s="73">
        <v>361</v>
      </c>
      <c r="P12" s="73">
        <v>372</v>
      </c>
      <c r="Q12" s="73">
        <v>357</v>
      </c>
      <c r="R12" s="73">
        <v>364</v>
      </c>
      <c r="S12" s="73">
        <v>355</v>
      </c>
      <c r="T12" s="73">
        <v>354</v>
      </c>
    </row>
    <row r="13" spans="1:20" ht="15" hidden="1">
      <c r="A13" s="17"/>
      <c r="B13" s="169" t="s">
        <v>70</v>
      </c>
      <c r="C13" s="17"/>
      <c r="D13" s="315">
        <v>0</v>
      </c>
      <c r="E13" s="315">
        <v>0</v>
      </c>
      <c r="F13" s="315">
        <v>0</v>
      </c>
      <c r="G13" s="315">
        <v>0</v>
      </c>
      <c r="H13" s="315">
        <v>0</v>
      </c>
      <c r="I13" s="72">
        <v>0</v>
      </c>
      <c r="J13" s="72">
        <v>0</v>
      </c>
      <c r="K13" s="72">
        <v>0</v>
      </c>
      <c r="L13" s="72">
        <v>0</v>
      </c>
      <c r="M13" s="72">
        <v>0</v>
      </c>
      <c r="N13" s="72">
        <v>0</v>
      </c>
      <c r="O13" s="73"/>
      <c r="P13" s="73"/>
      <c r="Q13" s="73"/>
      <c r="R13" s="73">
        <v>359</v>
      </c>
      <c r="S13" s="73"/>
      <c r="T13" s="73"/>
    </row>
    <row r="14" spans="1:20" ht="15">
      <c r="A14" s="17"/>
      <c r="B14" s="169" t="s">
        <v>71</v>
      </c>
      <c r="C14" s="17"/>
      <c r="D14" s="315">
        <v>268</v>
      </c>
      <c r="E14" s="315">
        <v>281</v>
      </c>
      <c r="F14" s="315">
        <v>292</v>
      </c>
      <c r="G14" s="315">
        <v>295</v>
      </c>
      <c r="H14" s="315">
        <v>302.508</v>
      </c>
      <c r="I14" s="72">
        <v>307.145</v>
      </c>
      <c r="J14" s="72">
        <v>320.977</v>
      </c>
      <c r="K14" s="72">
        <v>324.083</v>
      </c>
      <c r="L14" s="72">
        <v>344.334</v>
      </c>
      <c r="M14" s="72">
        <v>360.718</v>
      </c>
      <c r="N14" s="72">
        <v>377.685</v>
      </c>
      <c r="O14" s="73">
        <v>390</v>
      </c>
      <c r="P14" s="73">
        <v>409</v>
      </c>
      <c r="Q14" s="73">
        <v>372</v>
      </c>
      <c r="R14" s="73">
        <v>359</v>
      </c>
      <c r="S14" s="73">
        <v>354</v>
      </c>
      <c r="T14" s="73">
        <v>355</v>
      </c>
    </row>
    <row r="15" spans="1:20" ht="15">
      <c r="A15" s="17"/>
      <c r="B15" s="169" t="s">
        <v>72</v>
      </c>
      <c r="C15" s="17"/>
      <c r="D15" s="315">
        <v>77</v>
      </c>
      <c r="E15" s="315">
        <v>81</v>
      </c>
      <c r="F15" s="315">
        <v>85</v>
      </c>
      <c r="G15" s="315">
        <v>87</v>
      </c>
      <c r="H15" s="315">
        <v>88.947</v>
      </c>
      <c r="I15" s="72">
        <v>110.245</v>
      </c>
      <c r="J15" s="72">
        <v>113.496</v>
      </c>
      <c r="K15" s="72">
        <v>116.334</v>
      </c>
      <c r="L15" s="72">
        <v>117.968</v>
      </c>
      <c r="M15" s="72">
        <v>123.971</v>
      </c>
      <c r="N15" s="72">
        <v>116.207</v>
      </c>
      <c r="O15" s="73">
        <v>154</v>
      </c>
      <c r="P15" s="73">
        <v>177</v>
      </c>
      <c r="Q15" s="73">
        <v>175</v>
      </c>
      <c r="R15" s="73">
        <v>181</v>
      </c>
      <c r="S15" s="73">
        <v>172</v>
      </c>
      <c r="T15" s="73">
        <v>208</v>
      </c>
    </row>
    <row r="16" spans="1:20" ht="15">
      <c r="A16" s="17"/>
      <c r="B16" s="169" t="s">
        <v>73</v>
      </c>
      <c r="C16" s="17"/>
      <c r="D16" s="315">
        <v>515</v>
      </c>
      <c r="E16" s="315">
        <v>544</v>
      </c>
      <c r="F16" s="315">
        <v>569</v>
      </c>
      <c r="G16" s="315">
        <v>586</v>
      </c>
      <c r="H16" s="315">
        <v>602.181</v>
      </c>
      <c r="I16" s="72">
        <v>598.875</v>
      </c>
      <c r="J16" s="72">
        <v>623.64</v>
      </c>
      <c r="K16" s="72">
        <v>651.307</v>
      </c>
      <c r="L16" s="72">
        <v>669.764</v>
      </c>
      <c r="M16" s="72">
        <v>682.556</v>
      </c>
      <c r="N16" s="72">
        <v>688.03</v>
      </c>
      <c r="O16" s="73">
        <v>682</v>
      </c>
      <c r="P16" s="73">
        <v>714</v>
      </c>
      <c r="Q16" s="73">
        <v>686</v>
      </c>
      <c r="R16" s="73">
        <v>725</v>
      </c>
      <c r="S16" s="73">
        <v>677</v>
      </c>
      <c r="T16" s="73">
        <v>712</v>
      </c>
    </row>
    <row r="17" spans="1:20" ht="15" hidden="1">
      <c r="A17" s="17"/>
      <c r="B17" s="169" t="s">
        <v>286</v>
      </c>
      <c r="C17" s="17"/>
      <c r="D17" s="315">
        <v>0</v>
      </c>
      <c r="E17" s="315">
        <v>0</v>
      </c>
      <c r="F17" s="315">
        <v>0</v>
      </c>
      <c r="G17" s="315">
        <v>0</v>
      </c>
      <c r="H17" s="315">
        <v>0</v>
      </c>
      <c r="I17" s="72">
        <v>0</v>
      </c>
      <c r="J17" s="72">
        <v>0</v>
      </c>
      <c r="K17" s="72">
        <v>0</v>
      </c>
      <c r="L17" s="72">
        <v>0</v>
      </c>
      <c r="M17" s="72">
        <v>0</v>
      </c>
      <c r="N17" s="72">
        <v>0</v>
      </c>
      <c r="O17" s="73"/>
      <c r="P17" s="73"/>
      <c r="Q17" s="73"/>
      <c r="R17" s="73">
        <v>879</v>
      </c>
      <c r="S17" s="73"/>
      <c r="T17" s="73"/>
    </row>
    <row r="18" spans="1:20" ht="15">
      <c r="A18" s="17"/>
      <c r="B18" s="169" t="s">
        <v>75</v>
      </c>
      <c r="C18" s="17"/>
      <c r="D18" s="315">
        <v>390</v>
      </c>
      <c r="E18" s="315">
        <v>415</v>
      </c>
      <c r="F18" s="315">
        <v>438</v>
      </c>
      <c r="G18" s="315">
        <v>458</v>
      </c>
      <c r="H18" s="315">
        <v>483.316</v>
      </c>
      <c r="I18" s="72">
        <v>485.14</v>
      </c>
      <c r="J18" s="72">
        <v>503.7</v>
      </c>
      <c r="K18" s="72">
        <v>502.79</v>
      </c>
      <c r="L18" s="72">
        <v>503.427</v>
      </c>
      <c r="M18" s="72">
        <v>542.027</v>
      </c>
      <c r="N18" s="72">
        <v>533.957</v>
      </c>
      <c r="O18" s="73">
        <v>560</v>
      </c>
      <c r="P18" s="73">
        <v>571</v>
      </c>
      <c r="Q18" s="73">
        <v>567</v>
      </c>
      <c r="R18" s="73">
        <v>550</v>
      </c>
      <c r="S18" s="73">
        <v>531</v>
      </c>
      <c r="T18" s="73">
        <v>537</v>
      </c>
    </row>
    <row r="19" spans="1:20" ht="15">
      <c r="A19" s="17"/>
      <c r="B19" s="169" t="s">
        <v>76</v>
      </c>
      <c r="C19" s="17"/>
      <c r="D19" s="315">
        <v>644</v>
      </c>
      <c r="E19" s="315">
        <v>673</v>
      </c>
      <c r="F19" s="315">
        <v>701</v>
      </c>
      <c r="G19" s="315">
        <v>710</v>
      </c>
      <c r="H19" s="315">
        <v>729.397</v>
      </c>
      <c r="I19" s="72">
        <v>713.684</v>
      </c>
      <c r="J19" s="72">
        <v>738.392</v>
      </c>
      <c r="K19" s="72">
        <v>824.19</v>
      </c>
      <c r="L19" s="72">
        <v>837.168</v>
      </c>
      <c r="M19" s="72">
        <v>866.116</v>
      </c>
      <c r="N19" s="72">
        <v>821.521</v>
      </c>
      <c r="O19" s="73">
        <v>870</v>
      </c>
      <c r="P19" s="73">
        <v>889</v>
      </c>
      <c r="Q19" s="73">
        <v>868</v>
      </c>
      <c r="R19" s="73">
        <v>879</v>
      </c>
      <c r="S19" s="73">
        <v>848</v>
      </c>
      <c r="T19" s="73">
        <v>839</v>
      </c>
    </row>
    <row r="20" spans="1:20" ht="15">
      <c r="A20" s="17"/>
      <c r="B20" s="169" t="s">
        <v>77</v>
      </c>
      <c r="C20" s="17"/>
      <c r="D20" s="315">
        <v>984</v>
      </c>
      <c r="E20" s="315">
        <v>1048</v>
      </c>
      <c r="F20" s="315">
        <v>1104</v>
      </c>
      <c r="G20" s="315">
        <v>1164</v>
      </c>
      <c r="H20" s="315">
        <v>1182.611</v>
      </c>
      <c r="I20" s="72">
        <v>1146.474</v>
      </c>
      <c r="J20" s="72">
        <v>1184.941</v>
      </c>
      <c r="K20" s="72">
        <v>1214.086</v>
      </c>
      <c r="L20" s="72">
        <v>1205.764</v>
      </c>
      <c r="M20" s="72">
        <v>1277.422</v>
      </c>
      <c r="N20" s="72">
        <v>1299.98</v>
      </c>
      <c r="O20" s="73">
        <v>1330</v>
      </c>
      <c r="P20" s="73">
        <v>1349</v>
      </c>
      <c r="Q20" s="73">
        <v>1391</v>
      </c>
      <c r="R20" s="73">
        <v>1385</v>
      </c>
      <c r="S20" s="73">
        <v>1370</v>
      </c>
      <c r="T20" s="73">
        <v>1397</v>
      </c>
    </row>
    <row r="21" spans="1:20" ht="15">
      <c r="A21" s="17"/>
      <c r="B21" s="169" t="s">
        <v>78</v>
      </c>
      <c r="C21" s="17"/>
      <c r="D21" s="315">
        <v>1270</v>
      </c>
      <c r="E21" s="315">
        <v>1317</v>
      </c>
      <c r="F21" s="315">
        <v>1347</v>
      </c>
      <c r="G21" s="315">
        <v>1350</v>
      </c>
      <c r="H21" s="315">
        <v>1374.648</v>
      </c>
      <c r="I21" s="72">
        <v>1345.611</v>
      </c>
      <c r="J21" s="72">
        <v>1391.053</v>
      </c>
      <c r="K21" s="72">
        <v>1464.576</v>
      </c>
      <c r="L21" s="72">
        <v>1475.986</v>
      </c>
      <c r="M21" s="72">
        <v>1464.49</v>
      </c>
      <c r="N21" s="72">
        <v>1468.176</v>
      </c>
      <c r="O21" s="73">
        <v>1503</v>
      </c>
      <c r="P21" s="73">
        <v>1525</v>
      </c>
      <c r="Q21" s="73">
        <v>1519</v>
      </c>
      <c r="R21" s="73">
        <v>1556</v>
      </c>
      <c r="S21" s="73">
        <v>1530</v>
      </c>
      <c r="T21" s="73">
        <v>1535</v>
      </c>
    </row>
    <row r="22" spans="1:20" ht="15">
      <c r="A22" s="17"/>
      <c r="B22" s="169" t="s">
        <v>79</v>
      </c>
      <c r="C22" s="17"/>
      <c r="D22" s="315">
        <v>64.046</v>
      </c>
      <c r="E22" s="315">
        <v>66</v>
      </c>
      <c r="F22" s="315">
        <v>67</v>
      </c>
      <c r="G22" s="315">
        <v>67</v>
      </c>
      <c r="H22" s="315">
        <v>67.863</v>
      </c>
      <c r="I22" s="72">
        <v>70.255</v>
      </c>
      <c r="J22" s="72">
        <v>72.675</v>
      </c>
      <c r="K22" s="72">
        <v>73.774</v>
      </c>
      <c r="L22" s="72">
        <v>75.588</v>
      </c>
      <c r="M22" s="72">
        <v>79.758</v>
      </c>
      <c r="N22" s="72">
        <v>78.107</v>
      </c>
      <c r="O22" s="73">
        <v>80</v>
      </c>
      <c r="P22" s="73">
        <v>78</v>
      </c>
      <c r="Q22" s="73">
        <v>76</v>
      </c>
      <c r="R22" s="73">
        <v>75</v>
      </c>
      <c r="S22" s="73">
        <v>72</v>
      </c>
      <c r="T22" s="73">
        <v>72</v>
      </c>
    </row>
    <row r="23" spans="1:20" ht="15">
      <c r="A23" s="17"/>
      <c r="B23" s="169" t="s">
        <v>80</v>
      </c>
      <c r="C23" s="17"/>
      <c r="D23" s="315">
        <v>127</v>
      </c>
      <c r="E23" s="315">
        <v>132</v>
      </c>
      <c r="F23" s="315">
        <v>135</v>
      </c>
      <c r="G23" s="315">
        <v>136</v>
      </c>
      <c r="H23" s="315">
        <v>154.081</v>
      </c>
      <c r="I23" s="72">
        <v>153.178</v>
      </c>
      <c r="J23" s="72">
        <v>154.399</v>
      </c>
      <c r="K23" s="72">
        <v>141.513</v>
      </c>
      <c r="L23" s="72">
        <v>141.842</v>
      </c>
      <c r="M23" s="72">
        <v>141.426</v>
      </c>
      <c r="N23" s="72">
        <v>140.668</v>
      </c>
      <c r="O23" s="73">
        <v>142</v>
      </c>
      <c r="P23" s="73">
        <v>142</v>
      </c>
      <c r="Q23" s="73">
        <v>140</v>
      </c>
      <c r="R23" s="73">
        <v>141</v>
      </c>
      <c r="S23" s="73">
        <v>135</v>
      </c>
      <c r="T23" s="73">
        <v>136</v>
      </c>
    </row>
    <row r="24" spans="1:20" ht="15">
      <c r="A24" s="17"/>
      <c r="B24" s="169" t="s">
        <v>81</v>
      </c>
      <c r="C24" s="17"/>
      <c r="D24" s="315">
        <v>230</v>
      </c>
      <c r="E24" s="315">
        <v>239</v>
      </c>
      <c r="F24" s="315">
        <v>245</v>
      </c>
      <c r="G24" s="315">
        <v>247</v>
      </c>
      <c r="H24" s="315">
        <v>250.697</v>
      </c>
      <c r="I24" s="72">
        <v>244.024</v>
      </c>
      <c r="J24" s="72">
        <v>254.21</v>
      </c>
      <c r="K24" s="72">
        <v>281.435</v>
      </c>
      <c r="L24" s="72">
        <v>278.113</v>
      </c>
      <c r="M24" s="72">
        <v>280.36</v>
      </c>
      <c r="N24" s="72">
        <v>283.26</v>
      </c>
      <c r="O24" s="73">
        <v>270</v>
      </c>
      <c r="P24" s="73">
        <v>277</v>
      </c>
      <c r="Q24" s="73">
        <v>272</v>
      </c>
      <c r="R24" s="73">
        <v>269</v>
      </c>
      <c r="S24" s="73">
        <v>263</v>
      </c>
      <c r="T24" s="73">
        <v>264</v>
      </c>
    </row>
    <row r="25" spans="1:20" ht="15">
      <c r="A25" s="17"/>
      <c r="B25" s="169" t="s">
        <v>82</v>
      </c>
      <c r="C25" s="17"/>
      <c r="D25" s="315">
        <v>278</v>
      </c>
      <c r="E25" s="315">
        <v>287</v>
      </c>
      <c r="F25" s="315">
        <v>293</v>
      </c>
      <c r="G25" s="315">
        <v>294</v>
      </c>
      <c r="H25" s="315">
        <v>282.479</v>
      </c>
      <c r="I25" s="72">
        <v>282.813</v>
      </c>
      <c r="J25" s="72">
        <v>275.739</v>
      </c>
      <c r="K25" s="72">
        <v>247.91</v>
      </c>
      <c r="L25" s="72">
        <v>256.16</v>
      </c>
      <c r="M25" s="72">
        <v>272.317</v>
      </c>
      <c r="N25" s="72">
        <v>275.83</v>
      </c>
      <c r="O25" s="73">
        <v>319</v>
      </c>
      <c r="P25" s="73">
        <v>326</v>
      </c>
      <c r="Q25" s="73">
        <v>330</v>
      </c>
      <c r="R25" s="73">
        <v>326</v>
      </c>
      <c r="S25" s="73">
        <v>318</v>
      </c>
      <c r="T25" s="73">
        <v>317</v>
      </c>
    </row>
    <row r="26" spans="1:20" ht="15">
      <c r="A26" s="17"/>
      <c r="B26" s="169" t="s">
        <v>83</v>
      </c>
      <c r="C26" s="17"/>
      <c r="D26" s="315">
        <v>938</v>
      </c>
      <c r="E26" s="315">
        <v>976</v>
      </c>
      <c r="F26" s="315">
        <v>1007</v>
      </c>
      <c r="G26" s="315">
        <v>1033</v>
      </c>
      <c r="H26" s="315">
        <v>1043.931</v>
      </c>
      <c r="I26" s="72">
        <v>1051.962</v>
      </c>
      <c r="J26" s="72">
        <v>1083.929</v>
      </c>
      <c r="K26" s="72">
        <v>1096.204</v>
      </c>
      <c r="L26" s="72">
        <v>1099.571</v>
      </c>
      <c r="M26" s="72">
        <v>1134.441</v>
      </c>
      <c r="N26" s="72">
        <v>1133.21</v>
      </c>
      <c r="O26" s="73">
        <v>1114</v>
      </c>
      <c r="P26" s="73">
        <v>1143</v>
      </c>
      <c r="Q26" s="73">
        <v>1166</v>
      </c>
      <c r="R26" s="73">
        <v>1154</v>
      </c>
      <c r="S26" s="73">
        <v>1161</v>
      </c>
      <c r="T26" s="73">
        <v>1129</v>
      </c>
    </row>
    <row r="27" spans="1:20" ht="15" hidden="1">
      <c r="A27" s="17"/>
      <c r="B27" s="169" t="s">
        <v>84</v>
      </c>
      <c r="C27" s="17"/>
      <c r="D27" s="315">
        <v>0</v>
      </c>
      <c r="E27" s="315">
        <v>0</v>
      </c>
      <c r="F27" s="315">
        <v>0</v>
      </c>
      <c r="G27" s="315">
        <v>0</v>
      </c>
      <c r="H27" s="315">
        <v>0</v>
      </c>
      <c r="I27" s="72">
        <v>0</v>
      </c>
      <c r="J27" s="72">
        <v>0</v>
      </c>
      <c r="K27" s="72">
        <v>0</v>
      </c>
      <c r="L27" s="72">
        <v>0</v>
      </c>
      <c r="M27" s="72">
        <v>0</v>
      </c>
      <c r="N27" s="72">
        <v>0</v>
      </c>
      <c r="O27" s="73"/>
      <c r="P27" s="73"/>
      <c r="Q27" s="73"/>
      <c r="R27" s="73">
        <v>390</v>
      </c>
      <c r="S27" s="73"/>
      <c r="T27" s="73"/>
    </row>
    <row r="28" spans="1:20" ht="15">
      <c r="A28" s="17"/>
      <c r="B28" s="169" t="s">
        <v>85</v>
      </c>
      <c r="C28" s="17"/>
      <c r="D28" s="315">
        <v>1151</v>
      </c>
      <c r="E28" s="315">
        <v>1202</v>
      </c>
      <c r="F28" s="315">
        <v>1251</v>
      </c>
      <c r="G28" s="315">
        <v>1273</v>
      </c>
      <c r="H28" s="315">
        <v>1243.821</v>
      </c>
      <c r="I28" s="72">
        <v>1232.374</v>
      </c>
      <c r="J28" s="72">
        <v>1308.005</v>
      </c>
      <c r="K28" s="72">
        <v>1339.208</v>
      </c>
      <c r="L28" s="72">
        <v>1296.192</v>
      </c>
      <c r="M28" s="72">
        <v>1335.532</v>
      </c>
      <c r="N28" s="72">
        <v>1344.792</v>
      </c>
      <c r="O28" s="73">
        <v>1381</v>
      </c>
      <c r="P28" s="73">
        <v>1379</v>
      </c>
      <c r="Q28" s="73">
        <v>1345</v>
      </c>
      <c r="R28" s="73">
        <v>1332</v>
      </c>
      <c r="S28" s="73">
        <v>1299</v>
      </c>
      <c r="T28" s="73">
        <v>1324</v>
      </c>
    </row>
    <row r="29" spans="1:20" ht="15">
      <c r="A29" s="17"/>
      <c r="B29" s="169" t="s">
        <v>86</v>
      </c>
      <c r="C29" s="17"/>
      <c r="D29" s="315">
        <v>468</v>
      </c>
      <c r="E29" s="315">
        <v>495</v>
      </c>
      <c r="F29" s="315">
        <v>518</v>
      </c>
      <c r="G29" s="315">
        <v>539</v>
      </c>
      <c r="H29" s="315">
        <v>541.977</v>
      </c>
      <c r="I29" s="72">
        <v>520.188</v>
      </c>
      <c r="J29" s="72">
        <v>539.218</v>
      </c>
      <c r="K29" s="72">
        <v>551.16</v>
      </c>
      <c r="L29" s="72">
        <v>589.654</v>
      </c>
      <c r="M29" s="72">
        <v>610.731</v>
      </c>
      <c r="N29" s="72">
        <v>615.876</v>
      </c>
      <c r="O29" s="73">
        <v>627</v>
      </c>
      <c r="P29" s="73">
        <v>620</v>
      </c>
      <c r="Q29" s="73">
        <v>639</v>
      </c>
      <c r="R29" s="73">
        <v>628</v>
      </c>
      <c r="S29" s="73">
        <v>611</v>
      </c>
      <c r="T29" s="73">
        <v>616</v>
      </c>
    </row>
    <row r="30" spans="1:20" ht="15">
      <c r="A30" s="17"/>
      <c r="B30" s="169" t="s">
        <v>87</v>
      </c>
      <c r="C30" s="17"/>
      <c r="D30" s="315">
        <v>326</v>
      </c>
      <c r="E30" s="315">
        <v>338</v>
      </c>
      <c r="F30" s="315">
        <v>345</v>
      </c>
      <c r="G30" s="315">
        <v>349</v>
      </c>
      <c r="H30" s="315">
        <v>356.128</v>
      </c>
      <c r="I30" s="72">
        <v>355.953</v>
      </c>
      <c r="J30" s="72">
        <v>353.171</v>
      </c>
      <c r="K30" s="72">
        <v>378.85</v>
      </c>
      <c r="L30" s="72">
        <v>386.084</v>
      </c>
      <c r="M30" s="72">
        <v>389.125</v>
      </c>
      <c r="N30" s="72">
        <v>391.807</v>
      </c>
      <c r="O30" s="73">
        <v>400</v>
      </c>
      <c r="P30" s="73">
        <v>400</v>
      </c>
      <c r="Q30" s="73">
        <v>383</v>
      </c>
      <c r="R30" s="73">
        <v>390</v>
      </c>
      <c r="S30" s="73">
        <v>382</v>
      </c>
      <c r="T30" s="73">
        <v>388</v>
      </c>
    </row>
    <row r="31" spans="1:20" ht="15" hidden="1">
      <c r="A31" s="17"/>
      <c r="B31" s="169" t="s">
        <v>88</v>
      </c>
      <c r="C31" s="17"/>
      <c r="D31" s="315">
        <v>0</v>
      </c>
      <c r="E31" s="315">
        <v>0</v>
      </c>
      <c r="F31" s="315">
        <v>0</v>
      </c>
      <c r="G31" s="315">
        <v>0</v>
      </c>
      <c r="H31" s="315">
        <v>0</v>
      </c>
      <c r="I31" s="72">
        <v>0</v>
      </c>
      <c r="J31" s="72">
        <v>0</v>
      </c>
      <c r="K31" s="72">
        <v>0</v>
      </c>
      <c r="L31" s="72">
        <v>0</v>
      </c>
      <c r="M31" s="72">
        <v>0</v>
      </c>
      <c r="N31" s="72">
        <v>0</v>
      </c>
      <c r="O31" s="73"/>
      <c r="P31" s="73"/>
      <c r="Q31" s="73"/>
      <c r="R31" s="73">
        <v>209</v>
      </c>
      <c r="S31" s="73"/>
      <c r="T31" s="73"/>
    </row>
    <row r="32" spans="1:20" ht="15">
      <c r="A32" s="17"/>
      <c r="B32" s="169" t="s">
        <v>89</v>
      </c>
      <c r="C32" s="17"/>
      <c r="D32" s="315">
        <v>313</v>
      </c>
      <c r="E32" s="315">
        <v>324</v>
      </c>
      <c r="F32" s="315">
        <v>332</v>
      </c>
      <c r="G32" s="315">
        <v>335</v>
      </c>
      <c r="H32" s="315">
        <v>343.844</v>
      </c>
      <c r="I32" s="72">
        <v>338.41</v>
      </c>
      <c r="J32" s="72">
        <v>351.306</v>
      </c>
      <c r="K32" s="72">
        <v>376.487</v>
      </c>
      <c r="L32" s="72">
        <v>400.845</v>
      </c>
      <c r="M32" s="72">
        <v>398.379</v>
      </c>
      <c r="N32" s="72">
        <v>385.365</v>
      </c>
      <c r="O32" s="73">
        <v>387</v>
      </c>
      <c r="P32" s="73">
        <v>393</v>
      </c>
      <c r="Q32" s="73">
        <v>379</v>
      </c>
      <c r="R32" s="73">
        <v>381</v>
      </c>
      <c r="S32" s="73">
        <v>384</v>
      </c>
      <c r="T32" s="73">
        <v>384</v>
      </c>
    </row>
    <row r="33" spans="1:20" ht="15">
      <c r="A33" s="17"/>
      <c r="B33" s="169" t="s">
        <v>90</v>
      </c>
      <c r="C33" s="17"/>
      <c r="D33" s="315">
        <v>794</v>
      </c>
      <c r="E33" s="315">
        <v>835</v>
      </c>
      <c r="F33" s="315">
        <v>880</v>
      </c>
      <c r="G33" s="315">
        <v>900</v>
      </c>
      <c r="H33" s="315">
        <v>928.027</v>
      </c>
      <c r="I33" s="72">
        <v>897.281</v>
      </c>
      <c r="J33" s="72">
        <v>920.452</v>
      </c>
      <c r="K33" s="72">
        <v>976.544</v>
      </c>
      <c r="L33" s="72">
        <v>1088.471</v>
      </c>
      <c r="M33" s="72">
        <v>1120.933</v>
      </c>
      <c r="N33" s="72">
        <v>1094.738</v>
      </c>
      <c r="O33" s="73">
        <v>1142</v>
      </c>
      <c r="P33" s="73">
        <v>1130</v>
      </c>
      <c r="Q33" s="73">
        <v>1169</v>
      </c>
      <c r="R33" s="73">
        <v>1197</v>
      </c>
      <c r="S33" s="73">
        <v>1162</v>
      </c>
      <c r="T33" s="73">
        <v>1163</v>
      </c>
    </row>
    <row r="34" spans="1:20" ht="15">
      <c r="A34" s="17"/>
      <c r="B34" s="169" t="s">
        <v>91</v>
      </c>
      <c r="C34" s="17"/>
      <c r="D34" s="315">
        <v>352</v>
      </c>
      <c r="E34" s="315">
        <v>370</v>
      </c>
      <c r="F34" s="315">
        <v>388</v>
      </c>
      <c r="G34" s="315">
        <v>395</v>
      </c>
      <c r="H34" s="315">
        <v>404.467</v>
      </c>
      <c r="I34" s="72">
        <v>413.326</v>
      </c>
      <c r="J34" s="72">
        <v>430.595</v>
      </c>
      <c r="K34" s="72">
        <v>441.582</v>
      </c>
      <c r="L34" s="72">
        <v>456.521</v>
      </c>
      <c r="M34" s="72">
        <v>458.86</v>
      </c>
      <c r="N34" s="72">
        <v>465.728</v>
      </c>
      <c r="O34" s="73">
        <v>501</v>
      </c>
      <c r="P34" s="73">
        <v>513</v>
      </c>
      <c r="Q34" s="73">
        <v>505</v>
      </c>
      <c r="R34" s="73">
        <v>499</v>
      </c>
      <c r="S34" s="73">
        <v>481</v>
      </c>
      <c r="T34" s="73">
        <v>478</v>
      </c>
    </row>
    <row r="35" spans="1:20" ht="15">
      <c r="A35" s="17"/>
      <c r="B35" s="169" t="s">
        <v>92</v>
      </c>
      <c r="C35" s="17"/>
      <c r="D35" s="315">
        <v>162</v>
      </c>
      <c r="E35" s="315">
        <v>170</v>
      </c>
      <c r="F35" s="315">
        <v>175</v>
      </c>
      <c r="G35" s="315">
        <v>177</v>
      </c>
      <c r="H35" s="315">
        <v>179.558</v>
      </c>
      <c r="I35" s="72">
        <v>185.072</v>
      </c>
      <c r="J35" s="72">
        <v>186.467</v>
      </c>
      <c r="K35" s="72">
        <v>190.791</v>
      </c>
      <c r="L35" s="72">
        <v>188.383</v>
      </c>
      <c r="M35" s="72">
        <v>190.558</v>
      </c>
      <c r="N35" s="72">
        <v>194.987</v>
      </c>
      <c r="O35" s="73">
        <v>199</v>
      </c>
      <c r="P35" s="73">
        <v>189</v>
      </c>
      <c r="Q35" s="73">
        <v>191</v>
      </c>
      <c r="R35" s="73">
        <v>209</v>
      </c>
      <c r="S35" s="73">
        <v>204</v>
      </c>
      <c r="T35" s="73">
        <v>205</v>
      </c>
    </row>
    <row r="36" spans="1:20" ht="15">
      <c r="A36" s="17"/>
      <c r="B36" s="169" t="s">
        <v>93</v>
      </c>
      <c r="C36" s="17"/>
      <c r="D36" s="315">
        <v>469</v>
      </c>
      <c r="E36" s="315">
        <v>499</v>
      </c>
      <c r="F36" s="315">
        <v>526</v>
      </c>
      <c r="G36" s="315">
        <v>555</v>
      </c>
      <c r="H36" s="315">
        <v>584.169</v>
      </c>
      <c r="I36" s="72">
        <v>617.266</v>
      </c>
      <c r="J36" s="72">
        <v>622.785</v>
      </c>
      <c r="K36" s="72">
        <v>631.592</v>
      </c>
      <c r="L36" s="72">
        <v>657.87</v>
      </c>
      <c r="M36" s="72">
        <v>675.224</v>
      </c>
      <c r="N36" s="72">
        <v>686.981</v>
      </c>
      <c r="O36" s="73">
        <v>682</v>
      </c>
      <c r="P36" s="73">
        <v>688</v>
      </c>
      <c r="Q36" s="73">
        <v>711</v>
      </c>
      <c r="R36" s="73">
        <v>700</v>
      </c>
      <c r="S36" s="73">
        <v>682</v>
      </c>
      <c r="T36" s="73">
        <v>675</v>
      </c>
    </row>
    <row r="37" spans="1:21" ht="15.75">
      <c r="A37" s="17"/>
      <c r="B37" s="173" t="s">
        <v>285</v>
      </c>
      <c r="C37" s="17"/>
      <c r="D37" s="317">
        <v>12892</v>
      </c>
      <c r="E37" s="317">
        <v>13477</v>
      </c>
      <c r="F37" s="317">
        <v>13960</v>
      </c>
      <c r="G37" s="317">
        <v>14252</v>
      </c>
      <c r="H37" s="317">
        <v>14462.519</v>
      </c>
      <c r="I37" s="71">
        <v>14332.753</v>
      </c>
      <c r="J37" s="71">
        <v>14710.181</v>
      </c>
      <c r="K37" s="71">
        <v>15334.913</v>
      </c>
      <c r="L37" s="71">
        <v>15598.93</v>
      </c>
      <c r="M37" s="71">
        <v>15976.051</v>
      </c>
      <c r="N37" s="71">
        <v>15906.374</v>
      </c>
      <c r="O37" s="151">
        <v>16375</v>
      </c>
      <c r="P37" s="151">
        <v>16548</v>
      </c>
      <c r="Q37" s="151">
        <v>16504</v>
      </c>
      <c r="R37" s="151">
        <v>16546</v>
      </c>
      <c r="S37" s="151">
        <v>16222</v>
      </c>
      <c r="T37" s="151">
        <v>16313</v>
      </c>
      <c r="U37" s="113"/>
    </row>
    <row r="38" spans="1:19" ht="15" customHeight="1">
      <c r="A38" s="17"/>
      <c r="B38" s="17"/>
      <c r="C38" s="17"/>
      <c r="D38" s="315"/>
      <c r="E38" s="315"/>
      <c r="F38" s="315"/>
      <c r="G38" s="315"/>
      <c r="H38" s="315"/>
      <c r="I38" s="174" t="str">
        <f>IF(ABS(I37-SUM(I5:I36))&gt;comments!$A$1,I37-SUM(I5:I36)," ")</f>
        <v> </v>
      </c>
      <c r="J38" s="174" t="str">
        <f>IF(ABS(J37-SUM(J5:J36))&gt;comments!$A$1,J37-SUM(J5:J36)," ")</f>
        <v> </v>
      </c>
      <c r="K38" s="174" t="str">
        <f>IF(ABS(K37-SUM(K5:K36))&gt;comments!$A$1,K37-SUM(K5:K36)," ")</f>
        <v> </v>
      </c>
      <c r="L38" s="174" t="str">
        <f>IF(ABS(L37-SUM(L5:L36))&gt;comments!$A$1,L37-SUM(L5:L36)," ")</f>
        <v> </v>
      </c>
      <c r="M38" s="174" t="str">
        <f>IF(ABS(M37-SUM(M5:M36))&gt;comments!$A$1,M37-SUM(M5:M36)," ")</f>
        <v> </v>
      </c>
      <c r="N38" s="174" t="str">
        <f>IF(ABS(N37-SUM(N5:N36))&gt;comments!$A$1,N37-SUM(N5:N36)," ")</f>
        <v> </v>
      </c>
      <c r="O38" s="174" t="str">
        <f>IF(ABS(O37-SUM(O5:O36))&gt;comments!$A$1,O37-SUM(O5:O36)," ")</f>
        <v> </v>
      </c>
      <c r="P38" s="174"/>
      <c r="Q38" s="242"/>
      <c r="R38" s="242"/>
      <c r="S38" s="242"/>
    </row>
    <row r="39" spans="1:19" ht="15">
      <c r="A39" s="158" t="s">
        <v>284</v>
      </c>
      <c r="B39" s="159"/>
      <c r="C39" s="159"/>
      <c r="D39" s="316"/>
      <c r="E39" s="316"/>
      <c r="F39" s="316"/>
      <c r="G39" s="316"/>
      <c r="H39" s="316"/>
      <c r="I39" s="72"/>
      <c r="J39" s="72"/>
      <c r="K39" s="72"/>
      <c r="L39" s="72"/>
      <c r="M39" s="72"/>
      <c r="N39" s="72"/>
      <c r="O39" s="72"/>
      <c r="P39" s="72"/>
      <c r="Q39" s="30"/>
      <c r="R39" s="30"/>
      <c r="S39" s="30"/>
    </row>
    <row r="40" spans="1:20" ht="15">
      <c r="A40" s="17"/>
      <c r="B40" s="169" t="s">
        <v>62</v>
      </c>
      <c r="C40" s="17"/>
      <c r="D40" s="315">
        <v>981</v>
      </c>
      <c r="E40" s="315">
        <v>1011</v>
      </c>
      <c r="F40" s="315">
        <v>1026</v>
      </c>
      <c r="G40" s="315">
        <v>1038</v>
      </c>
      <c r="H40" s="315">
        <v>1051.905</v>
      </c>
      <c r="I40" s="73">
        <v>1059.272</v>
      </c>
      <c r="J40" s="73">
        <v>1050.748</v>
      </c>
      <c r="K40" s="73">
        <v>1064.433</v>
      </c>
      <c r="L40" s="73">
        <v>1071.741</v>
      </c>
      <c r="M40" s="73">
        <v>1081.389</v>
      </c>
      <c r="N40" s="73">
        <v>1081.385</v>
      </c>
      <c r="O40" s="73">
        <v>1141</v>
      </c>
      <c r="P40" s="73">
        <v>1126</v>
      </c>
      <c r="Q40" s="73">
        <v>1115</v>
      </c>
      <c r="R40" s="73">
        <v>1075</v>
      </c>
      <c r="S40" s="73">
        <v>1053</v>
      </c>
      <c r="T40" s="73">
        <v>1039</v>
      </c>
    </row>
    <row r="41" spans="1:20" ht="15">
      <c r="A41" s="17"/>
      <c r="B41" s="169" t="s">
        <v>63</v>
      </c>
      <c r="C41" s="17"/>
      <c r="D41" s="315">
        <v>1623</v>
      </c>
      <c r="E41" s="315">
        <v>1657</v>
      </c>
      <c r="F41" s="315">
        <v>1686</v>
      </c>
      <c r="G41" s="315">
        <v>1700</v>
      </c>
      <c r="H41" s="315">
        <v>1718.656</v>
      </c>
      <c r="I41" s="73">
        <v>1719.434</v>
      </c>
      <c r="J41" s="73">
        <v>1733.535</v>
      </c>
      <c r="K41" s="73">
        <v>1809.021</v>
      </c>
      <c r="L41" s="73">
        <v>1836.048</v>
      </c>
      <c r="M41" s="73">
        <v>1836.446</v>
      </c>
      <c r="N41" s="73">
        <v>1852.428</v>
      </c>
      <c r="O41" s="73">
        <v>1964</v>
      </c>
      <c r="P41" s="73">
        <v>1993</v>
      </c>
      <c r="Q41" s="73">
        <v>1994</v>
      </c>
      <c r="R41" s="73">
        <v>1933</v>
      </c>
      <c r="S41" s="73">
        <v>1894</v>
      </c>
      <c r="T41" s="73">
        <v>1859</v>
      </c>
    </row>
    <row r="42" spans="1:20" ht="15">
      <c r="A42" s="17"/>
      <c r="B42" s="169" t="s">
        <v>64</v>
      </c>
      <c r="C42" s="17"/>
      <c r="D42" s="315">
        <v>599</v>
      </c>
      <c r="E42" s="315">
        <v>614</v>
      </c>
      <c r="F42" s="315">
        <v>624</v>
      </c>
      <c r="G42" s="315">
        <v>631</v>
      </c>
      <c r="H42" s="315">
        <v>642.758</v>
      </c>
      <c r="I42" s="73">
        <v>653.318</v>
      </c>
      <c r="J42" s="73">
        <v>651.799</v>
      </c>
      <c r="K42" s="73">
        <v>679.996</v>
      </c>
      <c r="L42" s="73">
        <v>689.692</v>
      </c>
      <c r="M42" s="73">
        <v>695.459</v>
      </c>
      <c r="N42" s="73">
        <v>703.575</v>
      </c>
      <c r="O42" s="73">
        <v>734</v>
      </c>
      <c r="P42" s="73">
        <v>747</v>
      </c>
      <c r="Q42" s="73">
        <v>758</v>
      </c>
      <c r="R42" s="73">
        <v>752</v>
      </c>
      <c r="S42" s="73">
        <v>740</v>
      </c>
      <c r="T42" s="73">
        <v>731</v>
      </c>
    </row>
    <row r="43" spans="1:20" ht="15">
      <c r="A43" s="17"/>
      <c r="B43" s="169" t="s">
        <v>65</v>
      </c>
      <c r="C43" s="17"/>
      <c r="D43" s="315">
        <v>447</v>
      </c>
      <c r="E43" s="315">
        <v>458</v>
      </c>
      <c r="F43" s="315">
        <v>465</v>
      </c>
      <c r="G43" s="315">
        <v>468</v>
      </c>
      <c r="H43" s="315">
        <v>478.763</v>
      </c>
      <c r="I43" s="73">
        <v>473.75</v>
      </c>
      <c r="J43" s="73">
        <v>477.955</v>
      </c>
      <c r="K43" s="73">
        <v>514.661</v>
      </c>
      <c r="L43" s="73">
        <v>526.933</v>
      </c>
      <c r="M43" s="73">
        <v>526.065</v>
      </c>
      <c r="N43" s="73">
        <v>514.53</v>
      </c>
      <c r="O43" s="73">
        <v>551</v>
      </c>
      <c r="P43" s="73">
        <v>552</v>
      </c>
      <c r="Q43" s="73">
        <v>548</v>
      </c>
      <c r="R43" s="73">
        <v>541</v>
      </c>
      <c r="S43" s="73">
        <v>532</v>
      </c>
      <c r="T43" s="73">
        <v>526</v>
      </c>
    </row>
    <row r="44" spans="1:20" ht="15">
      <c r="A44" s="17"/>
      <c r="B44" s="169" t="s">
        <v>66</v>
      </c>
      <c r="C44" s="17"/>
      <c r="D44" s="315">
        <v>263</v>
      </c>
      <c r="E44" s="315">
        <v>269</v>
      </c>
      <c r="F44" s="315">
        <v>273</v>
      </c>
      <c r="G44" s="315">
        <v>277</v>
      </c>
      <c r="H44" s="315">
        <v>285.38</v>
      </c>
      <c r="I44" s="73">
        <v>284.709</v>
      </c>
      <c r="J44" s="73">
        <v>287.265</v>
      </c>
      <c r="K44" s="73">
        <v>290.632</v>
      </c>
      <c r="L44" s="73">
        <v>290.24</v>
      </c>
      <c r="M44" s="73">
        <v>294.398</v>
      </c>
      <c r="N44" s="73">
        <v>296.92</v>
      </c>
      <c r="O44" s="73">
        <v>307</v>
      </c>
      <c r="P44" s="73">
        <v>313</v>
      </c>
      <c r="Q44" s="73">
        <v>317</v>
      </c>
      <c r="R44" s="73">
        <v>331</v>
      </c>
      <c r="S44" s="73">
        <v>328</v>
      </c>
      <c r="T44" s="73">
        <v>327</v>
      </c>
    </row>
    <row r="45" spans="1:20" ht="15">
      <c r="A45" s="17"/>
      <c r="B45" s="169" t="s">
        <v>67</v>
      </c>
      <c r="C45" s="17"/>
      <c r="D45" s="315">
        <v>598</v>
      </c>
      <c r="E45" s="315">
        <v>614</v>
      </c>
      <c r="F45" s="315">
        <v>625</v>
      </c>
      <c r="G45" s="315">
        <v>630</v>
      </c>
      <c r="H45" s="315">
        <v>642</v>
      </c>
      <c r="I45" s="73">
        <v>637.618</v>
      </c>
      <c r="J45" s="73">
        <v>636.182</v>
      </c>
      <c r="K45" s="73">
        <v>660.44</v>
      </c>
      <c r="L45" s="73">
        <v>671.934</v>
      </c>
      <c r="M45" s="73">
        <v>684.584</v>
      </c>
      <c r="N45" s="73">
        <v>685.563</v>
      </c>
      <c r="O45" s="73">
        <v>711</v>
      </c>
      <c r="P45" s="73">
        <v>723</v>
      </c>
      <c r="Q45" s="73">
        <v>719</v>
      </c>
      <c r="R45" s="73">
        <v>708</v>
      </c>
      <c r="S45" s="73">
        <v>700</v>
      </c>
      <c r="T45" s="73">
        <v>693</v>
      </c>
    </row>
    <row r="46" spans="1:20" ht="15">
      <c r="A46" s="17"/>
      <c r="B46" s="169" t="s">
        <v>68</v>
      </c>
      <c r="C46" s="17"/>
      <c r="D46" s="315">
        <v>614</v>
      </c>
      <c r="E46" s="315">
        <v>623</v>
      </c>
      <c r="F46" s="315">
        <v>628</v>
      </c>
      <c r="G46" s="315">
        <v>637</v>
      </c>
      <c r="H46" s="315">
        <v>651.474</v>
      </c>
      <c r="I46" s="73">
        <v>655.02</v>
      </c>
      <c r="J46" s="73">
        <v>648.749</v>
      </c>
      <c r="K46" s="73">
        <v>680.307</v>
      </c>
      <c r="L46" s="73">
        <v>677.528</v>
      </c>
      <c r="M46" s="73">
        <v>679.231</v>
      </c>
      <c r="N46" s="73">
        <v>685.231</v>
      </c>
      <c r="O46" s="73">
        <v>698</v>
      </c>
      <c r="P46" s="73">
        <v>719</v>
      </c>
      <c r="Q46" s="73">
        <v>722</v>
      </c>
      <c r="R46" s="73">
        <v>703</v>
      </c>
      <c r="S46" s="73">
        <v>687</v>
      </c>
      <c r="T46" s="73">
        <v>688</v>
      </c>
    </row>
    <row r="47" spans="1:20" ht="15">
      <c r="A47" s="17"/>
      <c r="B47" s="169" t="s">
        <v>69</v>
      </c>
      <c r="C47" s="17"/>
      <c r="D47" s="315">
        <v>557</v>
      </c>
      <c r="E47" s="315">
        <v>569</v>
      </c>
      <c r="F47" s="315">
        <v>578</v>
      </c>
      <c r="G47" s="315">
        <v>586</v>
      </c>
      <c r="H47" s="315">
        <v>604.401</v>
      </c>
      <c r="I47" s="73">
        <v>605.964</v>
      </c>
      <c r="J47" s="73">
        <v>611.452</v>
      </c>
      <c r="K47" s="73">
        <v>622.976</v>
      </c>
      <c r="L47" s="73">
        <v>625.07</v>
      </c>
      <c r="M47" s="73">
        <v>633.286</v>
      </c>
      <c r="N47" s="73">
        <v>638.961</v>
      </c>
      <c r="O47" s="73">
        <v>702</v>
      </c>
      <c r="P47" s="73">
        <v>686</v>
      </c>
      <c r="Q47" s="73">
        <v>682</v>
      </c>
      <c r="R47" s="73">
        <v>672</v>
      </c>
      <c r="S47" s="73">
        <v>665</v>
      </c>
      <c r="T47" s="73">
        <v>660</v>
      </c>
    </row>
    <row r="48" spans="1:20" ht="15">
      <c r="A48" s="17"/>
      <c r="B48" s="169" t="s">
        <v>70</v>
      </c>
      <c r="C48" s="17"/>
      <c r="D48" s="315">
        <v>487</v>
      </c>
      <c r="E48" s="315">
        <v>495</v>
      </c>
      <c r="F48" s="315">
        <v>500</v>
      </c>
      <c r="G48" s="315">
        <v>507</v>
      </c>
      <c r="H48" s="315">
        <v>514.697</v>
      </c>
      <c r="I48" s="73">
        <v>514.447</v>
      </c>
      <c r="J48" s="73">
        <v>516.81</v>
      </c>
      <c r="K48" s="73">
        <v>532.194</v>
      </c>
      <c r="L48" s="73">
        <v>536.433</v>
      </c>
      <c r="M48" s="73">
        <v>539.841</v>
      </c>
      <c r="N48" s="73">
        <v>537.123</v>
      </c>
      <c r="O48" s="73">
        <v>545</v>
      </c>
      <c r="P48" s="73">
        <v>556</v>
      </c>
      <c r="Q48" s="73">
        <v>547</v>
      </c>
      <c r="R48" s="73">
        <v>547</v>
      </c>
      <c r="S48" s="73">
        <v>534</v>
      </c>
      <c r="T48" s="73">
        <v>533</v>
      </c>
    </row>
    <row r="49" spans="1:20" ht="15">
      <c r="A49" s="17"/>
      <c r="B49" s="169" t="s">
        <v>71</v>
      </c>
      <c r="C49" s="17"/>
      <c r="D49" s="315">
        <v>414</v>
      </c>
      <c r="E49" s="315">
        <v>422</v>
      </c>
      <c r="F49" s="315">
        <v>429</v>
      </c>
      <c r="G49" s="315">
        <v>434</v>
      </c>
      <c r="H49" s="315">
        <v>446.945</v>
      </c>
      <c r="I49" s="73">
        <v>447.872</v>
      </c>
      <c r="J49" s="73">
        <v>448.333</v>
      </c>
      <c r="K49" s="73">
        <v>462.683</v>
      </c>
      <c r="L49" s="73">
        <v>463.884</v>
      </c>
      <c r="M49" s="73">
        <v>472.861</v>
      </c>
      <c r="N49" s="73">
        <v>478.445</v>
      </c>
      <c r="O49" s="73">
        <v>499</v>
      </c>
      <c r="P49" s="73">
        <v>509</v>
      </c>
      <c r="Q49" s="73">
        <v>508</v>
      </c>
      <c r="R49" s="73">
        <v>503</v>
      </c>
      <c r="S49" s="73">
        <v>501</v>
      </c>
      <c r="T49" s="73">
        <v>498</v>
      </c>
    </row>
    <row r="50" spans="1:20" ht="15">
      <c r="A50" s="17"/>
      <c r="B50" s="169" t="s">
        <v>72</v>
      </c>
      <c r="C50" s="17"/>
      <c r="D50" s="315">
        <v>450</v>
      </c>
      <c r="E50" s="315">
        <v>456</v>
      </c>
      <c r="F50" s="315">
        <v>461</v>
      </c>
      <c r="G50" s="315">
        <v>467</v>
      </c>
      <c r="H50" s="315">
        <v>475.268</v>
      </c>
      <c r="I50" s="73">
        <v>478.565</v>
      </c>
      <c r="J50" s="73">
        <v>480.903</v>
      </c>
      <c r="K50" s="73">
        <v>493.837</v>
      </c>
      <c r="L50" s="73">
        <v>494.314</v>
      </c>
      <c r="M50" s="73">
        <v>499.825</v>
      </c>
      <c r="N50" s="73">
        <v>497.103</v>
      </c>
      <c r="O50" s="73">
        <v>565</v>
      </c>
      <c r="P50" s="73">
        <v>571</v>
      </c>
      <c r="Q50" s="73">
        <v>577</v>
      </c>
      <c r="R50" s="73">
        <v>568</v>
      </c>
      <c r="S50" s="73">
        <v>558</v>
      </c>
      <c r="T50" s="73">
        <v>549</v>
      </c>
    </row>
    <row r="51" spans="1:20" ht="15">
      <c r="A51" s="17"/>
      <c r="B51" s="169" t="s">
        <v>73</v>
      </c>
      <c r="C51" s="17"/>
      <c r="D51" s="315">
        <v>2072</v>
      </c>
      <c r="E51" s="315">
        <v>2107</v>
      </c>
      <c r="F51" s="315">
        <v>2133</v>
      </c>
      <c r="G51" s="315">
        <v>2166</v>
      </c>
      <c r="H51" s="315">
        <v>2194.083</v>
      </c>
      <c r="I51" s="73">
        <v>2170.773</v>
      </c>
      <c r="J51" s="73">
        <v>2205.471</v>
      </c>
      <c r="K51" s="73">
        <v>2249.755</v>
      </c>
      <c r="L51" s="73">
        <v>2259.617</v>
      </c>
      <c r="M51" s="73">
        <v>2289.417</v>
      </c>
      <c r="N51" s="73">
        <v>2285.291</v>
      </c>
      <c r="O51" s="73">
        <v>2306</v>
      </c>
      <c r="P51" s="73">
        <v>2326</v>
      </c>
      <c r="Q51" s="73">
        <v>2271</v>
      </c>
      <c r="R51" s="73">
        <v>2253</v>
      </c>
      <c r="S51" s="73">
        <v>2207</v>
      </c>
      <c r="T51" s="73">
        <v>2190</v>
      </c>
    </row>
    <row r="52" spans="1:20" ht="15">
      <c r="A52" s="17"/>
      <c r="B52" s="169" t="s">
        <v>74</v>
      </c>
      <c r="C52" s="17"/>
      <c r="D52" s="315">
        <v>168</v>
      </c>
      <c r="E52" s="315">
        <v>172</v>
      </c>
      <c r="F52" s="315">
        <v>175</v>
      </c>
      <c r="G52" s="315">
        <v>177</v>
      </c>
      <c r="H52" s="315">
        <v>175.306</v>
      </c>
      <c r="I52" s="73">
        <v>175.286</v>
      </c>
      <c r="J52" s="73">
        <v>177.199</v>
      </c>
      <c r="K52" s="73">
        <v>179.397</v>
      </c>
      <c r="L52" s="73">
        <v>185.743</v>
      </c>
      <c r="M52" s="73">
        <v>186.356</v>
      </c>
      <c r="N52" s="73">
        <v>175.773</v>
      </c>
      <c r="O52" s="73">
        <v>208</v>
      </c>
      <c r="P52" s="73">
        <v>209</v>
      </c>
      <c r="Q52" s="73">
        <v>205</v>
      </c>
      <c r="R52" s="73">
        <v>206</v>
      </c>
      <c r="S52" s="73">
        <v>203</v>
      </c>
      <c r="T52" s="73">
        <v>202</v>
      </c>
    </row>
    <row r="53" spans="1:20" ht="15">
      <c r="A53" s="17"/>
      <c r="B53" s="169" t="s">
        <v>75</v>
      </c>
      <c r="C53" s="17"/>
      <c r="D53" s="315">
        <v>777</v>
      </c>
      <c r="E53" s="315">
        <v>789</v>
      </c>
      <c r="F53" s="315">
        <v>798</v>
      </c>
      <c r="G53" s="315">
        <v>808</v>
      </c>
      <c r="H53" s="315">
        <v>824.217</v>
      </c>
      <c r="I53" s="73">
        <v>827.853</v>
      </c>
      <c r="J53" s="73">
        <v>831.925</v>
      </c>
      <c r="K53" s="73">
        <v>877.346</v>
      </c>
      <c r="L53" s="73">
        <v>886.531</v>
      </c>
      <c r="M53" s="73">
        <v>897.244</v>
      </c>
      <c r="N53" s="73">
        <v>902.064</v>
      </c>
      <c r="O53" s="73">
        <v>931</v>
      </c>
      <c r="P53" s="73">
        <v>953</v>
      </c>
      <c r="Q53" s="73">
        <v>950</v>
      </c>
      <c r="R53" s="73">
        <v>955</v>
      </c>
      <c r="S53" s="73">
        <v>949</v>
      </c>
      <c r="T53" s="73">
        <v>952</v>
      </c>
    </row>
    <row r="54" spans="1:20" ht="15">
      <c r="A54" s="17"/>
      <c r="B54" s="169" t="s">
        <v>76</v>
      </c>
      <c r="C54" s="17"/>
      <c r="D54" s="315">
        <v>1739</v>
      </c>
      <c r="E54" s="315">
        <v>1772</v>
      </c>
      <c r="F54" s="315">
        <v>1796</v>
      </c>
      <c r="G54" s="315">
        <v>1820</v>
      </c>
      <c r="H54" s="315">
        <v>1811.027</v>
      </c>
      <c r="I54" s="73">
        <v>1805.649</v>
      </c>
      <c r="J54" s="73">
        <v>1832.496</v>
      </c>
      <c r="K54" s="73">
        <v>1887.445</v>
      </c>
      <c r="L54" s="73">
        <v>1905.539</v>
      </c>
      <c r="M54" s="73">
        <v>1939.25</v>
      </c>
      <c r="N54" s="73">
        <v>1948.69</v>
      </c>
      <c r="O54" s="73">
        <v>1987</v>
      </c>
      <c r="P54" s="73">
        <v>2022</v>
      </c>
      <c r="Q54" s="73">
        <v>2023</v>
      </c>
      <c r="R54" s="73">
        <v>2015</v>
      </c>
      <c r="S54" s="73">
        <v>2000</v>
      </c>
      <c r="T54" s="73">
        <v>2000</v>
      </c>
    </row>
    <row r="55" spans="1:20" ht="15">
      <c r="A55" s="17"/>
      <c r="B55" s="169" t="s">
        <v>77</v>
      </c>
      <c r="C55" s="17"/>
      <c r="D55" s="315">
        <v>1895</v>
      </c>
      <c r="E55" s="315">
        <v>1922</v>
      </c>
      <c r="F55" s="315">
        <v>1937</v>
      </c>
      <c r="G55" s="315">
        <v>1963</v>
      </c>
      <c r="H55" s="315">
        <v>2003.596</v>
      </c>
      <c r="I55" s="73">
        <v>2013.558</v>
      </c>
      <c r="J55" s="73">
        <v>2018.612</v>
      </c>
      <c r="K55" s="73">
        <v>2078.442</v>
      </c>
      <c r="L55" s="73">
        <v>2090.636</v>
      </c>
      <c r="M55" s="73">
        <v>2106.601</v>
      </c>
      <c r="N55" s="73">
        <v>2116.962</v>
      </c>
      <c r="O55" s="73">
        <v>2130</v>
      </c>
      <c r="P55" s="73">
        <v>2159</v>
      </c>
      <c r="Q55" s="73">
        <v>2135</v>
      </c>
      <c r="R55" s="73">
        <v>2100</v>
      </c>
      <c r="S55" s="73">
        <v>2053</v>
      </c>
      <c r="T55" s="73">
        <v>2039</v>
      </c>
    </row>
    <row r="56" spans="1:20" ht="15">
      <c r="A56" s="17"/>
      <c r="B56" s="169" t="s">
        <v>78</v>
      </c>
      <c r="C56" s="17"/>
      <c r="D56" s="315">
        <v>891</v>
      </c>
      <c r="E56" s="315">
        <v>910</v>
      </c>
      <c r="F56" s="315">
        <v>925</v>
      </c>
      <c r="G56" s="315">
        <v>931</v>
      </c>
      <c r="H56" s="315">
        <v>946.105</v>
      </c>
      <c r="I56" s="73">
        <v>940.734</v>
      </c>
      <c r="J56" s="73">
        <v>949.513</v>
      </c>
      <c r="K56" s="73">
        <v>984.827</v>
      </c>
      <c r="L56" s="73">
        <v>1000.618</v>
      </c>
      <c r="M56" s="73">
        <v>1012.202</v>
      </c>
      <c r="N56" s="73">
        <v>1022.191</v>
      </c>
      <c r="O56" s="73">
        <v>1053</v>
      </c>
      <c r="P56" s="73">
        <v>1070</v>
      </c>
      <c r="Q56" s="73">
        <v>1078</v>
      </c>
      <c r="R56" s="73">
        <v>1067</v>
      </c>
      <c r="S56" s="73">
        <v>1055</v>
      </c>
      <c r="T56" s="73">
        <v>1044</v>
      </c>
    </row>
    <row r="57" spans="1:20" ht="15">
      <c r="A57" s="17"/>
      <c r="B57" s="169" t="s">
        <v>79</v>
      </c>
      <c r="C57" s="17"/>
      <c r="D57" s="315">
        <v>416</v>
      </c>
      <c r="E57" s="315">
        <v>423</v>
      </c>
      <c r="F57" s="315">
        <v>428</v>
      </c>
      <c r="G57" s="315">
        <v>433</v>
      </c>
      <c r="H57" s="315">
        <v>440.736</v>
      </c>
      <c r="I57" s="73">
        <v>439.834</v>
      </c>
      <c r="J57" s="73">
        <v>446.598</v>
      </c>
      <c r="K57" s="73">
        <v>442.303</v>
      </c>
      <c r="L57" s="73">
        <v>444.193</v>
      </c>
      <c r="M57" s="73">
        <v>454.753</v>
      </c>
      <c r="N57" s="73">
        <v>452.256</v>
      </c>
      <c r="O57" s="73">
        <v>460</v>
      </c>
      <c r="P57" s="73">
        <v>468</v>
      </c>
      <c r="Q57" s="73">
        <v>465</v>
      </c>
      <c r="R57" s="73">
        <v>458</v>
      </c>
      <c r="S57" s="73">
        <v>447</v>
      </c>
      <c r="T57" s="73">
        <v>443</v>
      </c>
    </row>
    <row r="58" spans="1:20" ht="15">
      <c r="A58" s="17"/>
      <c r="B58" s="169" t="s">
        <v>80</v>
      </c>
      <c r="C58" s="17"/>
      <c r="D58" s="315">
        <v>418</v>
      </c>
      <c r="E58" s="315">
        <v>427</v>
      </c>
      <c r="F58" s="315">
        <v>433</v>
      </c>
      <c r="G58" s="315">
        <v>440</v>
      </c>
      <c r="H58" s="315">
        <v>446.558</v>
      </c>
      <c r="I58" s="73">
        <v>448.394</v>
      </c>
      <c r="J58" s="73">
        <v>453.385</v>
      </c>
      <c r="K58" s="73">
        <v>469.239</v>
      </c>
      <c r="L58" s="73">
        <v>475.703</v>
      </c>
      <c r="M58" s="73">
        <v>482.183</v>
      </c>
      <c r="N58" s="73">
        <v>486.053</v>
      </c>
      <c r="O58" s="73">
        <v>498</v>
      </c>
      <c r="P58" s="73">
        <v>507</v>
      </c>
      <c r="Q58" s="73">
        <v>509</v>
      </c>
      <c r="R58" s="73">
        <v>520</v>
      </c>
      <c r="S58" s="73">
        <v>517</v>
      </c>
      <c r="T58" s="73">
        <v>517</v>
      </c>
    </row>
    <row r="59" spans="1:20" ht="15">
      <c r="A59" s="17"/>
      <c r="B59" s="169" t="s">
        <v>81</v>
      </c>
      <c r="C59" s="17"/>
      <c r="D59" s="315">
        <v>378</v>
      </c>
      <c r="E59" s="315">
        <v>387</v>
      </c>
      <c r="F59" s="315">
        <v>393</v>
      </c>
      <c r="G59" s="315">
        <v>397</v>
      </c>
      <c r="H59" s="315">
        <v>403.602</v>
      </c>
      <c r="I59" s="73">
        <v>402.78</v>
      </c>
      <c r="J59" s="73">
        <v>406.753</v>
      </c>
      <c r="K59" s="73">
        <v>421.88</v>
      </c>
      <c r="L59" s="73">
        <v>427.583</v>
      </c>
      <c r="M59" s="73">
        <v>434.429</v>
      </c>
      <c r="N59" s="73">
        <v>438.407</v>
      </c>
      <c r="O59" s="73">
        <v>457</v>
      </c>
      <c r="P59" s="73">
        <v>466</v>
      </c>
      <c r="Q59" s="73">
        <v>467</v>
      </c>
      <c r="R59" s="73">
        <v>460</v>
      </c>
      <c r="S59" s="73">
        <v>451</v>
      </c>
      <c r="T59" s="73">
        <v>444</v>
      </c>
    </row>
    <row r="60" spans="1:20" ht="15">
      <c r="A60" s="17"/>
      <c r="B60" s="169" t="s">
        <v>82</v>
      </c>
      <c r="C60" s="17"/>
      <c r="D60" s="315">
        <v>380</v>
      </c>
      <c r="E60" s="315">
        <v>387</v>
      </c>
      <c r="F60" s="315">
        <v>392</v>
      </c>
      <c r="G60" s="315">
        <v>397</v>
      </c>
      <c r="H60" s="315">
        <v>401.926</v>
      </c>
      <c r="I60" s="73">
        <v>401.391</v>
      </c>
      <c r="J60" s="73">
        <v>398.424</v>
      </c>
      <c r="K60" s="73">
        <v>450.947</v>
      </c>
      <c r="L60" s="73">
        <v>452.955</v>
      </c>
      <c r="M60" s="73">
        <v>461.084</v>
      </c>
      <c r="N60" s="73">
        <v>444.563</v>
      </c>
      <c r="O60" s="73">
        <v>463</v>
      </c>
      <c r="P60" s="73">
        <v>466</v>
      </c>
      <c r="Q60" s="73">
        <v>462</v>
      </c>
      <c r="R60" s="73">
        <v>456</v>
      </c>
      <c r="S60" s="73">
        <v>452</v>
      </c>
      <c r="T60" s="73">
        <v>450</v>
      </c>
    </row>
    <row r="61" spans="1:20" ht="15">
      <c r="A61" s="17"/>
      <c r="B61" s="169" t="s">
        <v>83</v>
      </c>
      <c r="C61" s="17"/>
      <c r="D61" s="315">
        <v>1657</v>
      </c>
      <c r="E61" s="315">
        <v>1683</v>
      </c>
      <c r="F61" s="315">
        <v>1702</v>
      </c>
      <c r="G61" s="315">
        <v>1725</v>
      </c>
      <c r="H61" s="315">
        <v>1752.407</v>
      </c>
      <c r="I61" s="73">
        <v>1768.427</v>
      </c>
      <c r="J61" s="73">
        <v>1762.555</v>
      </c>
      <c r="K61" s="73">
        <v>1807.068</v>
      </c>
      <c r="L61" s="73">
        <v>1811.55</v>
      </c>
      <c r="M61" s="73">
        <v>1833.079</v>
      </c>
      <c r="N61" s="73">
        <v>1830.888</v>
      </c>
      <c r="O61" s="73">
        <v>1869</v>
      </c>
      <c r="P61" s="73">
        <v>1906</v>
      </c>
      <c r="Q61" s="73">
        <v>1894</v>
      </c>
      <c r="R61" s="73">
        <v>1871</v>
      </c>
      <c r="S61" s="73">
        <v>1840</v>
      </c>
      <c r="T61" s="73">
        <v>1829</v>
      </c>
    </row>
    <row r="62" spans="1:20" ht="15">
      <c r="A62" s="17"/>
      <c r="B62" s="169" t="s">
        <v>84</v>
      </c>
      <c r="C62" s="17"/>
      <c r="D62" s="315">
        <v>117</v>
      </c>
      <c r="E62" s="315">
        <v>119</v>
      </c>
      <c r="F62" s="315">
        <v>121</v>
      </c>
      <c r="G62" s="315">
        <v>122</v>
      </c>
      <c r="H62" s="315">
        <v>124.049</v>
      </c>
      <c r="I62" s="73">
        <v>122.893</v>
      </c>
      <c r="J62" s="73">
        <v>124.388</v>
      </c>
      <c r="K62" s="73">
        <v>128.879</v>
      </c>
      <c r="L62" s="73">
        <v>127.671</v>
      </c>
      <c r="M62" s="73">
        <v>127.576</v>
      </c>
      <c r="N62" s="73">
        <v>128.272</v>
      </c>
      <c r="O62" s="73">
        <v>136</v>
      </c>
      <c r="P62" s="73">
        <v>137</v>
      </c>
      <c r="Q62" s="73">
        <v>137</v>
      </c>
      <c r="R62" s="73">
        <v>137</v>
      </c>
      <c r="S62" s="73">
        <v>135</v>
      </c>
      <c r="T62" s="73">
        <v>133</v>
      </c>
    </row>
    <row r="63" spans="1:20" ht="15">
      <c r="A63" s="17"/>
      <c r="B63" s="169" t="s">
        <v>85</v>
      </c>
      <c r="C63" s="17"/>
      <c r="D63" s="315">
        <v>832</v>
      </c>
      <c r="E63" s="315">
        <v>849</v>
      </c>
      <c r="F63" s="315">
        <v>861</v>
      </c>
      <c r="G63" s="315">
        <v>868</v>
      </c>
      <c r="H63" s="315">
        <v>885.135</v>
      </c>
      <c r="I63" s="73">
        <v>849.066</v>
      </c>
      <c r="J63" s="73">
        <v>844.502</v>
      </c>
      <c r="K63" s="73">
        <v>896.269</v>
      </c>
      <c r="L63" s="73">
        <v>927.06</v>
      </c>
      <c r="M63" s="73">
        <v>931.467</v>
      </c>
      <c r="N63" s="73">
        <v>927.836</v>
      </c>
      <c r="O63" s="73">
        <v>960</v>
      </c>
      <c r="P63" s="73">
        <v>972</v>
      </c>
      <c r="Q63" s="73">
        <v>958</v>
      </c>
      <c r="R63" s="73">
        <v>960</v>
      </c>
      <c r="S63" s="73">
        <v>945</v>
      </c>
      <c r="T63" s="73">
        <v>933</v>
      </c>
    </row>
    <row r="64" spans="1:20" ht="15">
      <c r="A64" s="17"/>
      <c r="B64" s="169" t="s">
        <v>86</v>
      </c>
      <c r="C64" s="17"/>
      <c r="D64" s="315">
        <v>671</v>
      </c>
      <c r="E64" s="315">
        <v>682</v>
      </c>
      <c r="F64" s="315">
        <v>689</v>
      </c>
      <c r="G64" s="315">
        <v>697</v>
      </c>
      <c r="H64" s="315">
        <v>711.52</v>
      </c>
      <c r="I64" s="73">
        <v>690.92</v>
      </c>
      <c r="J64" s="73">
        <v>696.394</v>
      </c>
      <c r="K64" s="73">
        <v>717.887</v>
      </c>
      <c r="L64" s="73">
        <v>726.814</v>
      </c>
      <c r="M64" s="73">
        <v>734.18</v>
      </c>
      <c r="N64" s="73">
        <v>741.443</v>
      </c>
      <c r="O64" s="73">
        <v>755</v>
      </c>
      <c r="P64" s="73">
        <v>769</v>
      </c>
      <c r="Q64" s="73">
        <v>769</v>
      </c>
      <c r="R64" s="73">
        <v>755</v>
      </c>
      <c r="S64" s="73">
        <v>748</v>
      </c>
      <c r="T64" s="73">
        <v>745</v>
      </c>
    </row>
    <row r="65" spans="1:20" ht="15">
      <c r="A65" s="17"/>
      <c r="B65" s="169" t="s">
        <v>87</v>
      </c>
      <c r="C65" s="17"/>
      <c r="D65" s="315">
        <v>698</v>
      </c>
      <c r="E65" s="315">
        <v>713</v>
      </c>
      <c r="F65" s="315">
        <v>724</v>
      </c>
      <c r="G65" s="315">
        <v>730</v>
      </c>
      <c r="H65" s="315">
        <v>739.071</v>
      </c>
      <c r="I65" s="73">
        <v>727.815</v>
      </c>
      <c r="J65" s="73">
        <v>725.201</v>
      </c>
      <c r="K65" s="73">
        <v>752.249</v>
      </c>
      <c r="L65" s="73">
        <v>767.735</v>
      </c>
      <c r="M65" s="73">
        <v>776.593</v>
      </c>
      <c r="N65" s="73">
        <v>775.905</v>
      </c>
      <c r="O65" s="73">
        <v>801</v>
      </c>
      <c r="P65" s="73">
        <v>812</v>
      </c>
      <c r="Q65" s="73">
        <v>813</v>
      </c>
      <c r="R65" s="73">
        <v>808</v>
      </c>
      <c r="S65" s="73">
        <v>798</v>
      </c>
      <c r="T65" s="73">
        <v>792</v>
      </c>
    </row>
    <row r="66" spans="1:20" ht="15">
      <c r="A66" s="17"/>
      <c r="B66" s="169" t="s">
        <v>88</v>
      </c>
      <c r="C66" s="17"/>
      <c r="D66" s="315">
        <v>165</v>
      </c>
      <c r="E66" s="315">
        <v>169</v>
      </c>
      <c r="F66" s="315">
        <v>172</v>
      </c>
      <c r="G66" s="315">
        <v>174</v>
      </c>
      <c r="H66" s="315">
        <v>178.296</v>
      </c>
      <c r="I66" s="73">
        <v>177.889</v>
      </c>
      <c r="J66" s="73">
        <v>180.632</v>
      </c>
      <c r="K66" s="73">
        <v>190.419</v>
      </c>
      <c r="L66" s="73">
        <v>194.328</v>
      </c>
      <c r="M66" s="73">
        <v>194.712</v>
      </c>
      <c r="N66" s="73">
        <v>197.86</v>
      </c>
      <c r="O66" s="73">
        <v>205</v>
      </c>
      <c r="P66" s="73">
        <v>206</v>
      </c>
      <c r="Q66" s="73">
        <v>206</v>
      </c>
      <c r="R66" s="73">
        <v>203</v>
      </c>
      <c r="S66" s="73">
        <v>202</v>
      </c>
      <c r="T66" s="73">
        <v>202</v>
      </c>
    </row>
    <row r="67" spans="1:20" ht="15">
      <c r="A67" s="17"/>
      <c r="B67" s="169" t="s">
        <v>89</v>
      </c>
      <c r="C67" s="17"/>
      <c r="D67" s="315">
        <v>501</v>
      </c>
      <c r="E67" s="315">
        <v>510</v>
      </c>
      <c r="F67" s="315">
        <v>517</v>
      </c>
      <c r="G67" s="315">
        <v>522</v>
      </c>
      <c r="H67" s="315">
        <v>530.8</v>
      </c>
      <c r="I67" s="73">
        <v>530.501</v>
      </c>
      <c r="J67" s="73">
        <v>543.426</v>
      </c>
      <c r="K67" s="73">
        <v>564.773</v>
      </c>
      <c r="L67" s="73">
        <v>567.2</v>
      </c>
      <c r="M67" s="73">
        <v>572.848</v>
      </c>
      <c r="N67" s="73">
        <v>576.149</v>
      </c>
      <c r="O67" s="73">
        <v>595</v>
      </c>
      <c r="P67" s="73">
        <v>600</v>
      </c>
      <c r="Q67" s="73">
        <v>607</v>
      </c>
      <c r="R67" s="73">
        <v>602</v>
      </c>
      <c r="S67" s="73">
        <v>595</v>
      </c>
      <c r="T67" s="73">
        <v>590</v>
      </c>
    </row>
    <row r="68" spans="1:20" ht="15">
      <c r="A68" s="17"/>
      <c r="B68" s="169" t="s">
        <v>90</v>
      </c>
      <c r="C68" s="17"/>
      <c r="D68" s="315">
        <v>1140</v>
      </c>
      <c r="E68" s="315">
        <v>1161</v>
      </c>
      <c r="F68" s="315">
        <v>1175</v>
      </c>
      <c r="G68" s="315">
        <v>1190</v>
      </c>
      <c r="H68" s="315">
        <v>1216.85</v>
      </c>
      <c r="I68" s="73">
        <v>1192.78</v>
      </c>
      <c r="J68" s="73">
        <v>1192.773</v>
      </c>
      <c r="K68" s="73">
        <v>1223.393</v>
      </c>
      <c r="L68" s="73">
        <v>1205.698</v>
      </c>
      <c r="M68" s="73">
        <v>1222.562</v>
      </c>
      <c r="N68" s="73">
        <v>1239.774</v>
      </c>
      <c r="O68" s="73">
        <v>1311</v>
      </c>
      <c r="P68" s="73">
        <v>1333</v>
      </c>
      <c r="Q68" s="73">
        <v>1298</v>
      </c>
      <c r="R68" s="73">
        <v>1294</v>
      </c>
      <c r="S68" s="73">
        <v>1282</v>
      </c>
      <c r="T68" s="73">
        <v>1273</v>
      </c>
    </row>
    <row r="69" spans="1:20" ht="15">
      <c r="A69" s="17"/>
      <c r="B69" s="169" t="s">
        <v>91</v>
      </c>
      <c r="C69" s="17"/>
      <c r="D69" s="315">
        <v>629</v>
      </c>
      <c r="E69" s="315">
        <v>642</v>
      </c>
      <c r="F69" s="315">
        <v>651</v>
      </c>
      <c r="G69" s="315">
        <v>660</v>
      </c>
      <c r="H69" s="315">
        <v>668.268</v>
      </c>
      <c r="I69" s="73">
        <v>672.626</v>
      </c>
      <c r="J69" s="73">
        <v>674.027</v>
      </c>
      <c r="K69" s="73">
        <v>679.292</v>
      </c>
      <c r="L69" s="73">
        <v>692.856</v>
      </c>
      <c r="M69" s="73">
        <v>698.805</v>
      </c>
      <c r="N69" s="73">
        <v>709.307</v>
      </c>
      <c r="O69" s="73">
        <v>736</v>
      </c>
      <c r="P69" s="73">
        <v>749</v>
      </c>
      <c r="Q69" s="73">
        <v>743</v>
      </c>
      <c r="R69" s="73">
        <v>735</v>
      </c>
      <c r="S69" s="73">
        <v>732</v>
      </c>
      <c r="T69" s="73">
        <v>720</v>
      </c>
    </row>
    <row r="70" spans="1:20" ht="15">
      <c r="A70" s="17"/>
      <c r="B70" s="169" t="s">
        <v>92</v>
      </c>
      <c r="C70" s="17"/>
      <c r="D70" s="315">
        <v>378</v>
      </c>
      <c r="E70" s="315">
        <v>384</v>
      </c>
      <c r="F70" s="315">
        <v>387</v>
      </c>
      <c r="G70" s="315">
        <v>392</v>
      </c>
      <c r="H70" s="315">
        <v>398.468</v>
      </c>
      <c r="I70" s="73">
        <v>397.098</v>
      </c>
      <c r="J70" s="73">
        <v>399.1</v>
      </c>
      <c r="K70" s="73">
        <v>410.607</v>
      </c>
      <c r="L70" s="73">
        <v>415.393</v>
      </c>
      <c r="M70" s="73">
        <v>417.907</v>
      </c>
      <c r="N70" s="73">
        <v>425.478</v>
      </c>
      <c r="O70" s="73">
        <v>436</v>
      </c>
      <c r="P70" s="73">
        <v>439</v>
      </c>
      <c r="Q70" s="73">
        <v>439</v>
      </c>
      <c r="R70" s="73">
        <v>438</v>
      </c>
      <c r="S70" s="73">
        <v>429</v>
      </c>
      <c r="T70" s="73">
        <v>431</v>
      </c>
    </row>
    <row r="71" spans="1:20" ht="15">
      <c r="A71" s="17"/>
      <c r="B71" s="169" t="s">
        <v>93</v>
      </c>
      <c r="C71" s="17"/>
      <c r="D71" s="315">
        <v>889</v>
      </c>
      <c r="E71" s="315">
        <v>906</v>
      </c>
      <c r="F71" s="315">
        <v>918</v>
      </c>
      <c r="G71" s="315">
        <v>932</v>
      </c>
      <c r="H71" s="315">
        <v>943.734</v>
      </c>
      <c r="I71" s="73">
        <v>941.979</v>
      </c>
      <c r="J71" s="73">
        <v>947.311</v>
      </c>
      <c r="K71" s="73">
        <v>976.217</v>
      </c>
      <c r="L71" s="73">
        <v>989.483</v>
      </c>
      <c r="M71" s="73">
        <v>1012.601</v>
      </c>
      <c r="N71" s="73">
        <v>1015.043</v>
      </c>
      <c r="O71" s="73">
        <v>1031</v>
      </c>
      <c r="P71" s="73">
        <v>1055</v>
      </c>
      <c r="Q71" s="73">
        <v>1051</v>
      </c>
      <c r="R71" s="73">
        <v>1046</v>
      </c>
      <c r="S71" s="73">
        <v>1034</v>
      </c>
      <c r="T71" s="73">
        <v>1042</v>
      </c>
    </row>
    <row r="72" spans="1:20" ht="15.75">
      <c r="A72" s="17"/>
      <c r="B72" s="173" t="s">
        <v>283</v>
      </c>
      <c r="C72" s="17"/>
      <c r="D72" s="317">
        <v>23844</v>
      </c>
      <c r="E72" s="317">
        <v>24301</v>
      </c>
      <c r="F72" s="317">
        <v>24621</v>
      </c>
      <c r="G72" s="317">
        <v>24917</v>
      </c>
      <c r="H72" s="317">
        <v>25307.499</v>
      </c>
      <c r="I72" s="151">
        <v>25228.215</v>
      </c>
      <c r="J72" s="151">
        <v>25354.416</v>
      </c>
      <c r="K72" s="151">
        <v>26199.812</v>
      </c>
      <c r="L72" s="151">
        <v>26438.722</v>
      </c>
      <c r="M72" s="151">
        <v>26729.235</v>
      </c>
      <c r="N72" s="151">
        <v>26811.469</v>
      </c>
      <c r="O72" s="151">
        <v>27745</v>
      </c>
      <c r="P72" s="151">
        <v>28118</v>
      </c>
      <c r="Q72" s="151">
        <v>27966</v>
      </c>
      <c r="R72" s="151">
        <v>27673</v>
      </c>
      <c r="S72" s="151">
        <v>27266</v>
      </c>
      <c r="T72" s="151">
        <v>27077</v>
      </c>
    </row>
    <row r="73" spans="1:20" ht="6" customHeight="1">
      <c r="A73" s="156"/>
      <c r="B73" s="197"/>
      <c r="C73" s="156"/>
      <c r="D73" s="156"/>
      <c r="E73" s="156"/>
      <c r="F73" s="156"/>
      <c r="G73" s="156"/>
      <c r="H73" s="156"/>
      <c r="I73" s="156"/>
      <c r="J73" s="156"/>
      <c r="K73" s="156"/>
      <c r="L73" s="156"/>
      <c r="M73" s="156"/>
      <c r="N73" s="156"/>
      <c r="O73" s="156"/>
      <c r="P73" s="156"/>
      <c r="Q73" s="156"/>
      <c r="R73" s="156"/>
      <c r="S73" s="156"/>
      <c r="T73" s="156"/>
    </row>
    <row r="74" ht="6" customHeight="1"/>
    <row r="75" ht="12.75" customHeight="1">
      <c r="B75" t="s">
        <v>94</v>
      </c>
    </row>
    <row r="76" ht="12.75" customHeight="1">
      <c r="A76" t="s">
        <v>378</v>
      </c>
    </row>
    <row r="77" ht="12.75" customHeight="1">
      <c r="B77" t="s">
        <v>287</v>
      </c>
    </row>
    <row r="78" ht="12.75">
      <c r="A78" s="116" t="s">
        <v>352</v>
      </c>
    </row>
    <row r="79" ht="12.75">
      <c r="A79" s="116" t="s">
        <v>288</v>
      </c>
    </row>
    <row r="80" ht="12.75">
      <c r="A80" s="116" t="s">
        <v>289</v>
      </c>
    </row>
    <row r="81" ht="6" customHeight="1"/>
  </sheetData>
  <printOptions/>
  <pageMargins left="0.75" right="0.75" top="1" bottom="0.75" header="0.5" footer="0.5"/>
  <pageSetup fitToHeight="1" fitToWidth="1" horizontalDpi="300" verticalDpi="300" orientation="portrait" paperSize="9" scale="65" r:id="rId1"/>
  <headerFooter alignWithMargins="0">
    <oddHeader>&amp;R&amp;"Arial,Bold"&amp;14ROAD TRAFFIC</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T43"/>
  <sheetViews>
    <sheetView zoomScale="75" zoomScaleNormal="75" workbookViewId="0" topLeftCell="A1">
      <selection activeCell="A1" sqref="A1"/>
    </sheetView>
  </sheetViews>
  <sheetFormatPr defaultColWidth="9.140625" defaultRowHeight="12.75"/>
  <cols>
    <col min="1" max="1" width="1.1484375" style="0" customWidth="1"/>
    <col min="3" max="3" width="14.7109375" style="0" customWidth="1"/>
    <col min="4" max="9" width="9.57421875" style="0" hidden="1" customWidth="1"/>
    <col min="10" max="19" width="9.57421875" style="0" customWidth="1"/>
  </cols>
  <sheetData>
    <row r="1" spans="1:19" s="17" customFormat="1" ht="18.75">
      <c r="A1" s="110" t="s">
        <v>396</v>
      </c>
      <c r="B1" s="24"/>
      <c r="C1" s="24"/>
      <c r="D1" s="24"/>
      <c r="E1" s="24"/>
      <c r="F1" s="24"/>
      <c r="G1" s="24"/>
      <c r="H1" s="24"/>
      <c r="I1" s="24"/>
      <c r="J1" s="24"/>
      <c r="K1" s="24"/>
      <c r="L1" s="24"/>
      <c r="M1" s="24"/>
      <c r="N1" s="24"/>
      <c r="O1" s="24"/>
      <c r="P1" s="24"/>
      <c r="Q1" s="24"/>
      <c r="R1" s="24"/>
      <c r="S1" s="24"/>
    </row>
    <row r="2" spans="1:20" ht="15.75">
      <c r="A2" s="153"/>
      <c r="B2" s="153"/>
      <c r="C2" s="154"/>
      <c r="D2" s="154">
        <v>1995</v>
      </c>
      <c r="E2" s="154">
        <v>1996</v>
      </c>
      <c r="F2" s="154">
        <v>1997</v>
      </c>
      <c r="G2" s="154">
        <v>1998</v>
      </c>
      <c r="H2" s="154">
        <v>1999</v>
      </c>
      <c r="I2" s="154">
        <v>2000</v>
      </c>
      <c r="J2" s="154">
        <v>2001</v>
      </c>
      <c r="K2" s="154">
        <v>2002</v>
      </c>
      <c r="L2" s="154">
        <v>2003</v>
      </c>
      <c r="M2" s="154">
        <v>2004</v>
      </c>
      <c r="N2" s="154">
        <v>2005</v>
      </c>
      <c r="O2" s="154">
        <v>2006</v>
      </c>
      <c r="P2" s="154">
        <v>2007</v>
      </c>
      <c r="Q2" s="154">
        <v>2008</v>
      </c>
      <c r="R2" s="154">
        <v>2009</v>
      </c>
      <c r="S2" s="154">
        <v>2010</v>
      </c>
      <c r="T2" s="154">
        <v>2011</v>
      </c>
    </row>
    <row r="3" spans="3:20" ht="12.75">
      <c r="C3" s="4"/>
      <c r="D3" s="4"/>
      <c r="E3" s="4"/>
      <c r="F3" s="4"/>
      <c r="G3" s="4"/>
      <c r="H3" s="4"/>
      <c r="N3" s="12"/>
      <c r="P3" s="12"/>
      <c r="Q3" s="12"/>
      <c r="R3" s="12"/>
      <c r="S3" s="12"/>
      <c r="T3" s="12" t="s">
        <v>57</v>
      </c>
    </row>
    <row r="4" spans="1:19" ht="15.75">
      <c r="A4" s="85" t="s">
        <v>114</v>
      </c>
      <c r="B4" s="17"/>
      <c r="C4" s="17"/>
      <c r="D4" s="17"/>
      <c r="E4" s="17"/>
      <c r="F4" s="17"/>
      <c r="G4" s="17"/>
      <c r="H4" s="17"/>
      <c r="I4" s="17"/>
      <c r="J4" s="17"/>
      <c r="K4" s="17"/>
      <c r="L4" s="17"/>
      <c r="M4" s="17"/>
      <c r="N4" s="17"/>
      <c r="O4" s="17"/>
      <c r="P4" s="17"/>
      <c r="Q4" s="17"/>
      <c r="R4" s="17"/>
      <c r="S4" s="17"/>
    </row>
    <row r="5" spans="1:20" ht="15">
      <c r="A5" s="17"/>
      <c r="B5" s="169" t="s">
        <v>62</v>
      </c>
      <c r="C5" s="17"/>
      <c r="D5" s="73">
        <v>1213</v>
      </c>
      <c r="E5" s="73">
        <v>1255</v>
      </c>
      <c r="F5" s="73">
        <v>1273</v>
      </c>
      <c r="G5" s="73">
        <v>1285</v>
      </c>
      <c r="H5" s="73">
        <v>1302.545</v>
      </c>
      <c r="I5" s="73">
        <v>1318.974</v>
      </c>
      <c r="J5" s="73">
        <v>1306.627</v>
      </c>
      <c r="K5" s="73">
        <v>1332.589</v>
      </c>
      <c r="L5" s="73">
        <v>1352.506</v>
      </c>
      <c r="M5" s="73">
        <v>1367.405</v>
      </c>
      <c r="N5" s="73">
        <v>1356.744</v>
      </c>
      <c r="O5" s="73">
        <v>1427</v>
      </c>
      <c r="P5" s="73">
        <v>1391</v>
      </c>
      <c r="Q5" s="73">
        <v>1379</v>
      </c>
      <c r="R5" s="73">
        <v>1329</v>
      </c>
      <c r="S5" s="73">
        <v>1308</v>
      </c>
      <c r="T5" s="73">
        <v>1297</v>
      </c>
    </row>
    <row r="6" spans="1:20" ht="15">
      <c r="A6" s="17"/>
      <c r="B6" s="169" t="s">
        <v>63</v>
      </c>
      <c r="C6" s="17"/>
      <c r="D6" s="73">
        <v>2382</v>
      </c>
      <c r="E6" s="73">
        <v>2443</v>
      </c>
      <c r="F6" s="73">
        <v>2492.376</v>
      </c>
      <c r="G6" s="73">
        <v>2516</v>
      </c>
      <c r="H6" s="73">
        <v>2540.983</v>
      </c>
      <c r="I6" s="73">
        <v>2466.048</v>
      </c>
      <c r="J6" s="73">
        <v>2487.62</v>
      </c>
      <c r="K6" s="73">
        <v>2634.201</v>
      </c>
      <c r="L6" s="73">
        <v>2687.677</v>
      </c>
      <c r="M6" s="73">
        <v>2683.278</v>
      </c>
      <c r="N6" s="73">
        <v>2696.729</v>
      </c>
      <c r="O6" s="73">
        <v>2830</v>
      </c>
      <c r="P6" s="73">
        <v>2834</v>
      </c>
      <c r="Q6" s="73">
        <v>2814</v>
      </c>
      <c r="R6" s="73">
        <v>2762</v>
      </c>
      <c r="S6" s="73">
        <v>2716</v>
      </c>
      <c r="T6" s="73">
        <v>2683</v>
      </c>
    </row>
    <row r="7" spans="1:20" ht="15">
      <c r="A7" s="17"/>
      <c r="B7" s="169" t="s">
        <v>64</v>
      </c>
      <c r="C7" s="17"/>
      <c r="D7" s="73">
        <v>873</v>
      </c>
      <c r="E7" s="73">
        <v>897</v>
      </c>
      <c r="F7" s="73">
        <v>915</v>
      </c>
      <c r="G7" s="73">
        <v>925</v>
      </c>
      <c r="H7" s="73">
        <v>940.405</v>
      </c>
      <c r="I7" s="73">
        <v>950.516</v>
      </c>
      <c r="J7" s="73">
        <v>920.361</v>
      </c>
      <c r="K7" s="73">
        <v>977.951</v>
      </c>
      <c r="L7" s="73">
        <v>983.153</v>
      </c>
      <c r="M7" s="73">
        <v>995.283</v>
      </c>
      <c r="N7" s="73">
        <v>995.725</v>
      </c>
      <c r="O7" s="73">
        <v>1076</v>
      </c>
      <c r="P7" s="73">
        <v>1066</v>
      </c>
      <c r="Q7" s="73">
        <v>1097</v>
      </c>
      <c r="R7" s="73">
        <v>1086</v>
      </c>
      <c r="S7" s="73">
        <v>1086</v>
      </c>
      <c r="T7" s="73">
        <v>1076</v>
      </c>
    </row>
    <row r="8" spans="1:20" ht="15">
      <c r="A8" s="17"/>
      <c r="B8" s="169" t="s">
        <v>65</v>
      </c>
      <c r="C8" s="17"/>
      <c r="D8" s="73">
        <v>766</v>
      </c>
      <c r="E8" s="73">
        <v>789</v>
      </c>
      <c r="F8" s="73">
        <v>803</v>
      </c>
      <c r="G8" s="73">
        <v>804</v>
      </c>
      <c r="H8" s="73">
        <v>814.789</v>
      </c>
      <c r="I8" s="73">
        <v>795.197</v>
      </c>
      <c r="J8" s="73">
        <v>800.191</v>
      </c>
      <c r="K8" s="73">
        <v>863.842</v>
      </c>
      <c r="L8" s="73">
        <v>870.543</v>
      </c>
      <c r="M8" s="73">
        <v>878.864</v>
      </c>
      <c r="N8" s="73">
        <v>858.492</v>
      </c>
      <c r="O8" s="73">
        <v>911</v>
      </c>
      <c r="P8" s="73">
        <v>910</v>
      </c>
      <c r="Q8" s="73">
        <v>904</v>
      </c>
      <c r="R8" s="73">
        <v>900</v>
      </c>
      <c r="S8" s="73">
        <v>884</v>
      </c>
      <c r="T8" s="73">
        <v>879</v>
      </c>
    </row>
    <row r="9" spans="1:20" ht="15">
      <c r="A9" s="17"/>
      <c r="B9" s="169" t="s">
        <v>66</v>
      </c>
      <c r="C9" s="17"/>
      <c r="D9" s="73">
        <v>263</v>
      </c>
      <c r="E9" s="73">
        <v>269</v>
      </c>
      <c r="F9" s="73">
        <v>273</v>
      </c>
      <c r="G9" s="73">
        <v>277</v>
      </c>
      <c r="H9" s="73">
        <v>285.38</v>
      </c>
      <c r="I9" s="73">
        <v>284.709</v>
      </c>
      <c r="J9" s="73">
        <v>287.265</v>
      </c>
      <c r="K9" s="73">
        <v>290.632</v>
      </c>
      <c r="L9" s="73">
        <v>290.24</v>
      </c>
      <c r="M9" s="73">
        <v>294.398</v>
      </c>
      <c r="N9" s="73">
        <v>296.92</v>
      </c>
      <c r="O9" s="73">
        <v>307</v>
      </c>
      <c r="P9" s="73">
        <v>313</v>
      </c>
      <c r="Q9" s="73">
        <v>317</v>
      </c>
      <c r="R9" s="73">
        <v>331</v>
      </c>
      <c r="S9" s="73">
        <v>328</v>
      </c>
      <c r="T9" s="73">
        <v>327</v>
      </c>
    </row>
    <row r="10" spans="1:20" ht="15">
      <c r="A10" s="17"/>
      <c r="B10" s="169" t="s">
        <v>67</v>
      </c>
      <c r="C10" s="17"/>
      <c r="D10" s="73">
        <v>1659</v>
      </c>
      <c r="E10" s="73">
        <v>1719</v>
      </c>
      <c r="F10" s="73">
        <v>1763</v>
      </c>
      <c r="G10" s="73">
        <v>1791</v>
      </c>
      <c r="H10" s="73">
        <v>1805.826</v>
      </c>
      <c r="I10" s="73">
        <v>1807.824</v>
      </c>
      <c r="J10" s="73">
        <v>1821.173</v>
      </c>
      <c r="K10" s="73">
        <v>1920.382</v>
      </c>
      <c r="L10" s="73">
        <v>1902.059</v>
      </c>
      <c r="M10" s="73">
        <v>1920.27</v>
      </c>
      <c r="N10" s="73">
        <v>1943.544</v>
      </c>
      <c r="O10" s="73">
        <v>1952</v>
      </c>
      <c r="P10" s="73">
        <v>2021</v>
      </c>
      <c r="Q10" s="73">
        <v>2021</v>
      </c>
      <c r="R10" s="73">
        <v>1998</v>
      </c>
      <c r="S10" s="73">
        <v>1974</v>
      </c>
      <c r="T10" s="73">
        <v>1963</v>
      </c>
    </row>
    <row r="11" spans="1:20" ht="15">
      <c r="A11" s="17"/>
      <c r="B11" s="169" t="s">
        <v>68</v>
      </c>
      <c r="C11" s="17"/>
      <c r="D11" s="73">
        <v>783</v>
      </c>
      <c r="E11" s="73">
        <v>792</v>
      </c>
      <c r="F11" s="73">
        <v>796</v>
      </c>
      <c r="G11" s="73">
        <v>804</v>
      </c>
      <c r="H11" s="73">
        <v>815.103</v>
      </c>
      <c r="I11" s="73">
        <v>820.264</v>
      </c>
      <c r="J11" s="73">
        <v>820.512</v>
      </c>
      <c r="K11" s="73">
        <v>851.598</v>
      </c>
      <c r="L11" s="73">
        <v>850.379</v>
      </c>
      <c r="M11" s="73">
        <v>865.707</v>
      </c>
      <c r="N11" s="73">
        <v>868.886</v>
      </c>
      <c r="O11" s="73">
        <v>885</v>
      </c>
      <c r="P11" s="73">
        <v>906</v>
      </c>
      <c r="Q11" s="73">
        <v>902</v>
      </c>
      <c r="R11" s="73">
        <v>885</v>
      </c>
      <c r="S11" s="73">
        <v>867</v>
      </c>
      <c r="T11" s="73">
        <v>865</v>
      </c>
    </row>
    <row r="12" spans="1:20" ht="15">
      <c r="A12" s="17"/>
      <c r="B12" s="169" t="s">
        <v>69</v>
      </c>
      <c r="C12" s="17"/>
      <c r="D12" s="73">
        <v>812</v>
      </c>
      <c r="E12" s="73">
        <v>835</v>
      </c>
      <c r="F12" s="73">
        <v>853</v>
      </c>
      <c r="G12" s="73">
        <v>864</v>
      </c>
      <c r="H12" s="73">
        <v>887.675</v>
      </c>
      <c r="I12" s="73">
        <v>909.029</v>
      </c>
      <c r="J12" s="73">
        <v>934.967</v>
      </c>
      <c r="K12" s="73">
        <v>961.772</v>
      </c>
      <c r="L12" s="73">
        <v>981.853</v>
      </c>
      <c r="M12" s="73">
        <v>996.761</v>
      </c>
      <c r="N12" s="73">
        <v>951.022</v>
      </c>
      <c r="O12" s="73">
        <v>1062</v>
      </c>
      <c r="P12" s="73">
        <v>1057</v>
      </c>
      <c r="Q12" s="73">
        <v>1039</v>
      </c>
      <c r="R12" s="73">
        <v>1037</v>
      </c>
      <c r="S12" s="73">
        <v>1020</v>
      </c>
      <c r="T12" s="73">
        <v>1014</v>
      </c>
    </row>
    <row r="13" spans="1:20" ht="15">
      <c r="A13" s="17"/>
      <c r="B13" s="169" t="s">
        <v>70</v>
      </c>
      <c r="C13" s="17"/>
      <c r="D13" s="73">
        <v>487</v>
      </c>
      <c r="E13" s="73">
        <v>495</v>
      </c>
      <c r="F13" s="73">
        <v>500</v>
      </c>
      <c r="G13" s="73">
        <v>507</v>
      </c>
      <c r="H13" s="73">
        <v>514.697</v>
      </c>
      <c r="I13" s="73">
        <v>514.447</v>
      </c>
      <c r="J13" s="73">
        <v>516.81</v>
      </c>
      <c r="K13" s="73">
        <v>532.194</v>
      </c>
      <c r="L13" s="73">
        <v>536.433</v>
      </c>
      <c r="M13" s="73">
        <v>539.841</v>
      </c>
      <c r="N13" s="73">
        <v>537.123</v>
      </c>
      <c r="O13" s="73">
        <v>545</v>
      </c>
      <c r="P13" s="73">
        <v>556</v>
      </c>
      <c r="Q13" s="73">
        <v>547</v>
      </c>
      <c r="R13" s="73">
        <v>547</v>
      </c>
      <c r="S13" s="73">
        <v>534</v>
      </c>
      <c r="T13" s="73">
        <v>533</v>
      </c>
    </row>
    <row r="14" spans="1:20" ht="15">
      <c r="A14" s="17"/>
      <c r="B14" s="169" t="s">
        <v>71</v>
      </c>
      <c r="C14" s="17"/>
      <c r="D14" s="73">
        <v>683</v>
      </c>
      <c r="E14" s="73">
        <v>704</v>
      </c>
      <c r="F14" s="73">
        <v>721</v>
      </c>
      <c r="G14" s="73">
        <v>729</v>
      </c>
      <c r="H14" s="73">
        <v>749.453</v>
      </c>
      <c r="I14" s="73">
        <v>755.017</v>
      </c>
      <c r="J14" s="73">
        <v>769.31</v>
      </c>
      <c r="K14" s="73">
        <v>786.766</v>
      </c>
      <c r="L14" s="73">
        <v>808.218</v>
      </c>
      <c r="M14" s="73">
        <v>833.579</v>
      </c>
      <c r="N14" s="73">
        <v>856.13</v>
      </c>
      <c r="O14" s="73">
        <v>889</v>
      </c>
      <c r="P14" s="73">
        <v>918</v>
      </c>
      <c r="Q14" s="73">
        <v>880</v>
      </c>
      <c r="R14" s="73">
        <v>862</v>
      </c>
      <c r="S14" s="73">
        <v>855</v>
      </c>
      <c r="T14" s="73">
        <v>852</v>
      </c>
    </row>
    <row r="15" spans="1:20" ht="15">
      <c r="A15" s="17"/>
      <c r="B15" s="169" t="s">
        <v>72</v>
      </c>
      <c r="C15" s="17"/>
      <c r="D15" s="73">
        <v>526</v>
      </c>
      <c r="E15" s="73">
        <v>537</v>
      </c>
      <c r="F15" s="73">
        <v>546</v>
      </c>
      <c r="G15" s="73">
        <v>554</v>
      </c>
      <c r="H15" s="73">
        <v>564.215</v>
      </c>
      <c r="I15" s="73">
        <v>588.81</v>
      </c>
      <c r="J15" s="73">
        <v>594.399</v>
      </c>
      <c r="K15" s="73">
        <v>610.171</v>
      </c>
      <c r="L15" s="73">
        <v>612.282</v>
      </c>
      <c r="M15" s="73">
        <v>623.796</v>
      </c>
      <c r="N15" s="73">
        <v>613.31</v>
      </c>
      <c r="O15" s="73">
        <v>719</v>
      </c>
      <c r="P15" s="73">
        <v>747</v>
      </c>
      <c r="Q15" s="73">
        <v>752</v>
      </c>
      <c r="R15" s="73">
        <v>749</v>
      </c>
      <c r="S15" s="73">
        <v>730</v>
      </c>
      <c r="T15" s="73">
        <v>757</v>
      </c>
    </row>
    <row r="16" spans="1:20" ht="15">
      <c r="A16" s="17"/>
      <c r="B16" s="169" t="s">
        <v>73</v>
      </c>
      <c r="C16" s="17"/>
      <c r="D16" s="73">
        <v>2587</v>
      </c>
      <c r="E16" s="73">
        <v>2651</v>
      </c>
      <c r="F16" s="73">
        <v>2701</v>
      </c>
      <c r="G16" s="73">
        <v>2752</v>
      </c>
      <c r="H16" s="73">
        <v>2796.264</v>
      </c>
      <c r="I16" s="73">
        <v>2769.648</v>
      </c>
      <c r="J16" s="73">
        <v>2829.111</v>
      </c>
      <c r="K16" s="73">
        <v>2901.062</v>
      </c>
      <c r="L16" s="73">
        <v>2929.381</v>
      </c>
      <c r="M16" s="73">
        <v>2971.973</v>
      </c>
      <c r="N16" s="73">
        <v>2973.321</v>
      </c>
      <c r="O16" s="73">
        <v>2988</v>
      </c>
      <c r="P16" s="73">
        <v>3040</v>
      </c>
      <c r="Q16" s="73">
        <v>2957</v>
      </c>
      <c r="R16" s="73">
        <v>2978</v>
      </c>
      <c r="S16" s="73">
        <v>2885</v>
      </c>
      <c r="T16" s="73">
        <v>2902</v>
      </c>
    </row>
    <row r="17" spans="1:20" ht="15">
      <c r="A17" s="17"/>
      <c r="B17" s="169" t="s">
        <v>74</v>
      </c>
      <c r="C17" s="17"/>
      <c r="D17" s="73">
        <v>168</v>
      </c>
      <c r="E17" s="73">
        <v>172</v>
      </c>
      <c r="F17" s="73">
        <v>175</v>
      </c>
      <c r="G17" s="73">
        <v>177</v>
      </c>
      <c r="H17" s="73">
        <v>175.306</v>
      </c>
      <c r="I17" s="73">
        <v>175.286</v>
      </c>
      <c r="J17" s="73">
        <v>177.199</v>
      </c>
      <c r="K17" s="73">
        <v>179.397</v>
      </c>
      <c r="L17" s="73">
        <v>185.743</v>
      </c>
      <c r="M17" s="73">
        <v>186.356</v>
      </c>
      <c r="N17" s="73">
        <v>175.773</v>
      </c>
      <c r="O17" s="73">
        <v>208</v>
      </c>
      <c r="P17" s="73">
        <v>209</v>
      </c>
      <c r="Q17" s="73">
        <v>205</v>
      </c>
      <c r="R17" s="73">
        <v>206</v>
      </c>
      <c r="S17" s="73">
        <v>203</v>
      </c>
      <c r="T17" s="73">
        <v>202</v>
      </c>
    </row>
    <row r="18" spans="1:20" ht="15">
      <c r="A18" s="17"/>
      <c r="B18" s="169" t="s">
        <v>75</v>
      </c>
      <c r="C18" s="17"/>
      <c r="D18" s="73">
        <v>1167</v>
      </c>
      <c r="E18" s="73">
        <v>1204</v>
      </c>
      <c r="F18" s="73">
        <v>1236</v>
      </c>
      <c r="G18" s="73">
        <v>1266</v>
      </c>
      <c r="H18" s="73">
        <v>1307.533</v>
      </c>
      <c r="I18" s="73">
        <v>1312.993</v>
      </c>
      <c r="J18" s="73">
        <v>1335.625</v>
      </c>
      <c r="K18" s="73">
        <v>1380.136</v>
      </c>
      <c r="L18" s="73">
        <v>1389.958</v>
      </c>
      <c r="M18" s="73">
        <v>1439.271</v>
      </c>
      <c r="N18" s="73">
        <v>1436.021</v>
      </c>
      <c r="O18" s="73">
        <v>1492</v>
      </c>
      <c r="P18" s="73">
        <v>1524</v>
      </c>
      <c r="Q18" s="73">
        <v>1517</v>
      </c>
      <c r="R18" s="73">
        <v>1505</v>
      </c>
      <c r="S18" s="73">
        <v>1479</v>
      </c>
      <c r="T18" s="73">
        <v>1489</v>
      </c>
    </row>
    <row r="19" spans="1:20" ht="15">
      <c r="A19" s="17"/>
      <c r="B19" s="169" t="s">
        <v>76</v>
      </c>
      <c r="C19" s="17"/>
      <c r="D19" s="73">
        <v>2383</v>
      </c>
      <c r="E19" s="73">
        <v>2445</v>
      </c>
      <c r="F19" s="73">
        <v>2496</v>
      </c>
      <c r="G19" s="73">
        <v>2530</v>
      </c>
      <c r="H19" s="73">
        <v>2540.424</v>
      </c>
      <c r="I19" s="73">
        <v>2519.333</v>
      </c>
      <c r="J19" s="73">
        <v>2570.888</v>
      </c>
      <c r="K19" s="73">
        <v>2711.635</v>
      </c>
      <c r="L19" s="73">
        <v>2742.707</v>
      </c>
      <c r="M19" s="73">
        <v>2805.366</v>
      </c>
      <c r="N19" s="73">
        <v>2770.211</v>
      </c>
      <c r="O19" s="73">
        <v>2856</v>
      </c>
      <c r="P19" s="73">
        <v>2911</v>
      </c>
      <c r="Q19" s="73">
        <v>2891</v>
      </c>
      <c r="R19" s="73">
        <v>2894</v>
      </c>
      <c r="S19" s="73">
        <v>2848</v>
      </c>
      <c r="T19" s="73">
        <v>2839</v>
      </c>
    </row>
    <row r="20" spans="1:20" ht="15">
      <c r="A20" s="17"/>
      <c r="B20" s="169" t="s">
        <v>77</v>
      </c>
      <c r="C20" s="17"/>
      <c r="D20" s="73">
        <v>2880</v>
      </c>
      <c r="E20" s="73">
        <v>2970</v>
      </c>
      <c r="F20" s="73">
        <v>3041</v>
      </c>
      <c r="G20" s="73">
        <v>3128</v>
      </c>
      <c r="H20" s="73">
        <v>3186.207</v>
      </c>
      <c r="I20" s="73">
        <v>3160.032</v>
      </c>
      <c r="J20" s="73">
        <v>3203.553</v>
      </c>
      <c r="K20" s="73">
        <v>3292.528</v>
      </c>
      <c r="L20" s="73">
        <v>3296.4</v>
      </c>
      <c r="M20" s="73">
        <v>3384.023</v>
      </c>
      <c r="N20" s="73">
        <v>3416.942</v>
      </c>
      <c r="O20" s="73">
        <v>3460</v>
      </c>
      <c r="P20" s="73">
        <v>3508</v>
      </c>
      <c r="Q20" s="73">
        <v>3527</v>
      </c>
      <c r="R20" s="73">
        <v>3485</v>
      </c>
      <c r="S20" s="73">
        <v>3423</v>
      </c>
      <c r="T20" s="73">
        <v>3435</v>
      </c>
    </row>
    <row r="21" spans="1:20" ht="15">
      <c r="A21" s="17"/>
      <c r="B21" s="169" t="s">
        <v>78</v>
      </c>
      <c r="C21" s="17"/>
      <c r="D21" s="73">
        <v>2161</v>
      </c>
      <c r="E21" s="73">
        <v>2228</v>
      </c>
      <c r="F21" s="73">
        <v>2272</v>
      </c>
      <c r="G21" s="73">
        <v>2281</v>
      </c>
      <c r="H21" s="73">
        <v>2320.753</v>
      </c>
      <c r="I21" s="73">
        <v>2286.345</v>
      </c>
      <c r="J21" s="73">
        <v>2340.566</v>
      </c>
      <c r="K21" s="73">
        <v>2449.403</v>
      </c>
      <c r="L21" s="73">
        <v>2476.604</v>
      </c>
      <c r="M21" s="73">
        <v>2476.692</v>
      </c>
      <c r="N21" s="73">
        <v>2490.367</v>
      </c>
      <c r="O21" s="73">
        <v>2556</v>
      </c>
      <c r="P21" s="73">
        <v>2595</v>
      </c>
      <c r="Q21" s="73">
        <v>2597</v>
      </c>
      <c r="R21" s="73">
        <v>2623</v>
      </c>
      <c r="S21" s="73">
        <v>2586</v>
      </c>
      <c r="T21" s="73">
        <v>2580</v>
      </c>
    </row>
    <row r="22" spans="1:20" ht="15">
      <c r="A22" s="17"/>
      <c r="B22" s="169" t="s">
        <v>79</v>
      </c>
      <c r="C22" s="17"/>
      <c r="D22" s="73">
        <v>481</v>
      </c>
      <c r="E22" s="73">
        <v>489</v>
      </c>
      <c r="F22" s="73">
        <v>495</v>
      </c>
      <c r="G22" s="73">
        <v>500</v>
      </c>
      <c r="H22" s="73">
        <v>508.599</v>
      </c>
      <c r="I22" s="73">
        <v>510.089</v>
      </c>
      <c r="J22" s="73">
        <v>519.273</v>
      </c>
      <c r="K22" s="73">
        <v>516.077</v>
      </c>
      <c r="L22" s="73">
        <v>519.781</v>
      </c>
      <c r="M22" s="73">
        <v>534.511</v>
      </c>
      <c r="N22" s="73">
        <v>530.363</v>
      </c>
      <c r="O22" s="73">
        <v>539</v>
      </c>
      <c r="P22" s="73">
        <v>545</v>
      </c>
      <c r="Q22" s="73">
        <v>541</v>
      </c>
      <c r="R22" s="73">
        <v>533</v>
      </c>
      <c r="S22" s="73">
        <v>519</v>
      </c>
      <c r="T22" s="73">
        <v>515</v>
      </c>
    </row>
    <row r="23" spans="1:20" ht="15">
      <c r="A23" s="17"/>
      <c r="B23" s="169" t="s">
        <v>80</v>
      </c>
      <c r="C23" s="17"/>
      <c r="D23" s="73">
        <v>545</v>
      </c>
      <c r="E23" s="73">
        <v>559</v>
      </c>
      <c r="F23" s="73">
        <v>568</v>
      </c>
      <c r="G23" s="73">
        <v>576</v>
      </c>
      <c r="H23" s="73">
        <v>600.639</v>
      </c>
      <c r="I23" s="73">
        <v>601.572</v>
      </c>
      <c r="J23" s="73">
        <v>607.784</v>
      </c>
      <c r="K23" s="73">
        <v>610.752</v>
      </c>
      <c r="L23" s="73">
        <v>617.545</v>
      </c>
      <c r="M23" s="73">
        <v>623.609</v>
      </c>
      <c r="N23" s="73">
        <v>626.721</v>
      </c>
      <c r="O23" s="73">
        <v>640</v>
      </c>
      <c r="P23" s="73">
        <v>649</v>
      </c>
      <c r="Q23" s="73">
        <v>649</v>
      </c>
      <c r="R23" s="73">
        <v>661</v>
      </c>
      <c r="S23" s="73">
        <v>652</v>
      </c>
      <c r="T23" s="73">
        <v>653</v>
      </c>
    </row>
    <row r="24" spans="1:20" ht="15">
      <c r="A24" s="17"/>
      <c r="B24" s="169" t="s">
        <v>81</v>
      </c>
      <c r="C24" s="17"/>
      <c r="D24" s="73">
        <v>608</v>
      </c>
      <c r="E24" s="73">
        <v>626</v>
      </c>
      <c r="F24" s="73">
        <v>638</v>
      </c>
      <c r="G24" s="73">
        <v>644</v>
      </c>
      <c r="H24" s="73">
        <v>654.299</v>
      </c>
      <c r="I24" s="73">
        <v>646.804</v>
      </c>
      <c r="J24" s="73">
        <v>660.963</v>
      </c>
      <c r="K24" s="73">
        <v>703.315</v>
      </c>
      <c r="L24" s="73">
        <v>705.696</v>
      </c>
      <c r="M24" s="73">
        <v>714.789</v>
      </c>
      <c r="N24" s="73">
        <v>721.667</v>
      </c>
      <c r="O24" s="73">
        <v>727</v>
      </c>
      <c r="P24" s="73">
        <v>743</v>
      </c>
      <c r="Q24" s="73">
        <v>739</v>
      </c>
      <c r="R24" s="73">
        <v>729</v>
      </c>
      <c r="S24" s="73">
        <v>714</v>
      </c>
      <c r="T24" s="73">
        <v>708</v>
      </c>
    </row>
    <row r="25" spans="1:20" ht="15">
      <c r="A25" s="17"/>
      <c r="B25" s="169" t="s">
        <v>82</v>
      </c>
      <c r="C25" s="17"/>
      <c r="D25" s="73">
        <v>657</v>
      </c>
      <c r="E25" s="73">
        <v>674</v>
      </c>
      <c r="F25" s="73">
        <v>685</v>
      </c>
      <c r="G25" s="73">
        <v>691</v>
      </c>
      <c r="H25" s="73">
        <v>684.405</v>
      </c>
      <c r="I25" s="73">
        <v>684.204</v>
      </c>
      <c r="J25" s="73">
        <v>674.163</v>
      </c>
      <c r="K25" s="73">
        <v>698.857</v>
      </c>
      <c r="L25" s="73">
        <v>709.115</v>
      </c>
      <c r="M25" s="73">
        <v>733.401</v>
      </c>
      <c r="N25" s="73">
        <v>720.393</v>
      </c>
      <c r="O25" s="73">
        <v>781</v>
      </c>
      <c r="P25" s="73">
        <v>792</v>
      </c>
      <c r="Q25" s="73">
        <v>792</v>
      </c>
      <c r="R25" s="73">
        <v>782</v>
      </c>
      <c r="S25" s="73">
        <v>770</v>
      </c>
      <c r="T25" s="73">
        <v>766</v>
      </c>
    </row>
    <row r="26" spans="1:20" ht="15">
      <c r="A26" s="17"/>
      <c r="B26" s="169" t="s">
        <v>83</v>
      </c>
      <c r="C26" s="17"/>
      <c r="D26" s="73">
        <v>2595</v>
      </c>
      <c r="E26" s="73">
        <v>2659</v>
      </c>
      <c r="F26" s="73">
        <v>2709</v>
      </c>
      <c r="G26" s="73">
        <v>2759</v>
      </c>
      <c r="H26" s="73">
        <v>2796.338</v>
      </c>
      <c r="I26" s="73">
        <v>2820.389</v>
      </c>
      <c r="J26" s="73">
        <v>2846.484</v>
      </c>
      <c r="K26" s="73">
        <v>2903.272</v>
      </c>
      <c r="L26" s="73">
        <v>2911.121</v>
      </c>
      <c r="M26" s="73">
        <v>2967.52</v>
      </c>
      <c r="N26" s="73">
        <v>2964.098</v>
      </c>
      <c r="O26" s="73">
        <v>2983</v>
      </c>
      <c r="P26" s="73">
        <v>3049</v>
      </c>
      <c r="Q26" s="73">
        <v>3060</v>
      </c>
      <c r="R26" s="73">
        <v>3025</v>
      </c>
      <c r="S26" s="73">
        <v>3001</v>
      </c>
      <c r="T26" s="73">
        <v>2959</v>
      </c>
    </row>
    <row r="27" spans="1:20" ht="15">
      <c r="A27" s="17"/>
      <c r="B27" s="169" t="s">
        <v>84</v>
      </c>
      <c r="C27" s="17"/>
      <c r="D27" s="73">
        <v>117</v>
      </c>
      <c r="E27" s="73">
        <v>119</v>
      </c>
      <c r="F27" s="73">
        <v>121</v>
      </c>
      <c r="G27" s="73">
        <v>122</v>
      </c>
      <c r="H27" s="73">
        <v>124.049</v>
      </c>
      <c r="I27" s="73">
        <v>122.893</v>
      </c>
      <c r="J27" s="73">
        <v>124.388</v>
      </c>
      <c r="K27" s="73">
        <v>128.879</v>
      </c>
      <c r="L27" s="73">
        <v>127.671</v>
      </c>
      <c r="M27" s="73">
        <v>127.576</v>
      </c>
      <c r="N27" s="73">
        <v>128.272</v>
      </c>
      <c r="O27" s="73">
        <v>136</v>
      </c>
      <c r="P27" s="73">
        <v>137</v>
      </c>
      <c r="Q27" s="73">
        <v>137</v>
      </c>
      <c r="R27" s="73">
        <v>137</v>
      </c>
      <c r="S27" s="73">
        <v>135</v>
      </c>
      <c r="T27" s="73">
        <v>133</v>
      </c>
    </row>
    <row r="28" spans="1:20" ht="15">
      <c r="A28" s="17"/>
      <c r="B28" s="169" t="s">
        <v>85</v>
      </c>
      <c r="C28" s="17"/>
      <c r="D28" s="73">
        <v>1983</v>
      </c>
      <c r="E28" s="73">
        <v>2051</v>
      </c>
      <c r="F28" s="73">
        <v>2112</v>
      </c>
      <c r="G28" s="73">
        <v>2141</v>
      </c>
      <c r="H28" s="73">
        <v>2128.956</v>
      </c>
      <c r="I28" s="73">
        <v>2081.44</v>
      </c>
      <c r="J28" s="73">
        <v>2152.507</v>
      </c>
      <c r="K28" s="73">
        <v>2235.477</v>
      </c>
      <c r="L28" s="73">
        <v>2223.252</v>
      </c>
      <c r="M28" s="73">
        <v>2266.999</v>
      </c>
      <c r="N28" s="73">
        <v>2272.628</v>
      </c>
      <c r="O28" s="73">
        <v>2340</v>
      </c>
      <c r="P28" s="73">
        <v>2351</v>
      </c>
      <c r="Q28" s="73">
        <v>2303</v>
      </c>
      <c r="R28" s="73">
        <v>2292</v>
      </c>
      <c r="S28" s="73">
        <v>2244</v>
      </c>
      <c r="T28" s="73">
        <v>2257</v>
      </c>
    </row>
    <row r="29" spans="1:20" ht="15">
      <c r="A29" s="17"/>
      <c r="B29" s="169" t="s">
        <v>86</v>
      </c>
      <c r="C29" s="17"/>
      <c r="D29" s="73">
        <v>1139</v>
      </c>
      <c r="E29" s="73">
        <v>1177</v>
      </c>
      <c r="F29" s="73">
        <v>1207</v>
      </c>
      <c r="G29" s="73">
        <v>1236</v>
      </c>
      <c r="H29" s="73">
        <v>1253.497</v>
      </c>
      <c r="I29" s="73">
        <v>1211.108</v>
      </c>
      <c r="J29" s="73">
        <v>1235.612</v>
      </c>
      <c r="K29" s="73">
        <v>1269.047</v>
      </c>
      <c r="L29" s="73">
        <v>1316.468</v>
      </c>
      <c r="M29" s="73">
        <v>1344.911</v>
      </c>
      <c r="N29" s="73">
        <v>1357.319</v>
      </c>
      <c r="O29" s="73">
        <v>1382</v>
      </c>
      <c r="P29" s="73">
        <v>1389</v>
      </c>
      <c r="Q29" s="73">
        <v>1408</v>
      </c>
      <c r="R29" s="73">
        <v>1382</v>
      </c>
      <c r="S29" s="73">
        <v>1359</v>
      </c>
      <c r="T29" s="73">
        <v>1362</v>
      </c>
    </row>
    <row r="30" spans="1:20" ht="15">
      <c r="A30" s="17"/>
      <c r="B30" s="169" t="s">
        <v>87</v>
      </c>
      <c r="C30" s="17"/>
      <c r="D30" s="73">
        <v>1024</v>
      </c>
      <c r="E30" s="73">
        <v>1051</v>
      </c>
      <c r="F30" s="73">
        <v>1069</v>
      </c>
      <c r="G30" s="73">
        <v>1079</v>
      </c>
      <c r="H30" s="73">
        <v>1095.199</v>
      </c>
      <c r="I30" s="73">
        <v>1083.768</v>
      </c>
      <c r="J30" s="73">
        <v>1078.372</v>
      </c>
      <c r="K30" s="73">
        <v>1131.099</v>
      </c>
      <c r="L30" s="73">
        <v>1153.819</v>
      </c>
      <c r="M30" s="73">
        <v>1165.718</v>
      </c>
      <c r="N30" s="73">
        <v>1167.712</v>
      </c>
      <c r="O30" s="73">
        <v>1201</v>
      </c>
      <c r="P30" s="73">
        <v>1212</v>
      </c>
      <c r="Q30" s="73">
        <v>1196</v>
      </c>
      <c r="R30" s="73">
        <v>1198</v>
      </c>
      <c r="S30" s="73">
        <v>1180</v>
      </c>
      <c r="T30" s="73">
        <v>1180</v>
      </c>
    </row>
    <row r="31" spans="1:20" ht="15">
      <c r="A31" s="17"/>
      <c r="B31" s="169" t="s">
        <v>88</v>
      </c>
      <c r="C31" s="17"/>
      <c r="D31" s="73">
        <v>165</v>
      </c>
      <c r="E31" s="73">
        <v>169</v>
      </c>
      <c r="F31" s="73">
        <v>172</v>
      </c>
      <c r="G31" s="73">
        <v>174</v>
      </c>
      <c r="H31" s="73">
        <v>178.296</v>
      </c>
      <c r="I31" s="73">
        <v>177.889</v>
      </c>
      <c r="J31" s="73">
        <v>180.632</v>
      </c>
      <c r="K31" s="73">
        <v>190.419</v>
      </c>
      <c r="L31" s="73">
        <v>194.328</v>
      </c>
      <c r="M31" s="73">
        <v>194.712</v>
      </c>
      <c r="N31" s="73">
        <v>197.86</v>
      </c>
      <c r="O31" s="73">
        <v>205</v>
      </c>
      <c r="P31" s="73">
        <v>206</v>
      </c>
      <c r="Q31" s="73">
        <v>206</v>
      </c>
      <c r="R31" s="73">
        <v>203</v>
      </c>
      <c r="S31" s="73">
        <v>202</v>
      </c>
      <c r="T31" s="73">
        <v>202</v>
      </c>
    </row>
    <row r="32" spans="1:20" ht="15">
      <c r="A32" s="17"/>
      <c r="B32" s="169" t="s">
        <v>89</v>
      </c>
      <c r="C32" s="17"/>
      <c r="D32" s="73">
        <v>813</v>
      </c>
      <c r="E32" s="73">
        <v>834</v>
      </c>
      <c r="F32" s="73">
        <v>849</v>
      </c>
      <c r="G32" s="73">
        <v>857</v>
      </c>
      <c r="H32" s="73">
        <v>874.644</v>
      </c>
      <c r="I32" s="73">
        <v>868.911</v>
      </c>
      <c r="J32" s="73">
        <v>894.732</v>
      </c>
      <c r="K32" s="73">
        <v>941.26</v>
      </c>
      <c r="L32" s="73">
        <v>968.045</v>
      </c>
      <c r="M32" s="73">
        <v>971.227</v>
      </c>
      <c r="N32" s="73">
        <v>961.514</v>
      </c>
      <c r="O32" s="73">
        <v>981</v>
      </c>
      <c r="P32" s="73">
        <v>992</v>
      </c>
      <c r="Q32" s="73">
        <v>987</v>
      </c>
      <c r="R32" s="73">
        <v>983</v>
      </c>
      <c r="S32" s="73">
        <v>979</v>
      </c>
      <c r="T32" s="73">
        <v>974</v>
      </c>
    </row>
    <row r="33" spans="1:20" ht="15">
      <c r="A33" s="17"/>
      <c r="B33" s="169" t="s">
        <v>90</v>
      </c>
      <c r="C33" s="17"/>
      <c r="D33" s="73">
        <v>1934</v>
      </c>
      <c r="E33" s="73">
        <v>1996</v>
      </c>
      <c r="F33" s="73">
        <v>2055</v>
      </c>
      <c r="G33" s="73">
        <v>2091</v>
      </c>
      <c r="H33" s="73">
        <v>2144.877</v>
      </c>
      <c r="I33" s="73">
        <v>2090.061</v>
      </c>
      <c r="J33" s="73">
        <v>2113.225</v>
      </c>
      <c r="K33" s="73">
        <v>2199.937</v>
      </c>
      <c r="L33" s="73">
        <v>2294.169</v>
      </c>
      <c r="M33" s="73">
        <v>2343.495</v>
      </c>
      <c r="N33" s="73">
        <v>2334.512</v>
      </c>
      <c r="O33" s="73">
        <v>2453</v>
      </c>
      <c r="P33" s="73">
        <v>2462</v>
      </c>
      <c r="Q33" s="73">
        <v>2468</v>
      </c>
      <c r="R33" s="73">
        <v>2491</v>
      </c>
      <c r="S33" s="73">
        <v>2444</v>
      </c>
      <c r="T33" s="73">
        <v>2436</v>
      </c>
    </row>
    <row r="34" spans="1:20" ht="15">
      <c r="A34" s="17"/>
      <c r="B34" s="169" t="s">
        <v>91</v>
      </c>
      <c r="C34" s="17"/>
      <c r="D34" s="73">
        <v>981</v>
      </c>
      <c r="E34" s="73">
        <v>1012</v>
      </c>
      <c r="F34" s="73">
        <v>1039</v>
      </c>
      <c r="G34" s="73">
        <v>1054</v>
      </c>
      <c r="H34" s="73">
        <v>1072.735</v>
      </c>
      <c r="I34" s="73">
        <v>1085.952</v>
      </c>
      <c r="J34" s="73">
        <v>1104.622</v>
      </c>
      <c r="K34" s="73">
        <v>1120.874</v>
      </c>
      <c r="L34" s="73">
        <v>1149.377</v>
      </c>
      <c r="M34" s="73">
        <v>1157.665</v>
      </c>
      <c r="N34" s="73">
        <v>1175.035</v>
      </c>
      <c r="O34" s="73">
        <v>1237</v>
      </c>
      <c r="P34" s="73">
        <v>1262</v>
      </c>
      <c r="Q34" s="73">
        <v>1248</v>
      </c>
      <c r="R34" s="73">
        <v>1234</v>
      </c>
      <c r="S34" s="73">
        <v>1213</v>
      </c>
      <c r="T34" s="73">
        <v>1198</v>
      </c>
    </row>
    <row r="35" spans="1:20" ht="15">
      <c r="A35" s="17"/>
      <c r="B35" s="169" t="s">
        <v>92</v>
      </c>
      <c r="C35" s="17"/>
      <c r="D35" s="73">
        <v>540</v>
      </c>
      <c r="E35" s="73">
        <v>553</v>
      </c>
      <c r="F35" s="73">
        <v>562</v>
      </c>
      <c r="G35" s="73">
        <v>569</v>
      </c>
      <c r="H35" s="73">
        <v>578.026</v>
      </c>
      <c r="I35" s="73">
        <v>582.17</v>
      </c>
      <c r="J35" s="73">
        <v>585.567</v>
      </c>
      <c r="K35" s="73">
        <v>601.398</v>
      </c>
      <c r="L35" s="73">
        <v>603.776</v>
      </c>
      <c r="M35" s="73">
        <v>608.465</v>
      </c>
      <c r="N35" s="73">
        <v>620.465</v>
      </c>
      <c r="O35" s="73">
        <v>635</v>
      </c>
      <c r="P35" s="73">
        <v>629</v>
      </c>
      <c r="Q35" s="73">
        <v>630</v>
      </c>
      <c r="R35" s="73">
        <v>646</v>
      </c>
      <c r="S35" s="73">
        <v>634</v>
      </c>
      <c r="T35" s="73">
        <v>637</v>
      </c>
    </row>
    <row r="36" spans="1:20" ht="15">
      <c r="A36" s="17"/>
      <c r="B36" s="169" t="s">
        <v>93</v>
      </c>
      <c r="C36" s="17"/>
      <c r="D36" s="73">
        <v>1358</v>
      </c>
      <c r="E36" s="73">
        <v>1405</v>
      </c>
      <c r="F36" s="73">
        <v>1445</v>
      </c>
      <c r="G36" s="73">
        <v>1487</v>
      </c>
      <c r="H36" s="73">
        <v>1527.903</v>
      </c>
      <c r="I36" s="73">
        <v>1559.245</v>
      </c>
      <c r="J36" s="73">
        <v>1570.096</v>
      </c>
      <c r="K36" s="73">
        <v>1607.809</v>
      </c>
      <c r="L36" s="73">
        <v>1647.353</v>
      </c>
      <c r="M36" s="73">
        <v>1687.825</v>
      </c>
      <c r="N36" s="73">
        <v>1702.024</v>
      </c>
      <c r="O36" s="73">
        <v>1713</v>
      </c>
      <c r="P36" s="73">
        <v>1742</v>
      </c>
      <c r="Q36" s="73">
        <v>1761</v>
      </c>
      <c r="R36" s="73">
        <v>1747</v>
      </c>
      <c r="S36" s="73">
        <v>1716</v>
      </c>
      <c r="T36" s="73">
        <v>1717</v>
      </c>
    </row>
    <row r="37" spans="1:20" ht="15.75">
      <c r="A37" s="17"/>
      <c r="B37" s="173" t="s">
        <v>282</v>
      </c>
      <c r="C37" s="17"/>
      <c r="D37" s="151">
        <v>36736</v>
      </c>
      <c r="E37" s="151">
        <v>37777</v>
      </c>
      <c r="F37" s="151">
        <v>38582</v>
      </c>
      <c r="G37" s="151">
        <v>39169</v>
      </c>
      <c r="H37" s="151">
        <v>39770.018</v>
      </c>
      <c r="I37" s="151">
        <v>39560.968</v>
      </c>
      <c r="J37" s="151">
        <v>40064.597</v>
      </c>
      <c r="K37" s="151">
        <v>41534.725</v>
      </c>
      <c r="L37" s="151">
        <v>42037.652</v>
      </c>
      <c r="M37" s="151">
        <v>42705.286</v>
      </c>
      <c r="N37" s="151">
        <v>42717.843</v>
      </c>
      <c r="O37" s="151">
        <v>44119</v>
      </c>
      <c r="P37" s="151">
        <v>44666</v>
      </c>
      <c r="Q37" s="151">
        <v>44470</v>
      </c>
      <c r="R37" s="151">
        <v>44219</v>
      </c>
      <c r="S37" s="151">
        <v>43488</v>
      </c>
      <c r="T37" s="151">
        <v>43390</v>
      </c>
    </row>
    <row r="38" spans="2:18" ht="15" hidden="1">
      <c r="B38" s="111"/>
      <c r="I38" s="27" t="str">
        <f>IF(ABS(I37-SUM(I5:I36))&gt;comments!$A$1,I37-SUM(I5:I36)," ")</f>
        <v> </v>
      </c>
      <c r="J38" s="27" t="str">
        <f>IF(ABS(J37-SUM(J5:J36))&gt;comments!$A$1,J37-SUM(J5:J36)," ")</f>
        <v> </v>
      </c>
      <c r="K38" s="27" t="str">
        <f>IF(ABS(K37-SUM(K5:K36))&gt;comments!$A$1,K37-SUM(K5:K36)," ")</f>
        <v> </v>
      </c>
      <c r="L38" s="27" t="str">
        <f>IF(ABS(L37-SUM(L5:L36))&gt;comments!$A$1,L37-SUM(L5:L36)," ")</f>
        <v> </v>
      </c>
      <c r="M38" s="27" t="str">
        <f>IF(ABS(M37-SUM(M5:M36))&gt;comments!$A$1,M37-SUM(M5:M36)," ")</f>
        <v> </v>
      </c>
      <c r="N38" s="27" t="str">
        <f>IF(ABS(N37-SUM(N5:N36))&gt;comments!$A$1,N37-SUM(N5:N36)," ")</f>
        <v> </v>
      </c>
      <c r="O38" s="27">
        <f>IF(ABS(O37-SUM(O5:O36))&gt;comments!$A$1,O37-SUM(O5:O36)," ")</f>
        <v>3</v>
      </c>
      <c r="P38" s="27" t="str">
        <f>IF(ABS(P37-SUM(P5:P36))&gt;comments!$A$1,P37-SUM(P5:P36)," ")</f>
        <v> </v>
      </c>
      <c r="Q38" s="27" t="str">
        <f>IF(ABS(Q37-SUM(Q5:Q36))&gt;comments!$A$1,Q37-SUM(Q5:Q36)," ")</f>
        <v> </v>
      </c>
      <c r="R38" s="27" t="str">
        <f>IF(ABS(R37-SUM(R5:R36))&gt;comments!$A$1,R37-SUM(R5:R36)," ")</f>
        <v> </v>
      </c>
    </row>
    <row r="39" spans="1:20" ht="8.25" customHeight="1">
      <c r="A39" s="156"/>
      <c r="B39" s="197"/>
      <c r="C39" s="156"/>
      <c r="D39" s="156"/>
      <c r="E39" s="156"/>
      <c r="F39" s="156"/>
      <c r="G39" s="156"/>
      <c r="H39" s="156"/>
      <c r="I39" s="226" t="str">
        <f>IF(ABS(I37-SUM(I5:I36))&gt;comments!$A$1,I37-SUM(I5:I36)," ")</f>
        <v> </v>
      </c>
      <c r="J39" s="226" t="str">
        <f>IF(ABS(J37-SUM(J5:J36))&gt;comments!$A$1,J37-SUM(J5:J36)," ")</f>
        <v> </v>
      </c>
      <c r="K39" s="226" t="str">
        <f>IF(ABS(K37-SUM(K5:K36))&gt;comments!$A$1,K37-SUM(K5:K36)," ")</f>
        <v> </v>
      </c>
      <c r="L39" s="226" t="str">
        <f>IF(ABS(L37-SUM(L5:L36))&gt;comments!$A$1,L37-SUM(L5:L36)," ")</f>
        <v> </v>
      </c>
      <c r="M39" s="226" t="str">
        <f>IF(ABS(M37-SUM(M5:M36))&gt;comments!$A$1,M37-SUM(M5:M36)," ")</f>
        <v> </v>
      </c>
      <c r="N39" s="226" t="str">
        <f>IF(ABS(N37-SUM(N5:N36))&gt;comments!$A$1,N37-SUM(N5:N36)," ")</f>
        <v> </v>
      </c>
      <c r="O39" s="226"/>
      <c r="P39" s="226" t="str">
        <f>IF(ABS(P37-SUM(P5:P36))&gt;comments!$A$1,P37-SUM(P5:P36)," ")</f>
        <v> </v>
      </c>
      <c r="Q39" s="226" t="str">
        <f>IF(ABS(Q37-SUM(Q5:Q36))&gt;comments!$A$1,Q37-SUM(Q5:Q36)," ")</f>
        <v> </v>
      </c>
      <c r="R39" s="226" t="str">
        <f>IF(ABS(R37-SUM(R5:R36))&gt;comments!$A$1,R37-SUM(R5:R36)," ")</f>
        <v> </v>
      </c>
      <c r="S39" s="226" t="str">
        <f>IF(ABS(S37-SUM(S5:S36))&gt;comments!$A$1,S37-SUM(S5:S36)," ")</f>
        <v> </v>
      </c>
      <c r="T39" s="226" t="str">
        <f>IF(ABS(T37-SUM(T5:T36))&gt;comments!$A$1,T37-SUM(T5:T36)," ")</f>
        <v> </v>
      </c>
    </row>
    <row r="40" ht="3" customHeight="1"/>
    <row r="41" ht="12.75">
      <c r="B41" t="s">
        <v>94</v>
      </c>
    </row>
    <row r="42" ht="12.75">
      <c r="A42" t="s">
        <v>379</v>
      </c>
    </row>
    <row r="43" ht="12.75">
      <c r="B43" t="s">
        <v>281</v>
      </c>
    </row>
    <row r="44" ht="6" customHeight="1"/>
  </sheetData>
  <printOptions/>
  <pageMargins left="0.75" right="0.75" top="1" bottom="1" header="0.5" footer="0.5"/>
  <pageSetup fitToHeight="1" fitToWidth="1" horizontalDpi="300" verticalDpi="300" orientation="portrait" paperSize="9" scale="67" r:id="rId1"/>
  <headerFooter alignWithMargins="0">
    <oddHeader>&amp;R&amp;"Arial,Bold"&amp;14ROAD TRAFFIC</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AN44"/>
  <sheetViews>
    <sheetView zoomScale="85" zoomScaleNormal="85" workbookViewId="0" topLeftCell="B1">
      <selection activeCell="B1" sqref="B1"/>
    </sheetView>
  </sheetViews>
  <sheetFormatPr defaultColWidth="9.140625" defaultRowHeight="12.75"/>
  <cols>
    <col min="1" max="1" width="9.8515625" style="0" hidden="1" customWidth="1"/>
    <col min="2" max="2" width="26.28125" style="0" customWidth="1"/>
    <col min="3" max="3" width="10.57421875" style="0" bestFit="1" customWidth="1"/>
    <col min="4" max="4" width="10.421875" style="0" customWidth="1"/>
    <col min="5" max="7" width="10.57421875" style="0" customWidth="1"/>
    <col min="8" max="14" width="10.57421875" style="0" bestFit="1" customWidth="1"/>
    <col min="15" max="15" width="31.7109375" style="0" customWidth="1"/>
  </cols>
  <sheetData>
    <row r="1" spans="2:16" s="17" customFormat="1" ht="18.75">
      <c r="B1" s="110" t="s">
        <v>445</v>
      </c>
      <c r="C1" s="24"/>
      <c r="D1" s="24"/>
      <c r="E1" s="24"/>
      <c r="F1" s="24"/>
      <c r="G1" s="24"/>
      <c r="H1" s="24"/>
      <c r="I1" s="24"/>
      <c r="J1" s="24"/>
      <c r="K1" s="24"/>
      <c r="L1" s="24"/>
      <c r="M1" s="24"/>
      <c r="N1" s="24"/>
      <c r="O1" s="24"/>
      <c r="P1" s="24"/>
    </row>
    <row r="2" spans="2:14" s="17" customFormat="1" ht="5.25" customHeight="1">
      <c r="B2" s="24" t="s">
        <v>353</v>
      </c>
      <c r="C2" s="24"/>
      <c r="D2" s="24"/>
      <c r="E2" s="24"/>
      <c r="F2" s="24"/>
      <c r="G2" s="24"/>
      <c r="H2" s="24"/>
      <c r="I2" s="24"/>
      <c r="J2" s="24"/>
      <c r="K2" s="24"/>
      <c r="L2" s="24"/>
      <c r="M2" s="24"/>
      <c r="N2" s="24"/>
    </row>
    <row r="3" spans="1:14" s="17" customFormat="1" ht="21" customHeight="1" thickBot="1">
      <c r="A3" s="19" t="s">
        <v>16</v>
      </c>
      <c r="B3" s="154" t="s">
        <v>17</v>
      </c>
      <c r="C3" s="175" t="s">
        <v>18</v>
      </c>
      <c r="D3" s="175" t="s">
        <v>19</v>
      </c>
      <c r="E3" s="175" t="s">
        <v>20</v>
      </c>
      <c r="F3" s="175" t="s">
        <v>21</v>
      </c>
      <c r="G3" s="175" t="s">
        <v>22</v>
      </c>
      <c r="H3" s="175" t="s">
        <v>23</v>
      </c>
      <c r="I3" s="175" t="s">
        <v>24</v>
      </c>
      <c r="J3" s="175" t="s">
        <v>25</v>
      </c>
      <c r="K3" s="175" t="s">
        <v>26</v>
      </c>
      <c r="L3" s="175" t="s">
        <v>27</v>
      </c>
      <c r="M3" s="175" t="s">
        <v>28</v>
      </c>
      <c r="N3" s="175" t="s">
        <v>29</v>
      </c>
    </row>
    <row r="4" spans="1:14" s="17" customFormat="1" ht="21" customHeight="1">
      <c r="A4" s="28"/>
      <c r="B4" s="108" t="s">
        <v>313</v>
      </c>
      <c r="C4" s="329">
        <v>24239</v>
      </c>
      <c r="D4" s="329">
        <v>28054</v>
      </c>
      <c r="E4" s="329">
        <v>28206</v>
      </c>
      <c r="F4" s="329">
        <v>32686</v>
      </c>
      <c r="G4" s="329">
        <v>31817</v>
      </c>
      <c r="H4" s="329">
        <v>33659</v>
      </c>
      <c r="I4" s="329">
        <v>36553</v>
      </c>
      <c r="J4" s="329">
        <v>36372</v>
      </c>
      <c r="K4" s="329">
        <v>33930</v>
      </c>
      <c r="L4" s="329">
        <v>33006</v>
      </c>
      <c r="M4" s="329">
        <v>28625</v>
      </c>
      <c r="N4" s="329">
        <v>26028</v>
      </c>
    </row>
    <row r="5" spans="1:14" ht="17.25" customHeight="1">
      <c r="A5" s="1">
        <v>101250</v>
      </c>
      <c r="B5" s="108" t="s">
        <v>44</v>
      </c>
      <c r="C5" s="329">
        <v>21776</v>
      </c>
      <c r="D5" s="329">
        <v>24168</v>
      </c>
      <c r="E5" s="329">
        <v>25209</v>
      </c>
      <c r="F5" s="329">
        <v>24536</v>
      </c>
      <c r="G5" s="329">
        <v>24289</v>
      </c>
      <c r="H5" s="329">
        <v>24997</v>
      </c>
      <c r="I5" s="329">
        <v>24862</v>
      </c>
      <c r="J5" s="329">
        <v>25596</v>
      </c>
      <c r="K5" s="329">
        <v>24780</v>
      </c>
      <c r="L5" s="329">
        <v>23978</v>
      </c>
      <c r="M5" s="329">
        <v>24094</v>
      </c>
      <c r="N5" s="329">
        <v>22001</v>
      </c>
    </row>
    <row r="6" spans="1:14" ht="17.25" customHeight="1">
      <c r="A6" s="1">
        <v>103094</v>
      </c>
      <c r="B6" s="108" t="s">
        <v>342</v>
      </c>
      <c r="C6" s="329" t="s">
        <v>453</v>
      </c>
      <c r="D6" s="329">
        <v>53331</v>
      </c>
      <c r="E6" s="329">
        <v>54197</v>
      </c>
      <c r="F6" s="329">
        <v>53455</v>
      </c>
      <c r="G6" s="329">
        <v>53882</v>
      </c>
      <c r="H6" s="329">
        <v>56323</v>
      </c>
      <c r="I6" s="329" t="s">
        <v>453</v>
      </c>
      <c r="J6" s="329" t="s">
        <v>453</v>
      </c>
      <c r="K6" s="329">
        <v>50974</v>
      </c>
      <c r="L6" s="329">
        <v>52544</v>
      </c>
      <c r="M6" s="329">
        <v>52773</v>
      </c>
      <c r="N6" s="329" t="s">
        <v>453</v>
      </c>
    </row>
    <row r="7" spans="1:14" ht="17.25" customHeight="1">
      <c r="A7" s="1">
        <v>104150</v>
      </c>
      <c r="B7" s="108" t="s">
        <v>102</v>
      </c>
      <c r="C7" s="330" t="s">
        <v>453</v>
      </c>
      <c r="D7" s="330" t="s">
        <v>453</v>
      </c>
      <c r="E7" s="330" t="s">
        <v>453</v>
      </c>
      <c r="F7" s="330" t="s">
        <v>453</v>
      </c>
      <c r="G7" s="330" t="s">
        <v>453</v>
      </c>
      <c r="H7" s="330" t="s">
        <v>453</v>
      </c>
      <c r="I7" s="330" t="s">
        <v>453</v>
      </c>
      <c r="J7" s="330" t="s">
        <v>453</v>
      </c>
      <c r="K7" s="330" t="s">
        <v>453</v>
      </c>
      <c r="L7" s="330" t="s">
        <v>453</v>
      </c>
      <c r="M7" s="330" t="s">
        <v>453</v>
      </c>
      <c r="N7" s="330" t="s">
        <v>453</v>
      </c>
    </row>
    <row r="8" spans="1:14" ht="17.25" customHeight="1">
      <c r="A8" s="1">
        <v>104480</v>
      </c>
      <c r="B8" s="108" t="s">
        <v>48</v>
      </c>
      <c r="C8" s="329" t="s">
        <v>453</v>
      </c>
      <c r="D8" s="329" t="s">
        <v>453</v>
      </c>
      <c r="E8" s="329">
        <v>31810</v>
      </c>
      <c r="F8" s="329">
        <v>32658</v>
      </c>
      <c r="G8" s="329">
        <v>32872</v>
      </c>
      <c r="H8" s="329">
        <v>34822</v>
      </c>
      <c r="I8" s="329">
        <v>36754</v>
      </c>
      <c r="J8" s="329">
        <v>41180</v>
      </c>
      <c r="K8" s="329">
        <v>41454</v>
      </c>
      <c r="L8" s="329">
        <v>41108</v>
      </c>
      <c r="M8" s="329">
        <v>41880</v>
      </c>
      <c r="N8" s="329">
        <v>35307</v>
      </c>
    </row>
    <row r="9" spans="1:14" ht="17.25" customHeight="1">
      <c r="A9" s="1"/>
      <c r="B9" s="108" t="s">
        <v>294</v>
      </c>
      <c r="C9" s="329">
        <v>24791</v>
      </c>
      <c r="D9" s="329">
        <v>30579</v>
      </c>
      <c r="E9" s="329">
        <v>29457</v>
      </c>
      <c r="F9" s="329">
        <v>34862</v>
      </c>
      <c r="G9" s="329">
        <v>34234</v>
      </c>
      <c r="H9" s="329">
        <v>35003</v>
      </c>
      <c r="I9" s="329">
        <v>38475</v>
      </c>
      <c r="J9" s="329">
        <v>37970</v>
      </c>
      <c r="K9" s="329">
        <v>36511</v>
      </c>
      <c r="L9" s="329">
        <v>35071</v>
      </c>
      <c r="M9" s="329">
        <v>31661</v>
      </c>
      <c r="N9" s="329">
        <v>27670</v>
      </c>
    </row>
    <row r="10" spans="1:14" ht="17.25" customHeight="1">
      <c r="A10" s="1"/>
      <c r="B10" s="108" t="s">
        <v>40</v>
      </c>
      <c r="C10" s="330"/>
      <c r="D10" s="330"/>
      <c r="E10" s="330"/>
      <c r="F10" s="330"/>
      <c r="G10" s="330"/>
      <c r="H10" s="330"/>
      <c r="I10" s="330"/>
      <c r="J10" s="330"/>
      <c r="K10" s="330"/>
      <c r="L10" s="330"/>
      <c r="M10" s="330"/>
      <c r="N10" s="330"/>
    </row>
    <row r="11" spans="1:14" ht="17.25" customHeight="1">
      <c r="A11" s="1">
        <v>104760</v>
      </c>
      <c r="B11" s="108" t="s">
        <v>278</v>
      </c>
      <c r="C11" s="329">
        <v>27700</v>
      </c>
      <c r="D11" s="329">
        <v>30995</v>
      </c>
      <c r="E11" s="329">
        <v>32054</v>
      </c>
      <c r="F11" s="329" t="s">
        <v>453</v>
      </c>
      <c r="G11" s="329" t="s">
        <v>453</v>
      </c>
      <c r="H11" s="329" t="s">
        <v>453</v>
      </c>
      <c r="I11" s="329" t="s">
        <v>453</v>
      </c>
      <c r="J11" s="329" t="s">
        <v>453</v>
      </c>
      <c r="K11" s="329" t="s">
        <v>453</v>
      </c>
      <c r="L11" s="329" t="s">
        <v>453</v>
      </c>
      <c r="M11" s="329" t="s">
        <v>453</v>
      </c>
      <c r="N11" s="329" t="s">
        <v>453</v>
      </c>
    </row>
    <row r="12" spans="1:14" ht="17.25" customHeight="1">
      <c r="A12" s="1">
        <v>104890</v>
      </c>
      <c r="B12" s="108" t="s">
        <v>30</v>
      </c>
      <c r="C12" s="329">
        <v>6745</v>
      </c>
      <c r="D12" s="329">
        <v>7455</v>
      </c>
      <c r="E12" s="329">
        <v>7669</v>
      </c>
      <c r="F12" s="329">
        <v>9142</v>
      </c>
      <c r="G12" s="329">
        <v>8623</v>
      </c>
      <c r="H12" s="329">
        <v>9080</v>
      </c>
      <c r="I12" s="329">
        <v>10102</v>
      </c>
      <c r="J12" s="329">
        <v>9989</v>
      </c>
      <c r="K12" s="329">
        <v>9118</v>
      </c>
      <c r="L12" s="329">
        <v>8699</v>
      </c>
      <c r="M12" s="329">
        <v>7477</v>
      </c>
      <c r="N12" s="329">
        <v>7189</v>
      </c>
    </row>
    <row r="13" spans="1:14" ht="17.25" customHeight="1">
      <c r="A13" s="1">
        <v>108620</v>
      </c>
      <c r="B13" s="108" t="s">
        <v>36</v>
      </c>
      <c r="C13" s="329">
        <v>2946</v>
      </c>
      <c r="D13" s="329">
        <v>3317</v>
      </c>
      <c r="E13" s="329">
        <v>3399</v>
      </c>
      <c r="F13" s="329">
        <v>3543</v>
      </c>
      <c r="G13" s="329">
        <v>3570</v>
      </c>
      <c r="H13" s="329">
        <v>3665</v>
      </c>
      <c r="I13" s="329">
        <v>3643</v>
      </c>
      <c r="J13" s="330">
        <v>3695</v>
      </c>
      <c r="K13" s="330">
        <v>3443</v>
      </c>
      <c r="L13" s="329">
        <v>3470</v>
      </c>
      <c r="M13" s="329">
        <v>3412</v>
      </c>
      <c r="N13" s="329">
        <v>3099</v>
      </c>
    </row>
    <row r="14" spans="1:14" ht="17.25" customHeight="1">
      <c r="A14" s="1">
        <v>108690</v>
      </c>
      <c r="B14" s="108" t="s">
        <v>34</v>
      </c>
      <c r="C14" s="330">
        <v>1504</v>
      </c>
      <c r="D14" s="330">
        <v>1623</v>
      </c>
      <c r="E14" s="330">
        <v>1633</v>
      </c>
      <c r="F14" s="329" t="s">
        <v>453</v>
      </c>
      <c r="G14" s="329" t="s">
        <v>453</v>
      </c>
      <c r="H14" s="329" t="s">
        <v>453</v>
      </c>
      <c r="I14" s="329" t="s">
        <v>453</v>
      </c>
      <c r="J14" s="329" t="s">
        <v>453</v>
      </c>
      <c r="K14" s="329" t="s">
        <v>453</v>
      </c>
      <c r="L14" s="329" t="s">
        <v>453</v>
      </c>
      <c r="M14" s="329" t="s">
        <v>453</v>
      </c>
      <c r="N14" s="329" t="s">
        <v>453</v>
      </c>
    </row>
    <row r="15" spans="1:14" ht="17.25" customHeight="1">
      <c r="A15" s="1">
        <v>110032</v>
      </c>
      <c r="B15" s="108" t="s">
        <v>31</v>
      </c>
      <c r="C15" s="329">
        <v>18999</v>
      </c>
      <c r="D15" s="329">
        <v>22344</v>
      </c>
      <c r="E15" s="329">
        <v>22698</v>
      </c>
      <c r="F15" s="329">
        <v>24931</v>
      </c>
      <c r="G15" s="329">
        <v>23582</v>
      </c>
      <c r="H15" s="329">
        <v>25210</v>
      </c>
      <c r="I15" s="329">
        <v>26150</v>
      </c>
      <c r="J15" s="329">
        <v>27242</v>
      </c>
      <c r="K15" s="329">
        <v>26623</v>
      </c>
      <c r="L15" s="329">
        <v>26086</v>
      </c>
      <c r="M15" s="329">
        <v>23985</v>
      </c>
      <c r="N15" s="329">
        <v>21168</v>
      </c>
    </row>
    <row r="16" spans="1:14" ht="17.25" customHeight="1">
      <c r="A16" s="1">
        <v>113120</v>
      </c>
      <c r="B16" s="108" t="s">
        <v>33</v>
      </c>
      <c r="C16" s="329">
        <v>4526</v>
      </c>
      <c r="D16" s="329">
        <v>4872</v>
      </c>
      <c r="E16" s="329">
        <v>5219</v>
      </c>
      <c r="F16" s="329">
        <v>6113</v>
      </c>
      <c r="G16" s="329">
        <v>6185</v>
      </c>
      <c r="H16" s="329">
        <v>6622</v>
      </c>
      <c r="I16" s="329">
        <v>7014</v>
      </c>
      <c r="J16" s="329">
        <v>7241</v>
      </c>
      <c r="K16" s="329">
        <v>6581</v>
      </c>
      <c r="L16" s="329">
        <v>5817</v>
      </c>
      <c r="M16" s="329">
        <v>5413</v>
      </c>
      <c r="N16" s="329">
        <v>4605</v>
      </c>
    </row>
    <row r="17" spans="1:14" ht="17.25" customHeight="1">
      <c r="A17" s="1">
        <v>115580</v>
      </c>
      <c r="B17" s="108" t="s">
        <v>32</v>
      </c>
      <c r="C17" s="329">
        <v>6536</v>
      </c>
      <c r="D17" s="329">
        <v>7334</v>
      </c>
      <c r="E17" s="329">
        <v>7483</v>
      </c>
      <c r="F17" s="329">
        <v>9367</v>
      </c>
      <c r="G17" s="329">
        <v>9250</v>
      </c>
      <c r="H17" s="329">
        <v>10249</v>
      </c>
      <c r="I17" s="329">
        <v>11197</v>
      </c>
      <c r="J17" s="329">
        <v>11143</v>
      </c>
      <c r="K17" s="329">
        <v>10181</v>
      </c>
      <c r="L17" s="329">
        <v>9053</v>
      </c>
      <c r="M17" s="329">
        <v>7772</v>
      </c>
      <c r="N17" s="329">
        <v>6744</v>
      </c>
    </row>
    <row r="18" spans="1:14" ht="17.25" customHeight="1">
      <c r="A18" s="1">
        <v>116530</v>
      </c>
      <c r="B18" s="149" t="s">
        <v>54</v>
      </c>
      <c r="C18" s="329">
        <v>4371</v>
      </c>
      <c r="D18" s="329">
        <v>5239</v>
      </c>
      <c r="E18" s="329">
        <v>4997</v>
      </c>
      <c r="F18" s="329">
        <v>5478</v>
      </c>
      <c r="G18" s="329">
        <v>6034</v>
      </c>
      <c r="H18" s="329">
        <v>6217</v>
      </c>
      <c r="I18" s="329">
        <v>6227</v>
      </c>
      <c r="J18" s="329">
        <v>6449</v>
      </c>
      <c r="K18" s="329">
        <v>6132</v>
      </c>
      <c r="L18" s="329">
        <v>5618</v>
      </c>
      <c r="M18" s="329">
        <v>5337</v>
      </c>
      <c r="N18" s="329" t="s">
        <v>453</v>
      </c>
    </row>
    <row r="19" spans="1:14" ht="17.25" customHeight="1">
      <c r="A19" s="1"/>
      <c r="B19" s="108" t="s">
        <v>343</v>
      </c>
      <c r="C19" s="329">
        <v>7323</v>
      </c>
      <c r="D19" s="329">
        <v>8444</v>
      </c>
      <c r="E19" s="329">
        <v>9037</v>
      </c>
      <c r="F19" s="329">
        <v>9483</v>
      </c>
      <c r="G19" s="329">
        <v>9703</v>
      </c>
      <c r="H19" s="329">
        <v>10175</v>
      </c>
      <c r="I19" s="329">
        <v>9527</v>
      </c>
      <c r="J19" s="329">
        <v>10139</v>
      </c>
      <c r="K19" s="329">
        <v>9844</v>
      </c>
      <c r="L19" s="329">
        <v>9630</v>
      </c>
      <c r="M19" s="329">
        <v>9093</v>
      </c>
      <c r="N19" s="329">
        <v>8006</v>
      </c>
    </row>
    <row r="20" spans="1:14" ht="17.25" customHeight="1">
      <c r="A20" s="1">
        <v>118850</v>
      </c>
      <c r="B20" s="108" t="s">
        <v>38</v>
      </c>
      <c r="C20" s="329">
        <v>3529</v>
      </c>
      <c r="D20" s="329">
        <v>4093</v>
      </c>
      <c r="E20" s="329">
        <v>4329</v>
      </c>
      <c r="F20" s="329">
        <v>5051</v>
      </c>
      <c r="G20" s="329">
        <v>4853</v>
      </c>
      <c r="H20" s="329">
        <v>5056</v>
      </c>
      <c r="I20" s="329">
        <v>5536</v>
      </c>
      <c r="J20" s="329">
        <v>5769</v>
      </c>
      <c r="K20" s="329">
        <v>5124</v>
      </c>
      <c r="L20" s="329">
        <v>4630</v>
      </c>
      <c r="M20" s="329">
        <v>4144</v>
      </c>
      <c r="N20" s="329">
        <v>3756</v>
      </c>
    </row>
    <row r="21" spans="1:14" ht="17.25" customHeight="1">
      <c r="A21" s="1">
        <v>123700</v>
      </c>
      <c r="B21" s="149" t="s">
        <v>136</v>
      </c>
      <c r="C21" s="329">
        <v>6232</v>
      </c>
      <c r="D21" s="329">
        <v>6432</v>
      </c>
      <c r="E21" s="329">
        <v>6570</v>
      </c>
      <c r="F21" s="329">
        <v>6746</v>
      </c>
      <c r="G21" s="329">
        <v>6927</v>
      </c>
      <c r="H21" s="329">
        <v>7101</v>
      </c>
      <c r="I21" s="329">
        <v>7220</v>
      </c>
      <c r="J21" s="329">
        <v>7252</v>
      </c>
      <c r="K21" s="329">
        <v>6848</v>
      </c>
      <c r="L21" s="329">
        <v>6298</v>
      </c>
      <c r="M21" s="329">
        <v>6493</v>
      </c>
      <c r="N21" s="329" t="s">
        <v>453</v>
      </c>
    </row>
    <row r="22" spans="1:14" ht="17.25" customHeight="1">
      <c r="A22" s="1"/>
      <c r="B22" s="108" t="s">
        <v>43</v>
      </c>
      <c r="C22" s="329">
        <v>2472</v>
      </c>
      <c r="D22" s="329">
        <v>2769</v>
      </c>
      <c r="E22" s="329">
        <v>2834</v>
      </c>
      <c r="F22" s="329">
        <v>3157</v>
      </c>
      <c r="G22" s="329">
        <v>3138</v>
      </c>
      <c r="H22" s="329">
        <v>3184</v>
      </c>
      <c r="I22" s="329">
        <v>3256</v>
      </c>
      <c r="J22" s="329">
        <v>3424</v>
      </c>
      <c r="K22" s="329">
        <v>3171</v>
      </c>
      <c r="L22" s="329">
        <v>2848</v>
      </c>
      <c r="M22" s="329">
        <v>2785</v>
      </c>
      <c r="N22" s="329">
        <v>2475</v>
      </c>
    </row>
    <row r="23" spans="1:14" ht="17.25" customHeight="1">
      <c r="A23" s="1">
        <v>126400</v>
      </c>
      <c r="B23" s="149" t="s">
        <v>53</v>
      </c>
      <c r="C23" s="329">
        <v>2768</v>
      </c>
      <c r="D23" s="329">
        <v>3161</v>
      </c>
      <c r="E23" s="329">
        <v>3191</v>
      </c>
      <c r="F23" s="329">
        <v>3707</v>
      </c>
      <c r="G23" s="329">
        <v>3525</v>
      </c>
      <c r="H23" s="329">
        <v>3575</v>
      </c>
      <c r="I23" s="329">
        <v>4067</v>
      </c>
      <c r="J23" s="329">
        <v>3937</v>
      </c>
      <c r="K23" s="329">
        <v>3546</v>
      </c>
      <c r="L23" s="329">
        <v>3397</v>
      </c>
      <c r="M23" s="329">
        <v>3197</v>
      </c>
      <c r="N23" s="329">
        <v>3017</v>
      </c>
    </row>
    <row r="24" spans="1:14" ht="17.25" customHeight="1">
      <c r="A24" s="1"/>
      <c r="B24" s="108" t="s">
        <v>39</v>
      </c>
      <c r="C24" s="329">
        <v>22283</v>
      </c>
      <c r="D24" s="329">
        <v>24743</v>
      </c>
      <c r="E24" s="329">
        <v>25724</v>
      </c>
      <c r="F24" s="329">
        <v>28372</v>
      </c>
      <c r="G24" s="329">
        <v>26988</v>
      </c>
      <c r="H24" s="329">
        <v>27399</v>
      </c>
      <c r="I24" s="329">
        <v>29343</v>
      </c>
      <c r="J24" s="329">
        <v>28114</v>
      </c>
      <c r="K24" s="329">
        <v>27645</v>
      </c>
      <c r="L24" s="329">
        <v>26319</v>
      </c>
      <c r="M24" s="329">
        <v>25242</v>
      </c>
      <c r="N24" s="329">
        <v>22351</v>
      </c>
    </row>
    <row r="25" spans="1:14" ht="17.25" customHeight="1">
      <c r="A25" s="1">
        <v>130754</v>
      </c>
      <c r="B25" s="149" t="s">
        <v>56</v>
      </c>
      <c r="C25" s="329">
        <v>13512</v>
      </c>
      <c r="D25" s="329">
        <v>14178</v>
      </c>
      <c r="E25" s="329">
        <v>14813</v>
      </c>
      <c r="F25" s="329">
        <v>14866</v>
      </c>
      <c r="G25" s="329">
        <v>14765</v>
      </c>
      <c r="H25" s="329">
        <v>15094</v>
      </c>
      <c r="I25" s="329">
        <v>14770</v>
      </c>
      <c r="J25" s="329">
        <v>15239</v>
      </c>
      <c r="K25" s="329">
        <v>14690</v>
      </c>
      <c r="L25" s="329">
        <v>14297</v>
      </c>
      <c r="M25" s="329">
        <v>14290</v>
      </c>
      <c r="N25" s="329">
        <v>13325</v>
      </c>
    </row>
    <row r="26" spans="1:14" ht="17.25" customHeight="1">
      <c r="A26" s="1"/>
      <c r="B26" s="149" t="s">
        <v>295</v>
      </c>
      <c r="C26" s="329" t="s">
        <v>453</v>
      </c>
      <c r="D26" s="329" t="s">
        <v>453</v>
      </c>
      <c r="E26" s="329" t="s">
        <v>453</v>
      </c>
      <c r="F26" s="329" t="s">
        <v>453</v>
      </c>
      <c r="G26" s="329" t="s">
        <v>453</v>
      </c>
      <c r="H26" s="330" t="s">
        <v>453</v>
      </c>
      <c r="I26" s="330" t="s">
        <v>453</v>
      </c>
      <c r="J26" s="330" t="s">
        <v>453</v>
      </c>
      <c r="K26" s="330" t="s">
        <v>453</v>
      </c>
      <c r="L26" s="330" t="s">
        <v>453</v>
      </c>
      <c r="M26" s="330" t="s">
        <v>453</v>
      </c>
      <c r="N26" s="330" t="s">
        <v>453</v>
      </c>
    </row>
    <row r="27" spans="1:14" ht="17.25" customHeight="1">
      <c r="A27" s="1"/>
      <c r="B27" s="108" t="s">
        <v>279</v>
      </c>
      <c r="C27" s="329">
        <v>2698</v>
      </c>
      <c r="D27" s="329">
        <v>3348</v>
      </c>
      <c r="E27" s="329">
        <v>3364</v>
      </c>
      <c r="F27" s="329">
        <v>5235</v>
      </c>
      <c r="G27" s="329">
        <v>5322</v>
      </c>
      <c r="H27" s="329">
        <v>5760</v>
      </c>
      <c r="I27" s="329">
        <v>6364</v>
      </c>
      <c r="J27" s="329">
        <v>6437</v>
      </c>
      <c r="K27" s="329">
        <v>5231</v>
      </c>
      <c r="L27" s="329">
        <v>4297</v>
      </c>
      <c r="M27" s="329">
        <v>3166</v>
      </c>
      <c r="N27" s="329">
        <v>2753</v>
      </c>
    </row>
    <row r="28" spans="1:14" ht="17.25" customHeight="1">
      <c r="A28" s="1"/>
      <c r="B28" s="108" t="s">
        <v>35</v>
      </c>
      <c r="C28" s="329">
        <v>1846</v>
      </c>
      <c r="D28" s="329">
        <v>2347</v>
      </c>
      <c r="E28" s="329">
        <v>2399</v>
      </c>
      <c r="F28" s="329" t="s">
        <v>453</v>
      </c>
      <c r="G28" s="329">
        <v>3940</v>
      </c>
      <c r="H28" s="329">
        <v>4349</v>
      </c>
      <c r="I28" s="329">
        <v>4909</v>
      </c>
      <c r="J28" s="329">
        <v>5227</v>
      </c>
      <c r="K28" s="329">
        <v>4117</v>
      </c>
      <c r="L28" s="329">
        <v>3293</v>
      </c>
      <c r="M28" s="329">
        <v>2417</v>
      </c>
      <c r="N28" s="329">
        <v>1953</v>
      </c>
    </row>
    <row r="29" spans="1:14" ht="17.25" customHeight="1">
      <c r="A29" s="1">
        <v>132061</v>
      </c>
      <c r="B29" s="108" t="s">
        <v>51</v>
      </c>
      <c r="C29" s="330"/>
      <c r="D29" s="330"/>
      <c r="E29" s="330"/>
      <c r="F29" s="330"/>
      <c r="G29" s="330"/>
      <c r="H29" s="330"/>
      <c r="I29" s="330"/>
      <c r="J29" s="330"/>
      <c r="K29" s="330"/>
      <c r="L29" s="330"/>
      <c r="M29" s="330"/>
      <c r="N29" s="330"/>
    </row>
    <row r="30" spans="1:14" ht="17.25" customHeight="1">
      <c r="A30" s="1">
        <v>137190</v>
      </c>
      <c r="B30" s="108" t="s">
        <v>50</v>
      </c>
      <c r="C30" s="329">
        <v>15689</v>
      </c>
      <c r="D30" s="329">
        <v>17750</v>
      </c>
      <c r="E30" s="329">
        <v>18051</v>
      </c>
      <c r="F30" s="329">
        <v>18016</v>
      </c>
      <c r="G30" s="329">
        <v>17950</v>
      </c>
      <c r="H30" s="329">
        <v>17295</v>
      </c>
      <c r="I30" s="329" t="s">
        <v>453</v>
      </c>
      <c r="J30" s="329" t="s">
        <v>453</v>
      </c>
      <c r="K30" s="329" t="s">
        <v>453</v>
      </c>
      <c r="L30" s="329">
        <v>16548</v>
      </c>
      <c r="M30" s="329">
        <v>16990</v>
      </c>
      <c r="N30" s="329">
        <v>14752</v>
      </c>
    </row>
    <row r="31" spans="1:14" ht="17.25" customHeight="1">
      <c r="A31" s="1">
        <v>155170</v>
      </c>
      <c r="B31" s="108" t="s">
        <v>49</v>
      </c>
      <c r="C31" s="329">
        <v>1903</v>
      </c>
      <c r="D31" s="330">
        <v>2306</v>
      </c>
      <c r="E31" s="329">
        <v>2513</v>
      </c>
      <c r="F31" s="329">
        <v>3414</v>
      </c>
      <c r="G31" s="329">
        <v>3654</v>
      </c>
      <c r="H31" s="329">
        <v>4110</v>
      </c>
      <c r="I31" s="329">
        <v>4354</v>
      </c>
      <c r="J31" s="329">
        <v>4821</v>
      </c>
      <c r="K31" s="329">
        <v>3712</v>
      </c>
      <c r="L31" s="329">
        <v>2913</v>
      </c>
      <c r="M31" s="329">
        <v>2413</v>
      </c>
      <c r="N31" s="329">
        <v>2005</v>
      </c>
    </row>
    <row r="32" spans="1:14" ht="17.25" customHeight="1">
      <c r="A32" s="1">
        <v>159040</v>
      </c>
      <c r="B32" s="108" t="s">
        <v>46</v>
      </c>
      <c r="C32" s="329">
        <v>1963</v>
      </c>
      <c r="D32" s="329">
        <v>2375</v>
      </c>
      <c r="E32" s="329">
        <v>2598</v>
      </c>
      <c r="F32" s="329">
        <v>3508</v>
      </c>
      <c r="G32" s="329">
        <v>3811</v>
      </c>
      <c r="H32" s="329">
        <v>3202</v>
      </c>
      <c r="I32" s="329" t="s">
        <v>453</v>
      </c>
      <c r="J32" s="329">
        <v>4842</v>
      </c>
      <c r="K32" s="329">
        <v>4030</v>
      </c>
      <c r="L32" s="329">
        <v>3131</v>
      </c>
      <c r="M32" s="329">
        <v>2576</v>
      </c>
      <c r="N32" s="329">
        <v>2115</v>
      </c>
    </row>
    <row r="33" spans="1:14" ht="17.25" customHeight="1">
      <c r="A33" s="1">
        <v>174100</v>
      </c>
      <c r="B33" s="149" t="s">
        <v>101</v>
      </c>
      <c r="C33" s="329">
        <v>26008</v>
      </c>
      <c r="D33" s="329">
        <v>25858</v>
      </c>
      <c r="E33" s="329">
        <v>27246</v>
      </c>
      <c r="F33" s="329">
        <v>27462</v>
      </c>
      <c r="G33" s="329">
        <v>27542</v>
      </c>
      <c r="H33" s="329">
        <v>28668</v>
      </c>
      <c r="I33" s="329">
        <v>27559</v>
      </c>
      <c r="J33" s="329">
        <v>28926</v>
      </c>
      <c r="K33" s="329">
        <v>28822</v>
      </c>
      <c r="L33" s="329">
        <v>27375</v>
      </c>
      <c r="M33" s="329">
        <v>26892</v>
      </c>
      <c r="N33" s="329">
        <v>17298</v>
      </c>
    </row>
    <row r="34" spans="1:14" ht="17.25" customHeight="1">
      <c r="A34" s="1">
        <v>180100</v>
      </c>
      <c r="B34" s="108" t="s">
        <v>345</v>
      </c>
      <c r="C34" s="329">
        <v>15373</v>
      </c>
      <c r="D34" s="329">
        <v>17007</v>
      </c>
      <c r="E34" s="329">
        <v>17286</v>
      </c>
      <c r="F34" s="329">
        <v>16943</v>
      </c>
      <c r="G34" s="329">
        <v>17107</v>
      </c>
      <c r="H34" s="329">
        <v>17699</v>
      </c>
      <c r="I34" s="329">
        <v>15817</v>
      </c>
      <c r="J34" s="329" t="s">
        <v>453</v>
      </c>
      <c r="K34" s="329" t="s">
        <v>453</v>
      </c>
      <c r="L34" s="329" t="s">
        <v>453</v>
      </c>
      <c r="M34" s="329" t="s">
        <v>453</v>
      </c>
      <c r="N34" s="329" t="s">
        <v>453</v>
      </c>
    </row>
    <row r="35" spans="1:14" ht="17.25" customHeight="1">
      <c r="A35" s="1"/>
      <c r="B35" s="108" t="s">
        <v>41</v>
      </c>
      <c r="C35" s="329">
        <v>10171</v>
      </c>
      <c r="D35" s="329">
        <v>10611</v>
      </c>
      <c r="E35" s="329">
        <v>10790</v>
      </c>
      <c r="F35" s="329">
        <v>11301</v>
      </c>
      <c r="G35" s="329">
        <v>11293</v>
      </c>
      <c r="H35" s="329">
        <v>11663</v>
      </c>
      <c r="I35" s="329">
        <v>11610</v>
      </c>
      <c r="J35" s="329">
        <v>11670</v>
      </c>
      <c r="K35" s="329">
        <v>11312</v>
      </c>
      <c r="L35" s="329">
        <v>11007</v>
      </c>
      <c r="M35" s="329">
        <v>10982</v>
      </c>
      <c r="N35" s="329">
        <v>9717</v>
      </c>
    </row>
    <row r="36" spans="1:14" ht="17.25" customHeight="1">
      <c r="A36" s="1">
        <v>183200</v>
      </c>
      <c r="B36" s="149" t="s">
        <v>55</v>
      </c>
      <c r="C36" s="329"/>
      <c r="D36" s="329"/>
      <c r="E36" s="329"/>
      <c r="F36" s="329"/>
      <c r="G36" s="329"/>
      <c r="H36" s="329"/>
      <c r="I36" s="329"/>
      <c r="J36" s="329"/>
      <c r="K36" s="329"/>
      <c r="L36" s="329"/>
      <c r="M36" s="330"/>
      <c r="N36" s="330"/>
    </row>
    <row r="37" spans="1:14" ht="17.25" customHeight="1">
      <c r="A37" s="1"/>
      <c r="B37" s="149" t="s">
        <v>296</v>
      </c>
      <c r="C37" s="330">
        <v>0</v>
      </c>
      <c r="D37" s="330">
        <v>0</v>
      </c>
      <c r="E37" s="329">
        <v>73293</v>
      </c>
      <c r="F37" s="329">
        <v>65348</v>
      </c>
      <c r="G37" s="329">
        <v>77635</v>
      </c>
      <c r="H37" s="329">
        <v>80605</v>
      </c>
      <c r="I37" s="329">
        <v>0</v>
      </c>
      <c r="J37" s="329">
        <v>0</v>
      </c>
      <c r="K37" s="329">
        <v>0</v>
      </c>
      <c r="L37" s="329">
        <v>0</v>
      </c>
      <c r="M37" s="329">
        <v>76859</v>
      </c>
      <c r="N37" s="329">
        <v>67127</v>
      </c>
    </row>
    <row r="38" spans="1:15" ht="17.25" customHeight="1">
      <c r="A38" s="1">
        <v>228120</v>
      </c>
      <c r="B38" s="108" t="s">
        <v>344</v>
      </c>
      <c r="C38" s="329">
        <v>19228</v>
      </c>
      <c r="D38" s="329">
        <v>21239</v>
      </c>
      <c r="E38" s="329">
        <v>21154</v>
      </c>
      <c r="F38" s="329">
        <v>21890</v>
      </c>
      <c r="G38" s="329">
        <v>21551</v>
      </c>
      <c r="H38" s="329">
        <v>21636</v>
      </c>
      <c r="I38" s="329">
        <v>22117</v>
      </c>
      <c r="J38" s="329">
        <v>22252</v>
      </c>
      <c r="K38" s="329">
        <v>21867</v>
      </c>
      <c r="L38" s="329">
        <v>21360</v>
      </c>
      <c r="M38" s="329">
        <v>20882</v>
      </c>
      <c r="N38" s="329">
        <v>19266</v>
      </c>
      <c r="O38" t="s">
        <v>323</v>
      </c>
    </row>
    <row r="39" spans="1:14" ht="17.25" customHeight="1">
      <c r="A39" s="1"/>
      <c r="B39" s="108" t="s">
        <v>47</v>
      </c>
      <c r="C39" s="329" t="s">
        <v>453</v>
      </c>
      <c r="D39" s="329" t="s">
        <v>453</v>
      </c>
      <c r="E39" s="329" t="s">
        <v>453</v>
      </c>
      <c r="F39" s="329">
        <v>1989</v>
      </c>
      <c r="G39" s="329">
        <v>1792</v>
      </c>
      <c r="H39" s="329">
        <v>1926</v>
      </c>
      <c r="I39" s="329">
        <v>2337</v>
      </c>
      <c r="J39" s="329">
        <v>2200</v>
      </c>
      <c r="K39" s="329">
        <v>1814</v>
      </c>
      <c r="L39" s="329">
        <v>1512</v>
      </c>
      <c r="M39" s="329">
        <v>1260</v>
      </c>
      <c r="N39" s="329">
        <v>862</v>
      </c>
    </row>
    <row r="40" spans="1:40" ht="17.25" customHeight="1">
      <c r="A40" s="1"/>
      <c r="B40" s="167" t="s">
        <v>45</v>
      </c>
      <c r="C40" s="331">
        <v>3905</v>
      </c>
      <c r="D40" s="331">
        <v>4377</v>
      </c>
      <c r="E40" s="331">
        <v>4489</v>
      </c>
      <c r="F40" s="331">
        <v>4536</v>
      </c>
      <c r="G40" s="331">
        <v>4584</v>
      </c>
      <c r="H40" s="331">
        <v>4641</v>
      </c>
      <c r="I40" s="331">
        <v>4324</v>
      </c>
      <c r="J40" s="331">
        <v>4739</v>
      </c>
      <c r="K40" s="331">
        <v>4683</v>
      </c>
      <c r="L40" s="331">
        <v>4289</v>
      </c>
      <c r="M40" s="331">
        <v>4598</v>
      </c>
      <c r="N40" s="331">
        <v>4088</v>
      </c>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row>
    <row r="41" spans="1:14" s="116" customFormat="1" ht="17.25" customHeight="1">
      <c r="A41" s="2">
        <v>232110</v>
      </c>
      <c r="B41" s="2" t="s">
        <v>339</v>
      </c>
      <c r="C41" s="227"/>
      <c r="D41" s="227"/>
      <c r="E41" s="227"/>
      <c r="F41" s="227"/>
      <c r="G41" s="227"/>
      <c r="H41" s="228"/>
      <c r="I41" s="228"/>
      <c r="J41" s="228"/>
      <c r="K41" s="228"/>
      <c r="L41" s="228"/>
      <c r="M41" s="228"/>
      <c r="N41" s="227"/>
    </row>
    <row r="42" spans="1:14" s="116" customFormat="1" ht="17.25" customHeight="1">
      <c r="A42" s="2">
        <v>254575</v>
      </c>
      <c r="B42" s="116" t="s">
        <v>280</v>
      </c>
      <c r="C42" s="228"/>
      <c r="D42" s="228"/>
      <c r="E42" s="228"/>
      <c r="F42" s="228"/>
      <c r="G42" s="228"/>
      <c r="H42" s="228"/>
      <c r="I42" s="228"/>
      <c r="J42" s="228"/>
      <c r="K42" s="228"/>
      <c r="L42" s="228"/>
      <c r="M42" s="228"/>
      <c r="N42" s="227"/>
    </row>
    <row r="43" spans="1:14" s="116" customFormat="1" ht="17.25" customHeight="1">
      <c r="A43" s="2">
        <v>255005</v>
      </c>
      <c r="B43" s="229" t="s">
        <v>148</v>
      </c>
      <c r="C43" s="230"/>
      <c r="D43" s="230"/>
      <c r="E43" s="230"/>
      <c r="F43" s="230"/>
      <c r="G43" s="230"/>
      <c r="H43" s="230"/>
      <c r="I43" s="230"/>
      <c r="J43" s="230"/>
      <c r="K43" s="230"/>
      <c r="L43" s="231"/>
      <c r="M43" s="230"/>
      <c r="N43" s="231"/>
    </row>
    <row r="44" spans="1:14" ht="15.75" customHeight="1">
      <c r="A44" s="1"/>
      <c r="B44" s="70" t="s">
        <v>323</v>
      </c>
      <c r="C44" s="3"/>
      <c r="D44" s="3"/>
      <c r="E44" s="3"/>
      <c r="F44" s="3"/>
      <c r="G44" s="3"/>
      <c r="H44" s="3"/>
      <c r="I44" s="3"/>
      <c r="J44" s="3"/>
      <c r="K44" s="3"/>
      <c r="L44" s="3"/>
      <c r="M44" s="3"/>
      <c r="N44" s="3"/>
    </row>
    <row r="47" ht="102.75" customHeight="1"/>
  </sheetData>
  <printOptions/>
  <pageMargins left="0.75" right="0.75" top="1" bottom="1" header="0.5" footer="0.5"/>
  <pageSetup fitToHeight="1" fitToWidth="1" horizontalDpi="300" verticalDpi="300" orientation="portrait" paperSize="9" scale="57" r:id="rId1"/>
  <headerFooter alignWithMargins="0">
    <oddHeader>&amp;R&amp;"Arial,Bold"&amp;16ROAD TRAFFIC</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O48"/>
  <sheetViews>
    <sheetView zoomScale="85" zoomScaleNormal="85" workbookViewId="0" topLeftCell="A1">
      <selection activeCell="A1" sqref="A1"/>
    </sheetView>
  </sheetViews>
  <sheetFormatPr defaultColWidth="9.140625" defaultRowHeight="12.75"/>
  <cols>
    <col min="1" max="1" width="26.57421875" style="70" customWidth="1"/>
    <col min="2" max="2" width="9.7109375" style="35" customWidth="1"/>
    <col min="3" max="3" width="10.140625" style="35" customWidth="1"/>
    <col min="4" max="4" width="9.57421875" style="35" customWidth="1"/>
    <col min="5" max="5" width="12.8515625" style="35" bestFit="1" customWidth="1"/>
    <col min="6" max="6" width="9.57421875" style="35" customWidth="1"/>
    <col min="7" max="7" width="3.8515625" style="35" customWidth="1"/>
    <col min="8" max="8" width="7.421875" style="35" customWidth="1"/>
    <col min="9" max="9" width="7.28125" style="35" customWidth="1"/>
    <col min="10" max="10" width="3.140625" style="35" customWidth="1"/>
    <col min="11" max="11" width="8.28125" style="35" customWidth="1"/>
    <col min="12" max="13" width="8.140625" style="35" customWidth="1"/>
    <col min="14" max="14" width="8.28125" style="35" customWidth="1"/>
    <col min="15" max="16384" width="9.140625" style="35" customWidth="1"/>
  </cols>
  <sheetData>
    <row r="1" s="30" customFormat="1" ht="18.75">
      <c r="A1" s="185" t="s">
        <v>446</v>
      </c>
    </row>
    <row r="2" spans="1:14" s="30" customFormat="1" ht="3.75" customHeight="1">
      <c r="A2" s="76" t="s">
        <v>354</v>
      </c>
      <c r="B2" s="76"/>
      <c r="C2" s="78"/>
      <c r="D2" s="78"/>
      <c r="E2" s="78"/>
      <c r="F2" s="78"/>
      <c r="G2" s="78"/>
      <c r="H2" s="78"/>
      <c r="I2" s="78"/>
      <c r="J2" s="78"/>
      <c r="K2" s="78"/>
      <c r="L2" s="78"/>
      <c r="M2" s="78"/>
      <c r="N2" s="78"/>
    </row>
    <row r="3" spans="1:15" ht="15.75">
      <c r="A3" s="180"/>
      <c r="B3" s="180"/>
      <c r="C3" s="356" t="s">
        <v>121</v>
      </c>
      <c r="D3" s="357"/>
      <c r="E3" s="357"/>
      <c r="F3" s="357"/>
      <c r="G3" s="152"/>
      <c r="H3" s="356" t="s">
        <v>123</v>
      </c>
      <c r="I3" s="360"/>
      <c r="J3" s="182"/>
      <c r="K3" s="356" t="s">
        <v>124</v>
      </c>
      <c r="L3" s="357"/>
      <c r="M3" s="357"/>
      <c r="N3" s="357"/>
      <c r="O3" s="36"/>
    </row>
    <row r="4" spans="1:15" ht="15.75">
      <c r="A4" s="36" t="s">
        <v>384</v>
      </c>
      <c r="B4" s="33" t="s">
        <v>118</v>
      </c>
      <c r="C4" s="358" t="s">
        <v>119</v>
      </c>
      <c r="D4" s="359"/>
      <c r="E4" s="359"/>
      <c r="F4" s="359"/>
      <c r="G4" s="177"/>
      <c r="H4" s="358" t="s">
        <v>122</v>
      </c>
      <c r="I4" s="361"/>
      <c r="J4" s="176"/>
      <c r="K4" s="67"/>
      <c r="L4" s="66"/>
      <c r="M4" s="67"/>
      <c r="N4" s="66"/>
      <c r="O4" s="36"/>
    </row>
    <row r="5" spans="1:15" ht="15.75">
      <c r="A5" s="36"/>
      <c r="B5" s="33" t="s">
        <v>127</v>
      </c>
      <c r="C5" s="354" t="s">
        <v>120</v>
      </c>
      <c r="D5" s="355"/>
      <c r="E5" s="354" t="s">
        <v>106</v>
      </c>
      <c r="F5" s="355"/>
      <c r="G5" s="177"/>
      <c r="H5" s="179"/>
      <c r="I5" s="43"/>
      <c r="J5" s="43"/>
      <c r="K5" s="354" t="s">
        <v>125</v>
      </c>
      <c r="L5" s="355"/>
      <c r="M5" s="354" t="s">
        <v>126</v>
      </c>
      <c r="N5" s="355"/>
      <c r="O5" s="36"/>
    </row>
    <row r="6" spans="1:15" s="60" customFormat="1" ht="15.75">
      <c r="A6" s="183" t="s">
        <v>100</v>
      </c>
      <c r="B6" s="183" t="s">
        <v>451</v>
      </c>
      <c r="C6" s="183" t="s">
        <v>103</v>
      </c>
      <c r="D6" s="183" t="s">
        <v>104</v>
      </c>
      <c r="E6" s="183" t="s">
        <v>103</v>
      </c>
      <c r="F6" s="183" t="s">
        <v>104</v>
      </c>
      <c r="G6" s="183"/>
      <c r="H6" s="184" t="s">
        <v>105</v>
      </c>
      <c r="I6" s="184" t="s">
        <v>106</v>
      </c>
      <c r="J6" s="184"/>
      <c r="K6" s="184" t="s">
        <v>105</v>
      </c>
      <c r="L6" s="184" t="s">
        <v>106</v>
      </c>
      <c r="M6" s="184" t="s">
        <v>105</v>
      </c>
      <c r="N6" s="184" t="s">
        <v>106</v>
      </c>
      <c r="O6" s="34"/>
    </row>
    <row r="7" spans="1:15" s="60" customFormat="1" ht="7.5" customHeight="1">
      <c r="A7" s="68"/>
      <c r="B7" s="33"/>
      <c r="C7" s="33"/>
      <c r="D7" s="33"/>
      <c r="E7" s="33"/>
      <c r="F7" s="33"/>
      <c r="G7" s="33"/>
      <c r="H7" s="69"/>
      <c r="I7" s="69"/>
      <c r="J7" s="69"/>
      <c r="K7" s="69"/>
      <c r="L7" s="69"/>
      <c r="M7" s="69"/>
      <c r="N7" s="69"/>
      <c r="O7" s="34"/>
    </row>
    <row r="8" spans="1:15" ht="18" customHeight="1">
      <c r="A8" s="95" t="s">
        <v>314</v>
      </c>
      <c r="B8" s="132">
        <v>1</v>
      </c>
      <c r="C8" s="145">
        <v>31164</v>
      </c>
      <c r="D8" s="145">
        <v>36372</v>
      </c>
      <c r="E8" s="145">
        <v>33300</v>
      </c>
      <c r="F8" s="145">
        <v>37339</v>
      </c>
      <c r="G8" s="145"/>
      <c r="H8" s="332"/>
      <c r="I8" s="332"/>
      <c r="J8" s="146"/>
      <c r="K8" s="145">
        <v>2302</v>
      </c>
      <c r="L8" s="145">
        <v>2362</v>
      </c>
      <c r="M8" s="145">
        <v>2618</v>
      </c>
      <c r="N8" s="145">
        <v>2674</v>
      </c>
      <c r="O8" s="109"/>
    </row>
    <row r="9" spans="1:15" ht="18" customHeight="1">
      <c r="A9" s="95" t="s">
        <v>44</v>
      </c>
      <c r="B9" s="132">
        <v>2</v>
      </c>
      <c r="C9" s="145">
        <v>24186</v>
      </c>
      <c r="D9" s="145">
        <v>25596</v>
      </c>
      <c r="E9" s="145">
        <v>26336</v>
      </c>
      <c r="F9" s="145">
        <v>27442</v>
      </c>
      <c r="G9" s="145"/>
      <c r="H9" s="333">
        <v>0.14</v>
      </c>
      <c r="I9" s="333">
        <v>0.16</v>
      </c>
      <c r="J9" s="145"/>
      <c r="K9" s="145">
        <v>2142</v>
      </c>
      <c r="L9" s="145">
        <v>2451</v>
      </c>
      <c r="M9" s="145">
        <v>2227</v>
      </c>
      <c r="N9" s="145">
        <v>2411</v>
      </c>
      <c r="O9" s="109"/>
    </row>
    <row r="10" spans="1:15" ht="18" customHeight="1">
      <c r="A10" s="95" t="s">
        <v>37</v>
      </c>
      <c r="B10" s="132">
        <v>3</v>
      </c>
      <c r="C10" s="145">
        <v>53629</v>
      </c>
      <c r="D10" s="145" t="s">
        <v>453</v>
      </c>
      <c r="E10" s="145">
        <v>59513</v>
      </c>
      <c r="F10" s="145" t="s">
        <v>453</v>
      </c>
      <c r="G10" s="145"/>
      <c r="H10" s="333">
        <v>0.11</v>
      </c>
      <c r="I10" s="333">
        <v>0.12</v>
      </c>
      <c r="J10" s="145"/>
      <c r="K10" s="145">
        <v>4657</v>
      </c>
      <c r="L10" s="145">
        <v>5315</v>
      </c>
      <c r="M10" s="145">
        <v>4373</v>
      </c>
      <c r="N10" s="145">
        <v>4801</v>
      </c>
      <c r="O10" s="109"/>
    </row>
    <row r="11" spans="1:15" ht="18" customHeight="1">
      <c r="A11" s="95" t="s">
        <v>102</v>
      </c>
      <c r="B11" s="132">
        <v>4</v>
      </c>
      <c r="C11" s="145" t="s">
        <v>454</v>
      </c>
      <c r="D11" s="145" t="s">
        <v>453</v>
      </c>
      <c r="E11" s="145" t="s">
        <v>453</v>
      </c>
      <c r="F11" s="145" t="s">
        <v>453</v>
      </c>
      <c r="G11" s="145"/>
      <c r="H11" s="333" t="s">
        <v>453</v>
      </c>
      <c r="I11" s="333" t="s">
        <v>453</v>
      </c>
      <c r="J11" s="145"/>
      <c r="K11" s="145" t="s">
        <v>453</v>
      </c>
      <c r="L11" s="145" t="s">
        <v>453</v>
      </c>
      <c r="M11" s="145" t="s">
        <v>453</v>
      </c>
      <c r="N11" s="145" t="s">
        <v>453</v>
      </c>
      <c r="O11" s="109"/>
    </row>
    <row r="12" spans="1:15" ht="18" customHeight="1">
      <c r="A12" s="95" t="s">
        <v>48</v>
      </c>
      <c r="B12" s="132">
        <v>5</v>
      </c>
      <c r="C12" s="145">
        <v>36786</v>
      </c>
      <c r="D12" s="145">
        <v>41180</v>
      </c>
      <c r="E12" s="145">
        <v>41229</v>
      </c>
      <c r="F12" s="145">
        <v>45043</v>
      </c>
      <c r="G12" s="145"/>
      <c r="H12" s="333">
        <v>0.14</v>
      </c>
      <c r="I12" s="333">
        <v>0.16</v>
      </c>
      <c r="J12" s="145"/>
      <c r="K12" s="145">
        <v>3094</v>
      </c>
      <c r="L12" s="145">
        <v>3518</v>
      </c>
      <c r="M12" s="145">
        <v>3342</v>
      </c>
      <c r="N12" s="145">
        <v>3750</v>
      </c>
      <c r="O12" s="109"/>
    </row>
    <row r="13" spans="1:15" ht="18" customHeight="1">
      <c r="A13" s="95" t="s">
        <v>40</v>
      </c>
      <c r="B13" s="132">
        <v>6</v>
      </c>
      <c r="C13" s="146"/>
      <c r="D13" s="146"/>
      <c r="E13" s="146"/>
      <c r="F13" s="146"/>
      <c r="G13" s="146"/>
      <c r="H13" s="146"/>
      <c r="I13" s="146"/>
      <c r="J13" s="146"/>
      <c r="K13" s="146"/>
      <c r="L13" s="146"/>
      <c r="M13" s="146"/>
      <c r="N13" s="146"/>
      <c r="O13" s="109"/>
    </row>
    <row r="14" spans="1:15" ht="18" customHeight="1">
      <c r="A14" s="95" t="s">
        <v>278</v>
      </c>
      <c r="B14" s="132">
        <v>7</v>
      </c>
      <c r="C14" s="145">
        <v>29572</v>
      </c>
      <c r="D14" s="145" t="s">
        <v>453</v>
      </c>
      <c r="E14" s="145">
        <v>31589</v>
      </c>
      <c r="F14" s="145" t="s">
        <v>453</v>
      </c>
      <c r="G14" s="145"/>
      <c r="H14" s="333">
        <v>0.11</v>
      </c>
      <c r="I14" s="333">
        <v>0.12</v>
      </c>
      <c r="J14" s="145"/>
      <c r="K14" s="145">
        <v>2365</v>
      </c>
      <c r="L14" s="145">
        <v>2481</v>
      </c>
      <c r="M14" s="145">
        <v>2669</v>
      </c>
      <c r="N14" s="145">
        <v>2812</v>
      </c>
      <c r="O14" s="109"/>
    </row>
    <row r="15" spans="1:15" ht="18" customHeight="1">
      <c r="A15" s="95" t="s">
        <v>30</v>
      </c>
      <c r="B15" s="132">
        <v>8</v>
      </c>
      <c r="C15" s="145">
        <v>8446</v>
      </c>
      <c r="D15" s="145">
        <v>9989</v>
      </c>
      <c r="E15" s="145">
        <v>8728</v>
      </c>
      <c r="F15" s="145">
        <v>10077</v>
      </c>
      <c r="G15" s="145"/>
      <c r="H15" s="333">
        <v>0.15</v>
      </c>
      <c r="I15" s="333">
        <v>0.19</v>
      </c>
      <c r="J15" s="145"/>
      <c r="K15" s="145">
        <v>674</v>
      </c>
      <c r="L15" s="145">
        <v>660</v>
      </c>
      <c r="M15" s="145">
        <v>725</v>
      </c>
      <c r="N15" s="145">
        <v>722</v>
      </c>
      <c r="O15" s="109"/>
    </row>
    <row r="16" spans="1:15" ht="18" customHeight="1">
      <c r="A16" s="95" t="s">
        <v>36</v>
      </c>
      <c r="B16" s="132">
        <v>9</v>
      </c>
      <c r="C16" s="145">
        <v>3434</v>
      </c>
      <c r="D16" s="145">
        <v>3695</v>
      </c>
      <c r="E16" s="145">
        <v>3715</v>
      </c>
      <c r="F16" s="145">
        <v>3867</v>
      </c>
      <c r="G16" s="145"/>
      <c r="H16" s="333">
        <v>0.23</v>
      </c>
      <c r="I16" s="333">
        <v>0.26</v>
      </c>
      <c r="J16" s="145"/>
      <c r="K16" s="145">
        <v>306</v>
      </c>
      <c r="L16" s="145">
        <v>327</v>
      </c>
      <c r="M16" s="145">
        <v>316</v>
      </c>
      <c r="N16" s="145">
        <v>335</v>
      </c>
      <c r="O16" s="109"/>
    </row>
    <row r="17" spans="1:15" ht="18" customHeight="1">
      <c r="A17" s="95" t="s">
        <v>34</v>
      </c>
      <c r="B17" s="132">
        <v>10</v>
      </c>
      <c r="C17" s="145">
        <v>1603</v>
      </c>
      <c r="D17" s="145" t="s">
        <v>453</v>
      </c>
      <c r="E17" s="145">
        <v>1757</v>
      </c>
      <c r="F17" s="145" t="s">
        <v>453</v>
      </c>
      <c r="G17" s="145"/>
      <c r="H17" s="333">
        <v>0.14</v>
      </c>
      <c r="I17" s="333">
        <v>0.15</v>
      </c>
      <c r="J17" s="145"/>
      <c r="K17" s="145">
        <v>139</v>
      </c>
      <c r="L17" s="145">
        <v>154</v>
      </c>
      <c r="M17" s="145">
        <v>141</v>
      </c>
      <c r="N17" s="145">
        <v>153</v>
      </c>
      <c r="O17" s="109"/>
    </row>
    <row r="18" spans="1:15" ht="18" customHeight="1">
      <c r="A18" s="95" t="s">
        <v>31</v>
      </c>
      <c r="B18" s="132">
        <v>11</v>
      </c>
      <c r="C18" s="145">
        <v>24098</v>
      </c>
      <c r="D18" s="145">
        <v>27242</v>
      </c>
      <c r="E18" s="145">
        <v>25401</v>
      </c>
      <c r="F18" s="145">
        <v>27865</v>
      </c>
      <c r="G18" s="145"/>
      <c r="H18" s="333"/>
      <c r="I18" s="333"/>
      <c r="J18" s="145"/>
      <c r="K18" s="145">
        <v>1820</v>
      </c>
      <c r="L18" s="145">
        <v>1835</v>
      </c>
      <c r="M18" s="145">
        <v>2076</v>
      </c>
      <c r="N18" s="145">
        <v>2123</v>
      </c>
      <c r="O18" s="109"/>
    </row>
    <row r="19" spans="1:15" ht="18" customHeight="1">
      <c r="A19" s="95" t="s">
        <v>33</v>
      </c>
      <c r="B19" s="132">
        <v>12</v>
      </c>
      <c r="C19" s="145">
        <v>5922</v>
      </c>
      <c r="D19" s="145">
        <v>7241</v>
      </c>
      <c r="E19" s="145">
        <v>6270</v>
      </c>
      <c r="F19" s="145">
        <v>7551</v>
      </c>
      <c r="G19" s="145"/>
      <c r="H19" s="333">
        <v>0.1</v>
      </c>
      <c r="I19" s="333">
        <v>0.12</v>
      </c>
      <c r="J19" s="145"/>
      <c r="K19" s="145">
        <v>481</v>
      </c>
      <c r="L19" s="145">
        <v>500</v>
      </c>
      <c r="M19" s="145">
        <v>546</v>
      </c>
      <c r="N19" s="145">
        <v>569</v>
      </c>
      <c r="O19" s="109"/>
    </row>
    <row r="20" spans="1:15" ht="18" customHeight="1">
      <c r="A20" s="95" t="s">
        <v>32</v>
      </c>
      <c r="B20" s="132">
        <v>13</v>
      </c>
      <c r="C20" s="145">
        <v>8725</v>
      </c>
      <c r="D20" s="145">
        <v>11143</v>
      </c>
      <c r="E20" s="145">
        <v>9069</v>
      </c>
      <c r="F20" s="145">
        <v>11239</v>
      </c>
      <c r="G20" s="145"/>
      <c r="H20" s="333">
        <v>0.11</v>
      </c>
      <c r="I20" s="333">
        <v>0.13</v>
      </c>
      <c r="J20" s="145"/>
      <c r="K20" s="145">
        <v>692</v>
      </c>
      <c r="L20" s="145">
        <v>696</v>
      </c>
      <c r="M20" s="145">
        <v>771</v>
      </c>
      <c r="N20" s="145">
        <v>782</v>
      </c>
      <c r="O20" s="109"/>
    </row>
    <row r="21" spans="1:15" ht="18" customHeight="1">
      <c r="A21" s="95" t="s">
        <v>54</v>
      </c>
      <c r="B21" s="132">
        <v>14</v>
      </c>
      <c r="C21" s="145">
        <v>5668</v>
      </c>
      <c r="D21" s="145">
        <v>6449</v>
      </c>
      <c r="E21" s="145">
        <v>5990</v>
      </c>
      <c r="F21" s="145">
        <v>6656</v>
      </c>
      <c r="G21" s="145"/>
      <c r="H21" s="333">
        <v>0.05</v>
      </c>
      <c r="I21" s="333">
        <v>0.06</v>
      </c>
      <c r="J21" s="145"/>
      <c r="K21" s="145">
        <v>445</v>
      </c>
      <c r="L21" s="145">
        <v>445</v>
      </c>
      <c r="M21" s="145">
        <v>506</v>
      </c>
      <c r="N21" s="145">
        <v>521</v>
      </c>
      <c r="O21" s="109"/>
    </row>
    <row r="22" spans="1:15" ht="18" customHeight="1">
      <c r="A22" s="95" t="s">
        <v>42</v>
      </c>
      <c r="B22" s="132">
        <v>15</v>
      </c>
      <c r="C22" s="145">
        <v>9204</v>
      </c>
      <c r="D22" s="145">
        <v>10139</v>
      </c>
      <c r="E22" s="145">
        <v>9832</v>
      </c>
      <c r="F22" s="145">
        <v>10518</v>
      </c>
      <c r="G22" s="145"/>
      <c r="H22" s="333">
        <v>0.08</v>
      </c>
      <c r="I22" s="333">
        <v>0.1</v>
      </c>
      <c r="J22" s="145"/>
      <c r="K22" s="145">
        <v>758</v>
      </c>
      <c r="L22" s="145">
        <v>783</v>
      </c>
      <c r="M22" s="145">
        <v>825</v>
      </c>
      <c r="N22" s="145">
        <v>866</v>
      </c>
      <c r="O22" s="109"/>
    </row>
    <row r="23" spans="1:15" ht="18" customHeight="1">
      <c r="A23" s="95" t="s">
        <v>38</v>
      </c>
      <c r="B23" s="132">
        <v>16</v>
      </c>
      <c r="C23" s="145">
        <v>4658</v>
      </c>
      <c r="D23" s="145">
        <v>5769</v>
      </c>
      <c r="E23" s="145">
        <v>4971</v>
      </c>
      <c r="F23" s="145">
        <v>5952</v>
      </c>
      <c r="G23" s="145"/>
      <c r="H23" s="333">
        <v>0.28</v>
      </c>
      <c r="I23" s="333">
        <v>0.31</v>
      </c>
      <c r="J23" s="145"/>
      <c r="K23" s="145">
        <v>380</v>
      </c>
      <c r="L23" s="145">
        <v>390</v>
      </c>
      <c r="M23" s="145">
        <v>414</v>
      </c>
      <c r="N23" s="145">
        <v>430</v>
      </c>
      <c r="O23" s="109"/>
    </row>
    <row r="24" spans="1:15" ht="18" customHeight="1">
      <c r="A24" s="95" t="s">
        <v>136</v>
      </c>
      <c r="B24" s="132">
        <v>17</v>
      </c>
      <c r="C24" s="145">
        <v>6830</v>
      </c>
      <c r="D24" s="145">
        <v>7252</v>
      </c>
      <c r="E24" s="145">
        <v>7343</v>
      </c>
      <c r="F24" s="145">
        <v>7675</v>
      </c>
      <c r="G24" s="145"/>
      <c r="H24" s="333"/>
      <c r="I24" s="333"/>
      <c r="J24" s="145"/>
      <c r="K24" s="145">
        <v>506</v>
      </c>
      <c r="L24" s="145">
        <v>539</v>
      </c>
      <c r="M24" s="145">
        <v>606</v>
      </c>
      <c r="N24" s="145">
        <v>631</v>
      </c>
      <c r="O24" s="109"/>
    </row>
    <row r="25" spans="1:15" ht="18" customHeight="1">
      <c r="A25" s="95" t="s">
        <v>43</v>
      </c>
      <c r="B25" s="132">
        <v>18</v>
      </c>
      <c r="C25" s="145">
        <v>2947</v>
      </c>
      <c r="D25" s="145">
        <v>3424</v>
      </c>
      <c r="E25" s="145">
        <v>3215</v>
      </c>
      <c r="F25" s="145">
        <v>3491</v>
      </c>
      <c r="G25" s="145"/>
      <c r="H25" s="333"/>
      <c r="I25" s="333"/>
      <c r="J25" s="145"/>
      <c r="K25" s="145">
        <v>241</v>
      </c>
      <c r="L25" s="145">
        <v>255</v>
      </c>
      <c r="M25" s="145">
        <v>268</v>
      </c>
      <c r="N25" s="145">
        <v>287</v>
      </c>
      <c r="O25" s="109"/>
    </row>
    <row r="26" spans="1:15" ht="18" customHeight="1">
      <c r="A26" s="95" t="s">
        <v>53</v>
      </c>
      <c r="B26" s="132">
        <v>19</v>
      </c>
      <c r="C26" s="145">
        <v>3423</v>
      </c>
      <c r="D26" s="145">
        <v>3937</v>
      </c>
      <c r="E26" s="145">
        <v>3555</v>
      </c>
      <c r="F26" s="145">
        <v>4004</v>
      </c>
      <c r="G26" s="145"/>
      <c r="H26" s="333">
        <v>0.16</v>
      </c>
      <c r="I26" s="333">
        <v>0.19</v>
      </c>
      <c r="J26" s="145"/>
      <c r="K26" s="145">
        <v>268</v>
      </c>
      <c r="L26" s="145">
        <v>271</v>
      </c>
      <c r="M26" s="145">
        <v>326</v>
      </c>
      <c r="N26" s="145">
        <v>326</v>
      </c>
      <c r="O26" s="109"/>
    </row>
    <row r="27" spans="1:15" ht="18" customHeight="1">
      <c r="A27" s="95" t="s">
        <v>39</v>
      </c>
      <c r="B27" s="132">
        <v>20</v>
      </c>
      <c r="C27" s="145">
        <v>26172</v>
      </c>
      <c r="D27" s="145">
        <v>28114</v>
      </c>
      <c r="E27" s="145">
        <v>27681</v>
      </c>
      <c r="F27" s="145">
        <v>29302</v>
      </c>
      <c r="G27" s="145"/>
      <c r="H27" s="333">
        <v>0.08</v>
      </c>
      <c r="I27" s="333">
        <v>0.09</v>
      </c>
      <c r="J27" s="145"/>
      <c r="K27" s="145">
        <v>2096</v>
      </c>
      <c r="L27" s="145">
        <v>2254</v>
      </c>
      <c r="M27" s="145">
        <v>2335</v>
      </c>
      <c r="N27" s="145">
        <v>2448</v>
      </c>
      <c r="O27" s="109"/>
    </row>
    <row r="28" spans="1:15" ht="18" customHeight="1">
      <c r="A28" s="95" t="s">
        <v>56</v>
      </c>
      <c r="B28" s="132">
        <v>21</v>
      </c>
      <c r="C28" s="145">
        <v>14542</v>
      </c>
      <c r="D28" s="145">
        <v>15239</v>
      </c>
      <c r="E28" s="145">
        <v>15868</v>
      </c>
      <c r="F28" s="145">
        <v>16399</v>
      </c>
      <c r="G28" s="145"/>
      <c r="H28" s="333"/>
      <c r="I28" s="333"/>
      <c r="J28" s="145"/>
      <c r="K28" s="145">
        <v>1342</v>
      </c>
      <c r="L28" s="145">
        <v>1531</v>
      </c>
      <c r="M28" s="145">
        <v>1405</v>
      </c>
      <c r="N28" s="145">
        <v>1524</v>
      </c>
      <c r="O28" s="109"/>
    </row>
    <row r="29" spans="1:15" ht="18" customHeight="1">
      <c r="A29" s="95" t="s">
        <v>279</v>
      </c>
      <c r="B29" s="132">
        <v>22</v>
      </c>
      <c r="C29" s="145">
        <v>4504</v>
      </c>
      <c r="D29" s="145">
        <v>6437</v>
      </c>
      <c r="E29" s="145">
        <v>4381</v>
      </c>
      <c r="F29" s="145">
        <v>6194</v>
      </c>
      <c r="G29" s="145"/>
      <c r="H29" s="333">
        <v>0.15</v>
      </c>
      <c r="I29" s="333">
        <v>0.17</v>
      </c>
      <c r="J29" s="145"/>
      <c r="K29" s="145">
        <v>386</v>
      </c>
      <c r="L29" s="145">
        <v>363</v>
      </c>
      <c r="M29" s="145">
        <v>431</v>
      </c>
      <c r="N29" s="145">
        <v>407</v>
      </c>
      <c r="O29" s="109"/>
    </row>
    <row r="30" spans="1:15" ht="18" customHeight="1">
      <c r="A30" s="95" t="s">
        <v>35</v>
      </c>
      <c r="B30" s="132">
        <v>23</v>
      </c>
      <c r="C30" s="145">
        <v>3289</v>
      </c>
      <c r="D30" s="145">
        <v>5227</v>
      </c>
      <c r="E30" s="145">
        <v>3381</v>
      </c>
      <c r="F30" s="145">
        <v>5197</v>
      </c>
      <c r="G30" s="145"/>
      <c r="H30" s="333"/>
      <c r="I30" s="333"/>
      <c r="J30" s="145"/>
      <c r="K30" s="145">
        <v>298</v>
      </c>
      <c r="L30" s="145">
        <v>295</v>
      </c>
      <c r="M30" s="145">
        <v>321</v>
      </c>
      <c r="N30" s="145">
        <v>318</v>
      </c>
      <c r="O30" s="109"/>
    </row>
    <row r="31" spans="1:15" ht="18" customHeight="1">
      <c r="A31" s="95" t="s">
        <v>51</v>
      </c>
      <c r="B31" s="132">
        <v>24</v>
      </c>
      <c r="C31" s="145"/>
      <c r="D31" s="146"/>
      <c r="E31" s="146"/>
      <c r="F31" s="146"/>
      <c r="G31" s="146"/>
      <c r="H31" s="146"/>
      <c r="I31" s="146"/>
      <c r="J31" s="146"/>
      <c r="K31" s="146"/>
      <c r="L31" s="146"/>
      <c r="M31" s="146"/>
      <c r="N31" s="146"/>
      <c r="O31" s="109"/>
    </row>
    <row r="32" spans="1:15" ht="18" customHeight="1">
      <c r="A32" s="95" t="s">
        <v>50</v>
      </c>
      <c r="B32" s="132">
        <v>25</v>
      </c>
      <c r="C32" s="145">
        <v>16992</v>
      </c>
      <c r="D32" s="145" t="s">
        <v>453</v>
      </c>
      <c r="E32" s="145">
        <v>18567</v>
      </c>
      <c r="F32" s="145" t="s">
        <v>453</v>
      </c>
      <c r="G32" s="145"/>
      <c r="H32" s="333">
        <v>0.04</v>
      </c>
      <c r="I32" s="333">
        <v>0.04</v>
      </c>
      <c r="J32" s="145"/>
      <c r="K32" s="145">
        <v>1567</v>
      </c>
      <c r="L32" s="145">
        <v>1782</v>
      </c>
      <c r="M32" s="145">
        <v>1591</v>
      </c>
      <c r="N32" s="145">
        <v>1725</v>
      </c>
      <c r="O32" s="109"/>
    </row>
    <row r="33" spans="1:15" ht="18" customHeight="1">
      <c r="A33" s="95" t="s">
        <v>49</v>
      </c>
      <c r="B33" s="132">
        <v>26</v>
      </c>
      <c r="C33" s="145">
        <v>3235</v>
      </c>
      <c r="D33" s="145">
        <v>4821</v>
      </c>
      <c r="E33" s="145">
        <v>3432</v>
      </c>
      <c r="F33" s="145">
        <v>4966</v>
      </c>
      <c r="G33" s="145"/>
      <c r="H33" s="333"/>
      <c r="I33" s="333"/>
      <c r="J33" s="145"/>
      <c r="K33" s="145">
        <v>288</v>
      </c>
      <c r="L33" s="145">
        <v>297</v>
      </c>
      <c r="M33" s="145">
        <v>303</v>
      </c>
      <c r="N33" s="145">
        <v>317</v>
      </c>
      <c r="O33" s="109"/>
    </row>
    <row r="34" spans="1:15" ht="18" customHeight="1">
      <c r="A34" s="95" t="s">
        <v>46</v>
      </c>
      <c r="B34" s="132">
        <v>27</v>
      </c>
      <c r="C34" s="145">
        <v>3088</v>
      </c>
      <c r="D34" s="145">
        <v>4842</v>
      </c>
      <c r="E34" s="145">
        <v>3294</v>
      </c>
      <c r="F34" s="145">
        <v>4935</v>
      </c>
      <c r="G34" s="145"/>
      <c r="H34" s="333">
        <v>0.06</v>
      </c>
      <c r="I34" s="333">
        <v>0.07</v>
      </c>
      <c r="J34" s="145"/>
      <c r="K34" s="145">
        <v>278</v>
      </c>
      <c r="L34" s="145">
        <v>288</v>
      </c>
      <c r="M34" s="145">
        <v>299</v>
      </c>
      <c r="N34" s="145">
        <v>315</v>
      </c>
      <c r="O34" s="109"/>
    </row>
    <row r="35" spans="1:15" ht="18" customHeight="1">
      <c r="A35" s="95" t="s">
        <v>101</v>
      </c>
      <c r="B35" s="132">
        <v>28</v>
      </c>
      <c r="C35" s="145">
        <v>26704</v>
      </c>
      <c r="D35" s="145">
        <v>28926</v>
      </c>
      <c r="E35" s="145">
        <v>29094</v>
      </c>
      <c r="F35" s="145">
        <v>31023</v>
      </c>
      <c r="G35" s="145"/>
      <c r="H35" s="333"/>
      <c r="I35" s="333"/>
      <c r="J35" s="145"/>
      <c r="K35" s="145">
        <v>2412</v>
      </c>
      <c r="L35" s="145">
        <v>2728</v>
      </c>
      <c r="M35" s="145">
        <v>2287</v>
      </c>
      <c r="N35" s="145">
        <v>2486</v>
      </c>
      <c r="O35" s="109"/>
    </row>
    <row r="36" spans="1:15" ht="18" customHeight="1">
      <c r="A36" s="95" t="s">
        <v>345</v>
      </c>
      <c r="B36" s="132">
        <v>29</v>
      </c>
      <c r="C36" s="145">
        <v>16875</v>
      </c>
      <c r="D36" s="146" t="s">
        <v>453</v>
      </c>
      <c r="E36" s="145">
        <v>18138</v>
      </c>
      <c r="F36" s="146" t="s">
        <v>453</v>
      </c>
      <c r="G36" s="145"/>
      <c r="H36" s="333">
        <v>0.12</v>
      </c>
      <c r="I36" s="333">
        <v>0.14</v>
      </c>
      <c r="J36" s="145"/>
      <c r="K36" s="145">
        <v>1392</v>
      </c>
      <c r="L36" s="145">
        <v>1540</v>
      </c>
      <c r="M36" s="145">
        <v>1521</v>
      </c>
      <c r="N36" s="145">
        <v>1637</v>
      </c>
      <c r="O36" s="109"/>
    </row>
    <row r="37" spans="1:15" ht="18" customHeight="1">
      <c r="A37" s="95" t="s">
        <v>41</v>
      </c>
      <c r="B37" s="132">
        <v>30</v>
      </c>
      <c r="C37" s="145">
        <v>11075</v>
      </c>
      <c r="D37" s="145">
        <v>11670</v>
      </c>
      <c r="E37" s="145">
        <v>11819</v>
      </c>
      <c r="F37" s="145">
        <v>12228</v>
      </c>
      <c r="G37" s="145"/>
      <c r="H37" s="333"/>
      <c r="I37" s="333"/>
      <c r="J37" s="145"/>
      <c r="K37" s="145">
        <v>920</v>
      </c>
      <c r="L37" s="145">
        <v>976</v>
      </c>
      <c r="M37" s="145">
        <v>1009</v>
      </c>
      <c r="N37" s="145">
        <v>1055</v>
      </c>
      <c r="O37" s="109"/>
    </row>
    <row r="38" spans="1:15" ht="18" customHeight="1">
      <c r="A38" s="95" t="s">
        <v>55</v>
      </c>
      <c r="B38" s="132">
        <v>31</v>
      </c>
      <c r="C38" s="145"/>
      <c r="D38" s="145"/>
      <c r="E38" s="145"/>
      <c r="F38" s="145"/>
      <c r="G38" s="145"/>
      <c r="H38" s="333"/>
      <c r="I38" s="333"/>
      <c r="J38" s="145"/>
      <c r="K38" s="145"/>
      <c r="L38" s="145"/>
      <c r="M38" s="145"/>
      <c r="N38" s="145"/>
      <c r="O38" s="109"/>
    </row>
    <row r="39" spans="1:15" ht="18" customHeight="1">
      <c r="A39" s="95" t="s">
        <v>52</v>
      </c>
      <c r="B39" s="132">
        <v>32</v>
      </c>
      <c r="C39" s="145">
        <v>21199</v>
      </c>
      <c r="D39" s="145">
        <v>22252</v>
      </c>
      <c r="E39" s="145">
        <v>22502</v>
      </c>
      <c r="F39" s="145">
        <v>23381</v>
      </c>
      <c r="G39" s="145"/>
      <c r="H39" s="333">
        <v>0.05</v>
      </c>
      <c r="I39" s="333">
        <v>0.06</v>
      </c>
      <c r="J39" s="145"/>
      <c r="K39" s="145">
        <v>1727</v>
      </c>
      <c r="L39" s="145">
        <v>1894</v>
      </c>
      <c r="M39" s="145">
        <v>1911</v>
      </c>
      <c r="N39" s="145">
        <v>2025</v>
      </c>
      <c r="O39" s="109"/>
    </row>
    <row r="40" spans="1:15" ht="18" customHeight="1">
      <c r="A40" s="95" t="s">
        <v>47</v>
      </c>
      <c r="B40" s="132">
        <v>33</v>
      </c>
      <c r="C40" s="145">
        <v>1788</v>
      </c>
      <c r="D40" s="145">
        <v>2200</v>
      </c>
      <c r="E40" s="145">
        <v>1798</v>
      </c>
      <c r="F40" s="145">
        <v>2192</v>
      </c>
      <c r="G40" s="145"/>
      <c r="H40" s="333">
        <v>0.09</v>
      </c>
      <c r="I40" s="333">
        <v>0.11</v>
      </c>
      <c r="J40" s="145"/>
      <c r="K40" s="145">
        <v>182</v>
      </c>
      <c r="L40" s="145">
        <v>181</v>
      </c>
      <c r="M40" s="145">
        <v>184</v>
      </c>
      <c r="N40" s="145">
        <v>183</v>
      </c>
      <c r="O40" s="109"/>
    </row>
    <row r="41" spans="1:15" ht="16.5" customHeight="1">
      <c r="A41" s="124" t="s">
        <v>45</v>
      </c>
      <c r="B41" s="132">
        <v>34</v>
      </c>
      <c r="C41" s="145">
        <v>4436</v>
      </c>
      <c r="D41" s="145">
        <v>4739</v>
      </c>
      <c r="E41" s="145">
        <v>4760</v>
      </c>
      <c r="F41" s="145">
        <v>5040</v>
      </c>
      <c r="G41" s="145"/>
      <c r="H41" s="333">
        <v>0.09</v>
      </c>
      <c r="I41" s="333">
        <v>0.1</v>
      </c>
      <c r="J41" s="145"/>
      <c r="K41" s="145">
        <v>349</v>
      </c>
      <c r="L41" s="145">
        <v>370</v>
      </c>
      <c r="M41" s="145">
        <v>423</v>
      </c>
      <c r="N41" s="145">
        <v>446</v>
      </c>
      <c r="O41" s="132"/>
    </row>
    <row r="42" spans="1:15" ht="16.5" customHeight="1">
      <c r="A42" s="124" t="s">
        <v>296</v>
      </c>
      <c r="B42" s="132">
        <v>35</v>
      </c>
      <c r="C42" s="145">
        <v>74858</v>
      </c>
      <c r="D42" s="145"/>
      <c r="E42" s="145">
        <v>81445</v>
      </c>
      <c r="F42" s="145"/>
      <c r="G42" s="145"/>
      <c r="H42" s="333">
        <v>0.12</v>
      </c>
      <c r="I42" s="333">
        <v>0.13</v>
      </c>
      <c r="J42" s="145"/>
      <c r="K42" s="145">
        <v>6302</v>
      </c>
      <c r="L42" s="145">
        <v>6877</v>
      </c>
      <c r="M42" s="145">
        <v>6617</v>
      </c>
      <c r="N42" s="145">
        <v>7069</v>
      </c>
      <c r="O42" s="132"/>
    </row>
    <row r="43" spans="1:15" ht="16.5" customHeight="1">
      <c r="A43" s="124" t="s">
        <v>295</v>
      </c>
      <c r="B43" s="132">
        <v>36</v>
      </c>
      <c r="C43" s="146"/>
      <c r="D43" s="146"/>
      <c r="E43" s="146"/>
      <c r="F43" s="146"/>
      <c r="G43" s="146"/>
      <c r="H43" s="146"/>
      <c r="I43" s="146"/>
      <c r="J43" s="146"/>
      <c r="K43" s="146"/>
      <c r="L43" s="146"/>
      <c r="M43" s="146"/>
      <c r="N43" s="146"/>
      <c r="O43" s="132"/>
    </row>
    <row r="44" spans="1:15" ht="16.5" customHeight="1">
      <c r="A44" s="189" t="s">
        <v>294</v>
      </c>
      <c r="B44" s="190">
        <v>37</v>
      </c>
      <c r="C44" s="193">
        <v>33020</v>
      </c>
      <c r="D44" s="193">
        <v>37970</v>
      </c>
      <c r="E44" s="193">
        <v>35585</v>
      </c>
      <c r="F44" s="193">
        <v>39417</v>
      </c>
      <c r="G44" s="193"/>
      <c r="H44" s="334"/>
      <c r="I44" s="334"/>
      <c r="J44" s="193"/>
      <c r="K44" s="193">
        <v>2368</v>
      </c>
      <c r="L44" s="193">
        <v>2427</v>
      </c>
      <c r="M44" s="193">
        <v>2556</v>
      </c>
      <c r="N44" s="193">
        <v>2622</v>
      </c>
      <c r="O44" s="132"/>
    </row>
    <row r="45" s="232" customFormat="1" ht="18" customHeight="1">
      <c r="A45" s="229" t="s">
        <v>339</v>
      </c>
    </row>
    <row r="46" s="232" customFormat="1" ht="12.75">
      <c r="A46" s="229" t="s">
        <v>128</v>
      </c>
    </row>
    <row r="47" s="232" customFormat="1" ht="12.75">
      <c r="A47" s="229" t="s">
        <v>355</v>
      </c>
    </row>
    <row r="48" s="232" customFormat="1" ht="12.75">
      <c r="A48" s="229" t="s">
        <v>290</v>
      </c>
    </row>
  </sheetData>
  <mergeCells count="9">
    <mergeCell ref="H3:I3"/>
    <mergeCell ref="H4:I4"/>
    <mergeCell ref="K5:L5"/>
    <mergeCell ref="M5:N5"/>
    <mergeCell ref="K3:N3"/>
    <mergeCell ref="C5:D5"/>
    <mergeCell ref="E5:F5"/>
    <mergeCell ref="C3:F3"/>
    <mergeCell ref="C4:F4"/>
  </mergeCells>
  <printOptions/>
  <pageMargins left="0.75" right="0.75" top="1" bottom="1" header="0.5" footer="0.5"/>
  <pageSetup fitToHeight="1" fitToWidth="1" horizontalDpi="96" verticalDpi="96" orientation="portrait" paperSize="9" scale="66" r:id="rId1"/>
  <headerFooter alignWithMargins="0">
    <oddHeader>&amp;R&amp;"Arial,Bold"&amp;16ROAD TRAFFIC</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Q45"/>
  <sheetViews>
    <sheetView zoomScale="85" zoomScaleNormal="85" workbookViewId="0" topLeftCell="A1">
      <selection activeCell="A1" sqref="A1"/>
    </sheetView>
  </sheetViews>
  <sheetFormatPr defaultColWidth="9.140625" defaultRowHeight="12.75"/>
  <cols>
    <col min="1" max="1" width="26.57421875" style="70" customWidth="1"/>
    <col min="2" max="2" width="9.140625" style="35" customWidth="1"/>
    <col min="3" max="6" width="10.28125" style="35" hidden="1" customWidth="1"/>
    <col min="7" max="7" width="10.57421875" style="35" hidden="1" customWidth="1"/>
    <col min="8" max="8" width="9.57421875" style="35" customWidth="1"/>
    <col min="9" max="9" width="10.140625" style="35" customWidth="1"/>
    <col min="10" max="10" width="9.57421875" style="35" customWidth="1"/>
    <col min="11" max="11" width="9.28125" style="35" customWidth="1"/>
    <col min="12" max="12" width="8.8515625" style="35" customWidth="1"/>
    <col min="13" max="13" width="8.28125" style="35" customWidth="1"/>
    <col min="14" max="14" width="9.00390625" style="35" customWidth="1"/>
    <col min="15" max="15" width="9.7109375" style="35" customWidth="1"/>
    <col min="16" max="16" width="9.140625" style="35" customWidth="1"/>
    <col min="17" max="17" width="10.00390625" style="35" customWidth="1"/>
    <col min="18" max="16384" width="9.140625" style="35" customWidth="1"/>
  </cols>
  <sheetData>
    <row r="1" s="30" customFormat="1" ht="18.75">
      <c r="A1" s="185" t="s">
        <v>395</v>
      </c>
    </row>
    <row r="2" spans="1:17" ht="18">
      <c r="A2" s="186" t="s">
        <v>384</v>
      </c>
      <c r="B2" s="321"/>
      <c r="C2" s="321"/>
      <c r="D2" s="321"/>
      <c r="E2" s="321"/>
      <c r="F2" s="321"/>
      <c r="G2" s="187"/>
      <c r="H2" s="188" t="s">
        <v>337</v>
      </c>
      <c r="I2" s="187"/>
      <c r="J2" s="187"/>
      <c r="K2" s="187"/>
      <c r="L2" s="187"/>
      <c r="M2" s="187"/>
      <c r="N2" s="187"/>
      <c r="O2" s="187"/>
      <c r="P2" s="187"/>
      <c r="Q2" s="187"/>
    </row>
    <row r="3" spans="1:17" s="60" customFormat="1" ht="39">
      <c r="A3" s="183" t="s">
        <v>100</v>
      </c>
      <c r="B3" s="324" t="s">
        <v>452</v>
      </c>
      <c r="C3" s="184">
        <v>1997</v>
      </c>
      <c r="D3" s="184">
        <v>1998</v>
      </c>
      <c r="E3" s="184">
        <v>1999</v>
      </c>
      <c r="F3" s="184">
        <v>2000</v>
      </c>
      <c r="G3" s="184">
        <v>2001</v>
      </c>
      <c r="H3" s="184">
        <v>2002</v>
      </c>
      <c r="I3" s="184">
        <v>2003</v>
      </c>
      <c r="J3" s="184">
        <v>2004</v>
      </c>
      <c r="K3" s="184">
        <v>2005</v>
      </c>
      <c r="L3" s="184">
        <v>2006</v>
      </c>
      <c r="M3" s="184">
        <v>2007</v>
      </c>
      <c r="N3" s="184">
        <v>2008</v>
      </c>
      <c r="O3" s="184">
        <v>2009</v>
      </c>
      <c r="P3" s="184">
        <v>2010</v>
      </c>
      <c r="Q3" s="184">
        <v>2011</v>
      </c>
    </row>
    <row r="4" spans="1:17" s="60" customFormat="1" ht="7.5" customHeight="1">
      <c r="A4" s="68"/>
      <c r="B4" s="33"/>
      <c r="C4" s="33"/>
      <c r="D4" s="33"/>
      <c r="E4" s="33"/>
      <c r="F4" s="33"/>
      <c r="G4" s="33"/>
      <c r="H4" s="69"/>
      <c r="I4" s="69"/>
      <c r="J4" s="69"/>
      <c r="K4" s="69"/>
      <c r="L4" s="69"/>
      <c r="M4" s="69"/>
      <c r="N4" s="69"/>
      <c r="O4" s="69"/>
      <c r="P4" s="69"/>
      <c r="Q4" s="34"/>
    </row>
    <row r="5" spans="1:17" ht="18" customHeight="1">
      <c r="A5" s="95" t="s">
        <v>314</v>
      </c>
      <c r="B5" s="132">
        <v>1</v>
      </c>
      <c r="C5" s="143" t="s">
        <v>99</v>
      </c>
      <c r="D5" s="142">
        <v>31446</v>
      </c>
      <c r="E5" s="142">
        <v>30455</v>
      </c>
      <c r="F5" s="142">
        <v>30606</v>
      </c>
      <c r="G5" s="142">
        <v>30998</v>
      </c>
      <c r="H5" s="75">
        <v>31304</v>
      </c>
      <c r="I5" s="142">
        <v>31462</v>
      </c>
      <c r="J5" s="142">
        <v>31831</v>
      </c>
      <c r="K5" s="145">
        <v>31793</v>
      </c>
      <c r="L5" s="142">
        <v>32156</v>
      </c>
      <c r="M5" s="142">
        <v>33066</v>
      </c>
      <c r="N5" s="145">
        <v>31870</v>
      </c>
      <c r="O5" s="145">
        <v>31910</v>
      </c>
      <c r="P5" s="145">
        <v>31047</v>
      </c>
      <c r="Q5" s="145">
        <v>31164</v>
      </c>
    </row>
    <row r="6" spans="1:17" ht="18" customHeight="1">
      <c r="A6" s="95" t="s">
        <v>44</v>
      </c>
      <c r="B6" s="132">
        <v>2</v>
      </c>
      <c r="C6" s="142">
        <v>23425</v>
      </c>
      <c r="D6" s="142">
        <v>25587</v>
      </c>
      <c r="E6" s="142">
        <v>23956</v>
      </c>
      <c r="F6" s="142">
        <v>22601</v>
      </c>
      <c r="G6" s="142">
        <v>23212</v>
      </c>
      <c r="H6" s="75">
        <v>22936</v>
      </c>
      <c r="I6" s="142">
        <v>22505</v>
      </c>
      <c r="J6" s="142">
        <v>25091</v>
      </c>
      <c r="K6" s="145">
        <v>24684</v>
      </c>
      <c r="L6" s="142">
        <v>24845</v>
      </c>
      <c r="M6" s="142">
        <v>27800</v>
      </c>
      <c r="N6" s="145">
        <v>25357</v>
      </c>
      <c r="O6" s="145">
        <v>24838</v>
      </c>
      <c r="P6" s="145">
        <v>24563</v>
      </c>
      <c r="Q6" s="145">
        <v>24186</v>
      </c>
    </row>
    <row r="7" spans="1:17" ht="18" customHeight="1">
      <c r="A7" s="95" t="s">
        <v>37</v>
      </c>
      <c r="B7" s="132">
        <v>3</v>
      </c>
      <c r="C7" s="143" t="s">
        <v>99</v>
      </c>
      <c r="D7" s="143" t="s">
        <v>99</v>
      </c>
      <c r="E7" s="143" t="s">
        <v>99</v>
      </c>
      <c r="F7" s="143" t="s">
        <v>99</v>
      </c>
      <c r="G7" s="143" t="s">
        <v>99</v>
      </c>
      <c r="H7" s="143" t="s">
        <v>99</v>
      </c>
      <c r="I7" s="142">
        <v>51105</v>
      </c>
      <c r="J7" s="142">
        <v>51557</v>
      </c>
      <c r="K7" s="145">
        <v>52566</v>
      </c>
      <c r="L7" s="142">
        <v>51567</v>
      </c>
      <c r="M7" s="142">
        <v>51628</v>
      </c>
      <c r="N7" s="145">
        <v>54463</v>
      </c>
      <c r="O7" s="145">
        <v>55589</v>
      </c>
      <c r="P7" s="145">
        <v>55911</v>
      </c>
      <c r="Q7" s="145">
        <v>53629</v>
      </c>
    </row>
    <row r="8" spans="1:17" ht="18" customHeight="1">
      <c r="A8" s="95" t="s">
        <v>102</v>
      </c>
      <c r="B8" s="132">
        <v>4</v>
      </c>
      <c r="C8" s="142">
        <v>31465</v>
      </c>
      <c r="D8" s="143" t="s">
        <v>99</v>
      </c>
      <c r="E8" s="142">
        <v>31896</v>
      </c>
      <c r="F8" s="142">
        <v>34705</v>
      </c>
      <c r="G8" s="143" t="s">
        <v>99</v>
      </c>
      <c r="H8" s="75">
        <v>38896</v>
      </c>
      <c r="I8" s="142">
        <v>39595</v>
      </c>
      <c r="J8" s="142">
        <v>39238</v>
      </c>
      <c r="K8" s="145">
        <v>41064</v>
      </c>
      <c r="L8" s="142">
        <v>41117</v>
      </c>
      <c r="M8" s="143" t="s">
        <v>99</v>
      </c>
      <c r="N8" s="146">
        <v>30324</v>
      </c>
      <c r="O8" s="146">
        <v>26070</v>
      </c>
      <c r="P8" s="146">
        <v>28706</v>
      </c>
      <c r="Q8" s="146" t="s">
        <v>99</v>
      </c>
    </row>
    <row r="9" spans="1:17" ht="18" customHeight="1">
      <c r="A9" s="95" t="s">
        <v>48</v>
      </c>
      <c r="B9" s="132">
        <v>5</v>
      </c>
      <c r="C9" s="74" t="s">
        <v>99</v>
      </c>
      <c r="D9" s="74" t="s">
        <v>99</v>
      </c>
      <c r="E9" s="74" t="s">
        <v>99</v>
      </c>
      <c r="F9" s="74">
        <v>32929</v>
      </c>
      <c r="G9" s="74">
        <v>34112</v>
      </c>
      <c r="H9" s="123">
        <v>34131</v>
      </c>
      <c r="I9" s="142">
        <v>36044</v>
      </c>
      <c r="J9" s="142">
        <v>36417</v>
      </c>
      <c r="K9" s="145">
        <v>30347</v>
      </c>
      <c r="L9" s="142">
        <v>39480</v>
      </c>
      <c r="M9" s="142">
        <v>41711</v>
      </c>
      <c r="N9" s="145">
        <v>39042</v>
      </c>
      <c r="O9" s="145">
        <v>38597</v>
      </c>
      <c r="P9" s="145">
        <v>35666</v>
      </c>
      <c r="Q9" s="145">
        <v>36786</v>
      </c>
    </row>
    <row r="10" spans="1:17" ht="18" customHeight="1">
      <c r="A10" s="95" t="s">
        <v>40</v>
      </c>
      <c r="B10" s="132">
        <v>6</v>
      </c>
      <c r="C10" s="143" t="s">
        <v>99</v>
      </c>
      <c r="D10" s="143" t="s">
        <v>99</v>
      </c>
      <c r="E10" s="143">
        <v>16940</v>
      </c>
      <c r="F10" s="143">
        <v>16220</v>
      </c>
      <c r="G10" s="143">
        <v>16788</v>
      </c>
      <c r="H10" s="123">
        <v>16102</v>
      </c>
      <c r="I10" s="74">
        <v>15656</v>
      </c>
      <c r="J10" s="143" t="s">
        <v>99</v>
      </c>
      <c r="K10" s="146" t="s">
        <v>99</v>
      </c>
      <c r="L10" s="143" t="s">
        <v>99</v>
      </c>
      <c r="M10" s="143" t="s">
        <v>99</v>
      </c>
      <c r="N10" s="143" t="s">
        <v>99</v>
      </c>
      <c r="O10" s="143" t="s">
        <v>99</v>
      </c>
      <c r="P10" s="146" t="s">
        <v>99</v>
      </c>
      <c r="Q10" s="146" t="s">
        <v>99</v>
      </c>
    </row>
    <row r="11" spans="1:17" ht="18" customHeight="1">
      <c r="A11" s="95" t="s">
        <v>278</v>
      </c>
      <c r="B11" s="132">
        <v>7</v>
      </c>
      <c r="C11" s="142">
        <v>21680</v>
      </c>
      <c r="D11" s="142">
        <v>26066</v>
      </c>
      <c r="E11" s="142">
        <v>27048</v>
      </c>
      <c r="F11" s="142">
        <v>27364</v>
      </c>
      <c r="G11" s="142">
        <v>28536</v>
      </c>
      <c r="H11" s="75">
        <v>29141</v>
      </c>
      <c r="I11" s="142">
        <v>29749</v>
      </c>
      <c r="J11" s="142">
        <v>29585</v>
      </c>
      <c r="K11" s="145">
        <v>30703</v>
      </c>
      <c r="L11" s="142">
        <v>26511</v>
      </c>
      <c r="M11" s="143" t="s">
        <v>99</v>
      </c>
      <c r="N11" s="146">
        <v>30787</v>
      </c>
      <c r="O11" s="146">
        <v>32832</v>
      </c>
      <c r="P11" s="146">
        <v>32304</v>
      </c>
      <c r="Q11" s="146">
        <v>29572</v>
      </c>
    </row>
    <row r="12" spans="1:17" ht="18" customHeight="1">
      <c r="A12" s="95" t="s">
        <v>30</v>
      </c>
      <c r="B12" s="132">
        <v>8</v>
      </c>
      <c r="C12" s="142">
        <v>6321</v>
      </c>
      <c r="D12" s="142">
        <v>6589</v>
      </c>
      <c r="E12" s="142">
        <v>6507</v>
      </c>
      <c r="F12" s="142">
        <v>6459</v>
      </c>
      <c r="G12" s="142">
        <v>6754</v>
      </c>
      <c r="H12" s="75">
        <v>7038</v>
      </c>
      <c r="I12" s="142">
        <v>7756</v>
      </c>
      <c r="J12" s="142">
        <v>7994</v>
      </c>
      <c r="K12" s="145">
        <v>8255</v>
      </c>
      <c r="L12" s="142">
        <v>8554</v>
      </c>
      <c r="M12" s="142">
        <v>8989</v>
      </c>
      <c r="N12" s="145">
        <v>8659</v>
      </c>
      <c r="O12" s="145">
        <v>8845</v>
      </c>
      <c r="P12" s="145">
        <v>8616</v>
      </c>
      <c r="Q12" s="145">
        <v>8446</v>
      </c>
    </row>
    <row r="13" spans="1:17" ht="18" customHeight="1">
      <c r="A13" s="95" t="s">
        <v>36</v>
      </c>
      <c r="B13" s="132">
        <v>9</v>
      </c>
      <c r="C13" s="142">
        <v>3409</v>
      </c>
      <c r="D13" s="142">
        <v>3246</v>
      </c>
      <c r="E13" s="142">
        <v>3483</v>
      </c>
      <c r="F13" s="142">
        <v>3407</v>
      </c>
      <c r="G13" s="142">
        <v>3399</v>
      </c>
      <c r="H13" s="75">
        <v>3478</v>
      </c>
      <c r="I13" s="142">
        <v>3542</v>
      </c>
      <c r="J13" s="142">
        <v>3577</v>
      </c>
      <c r="K13" s="145">
        <v>3576</v>
      </c>
      <c r="L13" s="142">
        <v>3604</v>
      </c>
      <c r="M13" s="142">
        <v>3573</v>
      </c>
      <c r="N13" s="145">
        <v>3456</v>
      </c>
      <c r="O13" s="145">
        <v>3336</v>
      </c>
      <c r="P13" s="145">
        <v>3434</v>
      </c>
      <c r="Q13" s="145">
        <v>3434</v>
      </c>
    </row>
    <row r="14" spans="1:17" ht="18" customHeight="1">
      <c r="A14" s="95" t="s">
        <v>34</v>
      </c>
      <c r="B14" s="132">
        <v>10</v>
      </c>
      <c r="C14" s="142">
        <v>1546</v>
      </c>
      <c r="D14" s="142">
        <v>1550</v>
      </c>
      <c r="E14" s="142">
        <v>1580</v>
      </c>
      <c r="F14" s="142">
        <v>1560</v>
      </c>
      <c r="G14" s="142">
        <v>1609</v>
      </c>
      <c r="H14" s="75">
        <v>1665</v>
      </c>
      <c r="I14" s="142">
        <v>1838</v>
      </c>
      <c r="J14" s="142">
        <v>2044</v>
      </c>
      <c r="K14" s="145">
        <v>1950</v>
      </c>
      <c r="L14" s="142">
        <v>1967</v>
      </c>
      <c r="M14" s="142">
        <v>2193</v>
      </c>
      <c r="N14" s="145">
        <v>1947</v>
      </c>
      <c r="O14" s="145">
        <v>2089</v>
      </c>
      <c r="P14" s="145">
        <v>1938</v>
      </c>
      <c r="Q14" s="145">
        <v>1603</v>
      </c>
    </row>
    <row r="15" spans="1:17" ht="18" customHeight="1">
      <c r="A15" s="95" t="s">
        <v>31</v>
      </c>
      <c r="B15" s="132">
        <v>11</v>
      </c>
      <c r="C15" s="143" t="s">
        <v>99</v>
      </c>
      <c r="D15" s="143" t="s">
        <v>99</v>
      </c>
      <c r="E15" s="142">
        <v>15742</v>
      </c>
      <c r="F15" s="142">
        <v>22765</v>
      </c>
      <c r="G15" s="142">
        <v>22680</v>
      </c>
      <c r="H15" s="75">
        <v>24945</v>
      </c>
      <c r="I15" s="142">
        <v>25356</v>
      </c>
      <c r="J15" s="142">
        <v>27494</v>
      </c>
      <c r="K15" s="145">
        <v>25356</v>
      </c>
      <c r="L15" s="142">
        <v>25870</v>
      </c>
      <c r="M15" s="142">
        <v>26888</v>
      </c>
      <c r="N15" s="145">
        <v>25901</v>
      </c>
      <c r="O15" s="145">
        <v>24690</v>
      </c>
      <c r="P15" s="145">
        <v>23671</v>
      </c>
      <c r="Q15" s="145">
        <v>24098</v>
      </c>
    </row>
    <row r="16" spans="1:17" ht="18" customHeight="1">
      <c r="A16" s="95" t="s">
        <v>33</v>
      </c>
      <c r="B16" s="132">
        <v>12</v>
      </c>
      <c r="C16" s="142">
        <v>4329</v>
      </c>
      <c r="D16" s="142">
        <v>4374</v>
      </c>
      <c r="E16" s="142">
        <v>4499</v>
      </c>
      <c r="F16" s="142">
        <v>4546</v>
      </c>
      <c r="G16" s="142">
        <v>4528</v>
      </c>
      <c r="H16" s="75">
        <v>4922</v>
      </c>
      <c r="I16" s="142">
        <v>5113</v>
      </c>
      <c r="J16" s="142">
        <v>5648</v>
      </c>
      <c r="K16" s="145">
        <v>5461</v>
      </c>
      <c r="L16" s="142">
        <v>5499</v>
      </c>
      <c r="M16" s="142">
        <v>5766</v>
      </c>
      <c r="N16" s="145">
        <v>5633</v>
      </c>
      <c r="O16" s="145">
        <v>5743</v>
      </c>
      <c r="P16" s="145">
        <v>5721</v>
      </c>
      <c r="Q16" s="145">
        <v>5922</v>
      </c>
    </row>
    <row r="17" spans="1:17" ht="18" customHeight="1">
      <c r="A17" s="95" t="s">
        <v>32</v>
      </c>
      <c r="B17" s="132">
        <v>13</v>
      </c>
      <c r="C17" s="143" t="s">
        <v>99</v>
      </c>
      <c r="D17" s="143" t="s">
        <v>99</v>
      </c>
      <c r="E17" s="143" t="s">
        <v>99</v>
      </c>
      <c r="F17" s="143" t="s">
        <v>99</v>
      </c>
      <c r="G17" s="142">
        <v>7600</v>
      </c>
      <c r="H17" s="75">
        <v>7868</v>
      </c>
      <c r="I17" s="142">
        <v>7917</v>
      </c>
      <c r="J17" s="142">
        <v>7287</v>
      </c>
      <c r="K17" s="145">
        <v>7840</v>
      </c>
      <c r="L17" s="142">
        <v>8717</v>
      </c>
      <c r="M17" s="142">
        <v>9110</v>
      </c>
      <c r="N17" s="145">
        <v>9043</v>
      </c>
      <c r="O17" s="145">
        <v>8987</v>
      </c>
      <c r="P17" s="145">
        <v>8850</v>
      </c>
      <c r="Q17" s="145">
        <v>8725</v>
      </c>
    </row>
    <row r="18" spans="1:17" ht="18" customHeight="1">
      <c r="A18" s="95" t="s">
        <v>54</v>
      </c>
      <c r="B18" s="132">
        <v>14</v>
      </c>
      <c r="C18" s="143" t="s">
        <v>99</v>
      </c>
      <c r="D18" s="142">
        <v>6456</v>
      </c>
      <c r="E18" s="142">
        <v>7216</v>
      </c>
      <c r="F18" s="142">
        <v>4646</v>
      </c>
      <c r="G18" s="143" t="s">
        <v>99</v>
      </c>
      <c r="H18" s="75">
        <v>7054</v>
      </c>
      <c r="I18" s="142">
        <v>6977</v>
      </c>
      <c r="J18" s="142">
        <v>7202</v>
      </c>
      <c r="K18" s="145">
        <v>6900</v>
      </c>
      <c r="L18" s="142">
        <v>6929</v>
      </c>
      <c r="M18" s="142">
        <v>7139</v>
      </c>
      <c r="N18" s="145">
        <v>5845</v>
      </c>
      <c r="O18" s="145">
        <v>5860</v>
      </c>
      <c r="P18" s="145">
        <v>5530</v>
      </c>
      <c r="Q18" s="145">
        <v>5668</v>
      </c>
    </row>
    <row r="19" spans="1:17" ht="18" customHeight="1">
      <c r="A19" s="95" t="s">
        <v>42</v>
      </c>
      <c r="B19" s="132">
        <v>15</v>
      </c>
      <c r="C19" s="143" t="s">
        <v>99</v>
      </c>
      <c r="D19" s="143" t="s">
        <v>99</v>
      </c>
      <c r="E19" s="143" t="s">
        <v>99</v>
      </c>
      <c r="F19" s="143" t="s">
        <v>99</v>
      </c>
      <c r="G19" s="143" t="s">
        <v>99</v>
      </c>
      <c r="H19" s="75">
        <v>9844</v>
      </c>
      <c r="I19" s="142">
        <v>10864</v>
      </c>
      <c r="J19" s="142">
        <v>11772</v>
      </c>
      <c r="K19" s="145">
        <v>11732</v>
      </c>
      <c r="L19" s="142">
        <v>10932</v>
      </c>
      <c r="M19" s="142">
        <v>11927</v>
      </c>
      <c r="N19" s="145">
        <v>8888</v>
      </c>
      <c r="O19" s="145">
        <v>8919</v>
      </c>
      <c r="P19" s="145">
        <v>8354</v>
      </c>
      <c r="Q19" s="145">
        <v>9204</v>
      </c>
    </row>
    <row r="20" spans="1:17" ht="18" customHeight="1">
      <c r="A20" s="95" t="s">
        <v>38</v>
      </c>
      <c r="B20" s="132">
        <v>16</v>
      </c>
      <c r="C20" s="142">
        <v>4520</v>
      </c>
      <c r="D20" s="142">
        <v>4316</v>
      </c>
      <c r="E20" s="143" t="s">
        <v>99</v>
      </c>
      <c r="F20" s="142">
        <v>4299</v>
      </c>
      <c r="G20" s="142">
        <v>4007</v>
      </c>
      <c r="H20" s="75">
        <v>4434</v>
      </c>
      <c r="I20" s="142">
        <v>4560</v>
      </c>
      <c r="J20" s="142">
        <v>4745</v>
      </c>
      <c r="K20" s="145">
        <v>4820</v>
      </c>
      <c r="L20" s="142">
        <v>4827</v>
      </c>
      <c r="M20" s="142">
        <v>4924</v>
      </c>
      <c r="N20" s="145">
        <v>4771</v>
      </c>
      <c r="O20" s="145">
        <v>4849</v>
      </c>
      <c r="P20" s="145">
        <v>4724</v>
      </c>
      <c r="Q20" s="145">
        <v>4658</v>
      </c>
    </row>
    <row r="21" spans="1:17" ht="18" customHeight="1">
      <c r="A21" s="95" t="s">
        <v>136</v>
      </c>
      <c r="B21" s="132">
        <v>17</v>
      </c>
      <c r="C21" s="143" t="s">
        <v>99</v>
      </c>
      <c r="D21" s="143" t="s">
        <v>99</v>
      </c>
      <c r="E21" s="143" t="s">
        <v>99</v>
      </c>
      <c r="F21" s="142">
        <v>6010</v>
      </c>
      <c r="G21" s="142">
        <v>5987</v>
      </c>
      <c r="H21" s="75">
        <v>5956</v>
      </c>
      <c r="I21" s="142">
        <v>6212</v>
      </c>
      <c r="J21" s="142">
        <v>6618</v>
      </c>
      <c r="K21" s="145">
        <v>6256</v>
      </c>
      <c r="L21" s="142">
        <v>6620</v>
      </c>
      <c r="M21" s="142">
        <v>6904</v>
      </c>
      <c r="N21" s="145">
        <v>6830</v>
      </c>
      <c r="O21" s="145">
        <v>6770</v>
      </c>
      <c r="P21" s="145">
        <v>6792</v>
      </c>
      <c r="Q21" s="145">
        <v>6830</v>
      </c>
    </row>
    <row r="22" spans="1:17" ht="18" customHeight="1">
      <c r="A22" s="95" t="s">
        <v>43</v>
      </c>
      <c r="B22" s="132">
        <v>18</v>
      </c>
      <c r="C22" s="142">
        <v>3128</v>
      </c>
      <c r="D22" s="142">
        <v>3388</v>
      </c>
      <c r="E22" s="142">
        <v>3165</v>
      </c>
      <c r="F22" s="142">
        <v>3004</v>
      </c>
      <c r="G22" s="142">
        <v>2886</v>
      </c>
      <c r="H22" s="75">
        <v>2861</v>
      </c>
      <c r="I22" s="142">
        <v>3074</v>
      </c>
      <c r="J22" s="142">
        <v>3255</v>
      </c>
      <c r="K22" s="145">
        <v>3136</v>
      </c>
      <c r="L22" s="142">
        <v>3108</v>
      </c>
      <c r="M22" s="142">
        <v>3166</v>
      </c>
      <c r="N22" s="145">
        <v>3324</v>
      </c>
      <c r="O22" s="145">
        <v>3147</v>
      </c>
      <c r="P22" s="145">
        <v>3054</v>
      </c>
      <c r="Q22" s="145">
        <v>2947</v>
      </c>
    </row>
    <row r="23" spans="1:17" ht="18" customHeight="1">
      <c r="A23" s="95" t="s">
        <v>53</v>
      </c>
      <c r="B23" s="132">
        <v>19</v>
      </c>
      <c r="C23" s="142">
        <v>2992</v>
      </c>
      <c r="D23" s="142">
        <v>3384</v>
      </c>
      <c r="E23" s="142">
        <v>2969</v>
      </c>
      <c r="F23" s="142">
        <v>2895</v>
      </c>
      <c r="G23" s="142">
        <v>2937</v>
      </c>
      <c r="H23" s="75">
        <v>3029</v>
      </c>
      <c r="I23" s="142">
        <v>2968</v>
      </c>
      <c r="J23" s="142">
        <v>3017</v>
      </c>
      <c r="K23" s="145">
        <v>3170</v>
      </c>
      <c r="L23" s="142">
        <v>3076</v>
      </c>
      <c r="M23" s="142">
        <v>3579</v>
      </c>
      <c r="N23" s="145">
        <v>3027</v>
      </c>
      <c r="O23" s="145">
        <v>2805</v>
      </c>
      <c r="P23" s="145">
        <v>3520</v>
      </c>
      <c r="Q23" s="145">
        <v>3423</v>
      </c>
    </row>
    <row r="24" spans="1:17" ht="18" customHeight="1">
      <c r="A24" s="95" t="s">
        <v>39</v>
      </c>
      <c r="B24" s="132">
        <v>20</v>
      </c>
      <c r="C24" s="142">
        <v>20914</v>
      </c>
      <c r="D24" s="142">
        <v>21791</v>
      </c>
      <c r="E24" s="142">
        <v>22761</v>
      </c>
      <c r="F24" s="142">
        <v>22722</v>
      </c>
      <c r="G24" s="142">
        <v>23961</v>
      </c>
      <c r="H24" s="75">
        <v>24566</v>
      </c>
      <c r="I24" s="142">
        <v>24904</v>
      </c>
      <c r="J24" s="142">
        <v>24656</v>
      </c>
      <c r="K24" s="145">
        <v>24690</v>
      </c>
      <c r="L24" s="142">
        <v>27470</v>
      </c>
      <c r="M24" s="142">
        <v>27984</v>
      </c>
      <c r="N24" s="145">
        <v>27520</v>
      </c>
      <c r="O24" s="145">
        <v>27069</v>
      </c>
      <c r="P24" s="145">
        <v>26763</v>
      </c>
      <c r="Q24" s="145">
        <v>26172</v>
      </c>
    </row>
    <row r="25" spans="1:17" ht="18" customHeight="1">
      <c r="A25" s="95" t="s">
        <v>56</v>
      </c>
      <c r="B25" s="132">
        <v>21</v>
      </c>
      <c r="C25" s="143" t="s">
        <v>99</v>
      </c>
      <c r="D25" s="143" t="s">
        <v>99</v>
      </c>
      <c r="E25" s="143" t="s">
        <v>99</v>
      </c>
      <c r="F25" s="142">
        <v>15006</v>
      </c>
      <c r="G25" s="142">
        <v>14969</v>
      </c>
      <c r="H25" s="75">
        <v>14983</v>
      </c>
      <c r="I25" s="142">
        <v>15473</v>
      </c>
      <c r="J25" s="142">
        <v>16532</v>
      </c>
      <c r="K25" s="145">
        <v>16566</v>
      </c>
      <c r="L25" s="142">
        <v>15682</v>
      </c>
      <c r="M25" s="142">
        <v>16093</v>
      </c>
      <c r="N25" s="145">
        <v>15767</v>
      </c>
      <c r="O25" s="145">
        <v>15295</v>
      </c>
      <c r="P25" s="145">
        <v>15074</v>
      </c>
      <c r="Q25" s="145">
        <v>14542</v>
      </c>
    </row>
    <row r="26" spans="1:17" ht="18" customHeight="1">
      <c r="A26" s="95" t="s">
        <v>279</v>
      </c>
      <c r="B26" s="132">
        <v>22</v>
      </c>
      <c r="C26" s="142">
        <v>4429</v>
      </c>
      <c r="D26" s="142">
        <v>4273</v>
      </c>
      <c r="E26" s="143" t="s">
        <v>99</v>
      </c>
      <c r="F26" s="142">
        <v>4759</v>
      </c>
      <c r="G26" s="142">
        <v>4334</v>
      </c>
      <c r="H26" s="75">
        <v>4449</v>
      </c>
      <c r="I26" s="142">
        <v>4800</v>
      </c>
      <c r="J26" s="142">
        <v>6093</v>
      </c>
      <c r="K26" s="145">
        <v>4879</v>
      </c>
      <c r="L26" s="142">
        <v>4581</v>
      </c>
      <c r="M26" s="142">
        <v>4696</v>
      </c>
      <c r="N26" s="145">
        <v>4609</v>
      </c>
      <c r="O26" s="145">
        <v>4772</v>
      </c>
      <c r="P26" s="145">
        <v>4625</v>
      </c>
      <c r="Q26" s="145">
        <v>4504</v>
      </c>
    </row>
    <row r="27" spans="1:17" ht="18" customHeight="1">
      <c r="A27" s="95" t="s">
        <v>35</v>
      </c>
      <c r="B27" s="132">
        <v>23</v>
      </c>
      <c r="C27" s="143" t="s">
        <v>99</v>
      </c>
      <c r="D27" s="143" t="s">
        <v>99</v>
      </c>
      <c r="E27" s="142">
        <v>3232</v>
      </c>
      <c r="F27" s="142">
        <v>3145</v>
      </c>
      <c r="G27" s="142">
        <v>3615</v>
      </c>
      <c r="H27" s="75">
        <v>3299</v>
      </c>
      <c r="I27" s="142">
        <v>3456</v>
      </c>
      <c r="J27" s="142">
        <v>3564</v>
      </c>
      <c r="K27" s="145">
        <v>3493</v>
      </c>
      <c r="L27" s="142">
        <v>3436</v>
      </c>
      <c r="M27" s="142">
        <v>3524</v>
      </c>
      <c r="N27" s="145">
        <v>3185</v>
      </c>
      <c r="O27" s="145">
        <v>3629</v>
      </c>
      <c r="P27" s="145">
        <v>3351</v>
      </c>
      <c r="Q27" s="145">
        <v>3289</v>
      </c>
    </row>
    <row r="28" spans="1:17" ht="18" customHeight="1">
      <c r="A28" s="95" t="s">
        <v>51</v>
      </c>
      <c r="B28" s="132">
        <v>24</v>
      </c>
      <c r="C28" s="142">
        <v>2552</v>
      </c>
      <c r="D28" s="142">
        <v>2522</v>
      </c>
      <c r="E28" s="142">
        <v>2480</v>
      </c>
      <c r="F28" s="142">
        <v>2447</v>
      </c>
      <c r="G28" s="142">
        <v>2288</v>
      </c>
      <c r="H28" s="75">
        <v>2761</v>
      </c>
      <c r="I28" s="142">
        <v>2772</v>
      </c>
      <c r="J28" s="142">
        <v>2833</v>
      </c>
      <c r="K28" s="145">
        <v>2805</v>
      </c>
      <c r="L28" s="142">
        <v>2779</v>
      </c>
      <c r="M28" s="142">
        <v>2792</v>
      </c>
      <c r="N28" s="146" t="s">
        <v>99</v>
      </c>
      <c r="O28" s="146" t="s">
        <v>99</v>
      </c>
      <c r="P28" s="146" t="s">
        <v>99</v>
      </c>
      <c r="Q28" s="146" t="s">
        <v>99</v>
      </c>
    </row>
    <row r="29" spans="1:17" ht="18" customHeight="1">
      <c r="A29" s="95" t="s">
        <v>50</v>
      </c>
      <c r="B29" s="132">
        <v>25</v>
      </c>
      <c r="C29" s="142">
        <v>15872</v>
      </c>
      <c r="D29" s="142">
        <v>17198</v>
      </c>
      <c r="E29" s="142">
        <v>17088</v>
      </c>
      <c r="F29" s="142">
        <v>15724</v>
      </c>
      <c r="G29" s="142">
        <v>16297</v>
      </c>
      <c r="H29" s="75">
        <v>17268</v>
      </c>
      <c r="I29" s="142">
        <v>18052</v>
      </c>
      <c r="J29" s="142">
        <v>19335</v>
      </c>
      <c r="K29" s="145">
        <v>18904</v>
      </c>
      <c r="L29" s="142">
        <v>18921</v>
      </c>
      <c r="M29" s="142">
        <v>18854</v>
      </c>
      <c r="N29" s="145">
        <v>18299</v>
      </c>
      <c r="O29" s="145">
        <v>17581</v>
      </c>
      <c r="P29" s="145">
        <v>16129</v>
      </c>
      <c r="Q29" s="145">
        <v>16992</v>
      </c>
    </row>
    <row r="30" spans="1:17" ht="18" customHeight="1">
      <c r="A30" s="95" t="s">
        <v>49</v>
      </c>
      <c r="B30" s="132">
        <v>26</v>
      </c>
      <c r="C30" s="142" t="s">
        <v>99</v>
      </c>
      <c r="D30" s="142">
        <v>1330</v>
      </c>
      <c r="E30" s="142">
        <v>2088</v>
      </c>
      <c r="F30" s="142">
        <v>2028</v>
      </c>
      <c r="G30" s="142">
        <v>1880</v>
      </c>
      <c r="H30" s="75">
        <v>2170</v>
      </c>
      <c r="I30" s="142">
        <v>2311</v>
      </c>
      <c r="J30" s="142">
        <v>2525</v>
      </c>
      <c r="K30" s="145">
        <v>3088</v>
      </c>
      <c r="L30" s="142">
        <v>3066</v>
      </c>
      <c r="M30" s="142">
        <v>1610</v>
      </c>
      <c r="N30" s="145">
        <v>2188</v>
      </c>
      <c r="O30" s="145">
        <v>3417</v>
      </c>
      <c r="P30" s="145">
        <v>3227</v>
      </c>
      <c r="Q30" s="145">
        <v>3235</v>
      </c>
    </row>
    <row r="31" spans="1:17" ht="18" customHeight="1">
      <c r="A31" s="95" t="s">
        <v>46</v>
      </c>
      <c r="B31" s="132">
        <v>27</v>
      </c>
      <c r="C31" s="142">
        <v>3034</v>
      </c>
      <c r="D31" s="142">
        <v>2984</v>
      </c>
      <c r="E31" s="142">
        <v>2817</v>
      </c>
      <c r="F31" s="142">
        <v>2709</v>
      </c>
      <c r="G31" s="142">
        <v>3751</v>
      </c>
      <c r="H31" s="75">
        <v>3287</v>
      </c>
      <c r="I31" s="142">
        <v>3100</v>
      </c>
      <c r="J31" s="142">
        <v>4106</v>
      </c>
      <c r="K31" s="145">
        <v>3383</v>
      </c>
      <c r="L31" s="142">
        <v>3396</v>
      </c>
      <c r="M31" s="142">
        <v>3678</v>
      </c>
      <c r="N31" s="145">
        <v>3437</v>
      </c>
      <c r="O31" s="145">
        <v>3577</v>
      </c>
      <c r="P31" s="145">
        <v>3367</v>
      </c>
      <c r="Q31" s="145">
        <v>3088</v>
      </c>
    </row>
    <row r="32" spans="1:17" ht="18" customHeight="1">
      <c r="A32" s="95" t="s">
        <v>101</v>
      </c>
      <c r="B32" s="132">
        <v>28</v>
      </c>
      <c r="C32" s="143" t="s">
        <v>99</v>
      </c>
      <c r="D32" s="142">
        <v>23109</v>
      </c>
      <c r="E32" s="142">
        <v>22507</v>
      </c>
      <c r="F32" s="142">
        <v>22407</v>
      </c>
      <c r="G32" s="142">
        <v>22969</v>
      </c>
      <c r="H32" s="75">
        <v>24065</v>
      </c>
      <c r="I32" s="142">
        <v>24088</v>
      </c>
      <c r="J32" s="142">
        <v>24904</v>
      </c>
      <c r="K32" s="145">
        <v>24743</v>
      </c>
      <c r="L32" s="142">
        <v>24921</v>
      </c>
      <c r="M32" s="142">
        <v>26045</v>
      </c>
      <c r="N32" s="145">
        <v>26427</v>
      </c>
      <c r="O32" s="145">
        <v>26778</v>
      </c>
      <c r="P32" s="145">
        <v>26907</v>
      </c>
      <c r="Q32" s="145">
        <v>26704</v>
      </c>
    </row>
    <row r="33" spans="1:17" ht="18" customHeight="1">
      <c r="A33" s="95" t="s">
        <v>345</v>
      </c>
      <c r="B33" s="132">
        <v>29</v>
      </c>
      <c r="C33" s="143" t="s">
        <v>99</v>
      </c>
      <c r="D33" s="142">
        <v>16024</v>
      </c>
      <c r="E33" s="142">
        <v>13765</v>
      </c>
      <c r="F33" s="142">
        <v>15506</v>
      </c>
      <c r="G33" s="143" t="s">
        <v>99</v>
      </c>
      <c r="H33" s="75">
        <v>17169</v>
      </c>
      <c r="I33" s="142">
        <v>17246</v>
      </c>
      <c r="J33" s="142">
        <v>16964</v>
      </c>
      <c r="K33" s="145">
        <v>16750</v>
      </c>
      <c r="L33" s="142">
        <v>17291</v>
      </c>
      <c r="M33" s="142">
        <v>17686</v>
      </c>
      <c r="N33" s="145">
        <v>17339</v>
      </c>
      <c r="O33" s="145">
        <v>17308</v>
      </c>
      <c r="P33" s="145">
        <v>17860</v>
      </c>
      <c r="Q33" s="145">
        <v>16875</v>
      </c>
    </row>
    <row r="34" spans="1:17" ht="18" customHeight="1">
      <c r="A34" s="95" t="s">
        <v>41</v>
      </c>
      <c r="B34" s="132">
        <v>30</v>
      </c>
      <c r="C34" s="143" t="s">
        <v>99</v>
      </c>
      <c r="D34" s="142">
        <v>9956</v>
      </c>
      <c r="E34" s="142">
        <v>9202</v>
      </c>
      <c r="F34" s="142">
        <v>10102</v>
      </c>
      <c r="G34" s="142">
        <v>9910</v>
      </c>
      <c r="H34" s="75">
        <v>10370</v>
      </c>
      <c r="I34" s="142">
        <v>10541</v>
      </c>
      <c r="J34" s="142">
        <v>11342</v>
      </c>
      <c r="K34" s="145">
        <v>11047</v>
      </c>
      <c r="L34" s="142">
        <v>11276</v>
      </c>
      <c r="M34" s="142">
        <v>11317</v>
      </c>
      <c r="N34" s="145">
        <v>11277</v>
      </c>
      <c r="O34" s="145">
        <v>11309</v>
      </c>
      <c r="P34" s="145">
        <v>11416</v>
      </c>
      <c r="Q34" s="145">
        <v>11075</v>
      </c>
    </row>
    <row r="35" spans="1:17" ht="18" customHeight="1">
      <c r="A35" s="95" t="s">
        <v>55</v>
      </c>
      <c r="B35" s="132">
        <v>31</v>
      </c>
      <c r="C35" s="142">
        <v>8321</v>
      </c>
      <c r="D35" s="142">
        <v>8191</v>
      </c>
      <c r="E35" s="142">
        <v>8607</v>
      </c>
      <c r="F35" s="142">
        <v>8933</v>
      </c>
      <c r="G35" s="142">
        <v>8404</v>
      </c>
      <c r="H35" s="75">
        <v>10041</v>
      </c>
      <c r="I35" s="142">
        <v>9781</v>
      </c>
      <c r="J35" s="142">
        <v>10495</v>
      </c>
      <c r="K35" s="145">
        <v>9901</v>
      </c>
      <c r="L35" s="142">
        <v>10479</v>
      </c>
      <c r="M35" s="142">
        <v>10939</v>
      </c>
      <c r="N35" s="145">
        <v>11875</v>
      </c>
      <c r="O35" s="145">
        <v>11295</v>
      </c>
      <c r="P35" s="145">
        <v>10334</v>
      </c>
      <c r="Q35" s="145" t="s">
        <v>99</v>
      </c>
    </row>
    <row r="36" spans="1:17" ht="18" customHeight="1">
      <c r="A36" s="95" t="s">
        <v>52</v>
      </c>
      <c r="B36" s="132">
        <v>32</v>
      </c>
      <c r="C36" s="142">
        <v>18308</v>
      </c>
      <c r="D36" s="142">
        <v>19038</v>
      </c>
      <c r="E36" s="142">
        <v>11379</v>
      </c>
      <c r="F36" s="142">
        <v>18931</v>
      </c>
      <c r="G36" s="142">
        <v>20827</v>
      </c>
      <c r="H36" s="75">
        <v>21557</v>
      </c>
      <c r="I36" s="142">
        <v>22276</v>
      </c>
      <c r="J36" s="142">
        <v>23189</v>
      </c>
      <c r="K36" s="145">
        <v>22638</v>
      </c>
      <c r="L36" s="142">
        <v>20469</v>
      </c>
      <c r="M36" s="142">
        <v>21439</v>
      </c>
      <c r="N36" s="145">
        <v>21764</v>
      </c>
      <c r="O36" s="145">
        <v>21755</v>
      </c>
      <c r="P36" s="145">
        <v>21528</v>
      </c>
      <c r="Q36" s="145">
        <v>21199</v>
      </c>
    </row>
    <row r="37" spans="1:17" ht="18" customHeight="1">
      <c r="A37" s="95" t="s">
        <v>47</v>
      </c>
      <c r="B37" s="132">
        <v>33</v>
      </c>
      <c r="C37" s="142">
        <v>1573</v>
      </c>
      <c r="D37" s="142">
        <v>1591</v>
      </c>
      <c r="E37" s="142">
        <v>1368</v>
      </c>
      <c r="F37" s="142">
        <v>1331</v>
      </c>
      <c r="G37" s="142">
        <v>1351</v>
      </c>
      <c r="H37" s="75">
        <v>1391</v>
      </c>
      <c r="I37" s="142">
        <v>1515</v>
      </c>
      <c r="J37" s="142">
        <v>1689</v>
      </c>
      <c r="K37" s="145">
        <v>1610</v>
      </c>
      <c r="L37" s="142">
        <v>1596</v>
      </c>
      <c r="M37" s="142">
        <v>1623</v>
      </c>
      <c r="N37" s="145">
        <v>1545</v>
      </c>
      <c r="O37" s="145">
        <v>1628</v>
      </c>
      <c r="P37" s="145">
        <v>1246</v>
      </c>
      <c r="Q37" s="145">
        <v>1788</v>
      </c>
    </row>
    <row r="38" spans="1:17" ht="16.5" customHeight="1">
      <c r="A38" s="124" t="s">
        <v>45</v>
      </c>
      <c r="B38" s="132">
        <v>34</v>
      </c>
      <c r="C38" s="142">
        <v>14598</v>
      </c>
      <c r="D38" s="142">
        <v>14535</v>
      </c>
      <c r="E38" s="142">
        <v>14160</v>
      </c>
      <c r="F38" s="142">
        <v>14960</v>
      </c>
      <c r="G38" s="142">
        <v>15116</v>
      </c>
      <c r="H38" s="75">
        <v>14747</v>
      </c>
      <c r="I38" s="142">
        <v>14973</v>
      </c>
      <c r="J38" s="147">
        <v>15163</v>
      </c>
      <c r="K38" s="145">
        <v>15184</v>
      </c>
      <c r="L38" s="142">
        <v>15870</v>
      </c>
      <c r="M38" s="142">
        <v>15264</v>
      </c>
      <c r="N38" s="145">
        <v>13723</v>
      </c>
      <c r="O38" s="145">
        <v>4583</v>
      </c>
      <c r="P38" s="145">
        <v>4370</v>
      </c>
      <c r="Q38" s="145">
        <v>4436</v>
      </c>
    </row>
    <row r="39" spans="1:17" ht="16.5" customHeight="1">
      <c r="A39" s="124" t="s">
        <v>296</v>
      </c>
      <c r="B39" s="132">
        <v>35</v>
      </c>
      <c r="C39" s="143" t="s">
        <v>99</v>
      </c>
      <c r="D39" s="143" t="s">
        <v>99</v>
      </c>
      <c r="E39" s="142">
        <v>60364</v>
      </c>
      <c r="F39" s="142">
        <v>61700</v>
      </c>
      <c r="G39" s="142">
        <v>67062</v>
      </c>
      <c r="H39" s="75">
        <v>67940</v>
      </c>
      <c r="I39" s="143" t="s">
        <v>99</v>
      </c>
      <c r="J39" s="147">
        <v>76551</v>
      </c>
      <c r="K39" s="145">
        <v>76308</v>
      </c>
      <c r="L39" s="142">
        <v>78386</v>
      </c>
      <c r="M39" s="142">
        <v>80448</v>
      </c>
      <c r="N39" s="145">
        <v>78179</v>
      </c>
      <c r="O39" s="145">
        <v>79936</v>
      </c>
      <c r="P39" s="145">
        <v>77735</v>
      </c>
      <c r="Q39" s="145">
        <v>74858</v>
      </c>
    </row>
    <row r="40" spans="1:17" ht="16.5" customHeight="1">
      <c r="A40" s="124" t="s">
        <v>295</v>
      </c>
      <c r="B40" s="132">
        <v>36</v>
      </c>
      <c r="C40" s="143" t="s">
        <v>99</v>
      </c>
      <c r="D40" s="143" t="s">
        <v>99</v>
      </c>
      <c r="E40" s="143" t="s">
        <v>99</v>
      </c>
      <c r="F40" s="143" t="s">
        <v>99</v>
      </c>
      <c r="G40" s="143" t="s">
        <v>99</v>
      </c>
      <c r="H40" s="143" t="s">
        <v>99</v>
      </c>
      <c r="I40" s="143" t="s">
        <v>99</v>
      </c>
      <c r="J40" s="147">
        <v>60897</v>
      </c>
      <c r="K40" s="145">
        <v>61936</v>
      </c>
      <c r="L40" s="142">
        <v>64599</v>
      </c>
      <c r="M40" s="142">
        <v>65409</v>
      </c>
      <c r="N40" s="145">
        <v>64885</v>
      </c>
      <c r="O40" s="145">
        <v>63830</v>
      </c>
      <c r="P40" s="146" t="s">
        <v>99</v>
      </c>
      <c r="Q40" s="146" t="s">
        <v>99</v>
      </c>
    </row>
    <row r="41" spans="1:17" ht="16.5" customHeight="1">
      <c r="A41" s="189" t="s">
        <v>294</v>
      </c>
      <c r="B41" s="190">
        <v>37</v>
      </c>
      <c r="C41" s="191" t="s">
        <v>99</v>
      </c>
      <c r="D41" s="191" t="s">
        <v>99</v>
      </c>
      <c r="E41" s="191" t="s">
        <v>99</v>
      </c>
      <c r="F41" s="191" t="s">
        <v>99</v>
      </c>
      <c r="G41" s="191" t="s">
        <v>99</v>
      </c>
      <c r="H41" s="191" t="s">
        <v>99</v>
      </c>
      <c r="I41" s="191" t="s">
        <v>99</v>
      </c>
      <c r="J41" s="192">
        <v>33402</v>
      </c>
      <c r="K41" s="193">
        <v>33977</v>
      </c>
      <c r="L41" s="192">
        <v>33490</v>
      </c>
      <c r="M41" s="192">
        <v>35065</v>
      </c>
      <c r="N41" s="193">
        <v>33716</v>
      </c>
      <c r="O41" s="193">
        <v>28620</v>
      </c>
      <c r="P41" s="193">
        <v>34060</v>
      </c>
      <c r="Q41" s="193">
        <v>33020</v>
      </c>
    </row>
    <row r="42" s="232" customFormat="1" ht="19.5" customHeight="1">
      <c r="A42" s="229" t="s">
        <v>339</v>
      </c>
    </row>
    <row r="43" s="232" customFormat="1" ht="12.75">
      <c r="A43" s="229" t="s">
        <v>338</v>
      </c>
    </row>
    <row r="44" s="232" customFormat="1" ht="12.75">
      <c r="A44" s="229" t="s">
        <v>355</v>
      </c>
    </row>
    <row r="45" s="232" customFormat="1" ht="12.75">
      <c r="A45" s="229" t="s">
        <v>290</v>
      </c>
    </row>
  </sheetData>
  <printOptions/>
  <pageMargins left="0.75" right="0.75" top="1" bottom="1" header="0.5" footer="0.5"/>
  <pageSetup fitToHeight="1" fitToWidth="1" horizontalDpi="96" verticalDpi="96" orientation="portrait" paperSize="9" scale="68" r:id="rId1"/>
  <headerFooter alignWithMargins="0">
    <oddHeader>&amp;R&amp;"Arial,Bold"&amp;16ROAD TRAFFIC</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2012-11-20T10:29:19Z</cp:lastPrinted>
  <dcterms:created xsi:type="dcterms:W3CDTF">1999-02-18T14:58:15Z</dcterms:created>
  <dcterms:modified xsi:type="dcterms:W3CDTF">2012-11-20T10:52:36Z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A2169979</vt:lpwstr>
  </property>
  <property fmtid="{D5CDD505-2E9C-101B-9397-08002B2CF9AE}" pid="3" name="Objective-Comment">
    <vt:lpwstr/>
  </property>
  <property fmtid="{D5CDD505-2E9C-101B-9397-08002B2CF9AE}" pid="4" name="Objective-CreationStamp">
    <vt:filetime>2012-02-09T08:29:12Z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2012-11-20T10:53:08Z</vt:filetime>
  </property>
  <property fmtid="{D5CDD505-2E9C-101B-9397-08002B2CF9AE}" pid="8" name="Objective-ModificationStamp">
    <vt:filetime>2012-11-20T10:53:18Z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2012: Research and analysis: Transport: 2012-2017:</vt:lpwstr>
  </property>
  <property fmtid="{D5CDD505-2E9C-101B-9397-08002B2CF9AE}" pid="11" name="Objective-Parent">
    <vt:lpwstr>Transport statistics: Scottish Transport Statistics: 2012: Research and analysis: Transport: 2012-2017</vt:lpwstr>
  </property>
  <property fmtid="{D5CDD505-2E9C-101B-9397-08002B2CF9AE}" pid="12" name="Objective-State">
    <vt:lpwstr>Published</vt:lpwstr>
  </property>
  <property fmtid="{D5CDD505-2E9C-101B-9397-08002B2CF9AE}" pid="13" name="Objective-Title">
    <vt:lpwstr>chapter05 - road traffic</vt:lpwstr>
  </property>
  <property fmtid="{D5CDD505-2E9C-101B-9397-08002B2CF9AE}" pid="14" name="Objective-Version">
    <vt:lpwstr>19.0</vt:lpwstr>
  </property>
  <property fmtid="{D5CDD505-2E9C-101B-9397-08002B2CF9AE}" pid="15" name="Objective-VersionComment">
    <vt:lpwstr/>
  </property>
  <property fmtid="{D5CDD505-2E9C-101B-9397-08002B2CF9AE}" pid="16" name="Objective-VersionNumber">
    <vt:r8>19</vt:r8>
  </property>
  <property fmtid="{D5CDD505-2E9C-101B-9397-08002B2CF9AE}" pid="17" name="Objective-FileNumber">
    <vt:lpwstr/>
  </property>
  <property fmtid="{D5CDD505-2E9C-101B-9397-08002B2CF9AE}" pid="18" name="Objective-Classification">
    <vt:lpwstr>[Inherited - Restricted]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