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4.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240" yWindow="90" windowWidth="10005" windowHeight="11925" tabRatio="811" activeTab="4"/>
  </bookViews>
  <sheets>
    <sheet name="comments" sheetId="1" r:id="rId1"/>
    <sheet name="T12.1 - T12.3a" sheetId="2" state="hidden" r:id="rId2"/>
    <sheet name="T12.4 - T12.6a" sheetId="3" state="hidden" r:id="rId3"/>
    <sheet name="T12.7-T12.9a" sheetId="4" state="hidden" r:id="rId4"/>
    <sheet name="Contents" sheetId="5" r:id="rId5"/>
    <sheet name="Table 11.1-11.10" sheetId="6" r:id="rId6"/>
    <sheet name="T11.11" sheetId="7" r:id="rId7"/>
    <sheet name="T11.12-T11.13" sheetId="8" r:id="rId8"/>
    <sheet name="T11.14-T11.17" sheetId="9" r:id="rId9"/>
    <sheet name="Figs11.3-11.4" sheetId="10" r:id="rId10"/>
    <sheet name="T11.18" sheetId="11" r:id="rId11"/>
    <sheet name="T11.19-T11.20" sheetId="12" r:id="rId12"/>
    <sheet name="T11.21-T11.23a" sheetId="13" r:id="rId13"/>
    <sheet name="T11.24-T11.25" sheetId="14" r:id="rId14"/>
    <sheet name="T11.26" sheetId="15" r:id="rId15"/>
    <sheet name="T11.27 page 1" sheetId="16" state="hidden" r:id="rId16"/>
    <sheet name="T11.27 page 2" sheetId="17" state="hidden" r:id="rId17"/>
    <sheet name="T11.28 page 1" sheetId="18" state="hidden" r:id="rId18"/>
    <sheet name="T11.28 page 2" sheetId="19" state="hidden" r:id="rId19"/>
    <sheet name="T11.27" sheetId="20" r:id="rId20"/>
    <sheet name="T11.29" sheetId="21" r:id="rId21"/>
    <sheet name="T11.30" sheetId="22" r:id="rId22"/>
    <sheet name="T11.31-T11.35" sheetId="23" r:id="rId23"/>
    <sheet name="Fig11.1-11.2" sheetId="24" r:id="rId24"/>
    <sheet name="Data for Traveline charts" sheetId="25" r:id="rId25"/>
    <sheet name="T12.15b" sheetId="26" state="hidden" r:id="rId26"/>
  </sheets>
  <definedNames>
    <definedName name="_xlnm.Print_Area" localSheetId="9">'Figs11.3-11.4'!$A$1:$P$86</definedName>
    <definedName name="_xlnm.Print_Area" localSheetId="6">'T11.11'!$A$1:$M$61</definedName>
    <definedName name="_xlnm.Print_Area" localSheetId="7">'T11.12-T11.13'!$A$1:$T$52</definedName>
    <definedName name="_xlnm.Print_Area" localSheetId="8">'T11.14-T11.17'!$A$1:$T$77</definedName>
    <definedName name="_xlnm.Print_Area" localSheetId="10">'T11.18'!$A$1:$K$60</definedName>
    <definedName name="_xlnm.Print_Area" localSheetId="12">'T11.21-T11.23a'!$A$1:$U$81</definedName>
    <definedName name="_xlnm.Print_Area" localSheetId="13">'T11.24-T11.25'!$A$1:$K$81</definedName>
    <definedName name="_xlnm.Print_Area" localSheetId="14">'T11.26'!$A$1:$Z$85</definedName>
    <definedName name="_xlnm.Print_Area" localSheetId="20">'T11.29'!$A$1:$AB$65</definedName>
    <definedName name="_xlnm.Print_Area" localSheetId="22">'T11.31-T11.35'!$A$1:$N$75</definedName>
    <definedName name="_xlnm.Print_Area" localSheetId="1">'T12.1 - T12.3a'!$A$2:$K$82</definedName>
    <definedName name="_xlnm.Print_Area" localSheetId="2">'T12.4 - T12.6a'!$A$1:$O$73</definedName>
    <definedName name="_xlnm.Print_Area" localSheetId="3">'T12.7-T12.9a'!$A$1:$N$69</definedName>
    <definedName name="_xlnm.Print_Area" localSheetId="5">'Table 11.1-11.10'!$A$1:$K$87</definedName>
  </definedNames>
  <calcPr fullCalcOnLoad="1"/>
</workbook>
</file>

<file path=xl/sharedStrings.xml><?xml version="1.0" encoding="utf-8"?>
<sst xmlns="http://schemas.openxmlformats.org/spreadsheetml/2006/main" count="2084" uniqueCount="759">
  <si>
    <t xml:space="preserve">                      </t>
  </si>
  <si>
    <t>for example, the EU/Other Europe breakdown now reflects the position following the enlargement of the EU in 2004.</t>
  </si>
  <si>
    <r>
      <t xml:space="preserve">Weeks included in year </t>
    </r>
    <r>
      <rPr>
        <vertAlign val="superscript"/>
        <sz val="12"/>
        <rFont val="Arial"/>
        <family val="2"/>
      </rPr>
      <t>2</t>
    </r>
  </si>
  <si>
    <r>
      <t xml:space="preserve">Ring tone, no reply </t>
    </r>
    <r>
      <rPr>
        <vertAlign val="superscript"/>
        <sz val="12"/>
        <rFont val="Arial"/>
        <family val="2"/>
      </rPr>
      <t>3</t>
    </r>
  </si>
  <si>
    <t xml:space="preserve">Traveline Scotland went live for telephone calls on 3 January 2001.  Its internet service became operational on 27 October 2002, </t>
  </si>
  <si>
    <t>This is the 'threshold' for the difference between the TOTALS and the sum of their parts</t>
  </si>
  <si>
    <t>formulae are written in BLUE</t>
  </si>
  <si>
    <t>All Text and figures are formatted to 'ARIEL' - font size 10 (Headers are BOLD and font size 14)</t>
  </si>
  <si>
    <t>Titles and headings should be in BOLD</t>
  </si>
  <si>
    <t>Due to the amalgamation of tables 1.1 and 1.2 all subsequent tables have been renumbered</t>
  </si>
  <si>
    <t xml:space="preserve"> i.e. Table 1.3 became 1.2, Table 1.4 became 1.3 etc.</t>
  </si>
  <si>
    <t>Walk</t>
  </si>
  <si>
    <t>Bicycle</t>
  </si>
  <si>
    <t>Driver of car, van or lorry</t>
  </si>
  <si>
    <t>Passenger in car, van or lorry</t>
  </si>
  <si>
    <t>Motorcycle / moped</t>
  </si>
  <si>
    <t>Other private transport</t>
  </si>
  <si>
    <t>Other private transport (eg motorcycle, private hire bus)</t>
  </si>
  <si>
    <t>Local bus</t>
  </si>
  <si>
    <t>Non-local bus</t>
  </si>
  <si>
    <t>Surface Rail</t>
  </si>
  <si>
    <t>Taxi / minicab</t>
  </si>
  <si>
    <t>Other public transport</t>
  </si>
  <si>
    <t>Other public transport (eg air, ferry, non-local bus)</t>
  </si>
  <si>
    <t>All modes</t>
  </si>
  <si>
    <t>Sample size (number of people)</t>
  </si>
  <si>
    <t>miles</t>
  </si>
  <si>
    <t>Commuting</t>
  </si>
  <si>
    <t>Business</t>
  </si>
  <si>
    <t>Education</t>
  </si>
  <si>
    <t>Escort education</t>
  </si>
  <si>
    <t>Shopping</t>
  </si>
  <si>
    <t>Visting friends at home</t>
  </si>
  <si>
    <t>Visiting friends elsewhere</t>
  </si>
  <si>
    <t>Sport / entertainment</t>
  </si>
  <si>
    <t>Holiday / day trip</t>
  </si>
  <si>
    <t>Other (including "just walk")</t>
  </si>
  <si>
    <t>All purposes</t>
  </si>
  <si>
    <t>Sample</t>
  </si>
  <si>
    <t>Total</t>
  </si>
  <si>
    <t>24 hour OD person trips - all modes (car and PT)</t>
  </si>
  <si>
    <t>Edinburgh and Lothian</t>
  </si>
  <si>
    <t>Fife</t>
  </si>
  <si>
    <t>Central</t>
  </si>
  <si>
    <t>Glasgow and Strathclyde</t>
  </si>
  <si>
    <t>Ayrshire</t>
  </si>
  <si>
    <t>Dumfries</t>
  </si>
  <si>
    <t>Borders</t>
  </si>
  <si>
    <t>Perth</t>
  </si>
  <si>
    <t>Dundee</t>
  </si>
  <si>
    <t>External</t>
  </si>
  <si>
    <t>24 hour OD person trips - highway (car only)</t>
  </si>
  <si>
    <t>24 hour OD person trips - PT (includes externals)</t>
  </si>
  <si>
    <t>24 hour OD vehicle trips - highway (cars and goods only) (includes externals)</t>
  </si>
  <si>
    <t>Every</t>
  </si>
  <si>
    <t>day</t>
  </si>
  <si>
    <t>Per Week</t>
  </si>
  <si>
    <t xml:space="preserve">At least </t>
  </si>
  <si>
    <t>3 times</t>
  </si>
  <si>
    <t>Once or</t>
  </si>
  <si>
    <t xml:space="preserve"> twice</t>
  </si>
  <si>
    <t>Per Month</t>
  </si>
  <si>
    <t>2 or 3</t>
  </si>
  <si>
    <t>times</t>
  </si>
  <si>
    <t>once</t>
  </si>
  <si>
    <t xml:space="preserve"> than</t>
  </si>
  <si>
    <t>Holds</t>
  </si>
  <si>
    <t>drives</t>
  </si>
  <si>
    <t>never</t>
  </si>
  <si>
    <t>full</t>
  </si>
  <si>
    <t xml:space="preserve"> licence</t>
  </si>
  <si>
    <t>a full</t>
  </si>
  <si>
    <t>driving</t>
  </si>
  <si>
    <t xml:space="preserve"> licence,</t>
  </si>
  <si>
    <t>have</t>
  </si>
  <si>
    <t>by age:</t>
  </si>
  <si>
    <t>As means of transport</t>
  </si>
  <si>
    <t>none</t>
  </si>
  <si>
    <t>1-2 days</t>
  </si>
  <si>
    <t>3-5 days</t>
  </si>
  <si>
    <t>6-7 days</t>
  </si>
  <si>
    <t>Just for pleasure</t>
  </si>
  <si>
    <t>(=100%)</t>
  </si>
  <si>
    <t xml:space="preserve">Sample </t>
  </si>
  <si>
    <t>Car or</t>
  </si>
  <si>
    <t>Van</t>
  </si>
  <si>
    <t>Service</t>
  </si>
  <si>
    <t>3. e.g. motorcycle, lorry, taxi, ferry, etc.</t>
  </si>
  <si>
    <t xml:space="preserve"> with</t>
  </si>
  <si>
    <t>row percentages</t>
  </si>
  <si>
    <t>Walking</t>
  </si>
  <si>
    <t>Means of leaving the UK</t>
  </si>
  <si>
    <t>Air</t>
  </si>
  <si>
    <t>Heathrow</t>
  </si>
  <si>
    <t xml:space="preserve">Gatwick </t>
  </si>
  <si>
    <t>Stanstead</t>
  </si>
  <si>
    <t>Manchester</t>
  </si>
  <si>
    <t>Edinburgh</t>
  </si>
  <si>
    <t>Glasgow</t>
  </si>
  <si>
    <t>Total Air</t>
  </si>
  <si>
    <t>Channel Tunnel</t>
  </si>
  <si>
    <t>Purpose of visit</t>
  </si>
  <si>
    <t>Sea</t>
  </si>
  <si>
    <t>English Channel Ports</t>
  </si>
  <si>
    <t>English East Coast Ports</t>
  </si>
  <si>
    <t>Other UK Ports</t>
  </si>
  <si>
    <t>Holiday</t>
  </si>
  <si>
    <t>Package</t>
  </si>
  <si>
    <t>Other</t>
  </si>
  <si>
    <t xml:space="preserve">Visiting </t>
  </si>
  <si>
    <t>Friends or</t>
  </si>
  <si>
    <t>Relatives</t>
  </si>
  <si>
    <t>Miscellaneous</t>
  </si>
  <si>
    <t>and other</t>
  </si>
  <si>
    <t>Purposes</t>
  </si>
  <si>
    <t>Area Visited</t>
  </si>
  <si>
    <t xml:space="preserve">Other </t>
  </si>
  <si>
    <t>Asia</t>
  </si>
  <si>
    <t xml:space="preserve">Rest of </t>
  </si>
  <si>
    <t xml:space="preserve">the </t>
  </si>
  <si>
    <t>thousands</t>
  </si>
  <si>
    <t>1   For holders of full licences.</t>
  </si>
  <si>
    <t xml:space="preserve">Doesn't </t>
  </si>
  <si>
    <t xml:space="preserve"> </t>
  </si>
  <si>
    <t>days</t>
  </si>
  <si>
    <t>1 +</t>
  </si>
  <si>
    <t>2. Including the Glasgow Underground.</t>
  </si>
  <si>
    <t>1. The number of days in the previous seven days on which the person made a trip of more than a quarter of a mile by foot for the specified purpose.</t>
  </si>
  <si>
    <t>percentage</t>
  </si>
  <si>
    <t>Car,van,minibus,works van</t>
  </si>
  <si>
    <t>..</t>
  </si>
  <si>
    <t>Bus,coach.private bus</t>
  </si>
  <si>
    <t>Rail (inc Underground)</t>
  </si>
  <si>
    <t>Other (inc taxi)</t>
  </si>
  <si>
    <t>All</t>
  </si>
  <si>
    <t>minutes</t>
  </si>
  <si>
    <t>Elsewhere</t>
  </si>
  <si>
    <t>2. Includes 'none' in 1971</t>
  </si>
  <si>
    <t>these</t>
  </si>
  <si>
    <t>Census year</t>
  </si>
  <si>
    <t>of</t>
  </si>
  <si>
    <t>cycle</t>
  </si>
  <si>
    <t xml:space="preserve">Population </t>
  </si>
  <si>
    <r>
      <t>Other</t>
    </r>
    <r>
      <rPr>
        <b/>
        <vertAlign val="superscript"/>
        <sz val="12"/>
        <rFont val="Arial"/>
        <family val="2"/>
      </rPr>
      <t>3</t>
    </r>
  </si>
  <si>
    <r>
      <t>Foot</t>
    </r>
    <r>
      <rPr>
        <b/>
        <vertAlign val="superscript"/>
        <sz val="12"/>
        <rFont val="Arial"/>
        <family val="2"/>
      </rPr>
      <t>2</t>
    </r>
  </si>
  <si>
    <t>Pedal</t>
  </si>
  <si>
    <t>Motor</t>
  </si>
  <si>
    <t>Car</t>
  </si>
  <si>
    <t>Bus</t>
  </si>
  <si>
    <t>Total All Means of Leaving the UK</t>
  </si>
  <si>
    <t>Total Sea</t>
  </si>
  <si>
    <t>New Zealand</t>
  </si>
  <si>
    <t>by annual net household income:</t>
  </si>
  <si>
    <t>Self-employed</t>
  </si>
  <si>
    <t>size</t>
  </si>
  <si>
    <t>by current situation:</t>
  </si>
  <si>
    <t>Employed full-time</t>
  </si>
  <si>
    <t>Employed part-time</t>
  </si>
  <si>
    <t>Does not work</t>
  </si>
  <si>
    <t>All employed</t>
  </si>
  <si>
    <t>from home</t>
  </si>
  <si>
    <t>adults</t>
  </si>
  <si>
    <t>All employed adults</t>
  </si>
  <si>
    <t>1. The main method of transport is recorded if the journey involves more than one method.</t>
  </si>
  <si>
    <t>by means of leaving the UK</t>
  </si>
  <si>
    <t>by purpose of visit</t>
  </si>
  <si>
    <t>Package holiday</t>
  </si>
  <si>
    <t>Other holiday</t>
  </si>
  <si>
    <t>Misc. and other</t>
  </si>
  <si>
    <t>Visit friends / relatives</t>
  </si>
  <si>
    <t>by area visited</t>
  </si>
  <si>
    <t>Australia &amp;</t>
  </si>
  <si>
    <t>Other Europe</t>
  </si>
  <si>
    <t>Australia &amp; New Zealand</t>
  </si>
  <si>
    <t>Rest of the World</t>
  </si>
  <si>
    <t>Other UK airport</t>
  </si>
  <si>
    <t>Sea or Channel Tunnel</t>
  </si>
  <si>
    <t>All visits abroad by Scots</t>
  </si>
  <si>
    <t xml:space="preserve">Other UK Airports </t>
  </si>
  <si>
    <t>Canada</t>
  </si>
  <si>
    <t>&amp; USA</t>
  </si>
  <si>
    <t>3. Including the Glasgow Underground.</t>
  </si>
  <si>
    <t>4. e.g. motorcycle, lorry, taxi, ferry, etc.</t>
  </si>
  <si>
    <t>Train</t>
  </si>
  <si>
    <t>Car or van</t>
  </si>
  <si>
    <t>Driver</t>
  </si>
  <si>
    <t>Pass.</t>
  </si>
  <si>
    <t xml:space="preserve">size </t>
  </si>
  <si>
    <t>EU</t>
  </si>
  <si>
    <t>North America</t>
  </si>
  <si>
    <t>(inc.</t>
  </si>
  <si>
    <t>u/grd)</t>
  </si>
  <si>
    <t>(e.g.</t>
  </si>
  <si>
    <t>taxi)</t>
  </si>
  <si>
    <t>1. Excluding those who worked at home in 1981, 1991 and 2001 (who were not identified separately in the 1966 and 1971</t>
  </si>
  <si>
    <t>3. Includes 'none' in 1966; unspecified means of 'Public transport' in 1971, and 'not stated' in all years apart from 2001</t>
  </si>
  <si>
    <t>Europe</t>
  </si>
  <si>
    <t>World</t>
  </si>
  <si>
    <t>(when there was no "not stated" category).</t>
  </si>
  <si>
    <t>Others</t>
  </si>
  <si>
    <t>Taxis</t>
  </si>
  <si>
    <t>Ferries</t>
  </si>
  <si>
    <t>Underground</t>
  </si>
  <si>
    <t>Rail</t>
  </si>
  <si>
    <t>All concessionary fare schemes</t>
  </si>
  <si>
    <t>millions</t>
  </si>
  <si>
    <t>2002-03</t>
  </si>
  <si>
    <t>2001-02</t>
  </si>
  <si>
    <t>2000-01</t>
  </si>
  <si>
    <t>Therefore, they may differ slightly from the result that would be obtained if one divided by the actual number of days in the year (365 or 366).</t>
  </si>
  <si>
    <t xml:space="preserve">Daily averages are calculated by dividing the total for all the weeks ending in the year by the number of days in those weeks (e.g. 52 x 7 = 364). </t>
  </si>
  <si>
    <t>6.</t>
  </si>
  <si>
    <t>5.</t>
  </si>
  <si>
    <t>3.</t>
  </si>
  <si>
    <t>cover the 52 weeks from the one ending on Friday 3 January 2003 to the week ending on Friday 26 December 2003, inclusive.</t>
  </si>
  <si>
    <t>The figures relate to the weeks which ended on Fridays which were in the specified calendar year - for example, the figures for "2003"</t>
  </si>
  <si>
    <t>2.</t>
  </si>
  <si>
    <t>1.</t>
  </si>
  <si>
    <t>numbers</t>
  </si>
  <si>
    <t>Web site</t>
  </si>
  <si>
    <t xml:space="preserve">Answered calls: av. duration </t>
  </si>
  <si>
    <t>seconds</t>
  </si>
  <si>
    <t>Percentage answered</t>
  </si>
  <si>
    <t>percentages</t>
  </si>
  <si>
    <t>Total number of calls</t>
  </si>
  <si>
    <t>Total unanswered</t>
  </si>
  <si>
    <t xml:space="preserve">Calls unanswered </t>
  </si>
  <si>
    <t>Calls answered</t>
  </si>
  <si>
    <t>Telephone calls</t>
  </si>
  <si>
    <t>Answered</t>
  </si>
  <si>
    <t>Unanswered</t>
  </si>
  <si>
    <t>week ending</t>
  </si>
  <si>
    <t>Total calls</t>
  </si>
  <si>
    <t xml:space="preserve">and was formally launched on 16 December 2002, but statistics of its use are only available from the start of 2003.  </t>
  </si>
  <si>
    <t xml:space="preserve">     Scottish residents: average per head of population *</t>
  </si>
  <si>
    <t>* Some of the results are based upon a small number of trips in the sample, and so may be subject to large percentage sampling errors.</t>
  </si>
  <si>
    <t>As mentioned in the text, NTS results for Scotland should be regarded as broad indicators rather than precise measures.</t>
  </si>
  <si>
    <t xml:space="preserve">Surface Rail </t>
  </si>
  <si>
    <t>As a result, there may be some apparently large, and potentially misleading, percentage changes between periods.</t>
  </si>
  <si>
    <r>
      <t xml:space="preserve">Walk </t>
    </r>
    <r>
      <rPr>
        <vertAlign val="superscript"/>
        <sz val="12"/>
        <rFont val="Arial"/>
        <family val="2"/>
      </rPr>
      <t>(1)</t>
    </r>
  </si>
  <si>
    <t>2003-04</t>
  </si>
  <si>
    <t>Number of cars available to the household</t>
  </si>
  <si>
    <t>No car</t>
  </si>
  <si>
    <t>One car</t>
  </si>
  <si>
    <t>2+ cars</t>
  </si>
  <si>
    <t>All house-holds</t>
  </si>
  <si>
    <t>Other private (eg bicycle, motorcycle, private hire bus)</t>
  </si>
  <si>
    <t>Other public (eg rail, taxi, air, non-local bus)</t>
  </si>
  <si>
    <t xml:space="preserve">     household about him or herself.</t>
  </si>
  <si>
    <t xml:space="preserve">     the head of the household, or his / her spouse/partner, about all adults in the household, but instead from one randomly chosen adult member of the</t>
  </si>
  <si>
    <t>1. For those in full time education at school. The main method of transport is recorded if there is more than one method.</t>
  </si>
  <si>
    <r>
      <t>Table 12.3</t>
    </r>
    <r>
      <rPr>
        <b/>
        <sz val="14"/>
        <rFont val="Arial"/>
        <family val="2"/>
      </rPr>
      <t xml:space="preserve">  Average length of trip by main mode </t>
    </r>
  </si>
  <si>
    <r>
      <t>Table 12.2</t>
    </r>
    <r>
      <rPr>
        <b/>
        <sz val="14"/>
        <rFont val="Arial"/>
        <family val="2"/>
      </rPr>
      <t xml:space="preserve">  Average distance travelled per person per year by main mode </t>
    </r>
  </si>
  <si>
    <r>
      <t>Table 12.6</t>
    </r>
    <r>
      <rPr>
        <b/>
        <sz val="14"/>
        <rFont val="Arial"/>
        <family val="2"/>
      </rPr>
      <t xml:space="preserve">  Average length of trip by purpose </t>
    </r>
  </si>
  <si>
    <t>2004-05</t>
  </si>
  <si>
    <t>Every Day</t>
  </si>
  <si>
    <t>At least 3 times</t>
  </si>
  <si>
    <t>Once or twice</t>
  </si>
  <si>
    <t>At least 2 or 3 times</t>
  </si>
  <si>
    <t>At least once</t>
  </si>
  <si>
    <t>Less than once</t>
  </si>
  <si>
    <t>Per Week:</t>
  </si>
  <si>
    <t>Per Month:</t>
  </si>
  <si>
    <t>Holds full driving licence, never drives</t>
  </si>
  <si>
    <t>Total with a full driving licence</t>
  </si>
  <si>
    <t>Doesn't have a full driving licence</t>
  </si>
  <si>
    <t>None</t>
  </si>
  <si>
    <t>1+ days</t>
  </si>
  <si>
    <t>Works from home</t>
  </si>
  <si>
    <t>Does not work from home</t>
  </si>
  <si>
    <t>Sample size (100%)</t>
  </si>
  <si>
    <t>Passenger</t>
  </si>
  <si>
    <t>(a)</t>
  </si>
  <si>
    <t>(b)</t>
  </si>
  <si>
    <t>3. This category includes jogging and walking a dog.</t>
  </si>
  <si>
    <t>Walk (1)</t>
  </si>
  <si>
    <t>Other escort</t>
  </si>
  <si>
    <t>Other personal business</t>
  </si>
  <si>
    <t>(1) Short walks are believed to be under-recorded in 2002/03 compared with earlier years.</t>
  </si>
  <si>
    <t>* See footnotes for table 12.1</t>
  </si>
  <si>
    <r>
      <t>Table 12.5</t>
    </r>
    <r>
      <rPr>
        <b/>
        <sz val="14"/>
        <rFont val="Arial"/>
        <family val="2"/>
      </rPr>
      <t xml:space="preserve">  Average distance travelled per person per year by purpose</t>
    </r>
  </si>
  <si>
    <r>
      <t>Table 12.4</t>
    </r>
    <r>
      <rPr>
        <b/>
        <sz val="14"/>
        <rFont val="Arial"/>
        <family val="2"/>
      </rPr>
      <t xml:space="preserve">  Trips per person per year by purpose</t>
    </r>
  </si>
  <si>
    <t>2005-06</t>
  </si>
  <si>
    <r>
      <t>Table 12.1</t>
    </r>
    <r>
      <rPr>
        <b/>
        <sz val="14"/>
        <rFont val="Arial"/>
        <family val="2"/>
      </rPr>
      <t xml:space="preserve">   Trips per person per year by main mode </t>
    </r>
  </si>
  <si>
    <t>/  1997</t>
  </si>
  <si>
    <t>/  2000</t>
  </si>
  <si>
    <t>/  2003</t>
  </si>
  <si>
    <t>/  2005</t>
  </si>
  <si>
    <t xml:space="preserve">     Scottish residents *</t>
  </si>
  <si>
    <r>
      <t>Table 12.7</t>
    </r>
    <r>
      <rPr>
        <b/>
        <sz val="14"/>
        <rFont val="Arial"/>
        <family val="2"/>
      </rPr>
      <t xml:space="preserve">  Hours travelled per person per year by purpose </t>
    </r>
  </si>
  <si>
    <r>
      <t xml:space="preserve">Table 12.8 </t>
    </r>
    <r>
      <rPr>
        <b/>
        <sz val="14"/>
        <rFont val="Arial"/>
        <family val="2"/>
      </rPr>
      <t xml:space="preserve"> Average duration of travel per trip by purpose </t>
    </r>
  </si>
  <si>
    <r>
      <t>Table 12.9</t>
    </r>
    <r>
      <rPr>
        <b/>
        <sz val="14"/>
        <rFont val="Arial"/>
        <family val="2"/>
      </rPr>
      <t xml:space="preserve">  Trips per person per year by main mode and cars available to the household </t>
    </r>
  </si>
  <si>
    <r>
      <t xml:space="preserve">Other </t>
    </r>
    <r>
      <rPr>
        <b/>
        <vertAlign val="superscript"/>
        <sz val="12"/>
        <rFont val="Arial"/>
        <family val="2"/>
      </rPr>
      <t xml:space="preserve">3 </t>
    </r>
  </si>
  <si>
    <r>
      <t xml:space="preserve">Rail </t>
    </r>
    <r>
      <rPr>
        <b/>
        <vertAlign val="superscript"/>
        <sz val="12"/>
        <rFont val="Arial"/>
        <family val="2"/>
      </rPr>
      <t xml:space="preserve">2 </t>
    </r>
  </si>
  <si>
    <r>
      <t xml:space="preserve">School </t>
    </r>
    <r>
      <rPr>
        <vertAlign val="superscript"/>
        <sz val="12"/>
        <rFont val="Arial"/>
        <family val="2"/>
      </rPr>
      <t xml:space="preserve">2 </t>
    </r>
  </si>
  <si>
    <r>
      <t xml:space="preserve">Rail </t>
    </r>
    <r>
      <rPr>
        <b/>
        <vertAlign val="superscript"/>
        <sz val="12"/>
        <rFont val="Arial"/>
        <family val="2"/>
      </rPr>
      <t xml:space="preserve">3 </t>
    </r>
  </si>
  <si>
    <r>
      <t xml:space="preserve">Other </t>
    </r>
    <r>
      <rPr>
        <b/>
        <vertAlign val="superscript"/>
        <sz val="12"/>
        <rFont val="Arial"/>
        <family val="2"/>
      </rPr>
      <t xml:space="preserve">4 </t>
    </r>
  </si>
  <si>
    <t>column percentages</t>
  </si>
  <si>
    <t>Total these airports</t>
  </si>
  <si>
    <t>1.  These estimates are based on information from samples of passengers using the principal routes: the International Passenger Survey</t>
  </si>
  <si>
    <t>The results for 2003 and earlier years differ from those published previously because ONS has revised the series retrospectively -</t>
  </si>
  <si>
    <t xml:space="preserve">  </t>
  </si>
  <si>
    <t>2006-07</t>
  </si>
  <si>
    <t>month ending</t>
  </si>
  <si>
    <t>Motorcycle</t>
  </si>
  <si>
    <t>Bus/coach</t>
  </si>
  <si>
    <t>*</t>
  </si>
  <si>
    <t xml:space="preserve">          which is on the basis that is used to produce such figures for DfT's "Regional Transport Statistics".</t>
  </si>
  <si>
    <t xml:space="preserve"> / 2006</t>
  </si>
  <si>
    <t>/  2006</t>
  </si>
  <si>
    <t>The figures for 1995/97 onwards are based on weighted data, so are not directly comparable with earlier results (which are based on</t>
  </si>
  <si>
    <t>unweighted data) which can be found in the previous edition or in the "Travel by Scottish residents" bulletin.</t>
  </si>
  <si>
    <t>2007-08</t>
  </si>
  <si>
    <t>Source: Transport Scotland - Not National Statistics</t>
  </si>
  <si>
    <t>/  2007</t>
  </si>
  <si>
    <t xml:space="preserve"> / 2007</t>
  </si>
  <si>
    <t xml:space="preserve">      Scottish residents: 2007 (average per head of population *)</t>
  </si>
  <si>
    <t>Newcastle</t>
  </si>
  <si>
    <t>Birmingham</t>
  </si>
  <si>
    <t xml:space="preserve">   Newcastle</t>
  </si>
  <si>
    <t xml:space="preserve">   Birmingham</t>
  </si>
  <si>
    <t xml:space="preserve">row percentages </t>
  </si>
  <si>
    <t>by gender:</t>
  </si>
  <si>
    <t xml:space="preserve"> Male</t>
  </si>
  <si>
    <t xml:space="preserve"> Female</t>
  </si>
  <si>
    <t xml:space="preserve"> 17-19</t>
  </si>
  <si>
    <t xml:space="preserve"> 20-29</t>
  </si>
  <si>
    <t xml:space="preserve"> 30-39</t>
  </si>
  <si>
    <t xml:space="preserve"> 40-49</t>
  </si>
  <si>
    <t xml:space="preserve"> 50-59</t>
  </si>
  <si>
    <t xml:space="preserve"> 60-69</t>
  </si>
  <si>
    <t xml:space="preserve"> 70-79</t>
  </si>
  <si>
    <t xml:space="preserve"> 80+</t>
  </si>
  <si>
    <t xml:space="preserve"> Self employed</t>
  </si>
  <si>
    <t xml:space="preserve"> Employed full time</t>
  </si>
  <si>
    <t xml:space="preserve"> Employed part time</t>
  </si>
  <si>
    <t xml:space="preserve"> Looking after the home or family</t>
  </si>
  <si>
    <t xml:space="preserve"> Permanently retired from work</t>
  </si>
  <si>
    <t xml:space="preserve"> Unemployed and seeking work</t>
  </si>
  <si>
    <t xml:space="preserve"> In further/higher education</t>
  </si>
  <si>
    <t xml:space="preserve"> Permanently sick or disabled</t>
  </si>
  <si>
    <t xml:space="preserve"> up to £10,000 p.a.</t>
  </si>
  <si>
    <t xml:space="preserve"> over £10,000 - £15,000</t>
  </si>
  <si>
    <t xml:space="preserve"> over £15,000 - £20,000</t>
  </si>
  <si>
    <t xml:space="preserve"> over £20,000 - £25,000</t>
  </si>
  <si>
    <t xml:space="preserve"> over £25,000 - £30,000</t>
  </si>
  <si>
    <t xml:space="preserve"> over £30,000 - £40,000</t>
  </si>
  <si>
    <t xml:space="preserve"> over £40,000 p.a.</t>
  </si>
  <si>
    <t>by Scottish Index of Multiple Deprivation:</t>
  </si>
  <si>
    <t xml:space="preserve"> 1 (20 % most deprived)</t>
  </si>
  <si>
    <t xml:space="preserve"> 5 (20% least deprived)</t>
  </si>
  <si>
    <t>by urban/rural:</t>
  </si>
  <si>
    <t xml:space="preserve"> Large urban areas</t>
  </si>
  <si>
    <t xml:space="preserve"> Other urban</t>
  </si>
  <si>
    <t xml:space="preserve"> Small accessible towns</t>
  </si>
  <si>
    <t xml:space="preserve"> Small remote towns</t>
  </si>
  <si>
    <t xml:space="preserve"> Accessible rural</t>
  </si>
  <si>
    <t xml:space="preserve"> Remote rural</t>
  </si>
  <si>
    <t>*The frequency of driving is shown only for those who hold a full driving licence</t>
  </si>
  <si>
    <t xml:space="preserve"> 16-19</t>
  </si>
  <si>
    <t xml:space="preserve"> Looking after the home/family</t>
  </si>
  <si>
    <t xml:space="preserve"> Unemployed/seeking work</t>
  </si>
  <si>
    <t>by urban/rural classification:</t>
  </si>
  <si>
    <t>By gender:</t>
  </si>
  <si>
    <t xml:space="preserve"> 16 - 20</t>
  </si>
  <si>
    <t xml:space="preserve"> 20 - 29</t>
  </si>
  <si>
    <t xml:space="preserve"> 30 - 39</t>
  </si>
  <si>
    <t xml:space="preserve"> 40 - 49</t>
  </si>
  <si>
    <t xml:space="preserve"> 50 - 59</t>
  </si>
  <si>
    <t xml:space="preserve"> 60 and over</t>
  </si>
  <si>
    <t>All children in full-time education, 2007</t>
  </si>
  <si>
    <t xml:space="preserve">  age 4-5</t>
  </si>
  <si>
    <t xml:space="preserve">  age 6-7</t>
  </si>
  <si>
    <t xml:space="preserve">  age 8-9</t>
  </si>
  <si>
    <t xml:space="preserve">  age 10-11</t>
  </si>
  <si>
    <t>All 4-11</t>
  </si>
  <si>
    <t xml:space="preserve">  age 12-13</t>
  </si>
  <si>
    <t xml:space="preserve">  age 14-15</t>
  </si>
  <si>
    <t xml:space="preserve">  age 16-18</t>
  </si>
  <si>
    <t>All 12 - 18</t>
  </si>
  <si>
    <t>1. For those in full time education at school. The Main method of transport is recorded if there is more than one method.</t>
  </si>
  <si>
    <t>Census travel to work figures)</t>
  </si>
  <si>
    <t>1. Those whose current situation was described as self-employed, employed full-time or employed part-time.</t>
  </si>
  <si>
    <t xml:space="preserve">As means of transport </t>
  </si>
  <si>
    <r>
      <t xml:space="preserve">Just for pleasure or to keep fit </t>
    </r>
    <r>
      <rPr>
        <b/>
        <vertAlign val="superscript"/>
        <sz val="12"/>
        <rFont val="Arial"/>
        <family val="2"/>
      </rPr>
      <t>2</t>
    </r>
  </si>
  <si>
    <t xml:space="preserve">2  From April 2003, the questionnaire changed such that information on possession of driving licences and frequency of driving was no longer collected from </t>
  </si>
  <si>
    <t>At least</t>
  </si>
  <si>
    <t>Less</t>
  </si>
  <si>
    <t>1 (20 % most deprived)</t>
  </si>
  <si>
    <t>5 (20% least deprived)</t>
  </si>
  <si>
    <t xml:space="preserve">Sample size (=100%) </t>
  </si>
  <si>
    <t>size (=100%)</t>
  </si>
  <si>
    <t xml:space="preserve">                   </t>
  </si>
  <si>
    <r>
      <t>Rail</t>
    </r>
    <r>
      <rPr>
        <b/>
        <vertAlign val="superscript"/>
        <sz val="12"/>
        <rFont val="Arial"/>
        <family val="2"/>
      </rPr>
      <t>3</t>
    </r>
  </si>
  <si>
    <r>
      <t>Other</t>
    </r>
    <r>
      <rPr>
        <b/>
        <vertAlign val="superscript"/>
        <sz val="12"/>
        <rFont val="Arial"/>
        <family val="2"/>
      </rPr>
      <t>4</t>
    </r>
  </si>
  <si>
    <r>
      <t>School</t>
    </r>
    <r>
      <rPr>
        <b/>
        <vertAlign val="superscript"/>
        <sz val="12"/>
        <rFont val="Arial"/>
        <family val="2"/>
      </rPr>
      <t>2</t>
    </r>
  </si>
  <si>
    <t>2. Including those who were said to travel by private bus, and a few who went by works bus.</t>
  </si>
  <si>
    <r>
      <t xml:space="preserve">by means of leaving the UK and </t>
    </r>
    <r>
      <rPr>
        <b/>
        <i/>
        <sz val="12"/>
        <color indexed="8"/>
        <rFont val="Arial"/>
        <family val="2"/>
      </rPr>
      <t>main</t>
    </r>
    <r>
      <rPr>
        <b/>
        <sz val="12"/>
        <color indexed="8"/>
        <rFont val="Arial"/>
        <family val="2"/>
      </rPr>
      <t xml:space="preserve"> purposes of visits</t>
    </r>
  </si>
  <si>
    <r>
      <t xml:space="preserve">by </t>
    </r>
    <r>
      <rPr>
        <b/>
        <i/>
        <sz val="12"/>
        <rFont val="Arial"/>
        <family val="2"/>
      </rPr>
      <t>main</t>
    </r>
    <r>
      <rPr>
        <b/>
        <sz val="12"/>
        <rFont val="Arial"/>
        <family val="2"/>
      </rPr>
      <t xml:space="preserve"> purposes of visit and area visited</t>
    </r>
  </si>
  <si>
    <t>defined hits in a more robust way than the previous supplier so the figures for 2006 onwards are not on a  like for like basis with previous years.</t>
  </si>
  <si>
    <t>2008-09</t>
  </si>
  <si>
    <t>1.  These estimates are based on information from samples of passengers using the principal routes- see sections 3.14 and 4.4 of the text.</t>
  </si>
  <si>
    <t xml:space="preserve">2. “Other UK ports” includes information collected from Rosyth in 2008 Q2 &amp; Q3. </t>
  </si>
  <si>
    <r>
      <t>Table 11.1</t>
    </r>
    <r>
      <rPr>
        <sz val="12"/>
        <rFont val="Arial"/>
        <family val="2"/>
      </rPr>
      <t xml:space="preserve">  Trips per person per year by main mode </t>
    </r>
  </si>
  <si>
    <r>
      <t xml:space="preserve">Table 11.2 </t>
    </r>
    <r>
      <rPr>
        <sz val="12"/>
        <rFont val="Arial"/>
        <family val="2"/>
      </rPr>
      <t xml:space="preserve"> Average distance travelled per person per year by main mode </t>
    </r>
  </si>
  <si>
    <r>
      <t xml:space="preserve">Table 11.3 </t>
    </r>
    <r>
      <rPr>
        <sz val="12"/>
        <rFont val="Arial"/>
        <family val="2"/>
      </rPr>
      <t xml:space="preserve"> Average length of trip by main mode </t>
    </r>
  </si>
  <si>
    <r>
      <t>Table 11.4</t>
    </r>
    <r>
      <rPr>
        <sz val="12"/>
        <rFont val="Arial"/>
        <family val="2"/>
      </rPr>
      <t xml:space="preserve">  Trips per person per year by purpose</t>
    </r>
  </si>
  <si>
    <r>
      <t xml:space="preserve">Table 11.5 </t>
    </r>
    <r>
      <rPr>
        <sz val="12"/>
        <rFont val="Arial"/>
        <family val="2"/>
      </rPr>
      <t xml:space="preserve"> Average distance travelled per person per year by purpose</t>
    </r>
  </si>
  <si>
    <r>
      <t xml:space="preserve">Table 11.6 </t>
    </r>
    <r>
      <rPr>
        <sz val="12"/>
        <rFont val="Arial"/>
        <family val="2"/>
      </rPr>
      <t xml:space="preserve"> Average length of trip by purpose </t>
    </r>
  </si>
  <si>
    <r>
      <t>Table 11.7</t>
    </r>
    <r>
      <rPr>
        <sz val="12"/>
        <rFont val="Arial"/>
        <family val="2"/>
      </rPr>
      <t xml:space="preserve">  Hours travelled per person per year by purpose </t>
    </r>
  </si>
  <si>
    <r>
      <t>Table 11.8</t>
    </r>
    <r>
      <rPr>
        <sz val="12"/>
        <rFont val="Arial"/>
        <family val="2"/>
      </rPr>
      <t xml:space="preserve">  Average duration of travel per trip by purpose </t>
    </r>
  </si>
  <si>
    <r>
      <t>Table 11.9</t>
    </r>
    <r>
      <rPr>
        <sz val="12"/>
        <rFont val="Arial"/>
        <family val="2"/>
      </rPr>
      <t xml:space="preserve">  Trips per person per year by main mode and cars available to the household </t>
    </r>
  </si>
  <si>
    <t>There are minor differences between Tables 11.26, 11.27 and 11.28, due to totals being calculated by adding separately-rounded numbers.</t>
  </si>
  <si>
    <t>2009-10</t>
  </si>
  <si>
    <r>
      <t xml:space="preserve">2009 </t>
    </r>
    <r>
      <rPr>
        <b/>
        <vertAlign val="superscript"/>
        <sz val="12"/>
        <rFont val="Arial"/>
        <family val="2"/>
      </rPr>
      <t>1</t>
    </r>
  </si>
  <si>
    <t>Aberdeen</t>
  </si>
  <si>
    <t>Total Edinburgh,  Glasgow, Prestwick &amp; Aberdeen</t>
  </si>
  <si>
    <t>Edinburgh, Glasgow, Prestwick &amp; Aberdeen</t>
  </si>
  <si>
    <r>
      <t xml:space="preserve">Table 11.12 </t>
    </r>
    <r>
      <rPr>
        <sz val="13"/>
        <rFont val="Arial"/>
        <family val="2"/>
      </rPr>
      <t xml:space="preserve"> Frequency of Driving</t>
    </r>
    <r>
      <rPr>
        <vertAlign val="superscript"/>
        <sz val="13"/>
        <rFont val="Arial"/>
        <family val="2"/>
      </rPr>
      <t xml:space="preserve">1,2  </t>
    </r>
    <r>
      <rPr>
        <sz val="13"/>
        <rFont val="Arial"/>
        <family val="2"/>
      </rPr>
      <t xml:space="preserve">for people aged 17+ </t>
    </r>
  </si>
  <si>
    <r>
      <t>Table 11.14</t>
    </r>
    <r>
      <rPr>
        <sz val="12"/>
        <rFont val="Arial"/>
        <family val="2"/>
      </rPr>
      <t xml:space="preserve">  Usual means of travel to usual place of work (in Autumn)</t>
    </r>
  </si>
  <si>
    <r>
      <t xml:space="preserve">Table 11.15(a) </t>
    </r>
    <r>
      <rPr>
        <sz val="12"/>
        <rFont val="Arial"/>
        <family val="2"/>
      </rPr>
      <t xml:space="preserve">  Usual time taken to travel to usual place of work (in Autumn)</t>
    </r>
  </si>
  <si>
    <r>
      <t xml:space="preserve">Table 11.16 </t>
    </r>
    <r>
      <rPr>
        <sz val="12"/>
        <rFont val="Arial"/>
        <family val="2"/>
      </rPr>
      <t xml:space="preserve">  Usual means of travel to work </t>
    </r>
    <r>
      <rPr>
        <vertAlign val="superscript"/>
        <sz val="12"/>
        <rFont val="Arial"/>
        <family val="2"/>
      </rPr>
      <t>1</t>
    </r>
    <r>
      <rPr>
        <sz val="12"/>
        <rFont val="Arial"/>
        <family val="2"/>
      </rPr>
      <t xml:space="preserve"> (in Spring)</t>
    </r>
  </si>
  <si>
    <r>
      <t>Table 11.20</t>
    </r>
    <r>
      <rPr>
        <sz val="13"/>
        <rFont val="Arial"/>
        <family val="2"/>
      </rPr>
      <t xml:space="preserve">   Travel to/from school (pupils aged 5 to 16) </t>
    </r>
    <r>
      <rPr>
        <vertAlign val="superscript"/>
        <sz val="13"/>
        <rFont val="Arial"/>
        <family val="2"/>
      </rPr>
      <t xml:space="preserve">1, 2 </t>
    </r>
  </si>
  <si>
    <r>
      <t>Table 11.21</t>
    </r>
    <r>
      <rPr>
        <sz val="13"/>
        <rFont val="Arial"/>
        <family val="2"/>
      </rPr>
      <t xml:space="preserve">   Employed </t>
    </r>
    <r>
      <rPr>
        <vertAlign val="superscript"/>
        <sz val="13"/>
        <rFont val="Arial"/>
        <family val="2"/>
      </rPr>
      <t>1</t>
    </r>
    <r>
      <rPr>
        <sz val="13"/>
        <rFont val="Arial"/>
        <family val="2"/>
      </rPr>
      <t xml:space="preserve"> adults (16+) - place of work</t>
    </r>
  </si>
  <si>
    <r>
      <t xml:space="preserve">Table 11.22 </t>
    </r>
    <r>
      <rPr>
        <sz val="13"/>
        <rFont val="Arial"/>
        <family val="2"/>
      </rPr>
      <t xml:space="preserve">  Employed </t>
    </r>
    <r>
      <rPr>
        <vertAlign val="superscript"/>
        <sz val="13"/>
        <rFont val="Arial"/>
        <family val="2"/>
      </rPr>
      <t>1</t>
    </r>
    <r>
      <rPr>
        <sz val="13"/>
        <rFont val="Arial"/>
        <family val="2"/>
      </rPr>
      <t xml:space="preserve"> adults (16+) not working from home - usual method of travel to work</t>
    </r>
  </si>
  <si>
    <r>
      <t>Table 11.23</t>
    </r>
    <r>
      <rPr>
        <sz val="13"/>
        <rFont val="Arial"/>
        <family val="2"/>
      </rPr>
      <t xml:space="preserve">   Usual main method of travel to school </t>
    </r>
    <r>
      <rPr>
        <vertAlign val="superscript"/>
        <sz val="13"/>
        <rFont val="Arial"/>
        <family val="2"/>
      </rPr>
      <t xml:space="preserve">1 </t>
    </r>
  </si>
  <si>
    <r>
      <t>Table 11.26</t>
    </r>
    <r>
      <rPr>
        <sz val="13"/>
        <rFont val="Arial"/>
        <family val="2"/>
      </rPr>
      <t xml:space="preserve"> Scottish residents' visits abroad, by means of leaving the UK</t>
    </r>
    <r>
      <rPr>
        <vertAlign val="superscript"/>
        <sz val="13"/>
        <rFont val="Arial"/>
        <family val="2"/>
      </rPr>
      <t>1,</t>
    </r>
    <r>
      <rPr>
        <sz val="13"/>
        <rFont val="Arial"/>
        <family val="2"/>
      </rPr>
      <t xml:space="preserve"> purpose of visit, and area visited</t>
    </r>
  </si>
  <si>
    <t>Source: Transport Scotland &amp; Strathclyde Partnership for Transport - Not National Statistics</t>
  </si>
  <si>
    <t>2001-02 &amp;  2002-03 figures do not include Eilean Siar.</t>
  </si>
  <si>
    <t>The Young People's Concessionary Travel Scheme started in 8 January 2007, aimed at 16 to 18 year olds (inclusive) and full time volunteers (aged under 26).</t>
  </si>
  <si>
    <t>N/A</t>
  </si>
  <si>
    <r>
      <t>Buses</t>
    </r>
    <r>
      <rPr>
        <vertAlign val="superscript"/>
        <sz val="12"/>
        <rFont val="Arial"/>
        <family val="2"/>
      </rPr>
      <t>2</t>
    </r>
  </si>
  <si>
    <r>
      <t>all</t>
    </r>
    <r>
      <rPr>
        <b/>
        <sz val="12"/>
        <rFont val="Arial"/>
        <family val="2"/>
      </rPr>
      <t xml:space="preserve"> journeys made under concessionary fare schemes</t>
    </r>
    <r>
      <rPr>
        <b/>
        <vertAlign val="superscript"/>
        <sz val="12"/>
        <rFont val="Arial"/>
        <family val="2"/>
      </rPr>
      <t>1</t>
    </r>
  </si>
  <si>
    <t>Strathclyde Concessionary Travel scheme</t>
  </si>
  <si>
    <t>Other concessionary fare schemes</t>
  </si>
  <si>
    <r>
      <t>Other concessionary fare schemes</t>
    </r>
    <r>
      <rPr>
        <b/>
        <vertAlign val="superscript"/>
        <sz val="12"/>
        <color indexed="8"/>
        <rFont val="Arial"/>
        <family val="2"/>
      </rPr>
      <t>3</t>
    </r>
  </si>
  <si>
    <r>
      <t>All concessionary fare schemes</t>
    </r>
    <r>
      <rPr>
        <b/>
        <vertAlign val="superscript"/>
        <sz val="12"/>
        <color indexed="8"/>
        <rFont val="Arial"/>
        <family val="2"/>
      </rPr>
      <t>3</t>
    </r>
  </si>
  <si>
    <r>
      <t>of which</t>
    </r>
    <r>
      <rPr>
        <b/>
        <sz val="12"/>
        <rFont val="Arial"/>
        <family val="2"/>
      </rPr>
      <t xml:space="preserve">:     journeys which were made </t>
    </r>
    <r>
      <rPr>
        <b/>
        <i/>
        <sz val="12"/>
        <rFont val="Arial"/>
        <family val="2"/>
      </rPr>
      <t>free of charge</t>
    </r>
    <r>
      <rPr>
        <b/>
        <sz val="12"/>
        <rFont val="Arial"/>
        <family val="2"/>
      </rPr>
      <t xml:space="preserve"> to the traveller</t>
    </r>
    <r>
      <rPr>
        <b/>
        <vertAlign val="superscript"/>
        <sz val="12"/>
        <rFont val="Arial"/>
        <family val="2"/>
      </rPr>
      <t>1</t>
    </r>
  </si>
  <si>
    <r>
      <t>Ferries</t>
    </r>
    <r>
      <rPr>
        <vertAlign val="superscript"/>
        <sz val="12"/>
        <rFont val="Arial"/>
        <family val="2"/>
      </rPr>
      <t>5</t>
    </r>
    <r>
      <rPr>
        <sz val="12"/>
        <rFont val="Arial"/>
        <family val="2"/>
      </rPr>
      <t xml:space="preserve"> </t>
    </r>
  </si>
  <si>
    <t xml:space="preserve">The National Concessionary Travel bus scheme was introduced on 1st April 2006, which allows elderly and disabled free travel on all scheduled bus services in Scotland. This replaced any local schemes. </t>
  </si>
  <si>
    <t>Figures include a degree of estimation (e.g. allowances for claims not yet been processed) and may incur some small revisions to previously published data.</t>
  </si>
  <si>
    <r>
      <t xml:space="preserve">2010 </t>
    </r>
    <r>
      <rPr>
        <b/>
        <vertAlign val="superscript"/>
        <sz val="12"/>
        <rFont val="Arial"/>
        <family val="2"/>
      </rPr>
      <t>1</t>
    </r>
  </si>
  <si>
    <t>Note: This table is no longer being updated. Henceforth, information about average times taken to travel to work will be given in Table 11.15 (b),</t>
  </si>
  <si>
    <r>
      <t>Buses</t>
    </r>
    <r>
      <rPr>
        <vertAlign val="superscript"/>
        <sz val="12"/>
        <rFont val="Arial"/>
        <family val="2"/>
      </rPr>
      <t>2,4,5</t>
    </r>
  </si>
  <si>
    <r>
      <t>Buses</t>
    </r>
    <r>
      <rPr>
        <vertAlign val="superscript"/>
        <sz val="12"/>
        <rFont val="Arial"/>
        <family val="2"/>
      </rPr>
      <t xml:space="preserve">2,4,5 </t>
    </r>
    <r>
      <rPr>
        <sz val="12"/>
        <rFont val="Arial"/>
        <family val="2"/>
      </rPr>
      <t>(ie. the National schemes)</t>
    </r>
  </si>
  <si>
    <t xml:space="preserve">HIts are the record of unique visits to the web site. The web site supplier changed on 1 January 2006 and the new supplier </t>
  </si>
  <si>
    <r>
      <t>Ferries</t>
    </r>
    <r>
      <rPr>
        <vertAlign val="superscript"/>
        <sz val="12"/>
        <rFont val="Arial"/>
        <family val="2"/>
      </rPr>
      <t>6</t>
    </r>
  </si>
  <si>
    <t>A small charge was introduced for ferries in 2010.</t>
  </si>
  <si>
    <t>* Sample size for this cell is too small for reliable estimates.</t>
  </si>
  <si>
    <t>Source: Oct-Dec, Office for National Statistics (ONS) Labour Force Survey.</t>
  </si>
  <si>
    <t>Notes: Some of the figures shown in table 11.15 (b) differ slightly from those in 11.15 (a) due to differing methodology used to extract.</t>
  </si>
  <si>
    <t xml:space="preserve">           Results are weighted using population estimates to ensure they are representative of the population at large.</t>
  </si>
  <si>
    <t>1. Data are for males and females in employment aged 16-99.</t>
  </si>
  <si>
    <t>2. Maximum recorded value of usual travel to work time = 180 minutes.</t>
  </si>
  <si>
    <r>
      <t xml:space="preserve">Table 11.15(b) </t>
    </r>
    <r>
      <rPr>
        <sz val="12"/>
        <rFont val="Arial"/>
        <family val="2"/>
      </rPr>
      <t xml:space="preserve">  Usual time taken to travel to usual place of work (in Autumn) </t>
    </r>
    <r>
      <rPr>
        <vertAlign val="superscript"/>
        <sz val="12"/>
        <rFont val="Arial"/>
        <family val="2"/>
      </rPr>
      <t>1,2</t>
    </r>
  </si>
  <si>
    <t xml:space="preserve">   </t>
  </si>
  <si>
    <t>Rail, including underground</t>
  </si>
  <si>
    <t>1. Those in full-time employment, part-time employment and self-employed only.</t>
  </si>
  <si>
    <t>1995-96</t>
  </si>
  <si>
    <t>1996-97</t>
  </si>
  <si>
    <t>1997-98</t>
  </si>
  <si>
    <t>1998-99</t>
  </si>
  <si>
    <t>1999-00</t>
  </si>
  <si>
    <t>2010-11</t>
  </si>
  <si>
    <r>
      <t xml:space="preserve">2011 </t>
    </r>
    <r>
      <rPr>
        <b/>
        <vertAlign val="superscript"/>
        <sz val="12"/>
        <rFont val="Arial"/>
        <family val="2"/>
      </rPr>
      <t>1</t>
    </r>
  </si>
  <si>
    <t>2011-12</t>
  </si>
  <si>
    <t xml:space="preserve">                       </t>
  </si>
  <si>
    <t xml:space="preserve">(a)  People: by car, bus or train      </t>
  </si>
  <si>
    <t>Destination</t>
  </si>
  <si>
    <t>Origin</t>
  </si>
  <si>
    <t>Edinburgh &amp; Lothian</t>
  </si>
  <si>
    <t>Dumfries &amp; Galloway</t>
  </si>
  <si>
    <t>Perth &amp; Kinross</t>
  </si>
  <si>
    <t xml:space="preserve">Elsewhere in Scotland </t>
  </si>
  <si>
    <t>Perth and Kinross</t>
  </si>
  <si>
    <t>Elsewhere in Scotland</t>
  </si>
  <si>
    <t xml:space="preserve">(b)  People: by car      </t>
  </si>
  <si>
    <t>Source: Transport Scotland (Transport Model for Scotland:07) - Not National Statistics</t>
  </si>
  <si>
    <t>1.  All travel movements between the 720 zones used to represent the UK. - see section 4.5 of the commentary.</t>
  </si>
  <si>
    <t xml:space="preserve">     The number of shorter distance trips which travel within a model zone area is not known.</t>
  </si>
  <si>
    <t>2.  Strathclyde excluding Ayrshire</t>
  </si>
  <si>
    <t>3.  Aberdeen City, Aberdeenshire and Angus</t>
  </si>
  <si>
    <t>4.  This traffic and travel data was extracted from the Transport Model for Scotland 2007 (TMfS:07) (Base Year Version BY20, Model Version TMfS V2.0).</t>
  </si>
  <si>
    <t xml:space="preserve">     The data reflects daily travel movements within a 2007 base year and represents the most recent data available from the LATIS service (Model version V1.12 2007 BY05)</t>
  </si>
  <si>
    <t xml:space="preserve">     TMfS:07 covers the whole of the Scottish Strategic Transport network.  England is represented with much less detail.</t>
  </si>
  <si>
    <t xml:space="preserve">     The data reflects 'inter-zonal trips', which includes all travel movements between the 720 zones used to represent the UK.</t>
  </si>
  <si>
    <t xml:space="preserve">     The data does not include more local or short distance movements travelling wholly within model zones.</t>
  </si>
  <si>
    <t xml:space="preserve">(c)  People: by bus or train     </t>
  </si>
  <si>
    <t xml:space="preserve">(d)  Vehicle trips: cars and goods vehicles only   </t>
  </si>
  <si>
    <t>Edinburgh Lothians Borders</t>
  </si>
  <si>
    <t>Fife Central Perth &amp; Kinross</t>
  </si>
  <si>
    <t>Ayrshire, Dumfries &amp; Galloway</t>
  </si>
  <si>
    <t>Dundee and Aberdeen</t>
  </si>
  <si>
    <t>Cumbria</t>
  </si>
  <si>
    <t>Northumberland</t>
  </si>
  <si>
    <t>South West England &amp; Wales</t>
  </si>
  <si>
    <t>County Durham</t>
  </si>
  <si>
    <t>Yorkshire and South East England</t>
  </si>
  <si>
    <t>Total cross-border</t>
  </si>
  <si>
    <t>Edinburgh, Lothians, Borders</t>
  </si>
  <si>
    <t>Fife, Central, Perth &amp; Kinross</t>
  </si>
  <si>
    <t>Yorkshire &amp; SE England</t>
  </si>
  <si>
    <t>(b)  People: by car</t>
  </si>
  <si>
    <t>1. The model's method of estimating public transport trips may underestimate cross border traffic.</t>
  </si>
  <si>
    <t>3.  This traffic and travel data was extracted from the Transport Model for Scotland 2007 (TMfS:07) (Base Year Version BY20, Model Version TMfS V2.0).</t>
  </si>
  <si>
    <t>(d)  Vehicle trips: cars and goods vehicles only</t>
  </si>
  <si>
    <r>
      <t xml:space="preserve">Table 11.27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</si>
  <si>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</si>
  <si>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 xml:space="preserve">Aberdeen &amp; North East </t>
    </r>
    <r>
      <rPr>
        <b/>
        <vertAlign val="superscript"/>
        <sz val="14"/>
        <rFont val="Arial"/>
        <family val="2"/>
      </rPr>
      <t>3</t>
    </r>
  </si>
  <si>
    <r>
      <t>Glasgow &amp; Strathclyde</t>
    </r>
    <r>
      <rPr>
        <vertAlign val="superscript"/>
        <sz val="14"/>
        <rFont val="Arial"/>
        <family val="2"/>
      </rPr>
      <t>2</t>
    </r>
  </si>
  <si>
    <r>
      <t>Aberdeen &amp; North East</t>
    </r>
    <r>
      <rPr>
        <vertAlign val="superscript"/>
        <sz val="14"/>
        <rFont val="Arial"/>
        <family val="2"/>
      </rPr>
      <t>3</t>
    </r>
  </si>
  <si>
    <r>
      <t xml:space="preserve">Aberdeen &amp; North East </t>
    </r>
    <r>
      <rPr>
        <vertAlign val="superscript"/>
        <sz val="14"/>
        <rFont val="Arial"/>
        <family val="2"/>
      </rPr>
      <t>2</t>
    </r>
  </si>
  <si>
    <r>
      <t xml:space="preserve">Table 11.27 (continued)         Transport Model for Scotland: inter-zonal </t>
    </r>
    <r>
      <rPr>
        <b/>
        <vertAlign val="superscript"/>
        <sz val="14"/>
        <rFont val="Arial"/>
        <family val="2"/>
      </rPr>
      <t>1</t>
    </r>
    <r>
      <rPr>
        <b/>
        <sz val="14"/>
        <rFont val="Arial"/>
        <family val="2"/>
      </rPr>
      <t xml:space="preserve"> trips made on an average weekday - within Scotland: circa 2008 </t>
    </r>
    <r>
      <rPr>
        <b/>
        <vertAlign val="superscript"/>
        <sz val="14"/>
        <rFont val="Arial"/>
        <family val="2"/>
      </rPr>
      <t>4</t>
    </r>
  </si>
  <si>
    <r>
      <t>Glasgow &amp; S'clyde</t>
    </r>
    <r>
      <rPr>
        <b/>
        <vertAlign val="superscript"/>
        <sz val="14"/>
        <rFont val="Arial"/>
        <family val="2"/>
      </rPr>
      <t>2</t>
    </r>
  </si>
  <si>
    <r>
      <t>Glasgow &amp; S'clyde</t>
    </r>
    <r>
      <rPr>
        <b/>
        <vertAlign val="superscript"/>
        <sz val="14"/>
        <rFont val="Arial"/>
        <family val="2"/>
      </rPr>
      <t>1</t>
    </r>
  </si>
  <si>
    <r>
      <t xml:space="preserve">Aberdeen &amp; North East </t>
    </r>
    <r>
      <rPr>
        <b/>
        <vertAlign val="superscript"/>
        <sz val="14"/>
        <rFont val="Arial"/>
        <family val="2"/>
      </rPr>
      <t>2</t>
    </r>
  </si>
  <si>
    <r>
      <t>Table 11.28   Transport Model for Scotland</t>
    </r>
    <r>
      <rPr>
        <b/>
        <vertAlign val="superscript"/>
        <sz val="14"/>
        <rFont val="Arial"/>
        <family val="2"/>
      </rPr>
      <t>4</t>
    </r>
    <r>
      <rPr>
        <b/>
        <sz val="14"/>
        <rFont val="Arial"/>
        <family val="2"/>
      </rPr>
      <t>: trips made on an average weekday - between Scotland and England &amp; Wales: circa 2008</t>
    </r>
    <r>
      <rPr>
        <b/>
        <vertAlign val="superscript"/>
        <sz val="14"/>
        <rFont val="Arial"/>
        <family val="2"/>
      </rPr>
      <t xml:space="preserve"> 3</t>
    </r>
  </si>
  <si>
    <r>
      <t xml:space="preserve">(a)  People: by car, bus or train </t>
    </r>
    <r>
      <rPr>
        <b/>
        <vertAlign val="superscript"/>
        <sz val="14"/>
        <rFont val="Arial"/>
        <family val="2"/>
      </rPr>
      <t>1</t>
    </r>
  </si>
  <si>
    <r>
      <t>Glasgow &amp; Strathclyde</t>
    </r>
    <r>
      <rPr>
        <b/>
        <vertAlign val="superscript"/>
        <sz val="14"/>
        <rFont val="Arial"/>
        <family val="2"/>
      </rPr>
      <t>2</t>
    </r>
  </si>
  <si>
    <r>
      <t>Glasgow &amp; Strathclyde</t>
    </r>
    <r>
      <rPr>
        <vertAlign val="superscript"/>
        <sz val="14"/>
        <rFont val="Arial"/>
        <family val="2"/>
      </rPr>
      <t xml:space="preserve"> 2</t>
    </r>
  </si>
  <si>
    <r>
      <t>Glasgow &amp; Strathclyde</t>
    </r>
    <r>
      <rPr>
        <b/>
        <vertAlign val="superscript"/>
        <sz val="14"/>
        <rFont val="Arial"/>
        <family val="2"/>
      </rPr>
      <t>3</t>
    </r>
  </si>
  <si>
    <r>
      <t xml:space="preserve">Table 11.28 (continued)      Transport Model for Scotland1: trips made on an average weekday - between Scotland and England &amp; Wales: circa 2008 </t>
    </r>
    <r>
      <rPr>
        <b/>
        <vertAlign val="superscript"/>
        <sz val="14"/>
        <rFont val="Arial"/>
        <family val="2"/>
      </rPr>
      <t>3</t>
    </r>
  </si>
  <si>
    <r>
      <t xml:space="preserve">(c)  People: by bus or train </t>
    </r>
    <r>
      <rPr>
        <b/>
        <vertAlign val="superscript"/>
        <sz val="14"/>
        <rFont val="Arial"/>
        <family val="2"/>
      </rPr>
      <t>1</t>
    </r>
  </si>
  <si>
    <r>
      <t>Glasgow and Strathclyde</t>
    </r>
    <r>
      <rPr>
        <b/>
        <vertAlign val="superscript"/>
        <sz val="14"/>
        <rFont val="Arial"/>
        <family val="2"/>
      </rPr>
      <t xml:space="preserve"> 2</t>
    </r>
  </si>
  <si>
    <t xml:space="preserve">3. The large fall between 2010 and 2011 is due to a small sample size with a small number of very extreme values that are very sensitive to change </t>
  </si>
  <si>
    <t>Consists of 6,211.7 unique web visits and 1219.2 app departure board visits (thousands)</t>
  </si>
  <si>
    <t>Total number of hits now includes visits to bus departure boards on the Traveline Scotland app</t>
  </si>
  <si>
    <t>Web &amp; App hits</t>
  </si>
  <si>
    <t>1993-94</t>
  </si>
  <si>
    <t xml:space="preserve">Note: The Scottish Household Survey Travel Diary asks car drivers whether their journey was delayed by congestion.  </t>
  </si>
  <si>
    <t xml:space="preserve">Those making bus journeys are asked whether their journey was delayed and there is a separate question asking the reason. </t>
  </si>
  <si>
    <t>The data on reason for delay is included in the SHS Travel Diary publication.</t>
  </si>
  <si>
    <r>
      <t xml:space="preserve">2012 </t>
    </r>
    <r>
      <rPr>
        <b/>
        <vertAlign val="superscript"/>
        <sz val="12"/>
        <rFont val="Arial"/>
        <family val="2"/>
      </rPr>
      <t>1</t>
    </r>
  </si>
  <si>
    <r>
      <t>47</t>
    </r>
    <r>
      <rPr>
        <vertAlign val="superscript"/>
        <sz val="12"/>
        <rFont val="Arial"/>
        <family val="2"/>
      </rPr>
      <t xml:space="preserve"> 3</t>
    </r>
  </si>
  <si>
    <t>2012-13</t>
  </si>
  <si>
    <t>Note: these tables are out of date and we will be publishing more up-to-date ones in due course.</t>
  </si>
  <si>
    <t>More in-depth information about the Transport Model for Scotland can be found on the LATIS website here</t>
  </si>
  <si>
    <t>http://www.transportscotland.gov.uk/analysis/LATIS</t>
  </si>
  <si>
    <t>every day</t>
  </si>
  <si>
    <t>at least three times a week</t>
  </si>
  <si>
    <t>once or twice a week</t>
  </si>
  <si>
    <t>less often</t>
  </si>
  <si>
    <t>Never, but holds full driving licence</t>
  </si>
  <si>
    <r>
      <t xml:space="preserve">or to keep fit </t>
    </r>
    <r>
      <rPr>
        <b/>
        <vertAlign val="superscript"/>
        <sz val="12"/>
        <rFont val="Arial"/>
        <family val="2"/>
      </rPr>
      <t>2</t>
    </r>
  </si>
  <si>
    <t>by number of cars:</t>
  </si>
  <si>
    <t>one</t>
  </si>
  <si>
    <t>two +</t>
  </si>
  <si>
    <t>Household type</t>
  </si>
  <si>
    <t>Single adult</t>
  </si>
  <si>
    <t>Small adult</t>
  </si>
  <si>
    <t>Single parent</t>
  </si>
  <si>
    <t>Small family</t>
  </si>
  <si>
    <t>Large family</t>
  </si>
  <si>
    <t>Large adult</t>
  </si>
  <si>
    <t>Older smaller</t>
  </si>
  <si>
    <t xml:space="preserve"> up to £15,000 p.a.</t>
  </si>
  <si>
    <t xml:space="preserve"> Small accessible towns and small   remote towns</t>
  </si>
  <si>
    <t>One</t>
  </si>
  <si>
    <t>Two +</t>
  </si>
  <si>
    <t>Household type:</t>
  </si>
  <si>
    <t xml:space="preserve">Works </t>
  </si>
  <si>
    <t>Cycle</t>
  </si>
  <si>
    <t>Scooter/Skate</t>
  </si>
  <si>
    <t>Park &amp; Stride</t>
  </si>
  <si>
    <t>Driven</t>
  </si>
  <si>
    <t>Taxi</t>
  </si>
  <si>
    <t>1. All schools excluding nursery</t>
  </si>
  <si>
    <r>
      <rPr>
        <b/>
        <sz val="13"/>
        <rFont val="Arial"/>
        <family val="2"/>
      </rPr>
      <t>Table 11.23a</t>
    </r>
    <r>
      <rPr>
        <sz val="13"/>
        <rFont val="Arial"/>
        <family val="2"/>
      </rPr>
      <t xml:space="preserve">  Usual main method of travel to school - Hands Up Scotland Survey </t>
    </r>
    <r>
      <rPr>
        <vertAlign val="superscript"/>
        <sz val="13"/>
        <rFont val="Arial"/>
        <family val="2"/>
      </rPr>
      <t>1</t>
    </r>
  </si>
  <si>
    <t>Source: Hands Up Scotland Survey -  Not National Statistics</t>
  </si>
  <si>
    <t>~</t>
  </si>
  <si>
    <t>~ Less than half a per cent but greater than zero.</t>
  </si>
  <si>
    <t>2013-14</t>
  </si>
  <si>
    <r>
      <t xml:space="preserve">2013 </t>
    </r>
    <r>
      <rPr>
        <b/>
        <vertAlign val="superscript"/>
        <sz val="12"/>
        <rFont val="Arial"/>
        <family val="2"/>
      </rPr>
      <t>1</t>
    </r>
  </si>
  <si>
    <r>
      <t xml:space="preserve">Engaged tone </t>
    </r>
    <r>
      <rPr>
        <vertAlign val="superscript"/>
        <sz val="12"/>
        <rFont val="Arial"/>
        <family val="2"/>
      </rPr>
      <t>3</t>
    </r>
  </si>
  <si>
    <r>
      <t xml:space="preserve">Other </t>
    </r>
    <r>
      <rPr>
        <vertAlign val="superscript"/>
        <sz val="12"/>
        <rFont val="Arial"/>
        <family val="2"/>
      </rPr>
      <t>3</t>
    </r>
  </si>
  <si>
    <t>Categerisation of unanswered calls no longer takes place.</t>
  </si>
  <si>
    <r>
      <t xml:space="preserve">Daily average answered  </t>
    </r>
    <r>
      <rPr>
        <vertAlign val="superscript"/>
        <sz val="12"/>
        <rFont val="Arial"/>
        <family val="2"/>
      </rPr>
      <t xml:space="preserve">4 </t>
    </r>
  </si>
  <si>
    <r>
      <t xml:space="preserve">Daily average hits </t>
    </r>
    <r>
      <rPr>
        <vertAlign val="superscript"/>
        <sz val="12"/>
        <rFont val="Arial"/>
        <family val="2"/>
      </rPr>
      <t>4</t>
    </r>
  </si>
  <si>
    <r>
      <t xml:space="preserve">Total number of hits </t>
    </r>
    <r>
      <rPr>
        <vertAlign val="superscript"/>
        <sz val="12"/>
        <rFont val="Arial"/>
        <family val="2"/>
      </rPr>
      <t>5, 6</t>
    </r>
  </si>
  <si>
    <r>
      <t>Table 11.13</t>
    </r>
    <r>
      <rPr>
        <sz val="13"/>
        <rFont val="Arial"/>
        <family val="2"/>
      </rPr>
      <t xml:space="preserve">   Frequency of Walking in the previous seven days</t>
    </r>
    <r>
      <rPr>
        <vertAlign val="superscript"/>
        <sz val="13"/>
        <rFont val="Arial"/>
        <family val="2"/>
      </rPr>
      <t>1 2</t>
    </r>
    <r>
      <rPr>
        <sz val="13"/>
        <rFont val="Arial"/>
        <family val="2"/>
      </rPr>
      <t xml:space="preserve">  (people aged 16+)</t>
    </r>
  </si>
  <si>
    <r>
      <t>by frequency of driving:</t>
    </r>
    <r>
      <rPr>
        <b/>
        <vertAlign val="superscript"/>
        <sz val="12"/>
        <color indexed="8"/>
        <rFont val="Arial"/>
        <family val="2"/>
      </rPr>
      <t xml:space="preserve"> #</t>
    </r>
  </si>
  <si>
    <t># Only includes those with a full driving licence.</t>
  </si>
  <si>
    <t>Aberdeen City &amp; Shire</t>
  </si>
  <si>
    <t>Stirling, Falkirk &amp; Clacks</t>
  </si>
  <si>
    <t>Rest of UK</t>
  </si>
  <si>
    <t xml:space="preserve">2.  East Dunbartonshire, East Renfrewshire, Glasgow City, Inverclyde, North Lanarkshire, Renfrewshire, South Lanarkshire and West Dunbartonshire </t>
  </si>
  <si>
    <t>3.  City of Edinburgh, East Lothian, Midlothian, Fife (South), Scottish Borders and West Lothian</t>
  </si>
  <si>
    <t>4.  Dundee City, Angus, Perth &amp; Kinross and Fife (North)</t>
  </si>
  <si>
    <r>
      <t xml:space="preserve">Clydeplan </t>
    </r>
    <r>
      <rPr>
        <b/>
        <vertAlign val="superscript"/>
        <sz val="10"/>
        <rFont val="Arial"/>
        <family val="2"/>
      </rPr>
      <t>2</t>
    </r>
  </si>
  <si>
    <r>
      <t xml:space="preserve">SESplan </t>
    </r>
    <r>
      <rPr>
        <b/>
        <vertAlign val="superscript"/>
        <sz val="10"/>
        <rFont val="Arial"/>
        <family val="2"/>
      </rPr>
      <t>3</t>
    </r>
  </si>
  <si>
    <r>
      <t xml:space="preserve">TAYplan </t>
    </r>
    <r>
      <rPr>
        <b/>
        <vertAlign val="superscript"/>
        <sz val="10"/>
        <rFont val="Arial"/>
        <family val="2"/>
      </rPr>
      <t>4</t>
    </r>
  </si>
  <si>
    <r>
      <t>Clydeplan</t>
    </r>
    <r>
      <rPr>
        <vertAlign val="superscript"/>
        <sz val="10"/>
        <rFont val="Arial"/>
        <family val="2"/>
      </rPr>
      <t>2</t>
    </r>
  </si>
  <si>
    <r>
      <t>SESplan</t>
    </r>
    <r>
      <rPr>
        <vertAlign val="superscript"/>
        <sz val="10"/>
        <rFont val="Arial"/>
        <family val="2"/>
      </rPr>
      <t>3</t>
    </r>
  </si>
  <si>
    <r>
      <t>TAYplan</t>
    </r>
    <r>
      <rPr>
        <vertAlign val="superscript"/>
        <sz val="10"/>
        <rFont val="Arial"/>
        <family val="2"/>
      </rPr>
      <t>4</t>
    </r>
  </si>
  <si>
    <t>Source: Office for National Statistics</t>
  </si>
  <si>
    <t>Source: Scottish Household Survey</t>
  </si>
  <si>
    <t>Source: Transport Statistics Great Britain</t>
  </si>
  <si>
    <t>Note: This table has been removed as data are no longer available for Scotland .</t>
  </si>
  <si>
    <t>Note: This table has been removed as data are no longer available for Scotland.</t>
  </si>
  <si>
    <t xml:space="preserve"> Latest Scottish estimates are given in table 11.19 although this is based on a different source.</t>
  </si>
  <si>
    <t>Work mainly at or from home</t>
  </si>
  <si>
    <t>Less than 2km</t>
  </si>
  <si>
    <t xml:space="preserve">2 km to less than 5 km  </t>
  </si>
  <si>
    <t>5 km to less than 10 km</t>
  </si>
  <si>
    <t>10 km to less than 20 km</t>
  </si>
  <si>
    <t>20 km to less than 30 km</t>
  </si>
  <si>
    <t>30 km to less than 40 km</t>
  </si>
  <si>
    <t>40 km to less than 60 km</t>
  </si>
  <si>
    <t>60 km and over</t>
  </si>
  <si>
    <t>1. The distance travelled is a calculation of the straight line between the postcode of place of residence and postcode of workplace.</t>
  </si>
  <si>
    <t>2. Includes no fixed place of work, working on an offshore installation and working outside the UK.</t>
  </si>
  <si>
    <t>Underground, metro, light rail or tram</t>
  </si>
  <si>
    <t>Bus, minibus or coach</t>
  </si>
  <si>
    <t>Taxi or minicab</t>
  </si>
  <si>
    <t>Driver, car or van</t>
  </si>
  <si>
    <t>Passenger, car or van</t>
  </si>
  <si>
    <t>Motorcycle, scooter or moped</t>
  </si>
  <si>
    <t>On foot</t>
  </si>
  <si>
    <t>30 km and over</t>
  </si>
  <si>
    <t>Number of cars or vans available for private use:</t>
  </si>
  <si>
    <t xml:space="preserve">       None</t>
  </si>
  <si>
    <t xml:space="preserve">       One</t>
  </si>
  <si>
    <t xml:space="preserve">       Two or more</t>
  </si>
  <si>
    <t>Study mainly at or from home</t>
  </si>
  <si>
    <t>By age:</t>
  </si>
  <si>
    <t>Train, underground, metro, light rail or tram</t>
  </si>
  <si>
    <t>By distance:</t>
  </si>
  <si>
    <t>Source: Scottish Census 2011, National Records of Scotland</t>
  </si>
  <si>
    <t>Excluding those working mainly from home</t>
  </si>
  <si>
    <t>3. Percentages for distance to place of work do not include those working mainly from home</t>
  </si>
  <si>
    <t>3. Percentages for mode of travel to place of work do not include those working mainly from home</t>
  </si>
  <si>
    <t>4. Percentages for distance to place of work do not include those working mainly from home</t>
  </si>
  <si>
    <t>Excluding those studying mainly from home</t>
  </si>
  <si>
    <t>2. Percentages for distance to place of study do not include those studying mainly from home</t>
  </si>
  <si>
    <t>** value supressed as cell contains fewer than 5 responses</t>
  </si>
  <si>
    <t>3. Excludes people who live in communal establishments - values for number of cars in a household were imputed where this was missing</t>
  </si>
  <si>
    <t>1. The distance travelled is a calculation of the straight line between the postcode of place of residence and postcode of place of study</t>
  </si>
  <si>
    <t>Total Number         (=100%)</t>
  </si>
  <si>
    <t>Total Number          (=100%)</t>
  </si>
  <si>
    <t>does not provide any information about passengers using other routes (e.g.Rosyth) - see sections 11.2 (page 283) and 11.7 (page 288) of the notes and definitions.</t>
  </si>
  <si>
    <t>10km to less than 20km</t>
  </si>
  <si>
    <t>20km to less than 30km</t>
  </si>
  <si>
    <t>30km to less than 40km</t>
  </si>
  <si>
    <t>60km and over</t>
  </si>
  <si>
    <t>40km to less than 60km</t>
  </si>
  <si>
    <t>5km to less than 10km</t>
  </si>
  <si>
    <t>2km to less than 5km</t>
  </si>
  <si>
    <t>16 to 17</t>
  </si>
  <si>
    <t>18 and over</t>
  </si>
  <si>
    <t>12 to 15</t>
  </si>
  <si>
    <t>4 to 11</t>
  </si>
  <si>
    <r>
      <t xml:space="preserve">Table 11.31 </t>
    </r>
    <r>
      <rPr>
        <sz val="14"/>
        <rFont val="Arial"/>
        <family val="2"/>
      </rPr>
      <t xml:space="preserve">  Employed adults (16-74) distance to place of work: 2011</t>
    </r>
    <r>
      <rPr>
        <vertAlign val="superscript"/>
        <sz val="14"/>
        <rFont val="Arial"/>
        <family val="2"/>
      </rPr>
      <t>1 3</t>
    </r>
  </si>
  <si>
    <r>
      <t>Other</t>
    </r>
    <r>
      <rPr>
        <b/>
        <vertAlign val="superscript"/>
        <sz val="14"/>
        <rFont val="Arial"/>
        <family val="2"/>
      </rPr>
      <t xml:space="preserve">2 </t>
    </r>
  </si>
  <si>
    <r>
      <t xml:space="preserve">Table 11.32 </t>
    </r>
    <r>
      <rPr>
        <sz val="14"/>
        <rFont val="Arial"/>
        <family val="2"/>
      </rPr>
      <t xml:space="preserve">  Employed adults (16-74) mode of transport to place of work: 2011</t>
    </r>
    <r>
      <rPr>
        <vertAlign val="superscript"/>
        <sz val="14"/>
        <rFont val="Arial"/>
        <family val="2"/>
      </rPr>
      <t>1 2 3</t>
    </r>
  </si>
  <si>
    <r>
      <t xml:space="preserve">Table 11.33 </t>
    </r>
    <r>
      <rPr>
        <sz val="14"/>
        <rFont val="Arial"/>
        <family val="2"/>
      </rPr>
      <t xml:space="preserve">  Employed adults (16-74) distance to place of work by car/van availability: 2011</t>
    </r>
    <r>
      <rPr>
        <vertAlign val="superscript"/>
        <sz val="14"/>
        <rFont val="Arial"/>
        <family val="2"/>
      </rPr>
      <t>1 2 4</t>
    </r>
  </si>
  <si>
    <r>
      <t>Total Number        (=100%)</t>
    </r>
    <r>
      <rPr>
        <b/>
        <i/>
        <vertAlign val="superscript"/>
        <sz val="14"/>
        <rFont val="Arial"/>
        <family val="2"/>
      </rPr>
      <t>3</t>
    </r>
  </si>
  <si>
    <r>
      <t xml:space="preserve">Table 11.34 </t>
    </r>
    <r>
      <rPr>
        <sz val="14"/>
        <rFont val="Arial"/>
        <family val="2"/>
      </rPr>
      <t xml:space="preserve"> All people aged 4 and over studying, distance to place of study by age: 2011</t>
    </r>
    <r>
      <rPr>
        <vertAlign val="superscript"/>
        <sz val="14"/>
        <rFont val="Arial"/>
        <family val="2"/>
      </rPr>
      <t>1 2</t>
    </r>
  </si>
  <si>
    <r>
      <t xml:space="preserve">Table 11.35 </t>
    </r>
    <r>
      <rPr>
        <sz val="14"/>
        <rFont val="Arial"/>
        <family val="2"/>
      </rPr>
      <t xml:space="preserve"> All people aged 4 and over studying, mode of transport to place of study by distance: 2011</t>
    </r>
  </si>
  <si>
    <r>
      <t xml:space="preserve">Table 11.30   </t>
    </r>
    <r>
      <rPr>
        <sz val="13"/>
        <rFont val="Arial"/>
        <family val="2"/>
      </rPr>
      <t xml:space="preserve">Traveline Scotland: telephone calls and web site hits </t>
    </r>
    <r>
      <rPr>
        <vertAlign val="superscript"/>
        <sz val="13"/>
        <rFont val="Arial"/>
        <family val="2"/>
      </rPr>
      <t>1</t>
    </r>
  </si>
  <si>
    <r>
      <t xml:space="preserve">Table 11.29   </t>
    </r>
    <r>
      <rPr>
        <sz val="13"/>
        <rFont val="Arial"/>
        <family val="2"/>
      </rPr>
      <t>Passenger journeys made under concessionary fare schemes</t>
    </r>
  </si>
  <si>
    <r>
      <t xml:space="preserve">2014 </t>
    </r>
    <r>
      <rPr>
        <b/>
        <vertAlign val="superscript"/>
        <sz val="12"/>
        <rFont val="Arial"/>
        <family val="2"/>
      </rPr>
      <t>1</t>
    </r>
  </si>
  <si>
    <t>2014-15</t>
  </si>
  <si>
    <t>Contents</t>
  </si>
  <si>
    <t xml:space="preserve">Frequency of Driving1,2  for people aged 17+ </t>
  </si>
  <si>
    <t>Table 11.10</t>
  </si>
  <si>
    <t>Table 11.11</t>
  </si>
  <si>
    <t>Table 11.12</t>
  </si>
  <si>
    <t>Table 11.13</t>
  </si>
  <si>
    <t>Table 11.14</t>
  </si>
  <si>
    <t>Table 11.15</t>
  </si>
  <si>
    <t>Table 11.16</t>
  </si>
  <si>
    <t>Table 11.17</t>
  </si>
  <si>
    <t>Table 11.18</t>
  </si>
  <si>
    <t>Table 11.19</t>
  </si>
  <si>
    <t>Table 11.21</t>
  </si>
  <si>
    <t>Table 11.22</t>
  </si>
  <si>
    <t>Table 11.23</t>
  </si>
  <si>
    <t>Table 11.24</t>
  </si>
  <si>
    <t>Table 11.25</t>
  </si>
  <si>
    <t>Table 11.26</t>
  </si>
  <si>
    <t>Table 11.27</t>
  </si>
  <si>
    <t>Table 11.29</t>
  </si>
  <si>
    <t>Usual means of travel to usual place of work (in Autumn)</t>
  </si>
  <si>
    <t>Frequency of Walking in the previous seven days1 2  (people aged 16+)</t>
  </si>
  <si>
    <t>Usual time taken to travel to usual place of work (in Autumn)</t>
  </si>
  <si>
    <t>Usual means of travel to work 1 (in Spring)</t>
  </si>
  <si>
    <t>Figs 11.3</t>
  </si>
  <si>
    <t>Figs 11.4</t>
  </si>
  <si>
    <t>Employed adults (16+) not working from home - usual method of travel to work</t>
  </si>
  <si>
    <t>Employed adults (16+) - place of work</t>
  </si>
  <si>
    <t>Usual main method of travel to school</t>
  </si>
  <si>
    <t>Scottish residents' visits abroad, by means of leaving the UK, purpose of visit, and area visited</t>
  </si>
  <si>
    <t>Passenger journeys made under concessionary fare schemes</t>
  </si>
  <si>
    <t>Traveline Scotland: telephone calls and web site hits</t>
  </si>
  <si>
    <t>Table 11.30</t>
  </si>
  <si>
    <t>Table 11.31</t>
  </si>
  <si>
    <t>Table 11.32</t>
  </si>
  <si>
    <t>Table 11.33</t>
  </si>
  <si>
    <t>Table 11.34</t>
  </si>
  <si>
    <t>Employed adults (16-74) mode of transport to place of work: 2011</t>
  </si>
  <si>
    <t>Employed adults (16-74) distance to place of work: 2011</t>
  </si>
  <si>
    <t>Employed adults (16-74) distance to place of work by car/van availability: 2011</t>
  </si>
  <si>
    <t>Table 11.35</t>
  </si>
  <si>
    <t>All people aged 4 and over studying, distance to place of study by age: 2011</t>
  </si>
  <si>
    <t>All people aged 4 and over studying, mode of transport to place of study by distance: 2011</t>
  </si>
  <si>
    <t>Figs 11.1</t>
  </si>
  <si>
    <t>Figs 11.2</t>
  </si>
  <si>
    <r>
      <t xml:space="preserve">2015 </t>
    </r>
    <r>
      <rPr>
        <b/>
        <vertAlign val="superscript"/>
        <sz val="12"/>
        <rFont val="Arial"/>
        <family val="2"/>
      </rPr>
      <t>1</t>
    </r>
  </si>
  <si>
    <t>2015-16</t>
  </si>
  <si>
    <t xml:space="preserve">The Reimbursement Rate for the National Concessionary Travel bus scheme changed from 73.6% applicable 2006/07 to 2009/10, to 67% applicable 2010/11 to 2012/13, to 61% in 2013/14, </t>
  </si>
  <si>
    <t>1.  All travel movements between the 799 zones used to represent the UK.</t>
  </si>
  <si>
    <t xml:space="preserve">     The data reflects 'inter-zonal trips', which includes all travel movements between the 799 zones used to represent the UK.</t>
  </si>
  <si>
    <t>.</t>
  </si>
  <si>
    <t>2. Question now asked in survey every other year.  2016 is the most recent data available.</t>
  </si>
  <si>
    <r>
      <t xml:space="preserve">2016 </t>
    </r>
    <r>
      <rPr>
        <b/>
        <vertAlign val="superscript"/>
        <sz val="12"/>
        <rFont val="Arial"/>
        <family val="2"/>
      </rPr>
      <t>1</t>
    </r>
  </si>
  <si>
    <r>
      <t xml:space="preserve">Table 11.27  </t>
    </r>
    <r>
      <rPr>
        <sz val="12"/>
        <rFont val="Arial"/>
        <family val="2"/>
      </rPr>
      <t xml:space="preserve">Transport Model for Scotland: inter-zonal </t>
    </r>
    <r>
      <rPr>
        <vertAlign val="superscript"/>
        <sz val="12"/>
        <rFont val="Arial"/>
        <family val="2"/>
      </rPr>
      <t>1</t>
    </r>
    <r>
      <rPr>
        <sz val="12"/>
        <rFont val="Arial"/>
        <family val="2"/>
      </rPr>
      <t xml:space="preserve"> trips made on an average weekday - within Scotland: circa 2015 </t>
    </r>
    <r>
      <rPr>
        <vertAlign val="superscript"/>
        <sz val="12"/>
        <rFont val="Arial"/>
        <family val="2"/>
      </rPr>
      <t>5</t>
    </r>
  </si>
  <si>
    <t>5.  This traffic and travel data was extracted from the Transport Model for Scotland 2015 (TMfS15) (Base Year Version AE, Model Version TMfS15 V1.0).</t>
  </si>
  <si>
    <t xml:space="preserve">     The data reflects daily travel movements within a 2015 base year and represents the most recent data available from the LATIS service</t>
  </si>
  <si>
    <t xml:space="preserve">     TMfS15 covers the whole of the Scottish Strategic Transport network.  England is represented with less detail.</t>
  </si>
  <si>
    <t>Source: Transport Scotland (Transport Model for Scotland:15) - Not National Statistics</t>
  </si>
  <si>
    <t>2016-17</t>
  </si>
  <si>
    <t>All people aged 16+:</t>
  </si>
  <si>
    <t>to 58.1% in 2014/15, to 57.1% in 2015/16, to 56.9% in 2016/17.</t>
  </si>
  <si>
    <t>3. Prestwick airport was removed from the sample in quarter 2 of 2016.</t>
  </si>
  <si>
    <t>Other UK Ports 2</t>
  </si>
  <si>
    <r>
      <t xml:space="preserve">Prestwick </t>
    </r>
    <r>
      <rPr>
        <vertAlign val="superscript"/>
        <sz val="12"/>
        <rFont val="Arial"/>
        <family val="2"/>
      </rPr>
      <t>3</t>
    </r>
  </si>
  <si>
    <t>Prestwick airport was added to the International Passenger Survey sample in 2005, so there are no figures for it prior to then. Removed from the sample quarter 2 of 2016</t>
  </si>
  <si>
    <r>
      <t xml:space="preserve">Prestwick </t>
    </r>
    <r>
      <rPr>
        <vertAlign val="superscript"/>
        <sz val="12"/>
        <rFont val="Arial"/>
        <family val="2"/>
      </rPr>
      <t>2</t>
    </r>
  </si>
  <si>
    <t>2. Prestwick airport was removed from the sample in quarter 2 of 2016.</t>
  </si>
  <si>
    <t>**</t>
  </si>
  <si>
    <t>** denotes cell value supressed as based on fewer than 5 responses</t>
  </si>
  <si>
    <t>All people in 2016:</t>
  </si>
  <si>
    <r>
      <t>Table 11.10</t>
    </r>
    <r>
      <rPr>
        <sz val="13"/>
        <rFont val="Arial"/>
        <family val="2"/>
      </rPr>
      <t xml:space="preserve">  Frequency of driving*</t>
    </r>
    <r>
      <rPr>
        <vertAlign val="superscript"/>
        <sz val="13"/>
        <rFont val="Arial"/>
        <family val="2"/>
      </rPr>
      <t xml:space="preserve"> </t>
    </r>
    <r>
      <rPr>
        <sz val="13"/>
        <rFont val="Arial"/>
        <family val="2"/>
      </rPr>
      <t>for people aged 17+: 2017 *</t>
    </r>
  </si>
  <si>
    <t>All people aged 17+ in 2017:</t>
  </si>
  <si>
    <r>
      <t xml:space="preserve">2017 </t>
    </r>
    <r>
      <rPr>
        <b/>
        <vertAlign val="superscript"/>
        <sz val="12"/>
        <rFont val="Arial"/>
        <family val="2"/>
      </rPr>
      <t>1</t>
    </r>
  </si>
  <si>
    <r>
      <t xml:space="preserve">Table 11.17   </t>
    </r>
    <r>
      <rPr>
        <sz val="12"/>
        <rFont val="Arial"/>
        <family val="2"/>
      </rPr>
      <t>Employed</t>
    </r>
    <r>
      <rPr>
        <vertAlign val="superscript"/>
        <sz val="12"/>
        <rFont val="Arial"/>
        <family val="2"/>
      </rPr>
      <t>1</t>
    </r>
    <r>
      <rPr>
        <sz val="12"/>
        <rFont val="Arial"/>
        <family val="2"/>
      </rPr>
      <t xml:space="preserve"> adults (16+) - place of work: 2017</t>
    </r>
  </si>
  <si>
    <t>Figure 11.3: Travel to work a) 2007 and b) 2017</t>
  </si>
  <si>
    <r>
      <t xml:space="preserve">Table 11.18 </t>
    </r>
    <r>
      <rPr>
        <sz val="13"/>
        <rFont val="Arial"/>
        <family val="2"/>
      </rPr>
      <t xml:space="preserve">  Employed</t>
    </r>
    <r>
      <rPr>
        <vertAlign val="superscript"/>
        <sz val="13"/>
        <rFont val="Arial"/>
        <family val="2"/>
      </rPr>
      <t>1</t>
    </r>
    <r>
      <rPr>
        <sz val="13"/>
        <rFont val="Arial"/>
        <family val="2"/>
      </rPr>
      <t xml:space="preserve"> adults (16+) not working from home - usual method of travel to work: 2017</t>
    </r>
  </si>
  <si>
    <t>Figure 11.4: Driver experience of congestion and bus passenger experience of delays 2007-2017</t>
  </si>
  <si>
    <r>
      <t>Table 11.19</t>
    </r>
    <r>
      <rPr>
        <sz val="13"/>
        <rFont val="Arial"/>
        <family val="2"/>
      </rPr>
      <t xml:space="preserve">   Usual main method of travel to school </t>
    </r>
    <r>
      <rPr>
        <vertAlign val="superscript"/>
        <sz val="13"/>
        <rFont val="Arial"/>
        <family val="2"/>
      </rPr>
      <t xml:space="preserve">1 </t>
    </r>
    <r>
      <rPr>
        <sz val="13"/>
        <rFont val="Arial"/>
        <family val="2"/>
      </rPr>
      <t>: 2017</t>
    </r>
  </si>
  <si>
    <t>Table 11.24  Scottish residents' visits abroad by means of leaving the UK and purpose of visit, 2017</t>
  </si>
  <si>
    <t>Table 11.25  Scottish residents' visits abroad by means of leaving the UK 1 and area visited, 2017</t>
  </si>
  <si>
    <t>2017-18</t>
  </si>
  <si>
    <t>Frequency of driving* for people aged 17+: 2017</t>
  </si>
  <si>
    <t>Frequency of Walking in the previous seven days 1 (people aged 16+): 2016</t>
  </si>
  <si>
    <t>Employed adults (16+) - place of work: 2017</t>
  </si>
  <si>
    <t>Travel to work a) 2007 and b) 2017</t>
  </si>
  <si>
    <t>Driver experience of congestion and bus passenger experience of delays 2007-2017</t>
  </si>
  <si>
    <t>Employed1 adults (16+) not working from home - usual method of travel to work: 2017</t>
  </si>
  <si>
    <t>Usual main method of travel to school1: 2017</t>
  </si>
  <si>
    <t>Scottish residents' visits abroad by means of leaving the UK and purpose of visit, 2017</t>
  </si>
  <si>
    <t>Scottish residents' visits abroad by means of leaving the UK and area visited, 2017</t>
  </si>
  <si>
    <t>Transport Model for Scotland: inter-zonal trips made on an average weekday - within Scotland: circa 2015</t>
  </si>
  <si>
    <t>Traveline Scotland - Web &amp; App hits in 2017</t>
  </si>
  <si>
    <t>Calls to Traveline Scotland in 2017</t>
  </si>
  <si>
    <r>
      <t xml:space="preserve">Table 11.11  </t>
    </r>
    <r>
      <rPr>
        <sz val="12"/>
        <rFont val="Arial"/>
        <family val="2"/>
      </rPr>
      <t xml:space="preserve">Frequency of Walking in the previous seven days </t>
    </r>
    <r>
      <rPr>
        <vertAlign val="superscript"/>
        <sz val="12"/>
        <rFont val="Arial"/>
        <family val="2"/>
      </rPr>
      <t xml:space="preserve">1 </t>
    </r>
    <r>
      <rPr>
        <sz val="12"/>
        <rFont val="Arial"/>
        <family val="2"/>
      </rPr>
      <t xml:space="preserve">(people aged 16+): 2016 </t>
    </r>
    <r>
      <rPr>
        <vertAlign val="superscript"/>
        <sz val="12"/>
        <rFont val="Arial"/>
        <family val="2"/>
      </rPr>
      <t>2</t>
    </r>
  </si>
  <si>
    <t/>
  </si>
  <si>
    <t>and combining gives fewer suppressed values.</t>
  </si>
  <si>
    <t xml:space="preserve">1.  For drivers 3 years data are combined, whereas in previous years just one year's data was given. There was little change over the years, </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</si>
</sst>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_-* #,##0.0_-;\-* #,##0.0_-;_-* &quot;-&quot;??_-;_-@_-"/>
    <numFmt numFmtId="166" formatCode="0.000"/>
    <numFmt numFmtId="167" formatCode="0.0"/>
    <numFmt numFmtId="168" formatCode="General_)"/>
    <numFmt numFmtId="169" formatCode="[&gt;0.5]#,##0.00;[&lt;-0.5]\-#,##0.00;\-"/>
    <numFmt numFmtId="170" formatCode="[&gt;0.5]#,##0.0;[&lt;-0.5]\-#,##0.0;\-"/>
    <numFmt numFmtId="171" formatCode="[&gt;0.5]#,##0;[&lt;-0.5]\-#,##0;\-"/>
    <numFmt numFmtId="172" formatCode="[&gt;0.5]#,##0.000;[&lt;-0.5]\-#,##0.000;\-"/>
    <numFmt numFmtId="173" formatCode="_-* #,##0.000_-;\-* #,##0.000_-;_-* &quot;-&quot;??_-;_-@_-"/>
    <numFmt numFmtId="174" formatCode="_-* #,##0.0000_-;\-* #,##0.0000_-;_-* &quot;-&quot;??_-;_-@_-"/>
    <numFmt numFmtId="175" formatCode="_-* #,##0.00000_-;\-* #,##0.00000_-;_-* &quot;-&quot;??_-;_-@_-"/>
    <numFmt numFmtId="176" formatCode="_-* #,##0.000000_-;\-* #,##0.000000_-;_-* &quot;-&quot;??_-;_-@_-"/>
    <numFmt numFmtId="177" formatCode="_-* #,##0.0000000_-;\-* #,##0.0000000_-;_-* &quot;-&quot;??_-;_-@_-"/>
    <numFmt numFmtId="178" formatCode="_-* #,##0.00000000_-;\-* #,##0.00000000_-;_-* &quot;-&quot;??_-;_-@_-"/>
    <numFmt numFmtId="179" formatCode="0.0000"/>
    <numFmt numFmtId="180" formatCode="#,##0.0;\-#,##0.0"/>
    <numFmt numFmtId="181" formatCode="#,##0.0"/>
    <numFmt numFmtId="182" formatCode="0.0000000"/>
    <numFmt numFmtId="183" formatCode="0.000000"/>
    <numFmt numFmtId="184" formatCode="0.00000"/>
    <numFmt numFmtId="185" formatCode="#,##0_ ;\-#,##0\ "/>
    <numFmt numFmtId="186" formatCode="0.0%"/>
    <numFmt numFmtId="187" formatCode="#,##0.0000"/>
    <numFmt numFmtId="188" formatCode="dd\ mmm\ yyyy"/>
    <numFmt numFmtId="189" formatCode="d\ mmm"/>
    <numFmt numFmtId="190" formatCode="#,##0;\-#,##0;&quot;&quot;"/>
    <numFmt numFmtId="191" formatCode="#,##0.0;\-#,##0.0;&quot;&quot;"/>
    <numFmt numFmtId="192" formatCode="0.00%;\-0.00%;&quot;&quot;"/>
    <numFmt numFmtId="193" formatCode="0.0%;\-0.0%;&quot;&quot;"/>
    <numFmt numFmtId="194" formatCode="[$-809]dd\ mmmm\ yyyy"/>
    <numFmt numFmtId="195" formatCode="[$-809]dd\ mmmm\ yyyy;@"/>
    <numFmt numFmtId="196" formatCode="[$-809]d\ mmmm\ yyyy;@"/>
    <numFmt numFmtId="197" formatCode="#,##0.000"/>
    <numFmt numFmtId="198" formatCode="[$-409]d\-mmm;@"/>
    <numFmt numFmtId="199" formatCode="&quot;Yes&quot;;&quot;Yes&quot;;&quot;No&quot;"/>
    <numFmt numFmtId="200" formatCode="&quot;True&quot;;&quot;True&quot;;&quot;False&quot;"/>
    <numFmt numFmtId="201" formatCode="&quot;On&quot;;&quot;On&quot;;&quot;Off&quot;"/>
    <numFmt numFmtId="202" formatCode="[$€-2]\ #,##0.00_);[Red]\([$€-2]\ #,##0.00\)"/>
    <numFmt numFmtId="203" formatCode="[$-F800]dddd\,\ mmmm\ dd\,\ yyyy"/>
    <numFmt numFmtId="204" formatCode="mmmm\ yyyy"/>
    <numFmt numFmtId="205" formatCode="dd/mm/yy;@"/>
    <numFmt numFmtId="206" formatCode="#,###"/>
    <numFmt numFmtId="207" formatCode="[&gt;0.5]#,##0;[&lt;-0.5]&quot;-&quot;#,##0;&quot;-&quot;"/>
    <numFmt numFmtId="208" formatCode="[=0]0;[&gt;0.5]#,##0;&quot;-&quot;"/>
    <numFmt numFmtId="209" formatCode="mmm\-yyyy"/>
  </numFmts>
  <fonts count="107">
    <font>
      <sz val="10"/>
      <name val="Arial"/>
      <family val="0"/>
    </font>
    <font>
      <b/>
      <sz val="10"/>
      <name val="Arial"/>
      <family val="0"/>
    </font>
    <font>
      <i/>
      <sz val="10"/>
      <name val="Arial"/>
      <family val="0"/>
    </font>
    <font>
      <b/>
      <i/>
      <sz val="10"/>
      <name val="Arial"/>
      <family val="0"/>
    </font>
    <font>
      <sz val="10"/>
      <color indexed="50"/>
      <name val="Arial"/>
      <family val="2"/>
    </font>
    <font>
      <sz val="10"/>
      <color indexed="18"/>
      <name val="Arial"/>
      <family val="2"/>
    </font>
    <font>
      <sz val="12"/>
      <name val="Arial"/>
      <family val="2"/>
    </font>
    <font>
      <b/>
      <sz val="12"/>
      <name val="Arial"/>
      <family val="2"/>
    </font>
    <font>
      <i/>
      <sz val="12"/>
      <name val="Arial"/>
      <family val="2"/>
    </font>
    <font>
      <sz val="12"/>
      <color indexed="12"/>
      <name val="Arial"/>
      <family val="2"/>
    </font>
    <font>
      <sz val="12"/>
      <color indexed="56"/>
      <name val="Arial"/>
      <family val="2"/>
    </font>
    <font>
      <sz val="12"/>
      <color indexed="8"/>
      <name val="Arial"/>
      <family val="2"/>
    </font>
    <font>
      <sz val="14"/>
      <name val="Arial"/>
      <family val="2"/>
    </font>
    <font>
      <b/>
      <sz val="14"/>
      <name val="Arial"/>
      <family val="2"/>
    </font>
    <font>
      <sz val="10"/>
      <name val="ZapfHumnst BT"/>
      <family val="0"/>
    </font>
    <font>
      <vertAlign val="superscript"/>
      <sz val="12"/>
      <name val="Arial"/>
      <family val="2"/>
    </font>
    <font>
      <sz val="8"/>
      <name val="Arial"/>
      <family val="2"/>
    </font>
    <font>
      <b/>
      <vertAlign val="superscript"/>
      <sz val="12"/>
      <name val="Arial"/>
      <family val="2"/>
    </font>
    <font>
      <sz val="10"/>
      <color indexed="8"/>
      <name val="Arial"/>
      <family val="2"/>
    </font>
    <font>
      <sz val="10"/>
      <name val="Times New Roman"/>
      <family val="1"/>
    </font>
    <font>
      <sz val="12"/>
      <color indexed="39"/>
      <name val="Arial"/>
      <family val="2"/>
    </font>
    <font>
      <u val="single"/>
      <sz val="7.5"/>
      <color indexed="12"/>
      <name val="Arial"/>
      <family val="2"/>
    </font>
    <font>
      <u val="single"/>
      <sz val="7.5"/>
      <color indexed="36"/>
      <name val="Arial"/>
      <family val="2"/>
    </font>
    <font>
      <sz val="12"/>
      <name val="Times New Roman"/>
      <family val="1"/>
    </font>
    <font>
      <sz val="12"/>
      <name val="Arial Unicode MS"/>
      <family val="2"/>
    </font>
    <font>
      <b/>
      <sz val="12"/>
      <color indexed="12"/>
      <name val="Arial"/>
      <family val="2"/>
    </font>
    <font>
      <sz val="10"/>
      <name val="Arial Unicode MS"/>
      <family val="2"/>
    </font>
    <font>
      <i/>
      <sz val="10"/>
      <color indexed="8"/>
      <name val="Arial"/>
      <family val="2"/>
    </font>
    <font>
      <b/>
      <i/>
      <sz val="12"/>
      <name val="Arial"/>
      <family val="2"/>
    </font>
    <font>
      <b/>
      <sz val="12"/>
      <color indexed="8"/>
      <name val="Arial"/>
      <family val="2"/>
    </font>
    <font>
      <i/>
      <sz val="12"/>
      <color indexed="8"/>
      <name val="Arial"/>
      <family val="2"/>
    </font>
    <font>
      <b/>
      <i/>
      <sz val="12"/>
      <color indexed="8"/>
      <name val="Arial"/>
      <family val="2"/>
    </font>
    <font>
      <b/>
      <sz val="13"/>
      <name val="Arial"/>
      <family val="2"/>
    </font>
    <font>
      <sz val="13"/>
      <name val="Arial"/>
      <family val="2"/>
    </font>
    <font>
      <vertAlign val="superscript"/>
      <sz val="13"/>
      <name val="Arial"/>
      <family val="2"/>
    </font>
    <font>
      <b/>
      <vertAlign val="superscript"/>
      <sz val="12"/>
      <color indexed="8"/>
      <name val="Arial"/>
      <family val="2"/>
    </font>
    <font>
      <b/>
      <sz val="12"/>
      <color indexed="56"/>
      <name val="Arial"/>
      <family val="2"/>
    </font>
    <font>
      <b/>
      <sz val="16"/>
      <name val="Arial"/>
      <family val="2"/>
    </font>
    <font>
      <sz val="12"/>
      <color indexed="62"/>
      <name val="Arial"/>
      <family val="2"/>
    </font>
    <font>
      <b/>
      <vertAlign val="superscript"/>
      <sz val="14"/>
      <name val="Arial"/>
      <family val="2"/>
    </font>
    <font>
      <i/>
      <sz val="14"/>
      <name val="Arial"/>
      <family val="2"/>
    </font>
    <font>
      <vertAlign val="superscript"/>
      <sz val="14"/>
      <name val="Arial"/>
      <family val="2"/>
    </font>
    <font>
      <sz val="11"/>
      <name val="Arial"/>
      <family val="2"/>
    </font>
    <font>
      <sz val="9"/>
      <name val="Arial"/>
      <family val="2"/>
    </font>
    <font>
      <u val="single"/>
      <sz val="14"/>
      <color indexed="12"/>
      <name val="Arial"/>
      <family val="2"/>
    </font>
    <font>
      <b/>
      <vertAlign val="superscript"/>
      <sz val="10"/>
      <name val="Arial"/>
      <family val="2"/>
    </font>
    <font>
      <vertAlign val="superscript"/>
      <sz val="10"/>
      <name val="Arial"/>
      <family val="2"/>
    </font>
    <font>
      <b/>
      <i/>
      <sz val="14"/>
      <name val="Arial"/>
      <family val="2"/>
    </font>
    <font>
      <sz val="14"/>
      <name val="Arial Unicode MS"/>
      <family val="2"/>
    </font>
    <font>
      <b/>
      <i/>
      <vertAlign val="superscript"/>
      <sz val="14"/>
      <name val="Arial"/>
      <family val="2"/>
    </font>
    <font>
      <u val="single"/>
      <sz val="12"/>
      <color indexed="12"/>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indexed="12"/>
      <name val="Arial"/>
      <family val="2"/>
    </font>
    <font>
      <sz val="12"/>
      <name val="Calibri"/>
      <family val="2"/>
    </font>
    <font>
      <sz val="8"/>
      <color indexed="8"/>
      <name val="Arial"/>
      <family val="2"/>
    </font>
    <font>
      <b/>
      <sz val="14"/>
      <color indexed="8"/>
      <name val="Arial"/>
      <family val="2"/>
    </font>
    <font>
      <sz val="14"/>
      <color indexed="8"/>
      <name val="Arial"/>
      <family val="2"/>
    </font>
    <font>
      <i/>
      <sz val="14"/>
      <color indexed="8"/>
      <name val="Arial"/>
      <family val="2"/>
    </font>
    <font>
      <b/>
      <sz val="13"/>
      <color indexed="8"/>
      <name val="Arial"/>
      <family val="2"/>
    </font>
    <font>
      <sz val="11"/>
      <color indexed="8"/>
      <name val="Arial"/>
      <family val="2"/>
    </font>
    <font>
      <sz val="14.5"/>
      <color indexed="8"/>
      <name val="Arial"/>
      <family val="0"/>
    </font>
    <font>
      <sz val="10.5"/>
      <color indexed="8"/>
      <name val="Arial"/>
      <family val="0"/>
    </font>
    <font>
      <b/>
      <sz val="9"/>
      <color indexed="8"/>
      <name val="Arial"/>
      <family val="0"/>
    </font>
    <font>
      <b/>
      <sz val="6"/>
      <color indexed="8"/>
      <name val="Arial"/>
      <family val="0"/>
    </font>
    <font>
      <b/>
      <sz val="8"/>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00FF"/>
      <name val="Arial"/>
      <family val="2"/>
    </font>
    <font>
      <i/>
      <sz val="10"/>
      <color theme="1"/>
      <name val="Arial"/>
      <family val="2"/>
    </font>
    <font>
      <sz val="8"/>
      <color theme="1"/>
      <name val="Arial"/>
      <family val="2"/>
    </font>
    <font>
      <sz val="12"/>
      <color theme="1"/>
      <name val="Arial"/>
      <family val="2"/>
    </font>
    <font>
      <b/>
      <sz val="14"/>
      <color theme="1"/>
      <name val="Arial"/>
      <family val="2"/>
    </font>
    <font>
      <sz val="14"/>
      <color theme="1"/>
      <name val="Arial"/>
      <family val="2"/>
    </font>
    <font>
      <i/>
      <sz val="14"/>
      <color theme="1"/>
      <name val="Arial"/>
      <family val="2"/>
    </font>
    <font>
      <b/>
      <sz val="13"/>
      <color theme="1"/>
      <name val="Arial"/>
      <family val="2"/>
    </font>
    <font>
      <i/>
      <sz val="12"/>
      <color theme="1"/>
      <name val="Arial"/>
      <family val="2"/>
    </font>
    <font>
      <sz val="12"/>
      <color rgb="FF0000FF"/>
      <name val="Arial"/>
      <family val="2"/>
    </font>
    <font>
      <sz val="11"/>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style="hair"/>
    </border>
    <border>
      <left>
        <color indexed="63"/>
      </left>
      <right>
        <color indexed="63"/>
      </right>
      <top style="hair"/>
      <bottom style="medium"/>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style="medium"/>
      <bottom style="thin"/>
    </border>
    <border>
      <left style="thin"/>
      <right>
        <color indexed="63"/>
      </right>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26" borderId="0" applyNumberFormat="0" applyBorder="0" applyAlignment="0" applyProtection="0"/>
    <xf numFmtId="0" fontId="82" fillId="27" borderId="1" applyNumberFormat="0" applyAlignment="0" applyProtection="0"/>
    <xf numFmtId="0" fontId="8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4" fillId="0" borderId="0" applyNumberFormat="0" applyFill="0" applyBorder="0" applyAlignment="0" applyProtection="0"/>
    <xf numFmtId="0" fontId="22" fillId="0" borderId="0" applyNumberFormat="0" applyFill="0" applyBorder="0" applyAlignment="0" applyProtection="0"/>
    <xf numFmtId="0" fontId="85" fillId="29" borderId="0" applyNumberFormat="0" applyBorder="0" applyAlignment="0" applyProtection="0"/>
    <xf numFmtId="0" fontId="86" fillId="0" borderId="3" applyNumberFormat="0" applyFill="0" applyAlignment="0" applyProtection="0"/>
    <xf numFmtId="0" fontId="87" fillId="0" borderId="4" applyNumberFormat="0" applyFill="0" applyAlignment="0" applyProtection="0"/>
    <xf numFmtId="0" fontId="88" fillId="0" borderId="5" applyNumberFormat="0" applyFill="0" applyAlignment="0" applyProtection="0"/>
    <xf numFmtId="0" fontId="88" fillId="0" borderId="0" applyNumberFormat="0" applyFill="0" applyBorder="0" applyAlignment="0" applyProtection="0"/>
    <xf numFmtId="0" fontId="21" fillId="0" borderId="0" applyNumberFormat="0" applyFill="0" applyBorder="0" applyAlignment="0" applyProtection="0"/>
    <xf numFmtId="0" fontId="89" fillId="30" borderId="1" applyNumberFormat="0" applyAlignment="0" applyProtection="0"/>
    <xf numFmtId="0" fontId="90" fillId="0" borderId="6" applyNumberFormat="0" applyFill="0" applyAlignment="0" applyProtection="0"/>
    <xf numFmtId="0" fontId="91" fillId="31" borderId="0" applyNumberFormat="0" applyBorder="0" applyAlignment="0" applyProtection="0"/>
    <xf numFmtId="0" fontId="0" fillId="0" borderId="0">
      <alignment/>
      <protection/>
    </xf>
    <xf numFmtId="0" fontId="0" fillId="0" borderId="0">
      <alignment/>
      <protection/>
    </xf>
    <xf numFmtId="0" fontId="14"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92" fillId="27" borderId="8" applyNumberFormat="0" applyAlignment="0" applyProtection="0"/>
    <xf numFmtId="9" fontId="0" fillId="0" borderId="0" applyFont="0" applyFill="0" applyBorder="0" applyAlignment="0" applyProtection="0"/>
    <xf numFmtId="171" fontId="19" fillId="0" borderId="0" applyFill="0" applyBorder="0" applyAlignment="0" applyProtection="0"/>
    <xf numFmtId="0" fontId="93" fillId="0" borderId="0" applyNumberFormat="0" applyFill="0" applyBorder="0" applyAlignment="0" applyProtection="0"/>
    <xf numFmtId="0" fontId="94" fillId="0" borderId="9" applyNumberFormat="0" applyFill="0" applyAlignment="0" applyProtection="0"/>
    <xf numFmtId="0" fontId="95" fillId="0" borderId="0" applyNumberFormat="0" applyFill="0" applyBorder="0" applyAlignment="0" applyProtection="0"/>
  </cellStyleXfs>
  <cellXfs count="754">
    <xf numFmtId="0" fontId="0" fillId="0" borderId="0" xfId="0" applyAlignment="1">
      <alignment/>
    </xf>
    <xf numFmtId="0" fontId="0" fillId="0" borderId="0" xfId="0" applyFont="1" applyBorder="1" applyAlignment="1">
      <alignment/>
    </xf>
    <xf numFmtId="0" fontId="0" fillId="0" borderId="0" xfId="0" applyBorder="1" applyAlignment="1">
      <alignment/>
    </xf>
    <xf numFmtId="0" fontId="0" fillId="0" borderId="10" xfId="0" applyBorder="1" applyAlignment="1">
      <alignment/>
    </xf>
    <xf numFmtId="0" fontId="4" fillId="0" borderId="11" xfId="0" applyFont="1" applyBorder="1" applyAlignment="1">
      <alignment/>
    </xf>
    <xf numFmtId="0" fontId="4" fillId="0" borderId="0" xfId="0" applyFont="1" applyAlignment="1">
      <alignment/>
    </xf>
    <xf numFmtId="0" fontId="5" fillId="0" borderId="0" xfId="0" applyFont="1" applyAlignment="1">
      <alignment/>
    </xf>
    <xf numFmtId="0" fontId="0" fillId="0" borderId="0" xfId="0" applyFont="1" applyAlignment="1">
      <alignment/>
    </xf>
    <xf numFmtId="0" fontId="2" fillId="0" borderId="0" xfId="0" applyFont="1" applyAlignment="1">
      <alignment horizontal="right"/>
    </xf>
    <xf numFmtId="0" fontId="6" fillId="0" borderId="0" xfId="0" applyFont="1" applyAlignment="1">
      <alignment/>
    </xf>
    <xf numFmtId="0" fontId="6" fillId="0" borderId="10" xfId="0" applyFont="1" applyBorder="1" applyAlignment="1">
      <alignment/>
    </xf>
    <xf numFmtId="0" fontId="6" fillId="0" borderId="10" xfId="0" applyFont="1" applyBorder="1" applyAlignment="1">
      <alignment horizontal="right"/>
    </xf>
    <xf numFmtId="0" fontId="6" fillId="0" borderId="0" xfId="0" applyFont="1" applyBorder="1" applyAlignment="1">
      <alignment/>
    </xf>
    <xf numFmtId="0" fontId="7" fillId="0" borderId="10" xfId="0" applyFont="1" applyBorder="1" applyAlignment="1">
      <alignment horizontal="right"/>
    </xf>
    <xf numFmtId="0" fontId="6" fillId="0" borderId="0" xfId="0" applyFont="1" applyAlignment="1" quotePrefix="1">
      <alignment horizontal="left"/>
    </xf>
    <xf numFmtId="0" fontId="8" fillId="0" borderId="0" xfId="0" applyFont="1" applyAlignment="1">
      <alignment/>
    </xf>
    <xf numFmtId="164" fontId="6" fillId="0" borderId="0" xfId="42" applyNumberFormat="1" applyFont="1" applyBorder="1" applyAlignment="1">
      <alignment/>
    </xf>
    <xf numFmtId="164" fontId="9" fillId="0" borderId="0" xfId="42" applyNumberFormat="1" applyFont="1" applyBorder="1" applyAlignment="1">
      <alignment/>
    </xf>
    <xf numFmtId="0" fontId="9" fillId="0" borderId="0" xfId="0" applyFont="1" applyBorder="1" applyAlignment="1">
      <alignment/>
    </xf>
    <xf numFmtId="181" fontId="10" fillId="0" borderId="0" xfId="0" applyNumberFormat="1" applyFont="1" applyBorder="1" applyAlignment="1">
      <alignment/>
    </xf>
    <xf numFmtId="164" fontId="8" fillId="0" borderId="0" xfId="42" applyNumberFormat="1" applyFont="1" applyBorder="1" applyAlignment="1">
      <alignment/>
    </xf>
    <xf numFmtId="164" fontId="6" fillId="0" borderId="0" xfId="42" applyNumberFormat="1" applyFont="1" applyAlignment="1">
      <alignment/>
    </xf>
    <xf numFmtId="164" fontId="6" fillId="0" borderId="0" xfId="0" applyNumberFormat="1" applyFont="1" applyAlignment="1">
      <alignment/>
    </xf>
    <xf numFmtId="164" fontId="9" fillId="0" borderId="0" xfId="42" applyNumberFormat="1" applyFont="1" applyAlignment="1">
      <alignment/>
    </xf>
    <xf numFmtId="0" fontId="9" fillId="0" borderId="0" xfId="0" applyFont="1" applyAlignment="1">
      <alignment/>
    </xf>
    <xf numFmtId="164" fontId="11" fillId="0" borderId="0" xfId="42" applyNumberFormat="1" applyFont="1" applyAlignment="1">
      <alignment/>
    </xf>
    <xf numFmtId="0" fontId="11" fillId="0" borderId="0" xfId="0" applyFont="1" applyAlignment="1">
      <alignment/>
    </xf>
    <xf numFmtId="165" fontId="6" fillId="0" borderId="0" xfId="42" applyNumberFormat="1" applyFont="1" applyAlignment="1">
      <alignment/>
    </xf>
    <xf numFmtId="165" fontId="9" fillId="0" borderId="0" xfId="42" applyNumberFormat="1" applyFont="1" applyAlignment="1">
      <alignment/>
    </xf>
    <xf numFmtId="0" fontId="8" fillId="0" borderId="0" xfId="0" applyFont="1" applyBorder="1" applyAlignment="1">
      <alignment/>
    </xf>
    <xf numFmtId="0" fontId="7" fillId="0" borderId="12" xfId="0" applyFont="1" applyBorder="1" applyAlignment="1">
      <alignment/>
    </xf>
    <xf numFmtId="0" fontId="8" fillId="0" borderId="0" xfId="0" applyFont="1" applyAlignment="1">
      <alignment horizontal="right"/>
    </xf>
    <xf numFmtId="181" fontId="10" fillId="0" borderId="10" xfId="0" applyNumberFormat="1" applyFont="1" applyBorder="1" applyAlignment="1">
      <alignment/>
    </xf>
    <xf numFmtId="0" fontId="8" fillId="0" borderId="0" xfId="0" applyFont="1" applyBorder="1" applyAlignment="1">
      <alignment horizontal="right"/>
    </xf>
    <xf numFmtId="164" fontId="8" fillId="0" borderId="0" xfId="42" applyNumberFormat="1" applyFont="1" applyAlignment="1">
      <alignment/>
    </xf>
    <xf numFmtId="0" fontId="6" fillId="0" borderId="0" xfId="0" applyFont="1" applyAlignment="1">
      <alignment horizontal="right"/>
    </xf>
    <xf numFmtId="1" fontId="6" fillId="0" borderId="0" xfId="0" applyNumberFormat="1" applyFont="1" applyAlignment="1">
      <alignment/>
    </xf>
    <xf numFmtId="0" fontId="7" fillId="0" borderId="0" xfId="0" applyFont="1" applyAlignment="1">
      <alignment/>
    </xf>
    <xf numFmtId="16" fontId="6" fillId="0" borderId="0" xfId="0" applyNumberFormat="1" applyFont="1" applyAlignment="1" quotePrefix="1">
      <alignment horizontal="left"/>
    </xf>
    <xf numFmtId="0" fontId="12" fillId="0" borderId="0" xfId="0" applyFont="1" applyAlignment="1">
      <alignment/>
    </xf>
    <xf numFmtId="0" fontId="12" fillId="0" borderId="0" xfId="0" applyFont="1" applyBorder="1" applyAlignment="1">
      <alignment/>
    </xf>
    <xf numFmtId="0" fontId="12" fillId="0" borderId="10" xfId="0" applyFont="1" applyBorder="1" applyAlignment="1">
      <alignment/>
    </xf>
    <xf numFmtId="1" fontId="14" fillId="0" borderId="0" xfId="61" applyNumberFormat="1">
      <alignment/>
      <protection/>
    </xf>
    <xf numFmtId="1" fontId="14" fillId="0" borderId="0" xfId="61" applyNumberFormat="1" applyAlignment="1">
      <alignment horizontal="center" vertical="top" wrapText="1"/>
      <protection/>
    </xf>
    <xf numFmtId="1" fontId="0" fillId="0" borderId="0" xfId="0" applyNumberFormat="1" applyAlignment="1">
      <alignment/>
    </xf>
    <xf numFmtId="167" fontId="6" fillId="0" borderId="0" xfId="0" applyNumberFormat="1" applyFont="1" applyBorder="1" applyAlignment="1">
      <alignment/>
    </xf>
    <xf numFmtId="0" fontId="6" fillId="0" borderId="13" xfId="0" applyFont="1" applyBorder="1" applyAlignment="1">
      <alignment/>
    </xf>
    <xf numFmtId="0" fontId="8" fillId="0" borderId="0" xfId="0" applyFont="1" applyAlignment="1">
      <alignment horizontal="center"/>
    </xf>
    <xf numFmtId="0" fontId="0" fillId="0" borderId="0" xfId="0" applyFont="1" applyBorder="1" applyAlignment="1">
      <alignment/>
    </xf>
    <xf numFmtId="0" fontId="2" fillId="0" borderId="0" xfId="0" applyFont="1" applyBorder="1" applyAlignment="1">
      <alignment horizontal="right"/>
    </xf>
    <xf numFmtId="164" fontId="6" fillId="0" borderId="0" xfId="42" applyNumberFormat="1" applyFont="1" applyFill="1" applyBorder="1" applyAlignment="1">
      <alignment/>
    </xf>
    <xf numFmtId="0" fontId="18" fillId="0" borderId="0" xfId="0" applyFont="1" applyFill="1" applyBorder="1" applyAlignment="1">
      <alignment/>
    </xf>
    <xf numFmtId="164" fontId="0" fillId="0" borderId="0" xfId="42" applyNumberFormat="1" applyFont="1" applyFill="1" applyBorder="1" applyAlignment="1">
      <alignment/>
    </xf>
    <xf numFmtId="0" fontId="16" fillId="0" borderId="0" xfId="0" applyFont="1" applyAlignment="1">
      <alignment/>
    </xf>
    <xf numFmtId="0" fontId="7" fillId="0" borderId="0" xfId="0" applyFont="1" applyAlignment="1">
      <alignment horizontal="center"/>
    </xf>
    <xf numFmtId="0" fontId="6" fillId="0" borderId="12" xfId="0" applyFont="1" applyBorder="1" applyAlignment="1">
      <alignment/>
    </xf>
    <xf numFmtId="167" fontId="6" fillId="0" borderId="0" xfId="0" applyNumberFormat="1" applyFont="1" applyAlignment="1">
      <alignment/>
    </xf>
    <xf numFmtId="0" fontId="7" fillId="0" borderId="0" xfId="0" applyFont="1" applyBorder="1" applyAlignment="1">
      <alignment/>
    </xf>
    <xf numFmtId="1" fontId="6" fillId="0" borderId="0" xfId="0" applyNumberFormat="1" applyFont="1" applyBorder="1" applyAlignment="1">
      <alignment/>
    </xf>
    <xf numFmtId="0" fontId="6" fillId="0" borderId="0" xfId="0" applyFont="1" applyFill="1" applyAlignment="1">
      <alignment/>
    </xf>
    <xf numFmtId="0" fontId="6" fillId="0" borderId="0" xfId="0" applyFont="1" applyFill="1" applyBorder="1" applyAlignment="1">
      <alignment/>
    </xf>
    <xf numFmtId="165" fontId="19" fillId="0" borderId="0" xfId="42" applyNumberFormat="1" applyFont="1" applyAlignment="1">
      <alignment/>
    </xf>
    <xf numFmtId="164" fontId="9" fillId="33" borderId="0" xfId="42" applyNumberFormat="1" applyFont="1" applyFill="1" applyAlignment="1">
      <alignment/>
    </xf>
    <xf numFmtId="165" fontId="9" fillId="33" borderId="0" xfId="42" applyNumberFormat="1" applyFont="1" applyFill="1" applyAlignment="1">
      <alignment/>
    </xf>
    <xf numFmtId="164" fontId="8" fillId="0" borderId="0" xfId="42" applyNumberFormat="1" applyFont="1" applyAlignment="1">
      <alignment horizontal="right"/>
    </xf>
    <xf numFmtId="0" fontId="13" fillId="0" borderId="0" xfId="0" applyFont="1" applyAlignment="1">
      <alignment horizontal="left"/>
    </xf>
    <xf numFmtId="164" fontId="8" fillId="0" borderId="0" xfId="42" applyNumberFormat="1" applyFont="1" applyFill="1" applyAlignment="1">
      <alignment/>
    </xf>
    <xf numFmtId="164" fontId="9" fillId="34" borderId="0" xfId="42" applyNumberFormat="1" applyFont="1" applyFill="1" applyBorder="1" applyAlignment="1">
      <alignment/>
    </xf>
    <xf numFmtId="164" fontId="11" fillId="0" borderId="0" xfId="42" applyNumberFormat="1" applyFont="1" applyBorder="1" applyAlignment="1">
      <alignment/>
    </xf>
    <xf numFmtId="0" fontId="0" fillId="0" borderId="0" xfId="0" applyFont="1" applyFill="1" applyAlignment="1">
      <alignment/>
    </xf>
    <xf numFmtId="0" fontId="2" fillId="0" borderId="0" xfId="0" applyFont="1" applyFill="1" applyBorder="1" applyAlignment="1">
      <alignment horizontal="right"/>
    </xf>
    <xf numFmtId="0" fontId="6" fillId="0" borderId="10" xfId="0" applyFont="1" applyFill="1" applyBorder="1" applyAlignment="1">
      <alignment/>
    </xf>
    <xf numFmtId="0" fontId="12" fillId="0" borderId="0" xfId="0" applyFont="1" applyFill="1" applyBorder="1" applyAlignment="1">
      <alignment/>
    </xf>
    <xf numFmtId="0" fontId="6" fillId="0" borderId="13" xfId="0" applyFont="1" applyBorder="1" applyAlignment="1">
      <alignment horizontal="center"/>
    </xf>
    <xf numFmtId="3" fontId="8" fillId="0" borderId="10" xfId="0" applyNumberFormat="1" applyFont="1" applyFill="1" applyBorder="1" applyAlignment="1">
      <alignment/>
    </xf>
    <xf numFmtId="0" fontId="6" fillId="0" borderId="10" xfId="0" applyFont="1" applyFill="1" applyBorder="1" applyAlignment="1">
      <alignment horizontal="left" indent="1"/>
    </xf>
    <xf numFmtId="0" fontId="6" fillId="0" borderId="0" xfId="0" applyFont="1" applyBorder="1" applyAlignment="1">
      <alignment horizontal="center"/>
    </xf>
    <xf numFmtId="0" fontId="7" fillId="0" borderId="0" xfId="0" applyFont="1" applyFill="1" applyBorder="1" applyAlignment="1">
      <alignment/>
    </xf>
    <xf numFmtId="167" fontId="6" fillId="0" borderId="0" xfId="0" applyNumberFormat="1" applyFont="1" applyFill="1" applyAlignment="1">
      <alignment/>
    </xf>
    <xf numFmtId="0" fontId="6" fillId="0" borderId="0" xfId="0" applyFont="1" applyFill="1" applyAlignment="1">
      <alignment/>
    </xf>
    <xf numFmtId="0" fontId="6" fillId="0" borderId="0" xfId="0" applyFont="1" applyBorder="1" applyAlignment="1">
      <alignment/>
    </xf>
    <xf numFmtId="3" fontId="9" fillId="0" borderId="0" xfId="0" applyNumberFormat="1" applyFont="1" applyBorder="1" applyAlignment="1">
      <alignment/>
    </xf>
    <xf numFmtId="0" fontId="6" fillId="0" borderId="0" xfId="0" applyFont="1" applyBorder="1" applyAlignment="1">
      <alignment horizontal="right"/>
    </xf>
    <xf numFmtId="0" fontId="6" fillId="0" borderId="0" xfId="0" applyFont="1" applyAlignment="1">
      <alignment/>
    </xf>
    <xf numFmtId="0" fontId="0" fillId="0" borderId="0" xfId="0" applyAlignment="1">
      <alignment wrapText="1"/>
    </xf>
    <xf numFmtId="189" fontId="0" fillId="0" borderId="0" xfId="0" applyNumberFormat="1" applyFont="1" applyFill="1" applyBorder="1" applyAlignment="1" applyProtection="1">
      <alignment horizontal="center"/>
      <protection/>
    </xf>
    <xf numFmtId="3" fontId="0" fillId="0" borderId="0" xfId="0" applyNumberFormat="1" applyAlignment="1">
      <alignment/>
    </xf>
    <xf numFmtId="0" fontId="7" fillId="0" borderId="0" xfId="0" applyFont="1" applyBorder="1" applyAlignment="1">
      <alignment horizontal="right"/>
    </xf>
    <xf numFmtId="0" fontId="7" fillId="0" borderId="0" xfId="0" applyFont="1" applyBorder="1" applyAlignment="1">
      <alignment horizontal="center"/>
    </xf>
    <xf numFmtId="3" fontId="6" fillId="0" borderId="0" xfId="42" applyNumberFormat="1" applyFont="1" applyFill="1" applyBorder="1" applyAlignment="1">
      <alignment/>
    </xf>
    <xf numFmtId="3" fontId="6" fillId="0" borderId="0" xfId="42" applyNumberFormat="1" applyFont="1" applyFill="1" applyBorder="1" applyAlignment="1">
      <alignment/>
    </xf>
    <xf numFmtId="0" fontId="0" fillId="0" borderId="0" xfId="0" applyFont="1" applyFill="1" applyAlignment="1">
      <alignment/>
    </xf>
    <xf numFmtId="0" fontId="0" fillId="0" borderId="0" xfId="0" applyFont="1" applyBorder="1" applyAlignment="1">
      <alignment horizontal="right"/>
    </xf>
    <xf numFmtId="0" fontId="0" fillId="0" borderId="0" xfId="0" applyFont="1" applyAlignment="1">
      <alignment horizontal="right"/>
    </xf>
    <xf numFmtId="164" fontId="0" fillId="0" borderId="0" xfId="0" applyNumberFormat="1" applyFont="1" applyBorder="1" applyAlignment="1">
      <alignment/>
    </xf>
    <xf numFmtId="0" fontId="0" fillId="0" borderId="10" xfId="0" applyFont="1" applyBorder="1" applyAlignment="1">
      <alignment/>
    </xf>
    <xf numFmtId="164" fontId="0" fillId="0" borderId="10" xfId="0" applyNumberFormat="1" applyFont="1" applyBorder="1" applyAlignment="1">
      <alignment/>
    </xf>
    <xf numFmtId="0" fontId="0" fillId="0" borderId="10" xfId="0" applyFont="1" applyFill="1" applyBorder="1" applyAlignment="1">
      <alignment/>
    </xf>
    <xf numFmtId="0" fontId="0" fillId="0" borderId="0" xfId="0" applyFont="1" applyBorder="1" applyAlignment="1">
      <alignment horizontal="centerContinuous"/>
    </xf>
    <xf numFmtId="198" fontId="0" fillId="0" borderId="0" xfId="0" applyNumberFormat="1" applyAlignment="1">
      <alignment/>
    </xf>
    <xf numFmtId="0" fontId="7" fillId="0" borderId="0" xfId="0" applyFont="1" applyAlignment="1">
      <alignment horizontal="left"/>
    </xf>
    <xf numFmtId="164" fontId="9" fillId="0" borderId="0" xfId="42" applyNumberFormat="1" applyFont="1" applyFill="1" applyBorder="1" applyAlignment="1">
      <alignment/>
    </xf>
    <xf numFmtId="164" fontId="11" fillId="0" borderId="0" xfId="42" applyNumberFormat="1" applyFont="1" applyFill="1" applyBorder="1" applyAlignment="1">
      <alignment/>
    </xf>
    <xf numFmtId="165" fontId="6" fillId="0" borderId="0" xfId="42" applyNumberFormat="1" applyFont="1" applyFill="1" applyBorder="1" applyAlignment="1">
      <alignment/>
    </xf>
    <xf numFmtId="165" fontId="9" fillId="0" borderId="0" xfId="42" applyNumberFormat="1" applyFont="1" applyFill="1" applyBorder="1" applyAlignment="1">
      <alignment/>
    </xf>
    <xf numFmtId="0" fontId="6" fillId="0" borderId="14" xfId="0" applyFont="1" applyBorder="1" applyAlignment="1">
      <alignment/>
    </xf>
    <xf numFmtId="0" fontId="6" fillId="0" borderId="0" xfId="0" applyFont="1" applyAlignment="1">
      <alignment horizontal="left" indent="3"/>
    </xf>
    <xf numFmtId="0" fontId="7" fillId="0" borderId="0" xfId="0" applyFont="1" applyAlignment="1">
      <alignment/>
    </xf>
    <xf numFmtId="3" fontId="8" fillId="0" borderId="14" xfId="0" applyNumberFormat="1" applyFont="1" applyBorder="1" applyAlignment="1">
      <alignment/>
    </xf>
    <xf numFmtId="0" fontId="6" fillId="0" borderId="0" xfId="0" applyFont="1" applyAlignment="1">
      <alignment horizontal="left" indent="2"/>
    </xf>
    <xf numFmtId="167" fontId="20" fillId="0" borderId="0" xfId="0" applyNumberFormat="1" applyFont="1" applyFill="1" applyBorder="1" applyAlignment="1">
      <alignment horizontal="right"/>
    </xf>
    <xf numFmtId="167" fontId="20" fillId="0" borderId="14" xfId="0" applyNumberFormat="1" applyFont="1" applyFill="1" applyBorder="1" applyAlignment="1">
      <alignment horizontal="right"/>
    </xf>
    <xf numFmtId="0" fontId="6" fillId="0" borderId="14" xfId="0" applyFont="1" applyFill="1" applyBorder="1" applyAlignment="1">
      <alignment horizontal="right"/>
    </xf>
    <xf numFmtId="167" fontId="24" fillId="0" borderId="0" xfId="63" applyNumberFormat="1" applyFont="1" applyAlignment="1">
      <alignment horizontal="right" wrapText="1"/>
      <protection/>
    </xf>
    <xf numFmtId="167" fontId="6" fillId="0" borderId="0" xfId="0" applyNumberFormat="1" applyFont="1" applyAlignment="1">
      <alignment horizontal="right"/>
    </xf>
    <xf numFmtId="167" fontId="6" fillId="0" borderId="0" xfId="0" applyNumberFormat="1" applyFont="1" applyAlignment="1">
      <alignment horizontal="right"/>
    </xf>
    <xf numFmtId="167" fontId="6" fillId="0" borderId="0" xfId="0" applyNumberFormat="1" applyFont="1" applyAlignment="1">
      <alignment/>
    </xf>
    <xf numFmtId="167" fontId="20" fillId="0" borderId="0" xfId="0" applyNumberFormat="1" applyFont="1" applyFill="1" applyBorder="1" applyAlignment="1">
      <alignment/>
    </xf>
    <xf numFmtId="167" fontId="6" fillId="0" borderId="0" xfId="0" applyNumberFormat="1" applyFont="1" applyBorder="1" applyAlignment="1">
      <alignment/>
    </xf>
    <xf numFmtId="1" fontId="0" fillId="0" borderId="0" xfId="0" applyNumberFormat="1" applyFont="1" applyAlignment="1">
      <alignment/>
    </xf>
    <xf numFmtId="165" fontId="0" fillId="0" borderId="0" xfId="0" applyNumberFormat="1" applyAlignment="1">
      <alignment/>
    </xf>
    <xf numFmtId="3" fontId="25" fillId="0" borderId="0" xfId="42" applyNumberFormat="1" applyFont="1" applyFill="1" applyBorder="1" applyAlignment="1">
      <alignment/>
    </xf>
    <xf numFmtId="167" fontId="6" fillId="0" borderId="0" xfId="42" applyNumberFormat="1" applyFont="1" applyBorder="1" applyAlignment="1">
      <alignment/>
    </xf>
    <xf numFmtId="0" fontId="6" fillId="0" borderId="15" xfId="0" applyFont="1" applyBorder="1" applyAlignment="1">
      <alignment/>
    </xf>
    <xf numFmtId="0" fontId="6" fillId="0" borderId="15" xfId="0" applyFont="1" applyBorder="1" applyAlignment="1">
      <alignment horizontal="centerContinuous"/>
    </xf>
    <xf numFmtId="0" fontId="7" fillId="0" borderId="16" xfId="0" applyFont="1" applyBorder="1" applyAlignment="1">
      <alignment horizontal="right" wrapText="1"/>
    </xf>
    <xf numFmtId="0" fontId="7" fillId="0" borderId="16" xfId="0" applyFont="1" applyBorder="1" applyAlignment="1">
      <alignment/>
    </xf>
    <xf numFmtId="0" fontId="7" fillId="0" borderId="16" xfId="0" applyFont="1" applyBorder="1" applyAlignment="1">
      <alignment horizontal="left" wrapText="1"/>
    </xf>
    <xf numFmtId="165" fontId="6" fillId="0" borderId="0" xfId="42" applyNumberFormat="1" applyFont="1" applyFill="1" applyAlignment="1">
      <alignment/>
    </xf>
    <xf numFmtId="167" fontId="6" fillId="0" borderId="0" xfId="65" applyNumberFormat="1" applyFont="1" applyAlignment="1">
      <alignment wrapText="1"/>
      <protection/>
    </xf>
    <xf numFmtId="1" fontId="6" fillId="0" borderId="0" xfId="65" applyNumberFormat="1" applyFont="1" applyAlignment="1">
      <alignment wrapText="1"/>
      <protection/>
    </xf>
    <xf numFmtId="164" fontId="0" fillId="0" borderId="0" xfId="42" applyNumberFormat="1" applyFont="1" applyFill="1" applyBorder="1" applyAlignment="1" applyProtection="1">
      <alignment horizontal="left"/>
      <protection/>
    </xf>
    <xf numFmtId="3" fontId="0" fillId="0" borderId="0" xfId="0" applyNumberFormat="1" applyFill="1" applyBorder="1" applyAlignment="1">
      <alignment/>
    </xf>
    <xf numFmtId="167" fontId="24" fillId="0" borderId="14" xfId="63" applyNumberFormat="1" applyFont="1" applyBorder="1" applyAlignment="1">
      <alignment horizontal="right" wrapText="1"/>
      <protection/>
    </xf>
    <xf numFmtId="0" fontId="26" fillId="0" borderId="0" xfId="63" applyFont="1" applyAlignment="1">
      <alignment horizontal="left" wrapText="1"/>
      <protection/>
    </xf>
    <xf numFmtId="0" fontId="26" fillId="0" borderId="0" xfId="65" applyFont="1" applyAlignment="1">
      <alignment horizontal="center" wrapText="1"/>
      <protection/>
    </xf>
    <xf numFmtId="0" fontId="26" fillId="0" borderId="0" xfId="64" applyFont="1" applyAlignment="1">
      <alignment horizontal="right" wrapText="1"/>
      <protection/>
    </xf>
    <xf numFmtId="164" fontId="6" fillId="0" borderId="0" xfId="42" applyNumberFormat="1" applyFont="1" applyFill="1" applyBorder="1" applyAlignment="1">
      <alignment horizontal="right"/>
    </xf>
    <xf numFmtId="0" fontId="7" fillId="0" borderId="0" xfId="0" applyFont="1" applyFill="1" applyAlignment="1">
      <alignment/>
    </xf>
    <xf numFmtId="41" fontId="6" fillId="0" borderId="0" xfId="42" applyNumberFormat="1" applyFont="1" applyAlignment="1">
      <alignment horizontal="right"/>
    </xf>
    <xf numFmtId="3" fontId="9" fillId="0" borderId="0" xfId="42" applyNumberFormat="1" applyFont="1" applyFill="1" applyBorder="1" applyAlignment="1">
      <alignment/>
    </xf>
    <xf numFmtId="3" fontId="6" fillId="0" borderId="0" xfId="42" applyNumberFormat="1" applyFont="1" applyFill="1" applyAlignment="1">
      <alignment/>
    </xf>
    <xf numFmtId="0" fontId="0" fillId="0" borderId="0" xfId="0" applyFont="1" applyFill="1" applyBorder="1" applyAlignment="1">
      <alignment/>
    </xf>
    <xf numFmtId="165" fontId="6" fillId="0" borderId="0" xfId="42" applyNumberFormat="1" applyFont="1" applyBorder="1" applyAlignment="1">
      <alignment/>
    </xf>
    <xf numFmtId="165" fontId="9" fillId="0" borderId="0" xfId="42" applyNumberFormat="1" applyFont="1" applyBorder="1" applyAlignment="1">
      <alignment/>
    </xf>
    <xf numFmtId="164" fontId="6" fillId="0" borderId="0" xfId="0" applyNumberFormat="1" applyFont="1" applyBorder="1" applyAlignment="1">
      <alignment/>
    </xf>
    <xf numFmtId="3" fontId="9" fillId="0" borderId="0" xfId="42" applyNumberFormat="1" applyFont="1" applyFill="1" applyAlignment="1">
      <alignment/>
    </xf>
    <xf numFmtId="0" fontId="6" fillId="35" borderId="0" xfId="0" applyFont="1" applyFill="1" applyAlignment="1">
      <alignment/>
    </xf>
    <xf numFmtId="0" fontId="9" fillId="35" borderId="0" xfId="0" applyFont="1" applyFill="1" applyAlignment="1">
      <alignment/>
    </xf>
    <xf numFmtId="1" fontId="6" fillId="35" borderId="0" xfId="0" applyNumberFormat="1" applyFont="1" applyFill="1" applyAlignment="1">
      <alignment/>
    </xf>
    <xf numFmtId="164" fontId="6" fillId="35" borderId="0" xfId="42" applyNumberFormat="1" applyFont="1" applyFill="1" applyAlignment="1">
      <alignment horizontal="right"/>
    </xf>
    <xf numFmtId="0" fontId="6" fillId="35" borderId="0" xfId="0" applyFont="1" applyFill="1" applyAlignment="1">
      <alignment horizontal="right"/>
    </xf>
    <xf numFmtId="164" fontId="8" fillId="35" borderId="0" xfId="42" applyNumberFormat="1" applyFont="1" applyFill="1" applyAlignment="1">
      <alignment horizontal="right"/>
    </xf>
    <xf numFmtId="164" fontId="8" fillId="35" borderId="0" xfId="42" applyNumberFormat="1" applyFont="1" applyFill="1" applyAlignment="1">
      <alignment/>
    </xf>
    <xf numFmtId="44" fontId="8" fillId="35" borderId="0" xfId="46" applyFont="1" applyFill="1" applyBorder="1" applyAlignment="1">
      <alignment/>
    </xf>
    <xf numFmtId="0" fontId="0" fillId="35" borderId="0" xfId="0" applyFont="1" applyFill="1" applyAlignment="1">
      <alignment/>
    </xf>
    <xf numFmtId="0" fontId="0" fillId="35" borderId="0" xfId="0" applyFill="1" applyAlignment="1">
      <alignment/>
    </xf>
    <xf numFmtId="1" fontId="6" fillId="0" borderId="0" xfId="0" applyNumberFormat="1" applyFont="1" applyFill="1" applyAlignment="1">
      <alignment/>
    </xf>
    <xf numFmtId="0" fontId="18" fillId="0" borderId="0" xfId="0" applyFont="1" applyAlignment="1">
      <alignment vertical="top" wrapText="1"/>
    </xf>
    <xf numFmtId="0" fontId="2" fillId="0" borderId="0" xfId="0" applyFont="1" applyAlignment="1">
      <alignment/>
    </xf>
    <xf numFmtId="0" fontId="27" fillId="0" borderId="0" xfId="0" applyFont="1" applyAlignment="1">
      <alignment vertical="top" wrapText="1"/>
    </xf>
    <xf numFmtId="0" fontId="18" fillId="0" borderId="17" xfId="0" applyFont="1" applyBorder="1" applyAlignment="1">
      <alignment vertical="top" wrapText="1"/>
    </xf>
    <xf numFmtId="0" fontId="6" fillId="0" borderId="18" xfId="0" applyFont="1" applyBorder="1" applyAlignment="1">
      <alignment/>
    </xf>
    <xf numFmtId="0" fontId="7" fillId="0" borderId="18" xfId="0" applyFont="1" applyBorder="1" applyAlignment="1">
      <alignment/>
    </xf>
    <xf numFmtId="0" fontId="6" fillId="0" borderId="13" xfId="0" applyFont="1" applyBorder="1" applyAlignment="1">
      <alignment horizontal="right"/>
    </xf>
    <xf numFmtId="0" fontId="6" fillId="0" borderId="0" xfId="0" applyFont="1" applyBorder="1" applyAlignment="1">
      <alignment horizontal="right"/>
    </xf>
    <xf numFmtId="0" fontId="6" fillId="0" borderId="10" xfId="0" applyFont="1" applyBorder="1" applyAlignment="1">
      <alignment/>
    </xf>
    <xf numFmtId="0" fontId="7" fillId="0" borderId="0" xfId="0" applyFont="1" applyBorder="1" applyAlignment="1">
      <alignment/>
    </xf>
    <xf numFmtId="0" fontId="11" fillId="0" borderId="0" xfId="0" applyFont="1" applyAlignment="1">
      <alignment/>
    </xf>
    <xf numFmtId="164" fontId="6" fillId="0" borderId="0" xfId="42" applyNumberFormat="1" applyFont="1" applyFill="1" applyBorder="1" applyAlignment="1">
      <alignment/>
    </xf>
    <xf numFmtId="0" fontId="6" fillId="0" borderId="13" xfId="0" applyFont="1" applyBorder="1" applyAlignment="1">
      <alignment/>
    </xf>
    <xf numFmtId="0" fontId="6" fillId="0" borderId="0" xfId="0" applyFont="1" applyFill="1" applyBorder="1" applyAlignment="1">
      <alignment/>
    </xf>
    <xf numFmtId="0" fontId="0" fillId="0" borderId="0" xfId="0" applyFont="1" applyAlignment="1">
      <alignment/>
    </xf>
    <xf numFmtId="0" fontId="6" fillId="0" borderId="19" xfId="0" applyFont="1" applyBorder="1" applyAlignment="1">
      <alignment/>
    </xf>
    <xf numFmtId="0" fontId="7" fillId="0" borderId="19" xfId="0" applyFont="1" applyBorder="1" applyAlignment="1">
      <alignment/>
    </xf>
    <xf numFmtId="0" fontId="29" fillId="0" borderId="0" xfId="0" applyFont="1" applyAlignment="1">
      <alignment horizontal="center" wrapText="1"/>
    </xf>
    <xf numFmtId="0" fontId="7" fillId="0" borderId="0" xfId="0" applyFont="1" applyBorder="1" applyAlignment="1" quotePrefix="1">
      <alignment horizontal="left"/>
    </xf>
    <xf numFmtId="0" fontId="7" fillId="0" borderId="18" xfId="0" applyFont="1" applyBorder="1" applyAlignment="1" quotePrefix="1">
      <alignment horizontal="left"/>
    </xf>
    <xf numFmtId="16" fontId="7" fillId="0" borderId="0" xfId="0" applyNumberFormat="1" applyFont="1" applyBorder="1" applyAlignment="1" quotePrefix="1">
      <alignment horizontal="center"/>
    </xf>
    <xf numFmtId="16" fontId="7" fillId="0" borderId="0" xfId="0" applyNumberFormat="1" applyFont="1" applyBorder="1" applyAlignment="1">
      <alignment horizontal="center"/>
    </xf>
    <xf numFmtId="0" fontId="7" fillId="0" borderId="0" xfId="0" applyFont="1" applyBorder="1" applyAlignment="1" quotePrefix="1">
      <alignment horizontal="center"/>
    </xf>
    <xf numFmtId="16" fontId="7" fillId="0" borderId="0" xfId="0" applyNumberFormat="1" applyFont="1" applyBorder="1" applyAlignment="1" quotePrefix="1">
      <alignment horizontal="left"/>
    </xf>
    <xf numFmtId="0" fontId="28" fillId="0" borderId="0" xfId="0" applyFont="1" applyBorder="1" applyAlignment="1">
      <alignment horizontal="right"/>
    </xf>
    <xf numFmtId="0" fontId="7" fillId="0" borderId="13" xfId="0" applyFont="1" applyBorder="1" applyAlignment="1">
      <alignment horizontal="center"/>
    </xf>
    <xf numFmtId="16" fontId="7" fillId="0" borderId="13" xfId="0" applyNumberFormat="1" applyFont="1" applyBorder="1" applyAlignment="1">
      <alignment horizontal="center"/>
    </xf>
    <xf numFmtId="16" fontId="7" fillId="0" borderId="13" xfId="0" applyNumberFormat="1" applyFont="1" applyBorder="1" applyAlignment="1" quotePrefix="1">
      <alignment horizontal="center"/>
    </xf>
    <xf numFmtId="0" fontId="6" fillId="0" borderId="18" xfId="0" applyFont="1" applyBorder="1" applyAlignment="1">
      <alignment horizontal="centerContinuous"/>
    </xf>
    <xf numFmtId="0" fontId="7" fillId="0" borderId="13" xfId="0" applyFont="1" applyBorder="1" applyAlignment="1">
      <alignment/>
    </xf>
    <xf numFmtId="0" fontId="28" fillId="0" borderId="18" xfId="0" applyFont="1" applyBorder="1" applyAlignment="1">
      <alignment horizontal="center"/>
    </xf>
    <xf numFmtId="0" fontId="28" fillId="0" borderId="0" xfId="0" applyFont="1" applyBorder="1" applyAlignment="1">
      <alignment horizontal="center"/>
    </xf>
    <xf numFmtId="0" fontId="28" fillId="0" borderId="0" xfId="0" applyFont="1" applyBorder="1" applyAlignment="1" quotePrefix="1">
      <alignment horizontal="center"/>
    </xf>
    <xf numFmtId="0" fontId="7" fillId="0" borderId="18" xfId="0" applyFont="1" applyBorder="1" applyAlignment="1">
      <alignment horizontal="center"/>
    </xf>
    <xf numFmtId="0" fontId="7" fillId="0" borderId="0" xfId="0" applyFont="1" applyBorder="1" applyAlignment="1">
      <alignment/>
    </xf>
    <xf numFmtId="0" fontId="2" fillId="0" borderId="0" xfId="0" applyFont="1" applyBorder="1" applyAlignment="1">
      <alignment horizontal="right"/>
    </xf>
    <xf numFmtId="0" fontId="6" fillId="0" borderId="19" xfId="0" applyFont="1" applyBorder="1" applyAlignment="1">
      <alignment/>
    </xf>
    <xf numFmtId="3" fontId="8" fillId="0" borderId="0" xfId="0" applyNumberFormat="1" applyFont="1" applyBorder="1" applyAlignment="1">
      <alignment/>
    </xf>
    <xf numFmtId="0" fontId="6" fillId="0" borderId="13" xfId="0" applyFont="1" applyBorder="1" applyAlignment="1">
      <alignment horizontal="left" indent="1"/>
    </xf>
    <xf numFmtId="0" fontId="6" fillId="0" borderId="13" xfId="0" applyFont="1" applyFill="1" applyBorder="1" applyAlignment="1">
      <alignment/>
    </xf>
    <xf numFmtId="0" fontId="20" fillId="0" borderId="13" xfId="0" applyFont="1" applyFill="1" applyBorder="1" applyAlignment="1">
      <alignment/>
    </xf>
    <xf numFmtId="3" fontId="8" fillId="0" borderId="13" xfId="0" applyNumberFormat="1" applyFont="1" applyFill="1" applyBorder="1" applyAlignment="1">
      <alignment/>
    </xf>
    <xf numFmtId="0" fontId="7" fillId="0" borderId="19" xfId="0" applyFont="1" applyFill="1" applyBorder="1" applyAlignment="1">
      <alignment/>
    </xf>
    <xf numFmtId="0" fontId="8" fillId="0" borderId="0" xfId="0" applyFont="1" applyFill="1" applyBorder="1" applyAlignment="1">
      <alignment horizontal="right"/>
    </xf>
    <xf numFmtId="0" fontId="11" fillId="0" borderId="0" xfId="0" applyFont="1" applyFill="1" applyAlignment="1">
      <alignment/>
    </xf>
    <xf numFmtId="0" fontId="30" fillId="0" borderId="13" xfId="0" applyFont="1" applyBorder="1" applyAlignment="1">
      <alignment/>
    </xf>
    <xf numFmtId="164" fontId="8" fillId="0" borderId="13" xfId="42" applyNumberFormat="1" applyFont="1" applyFill="1" applyBorder="1" applyAlignment="1">
      <alignment/>
    </xf>
    <xf numFmtId="0" fontId="11" fillId="0" borderId="13" xfId="0" applyFont="1" applyFill="1" applyBorder="1" applyAlignment="1">
      <alignment/>
    </xf>
    <xf numFmtId="164" fontId="6" fillId="0" borderId="13" xfId="42" applyNumberFormat="1" applyFont="1" applyFill="1" applyBorder="1" applyAlignment="1">
      <alignment/>
    </xf>
    <xf numFmtId="0" fontId="7" fillId="0" borderId="13" xfId="0" applyFont="1" applyBorder="1" applyAlignment="1">
      <alignment vertical="top"/>
    </xf>
    <xf numFmtId="0" fontId="6" fillId="0" borderId="0" xfId="0" applyFont="1" applyBorder="1" applyAlignment="1">
      <alignment horizontal="left"/>
    </xf>
    <xf numFmtId="0" fontId="24" fillId="0" borderId="13" xfId="64" applyFont="1" applyBorder="1" applyAlignment="1">
      <alignment horizontal="right" wrapText="1"/>
      <protection/>
    </xf>
    <xf numFmtId="167" fontId="6" fillId="0" borderId="13" xfId="0" applyNumberFormat="1" applyFont="1" applyFill="1" applyBorder="1" applyAlignment="1">
      <alignment/>
    </xf>
    <xf numFmtId="185" fontId="8" fillId="0" borderId="13" xfId="42" applyNumberFormat="1" applyFont="1" applyFill="1" applyBorder="1" applyAlignment="1">
      <alignment/>
    </xf>
    <xf numFmtId="0" fontId="6" fillId="0" borderId="0" xfId="0" applyFont="1" applyAlignment="1">
      <alignment horizontal="left"/>
    </xf>
    <xf numFmtId="0" fontId="6" fillId="0" borderId="13" xfId="0" applyFont="1" applyBorder="1" applyAlignment="1">
      <alignment horizontal="left"/>
    </xf>
    <xf numFmtId="0" fontId="7" fillId="0" borderId="13" xfId="0" applyFont="1" applyBorder="1" applyAlignment="1" quotePrefix="1">
      <alignment horizontal="center"/>
    </xf>
    <xf numFmtId="0" fontId="28" fillId="0" borderId="18" xfId="0" applyFont="1" applyBorder="1" applyAlignment="1">
      <alignment/>
    </xf>
    <xf numFmtId="0" fontId="28" fillId="0" borderId="13" xfId="0" applyFont="1" applyBorder="1" applyAlignment="1">
      <alignment horizontal="center"/>
    </xf>
    <xf numFmtId="0" fontId="6" fillId="0" borderId="0" xfId="65" applyFont="1" applyAlignment="1">
      <alignment horizontal="right" wrapText="1"/>
      <protection/>
    </xf>
    <xf numFmtId="0" fontId="24" fillId="0" borderId="0" xfId="65" applyFont="1" applyAlignment="1">
      <alignment horizontal="center" wrapText="1"/>
      <protection/>
    </xf>
    <xf numFmtId="167" fontId="0" fillId="0" borderId="0" xfId="0" applyNumberFormat="1" applyFont="1" applyAlignment="1">
      <alignment/>
    </xf>
    <xf numFmtId="9" fontId="0" fillId="0" borderId="0" xfId="0" applyNumberFormat="1" applyFont="1" applyAlignment="1">
      <alignment/>
    </xf>
    <xf numFmtId="0" fontId="6" fillId="0" borderId="19" xfId="0" applyFont="1" applyFill="1" applyBorder="1" applyAlignment="1">
      <alignment/>
    </xf>
    <xf numFmtId="9" fontId="8" fillId="0" borderId="0" xfId="0" applyNumberFormat="1" applyFont="1" applyBorder="1" applyAlignment="1">
      <alignment/>
    </xf>
    <xf numFmtId="0" fontId="7" fillId="0" borderId="0" xfId="0" applyFont="1" applyFill="1" applyBorder="1" applyAlignment="1">
      <alignment horizontal="center"/>
    </xf>
    <xf numFmtId="0" fontId="7" fillId="0" borderId="0" xfId="0" applyFont="1" applyFill="1" applyBorder="1" applyAlignment="1">
      <alignment horizontal="left"/>
    </xf>
    <xf numFmtId="3" fontId="7" fillId="0" borderId="0" xfId="42" applyNumberFormat="1" applyFont="1" applyFill="1" applyBorder="1" applyAlignment="1">
      <alignment/>
    </xf>
    <xf numFmtId="0" fontId="6" fillId="0" borderId="0" xfId="0" applyFont="1" applyFill="1" applyBorder="1" applyAlignment="1">
      <alignment horizontal="right"/>
    </xf>
    <xf numFmtId="0" fontId="28" fillId="0" borderId="0" xfId="0" applyFont="1" applyFill="1" applyBorder="1" applyAlignment="1">
      <alignment horizontal="center"/>
    </xf>
    <xf numFmtId="3" fontId="6" fillId="0" borderId="0" xfId="42" applyNumberFormat="1" applyFont="1" applyAlignment="1">
      <alignment/>
    </xf>
    <xf numFmtId="3" fontId="9" fillId="0" borderId="0" xfId="42" applyNumberFormat="1" applyFont="1" applyBorder="1" applyAlignment="1">
      <alignment/>
    </xf>
    <xf numFmtId="0" fontId="29" fillId="0" borderId="0" xfId="0" applyFont="1" applyAlignment="1">
      <alignment/>
    </xf>
    <xf numFmtId="0" fontId="6" fillId="0" borderId="0" xfId="0" applyFont="1" applyBorder="1" applyAlignment="1">
      <alignment horizontal="left" indent="1"/>
    </xf>
    <xf numFmtId="3" fontId="6" fillId="0" borderId="0" xfId="42" applyNumberFormat="1" applyFont="1" applyBorder="1" applyAlignment="1">
      <alignment/>
    </xf>
    <xf numFmtId="0" fontId="8" fillId="0" borderId="0" xfId="0" applyFont="1" applyBorder="1" applyAlignment="1">
      <alignment horizontal="right"/>
    </xf>
    <xf numFmtId="0" fontId="8" fillId="0" borderId="0" xfId="0" applyFont="1" applyFill="1" applyBorder="1" applyAlignment="1">
      <alignment horizontal="right"/>
    </xf>
    <xf numFmtId="0" fontId="7" fillId="0" borderId="0" xfId="0" applyFont="1" applyAlignment="1">
      <alignment/>
    </xf>
    <xf numFmtId="0" fontId="6" fillId="0" borderId="0" xfId="0" applyFont="1" applyAlignment="1">
      <alignment horizontal="left"/>
    </xf>
    <xf numFmtId="4" fontId="6" fillId="0" borderId="0" xfId="42" applyNumberFormat="1" applyFont="1" applyAlignment="1">
      <alignment/>
    </xf>
    <xf numFmtId="4" fontId="6" fillId="0" borderId="0" xfId="42" applyNumberFormat="1" applyFont="1" applyAlignment="1">
      <alignment horizontal="right"/>
    </xf>
    <xf numFmtId="4" fontId="10" fillId="0" borderId="0" xfId="42" applyNumberFormat="1" applyFont="1" applyAlignment="1">
      <alignment/>
    </xf>
    <xf numFmtId="164" fontId="6" fillId="0" borderId="0" xfId="42" applyNumberFormat="1" applyFont="1" applyFill="1" applyBorder="1" applyAlignment="1">
      <alignment horizontal="right"/>
    </xf>
    <xf numFmtId="4" fontId="6" fillId="0" borderId="20" xfId="42" applyNumberFormat="1" applyFont="1" applyBorder="1" applyAlignment="1">
      <alignment horizontal="right"/>
    </xf>
    <xf numFmtId="4" fontId="6" fillId="0" borderId="0" xfId="42" applyNumberFormat="1" applyFont="1" applyBorder="1" applyAlignment="1">
      <alignment horizontal="right"/>
    </xf>
    <xf numFmtId="4" fontId="10" fillId="0" borderId="20" xfId="42" applyNumberFormat="1" applyFont="1" applyBorder="1" applyAlignment="1">
      <alignment/>
    </xf>
    <xf numFmtId="4" fontId="10" fillId="0" borderId="0" xfId="42" applyNumberFormat="1" applyFont="1" applyBorder="1" applyAlignment="1">
      <alignment/>
    </xf>
    <xf numFmtId="0" fontId="11" fillId="0" borderId="0" xfId="0" applyFont="1" applyBorder="1" applyAlignment="1">
      <alignment/>
    </xf>
    <xf numFmtId="2" fontId="6" fillId="0" borderId="0" xfId="42" applyNumberFormat="1" applyFont="1" applyFill="1" applyBorder="1" applyAlignment="1">
      <alignment horizontal="right"/>
    </xf>
    <xf numFmtId="0" fontId="28" fillId="0" borderId="0" xfId="0" applyFont="1" applyBorder="1" applyAlignment="1">
      <alignment/>
    </xf>
    <xf numFmtId="0" fontId="29" fillId="0" borderId="0" xfId="0" applyFont="1" applyAlignment="1">
      <alignment/>
    </xf>
    <xf numFmtId="0" fontId="7" fillId="0" borderId="19" xfId="0" applyFont="1" applyBorder="1" applyAlignment="1">
      <alignment/>
    </xf>
    <xf numFmtId="0" fontId="6" fillId="0" borderId="19" xfId="0" applyFont="1" applyBorder="1" applyAlignment="1">
      <alignment horizontal="right"/>
    </xf>
    <xf numFmtId="0" fontId="7" fillId="0" borderId="19" xfId="0" applyFont="1" applyBorder="1" applyAlignment="1">
      <alignment horizontal="right"/>
    </xf>
    <xf numFmtId="0" fontId="7" fillId="0" borderId="19" xfId="0" applyFont="1" applyFill="1" applyBorder="1" applyAlignment="1">
      <alignment horizontal="right"/>
    </xf>
    <xf numFmtId="0" fontId="2" fillId="0" borderId="0" xfId="0" applyFont="1" applyFill="1" applyBorder="1" applyAlignment="1">
      <alignment horizontal="right"/>
    </xf>
    <xf numFmtId="0" fontId="0" fillId="0" borderId="0" xfId="0" applyFont="1" applyAlignment="1" quotePrefix="1">
      <alignment/>
    </xf>
    <xf numFmtId="3" fontId="6" fillId="0" borderId="0" xfId="0" applyNumberFormat="1" applyFont="1" applyBorder="1" applyAlignment="1">
      <alignment horizontal="right"/>
    </xf>
    <xf numFmtId="3" fontId="6" fillId="0" borderId="0" xfId="0" applyNumberFormat="1" applyFont="1" applyFill="1" applyBorder="1" applyAlignment="1">
      <alignment horizontal="right"/>
    </xf>
    <xf numFmtId="3" fontId="8" fillId="0" borderId="0" xfId="0" applyNumberFormat="1" applyFont="1" applyBorder="1" applyAlignment="1">
      <alignment horizontal="right"/>
    </xf>
    <xf numFmtId="181" fontId="6" fillId="0" borderId="0" xfId="0" applyNumberFormat="1" applyFont="1" applyBorder="1" applyAlignment="1">
      <alignment/>
    </xf>
    <xf numFmtId="167" fontId="6" fillId="0" borderId="0" xfId="0" applyNumberFormat="1" applyFont="1" applyBorder="1" applyAlignment="1">
      <alignment horizontal="right"/>
    </xf>
    <xf numFmtId="3" fontId="6" fillId="0" borderId="0" xfId="0" applyNumberFormat="1" applyFont="1" applyBorder="1" applyAlignment="1">
      <alignment/>
    </xf>
    <xf numFmtId="181" fontId="9" fillId="0" borderId="0" xfId="0" applyNumberFormat="1" applyFont="1" applyBorder="1" applyAlignment="1">
      <alignment/>
    </xf>
    <xf numFmtId="3" fontId="20" fillId="0" borderId="0" xfId="0" applyNumberFormat="1" applyFont="1" applyBorder="1" applyAlignment="1">
      <alignment/>
    </xf>
    <xf numFmtId="3" fontId="6" fillId="0" borderId="0" xfId="0" applyNumberFormat="1" applyFont="1" applyFill="1" applyAlignment="1">
      <alignment/>
    </xf>
    <xf numFmtId="3" fontId="6" fillId="0" borderId="0" xfId="0" applyNumberFormat="1" applyFont="1" applyAlignment="1">
      <alignment/>
    </xf>
    <xf numFmtId="0" fontId="6" fillId="0" borderId="0" xfId="0" applyFont="1" applyBorder="1" applyAlignment="1" applyProtection="1">
      <alignment vertical="top"/>
      <protection/>
    </xf>
    <xf numFmtId="3" fontId="6" fillId="0" borderId="0" xfId="0" applyNumberFormat="1"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right"/>
    </xf>
    <xf numFmtId="3" fontId="2" fillId="0" borderId="0" xfId="0" applyNumberFormat="1" applyFont="1" applyBorder="1" applyAlignment="1">
      <alignment horizontal="right"/>
    </xf>
    <xf numFmtId="3" fontId="0" fillId="0" borderId="0" xfId="0" applyNumberFormat="1" applyFont="1" applyBorder="1" applyAlignment="1">
      <alignment/>
    </xf>
    <xf numFmtId="0" fontId="0" fillId="0" borderId="0" xfId="0" applyFont="1" applyBorder="1" applyAlignment="1" quotePrefix="1">
      <alignment/>
    </xf>
    <xf numFmtId="0" fontId="0" fillId="0" borderId="0" xfId="0" applyFont="1" applyFill="1" applyBorder="1" applyAlignment="1">
      <alignment/>
    </xf>
    <xf numFmtId="0" fontId="0" fillId="0" borderId="0" xfId="0" applyFont="1" applyFill="1" applyBorder="1" applyAlignment="1" quotePrefix="1">
      <alignment/>
    </xf>
    <xf numFmtId="0" fontId="0" fillId="0" borderId="0" xfId="0" applyFont="1" applyBorder="1" applyAlignment="1" applyProtection="1">
      <alignment vertical="top"/>
      <protection/>
    </xf>
    <xf numFmtId="3" fontId="0" fillId="0" borderId="0" xfId="0" applyNumberFormat="1" applyFont="1" applyBorder="1" applyAlignment="1">
      <alignment horizontal="center"/>
    </xf>
    <xf numFmtId="0" fontId="0" fillId="0" borderId="0" xfId="0" applyFont="1" applyBorder="1" applyAlignment="1">
      <alignment horizontal="center"/>
    </xf>
    <xf numFmtId="0" fontId="0" fillId="0" borderId="0" xfId="0" applyFont="1" applyFill="1" applyAlignment="1">
      <alignment horizontal="left"/>
    </xf>
    <xf numFmtId="0" fontId="2" fillId="0" borderId="21" xfId="0" applyFont="1" applyBorder="1" applyAlignment="1">
      <alignment horizontal="right"/>
    </xf>
    <xf numFmtId="0" fontId="2" fillId="0" borderId="0" xfId="0" applyFont="1" applyAlignment="1">
      <alignment horizontal="right"/>
    </xf>
    <xf numFmtId="0" fontId="24" fillId="0" borderId="0" xfId="64" applyFont="1" applyFill="1" applyAlignment="1">
      <alignment horizontal="right" wrapText="1"/>
      <protection/>
    </xf>
    <xf numFmtId="4" fontId="6" fillId="0" borderId="0" xfId="42" applyNumberFormat="1" applyFont="1" applyFill="1" applyBorder="1" applyAlignment="1">
      <alignment horizontal="right"/>
    </xf>
    <xf numFmtId="4" fontId="6" fillId="0" borderId="0" xfId="42" applyNumberFormat="1" applyFont="1" applyFill="1" applyAlignment="1">
      <alignment horizontal="right"/>
    </xf>
    <xf numFmtId="0" fontId="6" fillId="0" borderId="0" xfId="0" applyFont="1" applyFill="1" applyBorder="1" applyAlignment="1">
      <alignment horizontal="right"/>
    </xf>
    <xf numFmtId="167" fontId="6" fillId="0" borderId="0" xfId="0" applyNumberFormat="1" applyFont="1" applyFill="1" applyBorder="1" applyAlignment="1">
      <alignment horizontal="right"/>
    </xf>
    <xf numFmtId="3" fontId="2" fillId="0" borderId="0" xfId="0" applyNumberFormat="1" applyFont="1" applyFill="1" applyBorder="1" applyAlignment="1">
      <alignment horizontal="right"/>
    </xf>
    <xf numFmtId="181" fontId="9" fillId="0" borderId="0" xfId="0" applyNumberFormat="1" applyFont="1" applyFill="1" applyBorder="1" applyAlignment="1">
      <alignment/>
    </xf>
    <xf numFmtId="3" fontId="9" fillId="0" borderId="0" xfId="0" applyNumberFormat="1" applyFont="1" applyFill="1" applyBorder="1" applyAlignment="1">
      <alignment/>
    </xf>
    <xf numFmtId="167" fontId="6" fillId="0" borderId="0" xfId="0" applyNumberFormat="1" applyFont="1" applyFill="1" applyBorder="1" applyAlignment="1">
      <alignment/>
    </xf>
    <xf numFmtId="181" fontId="6" fillId="0" borderId="14" xfId="0" applyNumberFormat="1" applyFont="1" applyBorder="1" applyAlignment="1">
      <alignment/>
    </xf>
    <xf numFmtId="204" fontId="0" fillId="0" borderId="0" xfId="0" applyNumberFormat="1" applyFont="1" applyFill="1" applyBorder="1" applyAlignment="1" applyProtection="1">
      <alignment horizontal="center"/>
      <protection/>
    </xf>
    <xf numFmtId="4" fontId="6" fillId="0" borderId="0" xfId="42" applyNumberFormat="1" applyFont="1" applyFill="1" applyAlignment="1">
      <alignment/>
    </xf>
    <xf numFmtId="167" fontId="6" fillId="0" borderId="0" xfId="0" applyNumberFormat="1" applyFont="1" applyFill="1" applyAlignment="1">
      <alignment/>
    </xf>
    <xf numFmtId="167" fontId="24" fillId="0" borderId="0" xfId="63" applyNumberFormat="1" applyFont="1" applyFill="1" applyAlignment="1">
      <alignment horizontal="right" wrapText="1"/>
      <protection/>
    </xf>
    <xf numFmtId="0" fontId="6" fillId="0" borderId="0" xfId="0" applyFont="1" applyFill="1" applyAlignment="1">
      <alignment horizontal="right"/>
    </xf>
    <xf numFmtId="3" fontId="8" fillId="0" borderId="0" xfId="0" applyNumberFormat="1" applyFont="1" applyFill="1" applyBorder="1" applyAlignment="1">
      <alignment/>
    </xf>
    <xf numFmtId="0" fontId="0" fillId="0" borderId="0" xfId="0" applyFill="1" applyAlignment="1">
      <alignment/>
    </xf>
    <xf numFmtId="0" fontId="2" fillId="0" borderId="0" xfId="0" applyFont="1" applyFill="1" applyAlignment="1">
      <alignment horizontal="right"/>
    </xf>
    <xf numFmtId="3" fontId="8" fillId="0" borderId="0" xfId="0" applyNumberFormat="1" applyFont="1" applyFill="1" applyAlignment="1">
      <alignment/>
    </xf>
    <xf numFmtId="167" fontId="6" fillId="0" borderId="0" xfId="65" applyNumberFormat="1" applyFont="1" applyFill="1" applyAlignment="1">
      <alignment wrapText="1"/>
      <protection/>
    </xf>
    <xf numFmtId="1" fontId="6" fillId="0" borderId="0" xfId="65" applyNumberFormat="1" applyFont="1" applyFill="1" applyAlignment="1">
      <alignment wrapText="1"/>
      <protection/>
    </xf>
    <xf numFmtId="167" fontId="6" fillId="0" borderId="0" xfId="0" applyNumberFormat="1" applyFont="1" applyFill="1" applyAlignment="1">
      <alignment/>
    </xf>
    <xf numFmtId="164" fontId="8" fillId="0" borderId="0" xfId="42" applyNumberFormat="1" applyFont="1" applyFill="1" applyBorder="1" applyAlignment="1">
      <alignment/>
    </xf>
    <xf numFmtId="0" fontId="7" fillId="0" borderId="12" xfId="0" applyFont="1" applyFill="1" applyBorder="1" applyAlignment="1">
      <alignment/>
    </xf>
    <xf numFmtId="0" fontId="2" fillId="0" borderId="21" xfId="0" applyFont="1" applyFill="1" applyBorder="1" applyAlignment="1">
      <alignment horizontal="right"/>
    </xf>
    <xf numFmtId="167" fontId="6" fillId="0" borderId="0" xfId="0" applyNumberFormat="1" applyFont="1" applyFill="1" applyAlignment="1">
      <alignment horizontal="right"/>
    </xf>
    <xf numFmtId="0" fontId="13" fillId="0" borderId="0" xfId="0" applyFont="1" applyBorder="1" applyAlignment="1">
      <alignment/>
    </xf>
    <xf numFmtId="0" fontId="32" fillId="0" borderId="0" xfId="0" applyFont="1" applyBorder="1" applyAlignment="1" quotePrefix="1">
      <alignment horizontal="left"/>
    </xf>
    <xf numFmtId="0" fontId="32" fillId="0" borderId="0" xfId="0" applyFont="1" applyBorder="1" applyAlignment="1">
      <alignment/>
    </xf>
    <xf numFmtId="181" fontId="6" fillId="0" borderId="0" xfId="0" applyNumberFormat="1" applyFont="1" applyFill="1" applyBorder="1" applyAlignment="1">
      <alignment/>
    </xf>
    <xf numFmtId="0" fontId="7" fillId="0" borderId="19" xfId="0" applyFont="1" applyFill="1" applyBorder="1" applyAlignment="1">
      <alignment horizontal="center"/>
    </xf>
    <xf numFmtId="0" fontId="7" fillId="0" borderId="19" xfId="0" applyFont="1" applyFill="1" applyBorder="1" applyAlignment="1">
      <alignment horizontal="right"/>
    </xf>
    <xf numFmtId="0" fontId="6" fillId="0" borderId="0" xfId="0" applyFont="1" applyAlignment="1">
      <alignment/>
    </xf>
    <xf numFmtId="0" fontId="6" fillId="0" borderId="0" xfId="0" applyFont="1" applyBorder="1" applyAlignment="1">
      <alignment/>
    </xf>
    <xf numFmtId="2" fontId="6" fillId="0" borderId="14" xfId="42" applyNumberFormat="1" applyFont="1" applyFill="1" applyBorder="1" applyAlignment="1">
      <alignment horizontal="right"/>
    </xf>
    <xf numFmtId="4" fontId="6" fillId="0" borderId="14" xfId="42" applyNumberFormat="1" applyFont="1" applyBorder="1" applyAlignment="1">
      <alignment/>
    </xf>
    <xf numFmtId="0" fontId="24" fillId="0" borderId="0" xfId="64" applyFont="1" applyFill="1" applyBorder="1" applyAlignment="1">
      <alignment horizontal="right" wrapText="1"/>
      <protection/>
    </xf>
    <xf numFmtId="167" fontId="7" fillId="0" borderId="0" xfId="0" applyNumberFormat="1" applyFont="1" applyAlignment="1">
      <alignment/>
    </xf>
    <xf numFmtId="3" fontId="8" fillId="0" borderId="0" xfId="65" applyNumberFormat="1" applyFont="1" applyFill="1" applyAlignment="1">
      <alignment wrapText="1"/>
      <protection/>
    </xf>
    <xf numFmtId="0" fontId="32" fillId="0" borderId="0" xfId="0" applyFont="1" applyFill="1" applyBorder="1" applyAlignment="1" quotePrefix="1">
      <alignment horizontal="left"/>
    </xf>
    <xf numFmtId="167" fontId="20" fillId="0" borderId="0" xfId="0" applyNumberFormat="1" applyFont="1" applyFill="1" applyBorder="1" applyAlignment="1">
      <alignment horizontal="right"/>
    </xf>
    <xf numFmtId="0" fontId="0" fillId="0" borderId="0" xfId="0" applyFill="1" applyBorder="1" applyAlignment="1">
      <alignment/>
    </xf>
    <xf numFmtId="0" fontId="6" fillId="0" borderId="0" xfId="0" applyFont="1" applyFill="1" applyBorder="1" applyAlignment="1">
      <alignment horizontal="left" indent="3"/>
    </xf>
    <xf numFmtId="167" fontId="24" fillId="0" borderId="0" xfId="63" applyNumberFormat="1" applyFont="1" applyFill="1" applyBorder="1" applyAlignment="1">
      <alignment horizontal="right" wrapText="1"/>
      <protection/>
    </xf>
    <xf numFmtId="0" fontId="6" fillId="0" borderId="0" xfId="0" applyFont="1" applyFill="1" applyBorder="1" applyAlignment="1">
      <alignment horizontal="left" indent="2"/>
    </xf>
    <xf numFmtId="0" fontId="6" fillId="0" borderId="0" xfId="0" applyFont="1" applyFill="1" applyBorder="1" applyAlignment="1">
      <alignment horizontal="left" indent="1"/>
    </xf>
    <xf numFmtId="0" fontId="20" fillId="0" borderId="0" xfId="0" applyFont="1" applyFill="1" applyBorder="1" applyAlignment="1">
      <alignment/>
    </xf>
    <xf numFmtId="0" fontId="23" fillId="0" borderId="0" xfId="0" applyFont="1" applyAlignment="1">
      <alignment/>
    </xf>
    <xf numFmtId="4" fontId="6" fillId="0" borderId="0" xfId="42" applyNumberFormat="1" applyFont="1" applyFill="1" applyBorder="1" applyAlignment="1">
      <alignment horizontal="center"/>
    </xf>
    <xf numFmtId="164" fontId="7" fillId="0" borderId="0" xfId="42" applyNumberFormat="1" applyFont="1" applyFill="1" applyBorder="1" applyAlignment="1">
      <alignment horizontal="right"/>
    </xf>
    <xf numFmtId="4" fontId="36" fillId="0" borderId="0" xfId="42" applyNumberFormat="1" applyFont="1" applyAlignment="1">
      <alignment/>
    </xf>
    <xf numFmtId="0" fontId="7" fillId="0" borderId="13" xfId="0" applyFont="1" applyBorder="1" applyAlignment="1">
      <alignment horizontal="left"/>
    </xf>
    <xf numFmtId="0" fontId="29" fillId="0" borderId="13" xfId="0" applyFont="1" applyBorder="1" applyAlignment="1">
      <alignment/>
    </xf>
    <xf numFmtId="164" fontId="7" fillId="0" borderId="13" xfId="42" applyNumberFormat="1" applyFont="1" applyFill="1" applyBorder="1" applyAlignment="1">
      <alignment horizontal="right"/>
    </xf>
    <xf numFmtId="4" fontId="36" fillId="0" borderId="13" xfId="42" applyNumberFormat="1" applyFont="1" applyBorder="1" applyAlignment="1">
      <alignment/>
    </xf>
    <xf numFmtId="3" fontId="6" fillId="0" borderId="10" xfId="0" applyNumberFormat="1" applyFont="1" applyBorder="1" applyAlignment="1">
      <alignment horizontal="right"/>
    </xf>
    <xf numFmtId="3" fontId="9" fillId="0" borderId="10" xfId="0" applyNumberFormat="1" applyFont="1" applyBorder="1" applyAlignment="1">
      <alignment/>
    </xf>
    <xf numFmtId="3" fontId="9" fillId="0" borderId="22" xfId="0" applyNumberFormat="1" applyFont="1" applyBorder="1" applyAlignment="1">
      <alignment/>
    </xf>
    <xf numFmtId="0" fontId="0" fillId="0" borderId="0" xfId="0" applyFont="1" applyBorder="1" applyAlignment="1" applyProtection="1">
      <alignment vertical="top"/>
      <protection/>
    </xf>
    <xf numFmtId="0" fontId="29" fillId="0" borderId="0" xfId="62" applyFont="1" applyAlignment="1">
      <alignment vertical="top" wrapText="1"/>
      <protection/>
    </xf>
    <xf numFmtId="1" fontId="29" fillId="0" borderId="0" xfId="62" applyNumberFormat="1" applyFont="1" applyFill="1" applyAlignment="1">
      <alignment vertical="top" wrapText="1"/>
      <protection/>
    </xf>
    <xf numFmtId="3" fontId="30" fillId="0" borderId="0" xfId="62" applyNumberFormat="1" applyFont="1" applyFill="1" applyAlignment="1">
      <alignment horizontal="right" wrapText="1"/>
      <protection/>
    </xf>
    <xf numFmtId="1" fontId="11" fillId="0" borderId="0" xfId="62" applyNumberFormat="1" applyFont="1" applyFill="1" applyAlignment="1">
      <alignment vertical="top" wrapText="1"/>
      <protection/>
    </xf>
    <xf numFmtId="1" fontId="11" fillId="0" borderId="0" xfId="62" applyNumberFormat="1" applyFont="1" applyFill="1" applyAlignment="1">
      <alignment horizontal="left" vertical="top" wrapText="1"/>
      <protection/>
    </xf>
    <xf numFmtId="1" fontId="11" fillId="0" borderId="13" xfId="62" applyNumberFormat="1" applyFont="1" applyFill="1" applyBorder="1" applyAlignment="1">
      <alignment vertical="top" wrapText="1"/>
      <protection/>
    </xf>
    <xf numFmtId="0" fontId="11" fillId="0" borderId="0" xfId="62" applyFont="1" applyAlignment="1">
      <alignment vertical="top" wrapText="1"/>
      <protection/>
    </xf>
    <xf numFmtId="0" fontId="11" fillId="0" borderId="0" xfId="62" applyFont="1" applyAlignment="1">
      <alignment horizontal="left" vertical="top" wrapText="1"/>
      <protection/>
    </xf>
    <xf numFmtId="0" fontId="6" fillId="0" borderId="0" xfId="62" applyFont="1" applyFill="1" applyAlignment="1">
      <alignment horizontal="right"/>
      <protection/>
    </xf>
    <xf numFmtId="167" fontId="20" fillId="0" borderId="0" xfId="62" applyNumberFormat="1" applyFont="1" applyFill="1" applyBorder="1" applyAlignment="1">
      <alignment horizontal="right"/>
      <protection/>
    </xf>
    <xf numFmtId="0" fontId="6" fillId="0" borderId="0" xfId="62" applyFont="1" applyFill="1">
      <alignment/>
      <protection/>
    </xf>
    <xf numFmtId="3" fontId="8" fillId="0" borderId="0" xfId="62" applyNumberFormat="1" applyFont="1" applyFill="1" applyBorder="1">
      <alignment/>
      <protection/>
    </xf>
    <xf numFmtId="0" fontId="6" fillId="0" borderId="13" xfId="62" applyFont="1" applyFill="1" applyBorder="1">
      <alignment/>
      <protection/>
    </xf>
    <xf numFmtId="0" fontId="0" fillId="0" borderId="0" xfId="62" applyFill="1">
      <alignment/>
      <protection/>
    </xf>
    <xf numFmtId="0" fontId="7" fillId="0" borderId="19" xfId="62" applyFont="1" applyFill="1" applyBorder="1">
      <alignment/>
      <protection/>
    </xf>
    <xf numFmtId="0" fontId="2" fillId="0" borderId="0" xfId="62" applyFont="1" applyFill="1" applyAlignment="1">
      <alignment horizontal="right"/>
      <protection/>
    </xf>
    <xf numFmtId="0" fontId="6" fillId="0" borderId="0" xfId="62" applyFont="1" applyFill="1">
      <alignment/>
      <protection/>
    </xf>
    <xf numFmtId="3" fontId="8" fillId="0" borderId="0" xfId="62" applyNumberFormat="1" applyFont="1" applyFill="1">
      <alignment/>
      <protection/>
    </xf>
    <xf numFmtId="0" fontId="29" fillId="0" borderId="0" xfId="62" applyFont="1" applyFill="1" applyAlignment="1">
      <alignment vertical="top" wrapText="1"/>
      <protection/>
    </xf>
    <xf numFmtId="1" fontId="11" fillId="0" borderId="0" xfId="62" applyNumberFormat="1" applyFont="1" applyFill="1" applyAlignment="1">
      <alignment horizontal="right"/>
      <protection/>
    </xf>
    <xf numFmtId="0" fontId="30" fillId="0" borderId="0" xfId="62" applyFont="1" applyFill="1" applyAlignment="1">
      <alignment horizontal="right" wrapText="1"/>
      <protection/>
    </xf>
    <xf numFmtId="1" fontId="29" fillId="0" borderId="0" xfId="62" applyNumberFormat="1" applyFont="1" applyFill="1" applyAlignment="1">
      <alignment horizontal="right" wrapText="1"/>
      <protection/>
    </xf>
    <xf numFmtId="167" fontId="6" fillId="0" borderId="0" xfId="62" applyNumberFormat="1" applyFont="1" applyFill="1">
      <alignment/>
      <protection/>
    </xf>
    <xf numFmtId="167" fontId="6" fillId="0" borderId="0" xfId="62" applyNumberFormat="1" applyFont="1" applyFill="1" applyAlignment="1">
      <alignment/>
      <protection/>
    </xf>
    <xf numFmtId="167" fontId="6" fillId="0" borderId="0" xfId="62" applyNumberFormat="1" applyFont="1" applyFill="1" applyAlignment="1">
      <alignment horizontal="right"/>
      <protection/>
    </xf>
    <xf numFmtId="0" fontId="1" fillId="0" borderId="0" xfId="0" applyFont="1" applyAlignment="1">
      <alignment/>
    </xf>
    <xf numFmtId="167" fontId="38" fillId="0" borderId="0" xfId="0" applyNumberFormat="1" applyFont="1" applyAlignment="1">
      <alignment/>
    </xf>
    <xf numFmtId="167" fontId="10" fillId="0" borderId="0" xfId="0" applyNumberFormat="1" applyFont="1" applyAlignment="1">
      <alignment horizontal="right"/>
    </xf>
    <xf numFmtId="0" fontId="7" fillId="0" borderId="23" xfId="0" applyFont="1" applyBorder="1" applyAlignment="1" quotePrefix="1">
      <alignment horizontal="left"/>
    </xf>
    <xf numFmtId="0" fontId="7" fillId="0" borderId="20" xfId="0" applyFont="1" applyBorder="1" applyAlignment="1">
      <alignment horizontal="center"/>
    </xf>
    <xf numFmtId="16" fontId="7" fillId="0" borderId="24" xfId="0" applyNumberFormat="1" applyFont="1" applyBorder="1" applyAlignment="1" quotePrefix="1">
      <alignment horizontal="center"/>
    </xf>
    <xf numFmtId="0" fontId="13" fillId="0" borderId="0" xfId="61" applyFont="1" applyFill="1" applyBorder="1">
      <alignment/>
      <protection/>
    </xf>
    <xf numFmtId="1" fontId="12" fillId="0" borderId="0" xfId="61" applyNumberFormat="1" applyFont="1" applyFill="1">
      <alignment/>
      <protection/>
    </xf>
    <xf numFmtId="1" fontId="6" fillId="0" borderId="0" xfId="61" applyNumberFormat="1" applyFont="1" applyFill="1">
      <alignment/>
      <protection/>
    </xf>
    <xf numFmtId="1" fontId="13" fillId="0" borderId="0" xfId="61" applyNumberFormat="1" applyFont="1" applyFill="1" applyBorder="1">
      <alignment/>
      <protection/>
    </xf>
    <xf numFmtId="1" fontId="12" fillId="0" borderId="0" xfId="61" applyNumberFormat="1" applyFont="1" applyFill="1" applyBorder="1">
      <alignment/>
      <protection/>
    </xf>
    <xf numFmtId="1" fontId="13" fillId="0" borderId="18" xfId="61" applyNumberFormat="1" applyFont="1" applyFill="1" applyBorder="1">
      <alignment/>
      <protection/>
    </xf>
    <xf numFmtId="1" fontId="12" fillId="0" borderId="19" xfId="61" applyNumberFormat="1" applyFont="1" applyFill="1" applyBorder="1">
      <alignment/>
      <protection/>
    </xf>
    <xf numFmtId="1" fontId="12" fillId="0" borderId="19" xfId="61" applyNumberFormat="1" applyFont="1" applyFill="1" applyBorder="1" applyAlignment="1">
      <alignment horizontal="centerContinuous"/>
      <protection/>
    </xf>
    <xf numFmtId="1" fontId="13" fillId="0" borderId="19" xfId="61" applyNumberFormat="1" applyFont="1" applyFill="1" applyBorder="1" applyAlignment="1">
      <alignment horizontal="centerContinuous"/>
      <protection/>
    </xf>
    <xf numFmtId="1" fontId="12" fillId="0" borderId="18" xfId="61" applyNumberFormat="1" applyFont="1" applyFill="1" applyBorder="1">
      <alignment/>
      <protection/>
    </xf>
    <xf numFmtId="1" fontId="13" fillId="0" borderId="13" xfId="61" applyNumberFormat="1" applyFont="1" applyFill="1" applyBorder="1">
      <alignment/>
      <protection/>
    </xf>
    <xf numFmtId="1" fontId="13" fillId="0" borderId="13" xfId="61" applyNumberFormat="1" applyFont="1" applyFill="1" applyBorder="1" applyAlignment="1">
      <alignment horizontal="center" vertical="center" wrapText="1"/>
      <protection/>
    </xf>
    <xf numFmtId="1" fontId="12" fillId="0" borderId="0" xfId="61" applyNumberFormat="1" applyFont="1" applyFill="1" applyAlignment="1">
      <alignment horizontal="center" vertical="top" wrapText="1"/>
      <protection/>
    </xf>
    <xf numFmtId="1" fontId="40" fillId="0" borderId="0" xfId="61" applyNumberFormat="1" applyFont="1" applyFill="1" applyAlignment="1">
      <alignment vertical="top" wrapText="1"/>
      <protection/>
    </xf>
    <xf numFmtId="1" fontId="40" fillId="0" borderId="0" xfId="61" applyNumberFormat="1" applyFont="1" applyFill="1" applyAlignment="1">
      <alignment horizontal="right" vertical="top"/>
      <protection/>
    </xf>
    <xf numFmtId="3" fontId="12" fillId="0" borderId="0" xfId="0" applyNumberFormat="1" applyFont="1" applyFill="1" applyBorder="1" applyAlignment="1">
      <alignment horizontal="right"/>
    </xf>
    <xf numFmtId="3" fontId="13" fillId="0" borderId="0" xfId="0" applyNumberFormat="1" applyFont="1" applyFill="1" applyBorder="1" applyAlignment="1">
      <alignment horizontal="right"/>
    </xf>
    <xf numFmtId="3" fontId="13" fillId="0" borderId="13" xfId="0" applyNumberFormat="1" applyFont="1" applyFill="1" applyBorder="1" applyAlignment="1">
      <alignment horizontal="right"/>
    </xf>
    <xf numFmtId="1" fontId="0" fillId="0" borderId="0" xfId="61" applyNumberFormat="1" applyFont="1" applyFill="1">
      <alignment/>
      <protection/>
    </xf>
    <xf numFmtId="3" fontId="0" fillId="0" borderId="0" xfId="0" applyNumberFormat="1" applyFont="1" applyBorder="1" applyAlignment="1">
      <alignment horizontal="right"/>
    </xf>
    <xf numFmtId="1" fontId="13" fillId="0" borderId="10" xfId="61" applyNumberFormat="1" applyFont="1" applyFill="1" applyBorder="1">
      <alignment/>
      <protection/>
    </xf>
    <xf numFmtId="1" fontId="12" fillId="0" borderId="10" xfId="61" applyNumberFormat="1" applyFont="1" applyFill="1" applyBorder="1">
      <alignment/>
      <protection/>
    </xf>
    <xf numFmtId="1" fontId="13" fillId="0" borderId="25" xfId="61" applyNumberFormat="1" applyFont="1" applyFill="1" applyBorder="1">
      <alignment/>
      <protection/>
    </xf>
    <xf numFmtId="1" fontId="13" fillId="0" borderId="25" xfId="61" applyNumberFormat="1" applyFont="1" applyFill="1" applyBorder="1" applyAlignment="1">
      <alignment horizontal="centerContinuous"/>
      <protection/>
    </xf>
    <xf numFmtId="1" fontId="13" fillId="0" borderId="10" xfId="61" applyNumberFormat="1" applyFont="1" applyFill="1" applyBorder="1" applyAlignment="1">
      <alignment horizontal="center" vertical="top" wrapText="1"/>
      <protection/>
    </xf>
    <xf numFmtId="1" fontId="40" fillId="0" borderId="0" xfId="61" applyNumberFormat="1" applyFont="1" applyFill="1" applyAlignment="1">
      <alignment horizontal="center" vertical="top" wrapText="1"/>
      <protection/>
    </xf>
    <xf numFmtId="3" fontId="13" fillId="0" borderId="10" xfId="0" applyNumberFormat="1" applyFont="1" applyFill="1" applyBorder="1" applyAlignment="1">
      <alignment horizontal="right"/>
    </xf>
    <xf numFmtId="0" fontId="42" fillId="0" borderId="0" xfId="0" applyFont="1" applyBorder="1" applyAlignment="1">
      <alignment/>
    </xf>
    <xf numFmtId="1" fontId="42" fillId="0" borderId="0" xfId="61" applyNumberFormat="1" applyFont="1" applyFill="1" applyBorder="1">
      <alignment/>
      <protection/>
    </xf>
    <xf numFmtId="1" fontId="13" fillId="0" borderId="13" xfId="61" applyNumberFormat="1" applyFont="1" applyFill="1" applyBorder="1" applyAlignment="1">
      <alignment horizontal="center" vertical="top" wrapText="1"/>
      <protection/>
    </xf>
    <xf numFmtId="0" fontId="12" fillId="0" borderId="0" xfId="61" applyFont="1" applyFill="1" applyBorder="1">
      <alignment/>
      <protection/>
    </xf>
    <xf numFmtId="1" fontId="12" fillId="0" borderId="13" xfId="61" applyNumberFormat="1" applyFont="1" applyFill="1" applyBorder="1">
      <alignment/>
      <protection/>
    </xf>
    <xf numFmtId="1" fontId="13" fillId="0" borderId="19" xfId="61" applyNumberFormat="1" applyFont="1" applyFill="1" applyBorder="1" applyAlignment="1">
      <alignment horizontal="center" vertical="top" wrapText="1"/>
      <protection/>
    </xf>
    <xf numFmtId="1" fontId="12" fillId="0" borderId="0" xfId="61" applyNumberFormat="1" applyFont="1" applyFill="1" applyBorder="1" applyAlignment="1">
      <alignment horizontal="center" vertical="top" wrapText="1"/>
      <protection/>
    </xf>
    <xf numFmtId="167" fontId="12" fillId="0" borderId="0" xfId="61" applyNumberFormat="1" applyFont="1" applyFill="1" applyAlignment="1">
      <alignment horizontal="center" vertical="top" wrapText="1"/>
      <protection/>
    </xf>
    <xf numFmtId="167" fontId="12" fillId="0" borderId="0" xfId="61" applyNumberFormat="1" applyFont="1" applyFill="1" applyAlignment="1">
      <alignment horizontal="right" vertical="top" wrapText="1"/>
      <protection/>
    </xf>
    <xf numFmtId="167" fontId="13" fillId="0" borderId="0" xfId="61" applyNumberFormat="1" applyFont="1" applyFill="1" applyAlignment="1">
      <alignment horizontal="right" vertical="top" wrapText="1"/>
      <protection/>
    </xf>
    <xf numFmtId="167" fontId="12" fillId="0" borderId="0" xfId="0" applyNumberFormat="1" applyFont="1" applyFill="1" applyBorder="1" applyAlignment="1">
      <alignment horizontal="right"/>
    </xf>
    <xf numFmtId="181" fontId="13" fillId="0" borderId="0" xfId="0" applyNumberFormat="1" applyFont="1" applyFill="1" applyBorder="1" applyAlignment="1">
      <alignment horizontal="right"/>
    </xf>
    <xf numFmtId="167" fontId="13" fillId="0" borderId="13" xfId="0" applyNumberFormat="1" applyFont="1" applyFill="1" applyBorder="1" applyAlignment="1">
      <alignment horizontal="right"/>
    </xf>
    <xf numFmtId="181" fontId="13" fillId="0" borderId="13" xfId="0" applyNumberFormat="1" applyFont="1" applyFill="1" applyBorder="1" applyAlignment="1">
      <alignment horizontal="right"/>
    </xf>
    <xf numFmtId="3" fontId="0" fillId="0" borderId="0" xfId="0" applyNumberFormat="1" applyFont="1" applyFill="1" applyBorder="1" applyAlignment="1">
      <alignment horizontal="right"/>
    </xf>
    <xf numFmtId="1" fontId="13" fillId="0" borderId="19" xfId="61" applyNumberFormat="1" applyFont="1" applyFill="1" applyBorder="1">
      <alignment/>
      <protection/>
    </xf>
    <xf numFmtId="181" fontId="12" fillId="0" borderId="0" xfId="0" applyNumberFormat="1" applyFont="1" applyFill="1" applyBorder="1" applyAlignment="1">
      <alignment horizontal="right"/>
    </xf>
    <xf numFmtId="167" fontId="13" fillId="0" borderId="13" xfId="61" applyNumberFormat="1" applyFont="1" applyFill="1" applyBorder="1">
      <alignment/>
      <protection/>
    </xf>
    <xf numFmtId="2" fontId="6" fillId="0" borderId="0" xfId="61" applyNumberFormat="1" applyFont="1" applyFill="1">
      <alignment/>
      <protection/>
    </xf>
    <xf numFmtId="167" fontId="13" fillId="0" borderId="0" xfId="61" applyNumberFormat="1" applyFont="1" applyFill="1">
      <alignment/>
      <protection/>
    </xf>
    <xf numFmtId="1" fontId="13" fillId="0" borderId="0" xfId="61" applyNumberFormat="1" applyFont="1" applyFill="1">
      <alignment/>
      <protection/>
    </xf>
    <xf numFmtId="1" fontId="7" fillId="0" borderId="0" xfId="61" applyNumberFormat="1" applyFont="1" applyFill="1">
      <alignment/>
      <protection/>
    </xf>
    <xf numFmtId="195" fontId="0" fillId="0" borderId="0" xfId="0" applyNumberFormat="1" applyFont="1" applyFill="1" applyBorder="1" applyAlignment="1" applyProtection="1">
      <alignment horizontal="center"/>
      <protection/>
    </xf>
    <xf numFmtId="2" fontId="6" fillId="0" borderId="0" xfId="0" applyNumberFormat="1" applyFont="1" applyFill="1" applyAlignment="1">
      <alignment/>
    </xf>
    <xf numFmtId="3" fontId="30" fillId="0" borderId="0" xfId="62" applyNumberFormat="1" applyFont="1" applyFill="1" applyBorder="1" applyAlignment="1">
      <alignment horizontal="right" wrapText="1"/>
      <protection/>
    </xf>
    <xf numFmtId="0" fontId="7" fillId="0" borderId="19" xfId="0" applyFont="1" applyBorder="1" applyAlignment="1">
      <alignment horizontal="right"/>
    </xf>
    <xf numFmtId="2" fontId="11" fillId="0" borderId="0" xfId="0" applyNumberFormat="1" applyFont="1" applyAlignment="1">
      <alignment/>
    </xf>
    <xf numFmtId="1" fontId="11" fillId="0" borderId="0" xfId="62" applyNumberFormat="1" applyFont="1" applyFill="1" applyBorder="1" applyAlignment="1">
      <alignment horizontal="right" wrapText="1"/>
      <protection/>
    </xf>
    <xf numFmtId="0" fontId="37" fillId="0" borderId="0" xfId="0" applyFont="1" applyFill="1" applyAlignment="1">
      <alignment horizontal="left"/>
    </xf>
    <xf numFmtId="0" fontId="13" fillId="0" borderId="0" xfId="0" applyFont="1" applyFill="1" applyAlignment="1">
      <alignment horizontal="left"/>
    </xf>
    <xf numFmtId="0" fontId="43" fillId="0" borderId="0" xfId="0" applyFont="1" applyAlignment="1">
      <alignment/>
    </xf>
    <xf numFmtId="181" fontId="6" fillId="0" borderId="14" xfId="0" applyNumberFormat="1" applyFont="1" applyFill="1" applyBorder="1" applyAlignment="1">
      <alignment/>
    </xf>
    <xf numFmtId="0" fontId="6" fillId="0" borderId="0" xfId="42" applyNumberFormat="1" applyFont="1" applyFill="1" applyBorder="1" applyAlignment="1" quotePrefix="1">
      <alignment horizontal="right"/>
    </xf>
    <xf numFmtId="195" fontId="96" fillId="0" borderId="0" xfId="0" applyNumberFormat="1" applyFont="1" applyFill="1" applyBorder="1" applyAlignment="1" applyProtection="1">
      <alignment horizontal="center"/>
      <protection/>
    </xf>
    <xf numFmtId="2" fontId="6" fillId="0" borderId="0" xfId="0" applyNumberFormat="1" applyFont="1" applyAlignment="1">
      <alignment/>
    </xf>
    <xf numFmtId="0" fontId="37" fillId="0" borderId="0" xfId="0" applyFont="1" applyBorder="1" applyAlignment="1">
      <alignment/>
    </xf>
    <xf numFmtId="0" fontId="44" fillId="0" borderId="0" xfId="55" applyFont="1" applyBorder="1" applyAlignment="1" applyProtection="1">
      <alignment/>
      <protection/>
    </xf>
    <xf numFmtId="0" fontId="11" fillId="0" borderId="0" xfId="62" applyFont="1" applyBorder="1" applyAlignment="1">
      <alignment vertical="top" wrapText="1"/>
      <protection/>
    </xf>
    <xf numFmtId="0" fontId="11" fillId="0" borderId="0" xfId="62" applyFont="1" applyFill="1" applyAlignment="1">
      <alignment vertical="top" wrapText="1"/>
      <protection/>
    </xf>
    <xf numFmtId="0" fontId="11" fillId="0" borderId="13" xfId="62" applyFont="1" applyFill="1" applyBorder="1" applyAlignment="1">
      <alignment vertical="top" wrapText="1"/>
      <protection/>
    </xf>
    <xf numFmtId="0" fontId="6" fillId="0" borderId="20" xfId="0" applyFont="1" applyBorder="1" applyAlignment="1">
      <alignment/>
    </xf>
    <xf numFmtId="164" fontId="30" fillId="0" borderId="0" xfId="42" applyNumberFormat="1" applyFont="1" applyFill="1" applyBorder="1" applyAlignment="1">
      <alignment horizontal="right" wrapText="1"/>
    </xf>
    <xf numFmtId="0" fontId="7" fillId="0" borderId="13" xfId="0" applyFont="1" applyBorder="1" applyAlignment="1">
      <alignment/>
    </xf>
    <xf numFmtId="0" fontId="7" fillId="0" borderId="24" xfId="0" applyFont="1" applyBorder="1" applyAlignment="1">
      <alignment/>
    </xf>
    <xf numFmtId="1" fontId="24" fillId="0" borderId="0" xfId="63" applyNumberFormat="1" applyFont="1" applyFill="1" applyAlignment="1">
      <alignment horizontal="right" wrapText="1"/>
      <protection/>
    </xf>
    <xf numFmtId="1" fontId="20" fillId="0" borderId="0" xfId="62" applyNumberFormat="1" applyFont="1" applyFill="1" applyBorder="1" applyAlignment="1">
      <alignment horizontal="right"/>
      <protection/>
    </xf>
    <xf numFmtId="1" fontId="20" fillId="0" borderId="0" xfId="62" applyNumberFormat="1" applyFont="1" applyFill="1" applyBorder="1">
      <alignment/>
      <protection/>
    </xf>
    <xf numFmtId="0" fontId="7" fillId="0" borderId="0" xfId="59" applyFont="1" applyBorder="1">
      <alignment/>
      <protection/>
    </xf>
    <xf numFmtId="0" fontId="6" fillId="0" borderId="0" xfId="59" applyFont="1">
      <alignment/>
      <protection/>
    </xf>
    <xf numFmtId="167" fontId="6" fillId="0" borderId="0" xfId="59" applyNumberFormat="1" applyFont="1" applyAlignment="1">
      <alignment horizontal="right"/>
      <protection/>
    </xf>
    <xf numFmtId="1" fontId="24" fillId="0" borderId="0" xfId="63" applyNumberFormat="1" applyFont="1" applyAlignment="1">
      <alignment horizontal="right" wrapText="1"/>
      <protection/>
    </xf>
    <xf numFmtId="1" fontId="20" fillId="0" borderId="0" xfId="0" applyNumberFormat="1" applyFont="1" applyFill="1" applyBorder="1" applyAlignment="1">
      <alignment horizontal="right"/>
    </xf>
    <xf numFmtId="1" fontId="20" fillId="0" borderId="0" xfId="0" applyNumberFormat="1" applyFont="1" applyFill="1" applyBorder="1" applyAlignment="1">
      <alignment/>
    </xf>
    <xf numFmtId="167" fontId="6" fillId="0" borderId="0" xfId="65" applyNumberFormat="1" applyFont="1" applyAlignment="1">
      <alignment horizontal="right" wrapText="1"/>
      <protection/>
    </xf>
    <xf numFmtId="167" fontId="6" fillId="0" borderId="0" xfId="0" applyNumberFormat="1" applyFont="1" applyAlignment="1">
      <alignment/>
    </xf>
    <xf numFmtId="0" fontId="7" fillId="0" borderId="0" xfId="59" applyFont="1">
      <alignment/>
      <protection/>
    </xf>
    <xf numFmtId="0" fontId="6" fillId="0" borderId="0" xfId="59" applyFont="1" applyBorder="1">
      <alignment/>
      <protection/>
    </xf>
    <xf numFmtId="0" fontId="7" fillId="0" borderId="0" xfId="59" applyFont="1" applyBorder="1" applyAlignment="1">
      <alignment horizontal="left"/>
      <protection/>
    </xf>
    <xf numFmtId="0" fontId="6" fillId="0" borderId="18" xfId="59" applyFont="1" applyBorder="1">
      <alignment/>
      <protection/>
    </xf>
    <xf numFmtId="0" fontId="7" fillId="0" borderId="18" xfId="59" applyFont="1" applyBorder="1">
      <alignment/>
      <protection/>
    </xf>
    <xf numFmtId="0" fontId="6" fillId="0" borderId="13" xfId="59" applyFont="1" applyBorder="1">
      <alignment/>
      <protection/>
    </xf>
    <xf numFmtId="0" fontId="7" fillId="0" borderId="13" xfId="59" applyFont="1" applyBorder="1">
      <alignment/>
      <protection/>
    </xf>
    <xf numFmtId="0" fontId="2" fillId="0" borderId="0" xfId="59" applyFont="1" applyBorder="1" applyAlignment="1">
      <alignment horizontal="right"/>
      <protection/>
    </xf>
    <xf numFmtId="0" fontId="8" fillId="0" borderId="0" xfId="59" applyFont="1" applyBorder="1" applyAlignment="1">
      <alignment horizontal="center"/>
      <protection/>
    </xf>
    <xf numFmtId="0" fontId="8" fillId="0" borderId="0" xfId="59" applyFont="1" applyBorder="1" applyAlignment="1">
      <alignment horizontal="right"/>
      <protection/>
    </xf>
    <xf numFmtId="167" fontId="6" fillId="0" borderId="0" xfId="59" applyNumberFormat="1" applyFont="1" applyFill="1">
      <alignment/>
      <protection/>
    </xf>
    <xf numFmtId="167" fontId="6" fillId="0" borderId="0" xfId="59" applyNumberFormat="1" applyFont="1" applyFill="1" applyBorder="1">
      <alignment/>
      <protection/>
    </xf>
    <xf numFmtId="0" fontId="6" fillId="0" borderId="0" xfId="59" applyFont="1" applyFill="1" applyBorder="1">
      <alignment/>
      <protection/>
    </xf>
    <xf numFmtId="167" fontId="6" fillId="0" borderId="13" xfId="59" applyNumberFormat="1" applyFont="1" applyFill="1" applyBorder="1">
      <alignment/>
      <protection/>
    </xf>
    <xf numFmtId="0" fontId="6" fillId="0" borderId="13" xfId="59" applyFont="1" applyFill="1" applyBorder="1">
      <alignment/>
      <protection/>
    </xf>
    <xf numFmtId="0" fontId="0" fillId="0" borderId="0" xfId="59" applyFont="1">
      <alignment/>
      <protection/>
    </xf>
    <xf numFmtId="0" fontId="7" fillId="0" borderId="19" xfId="0" applyFont="1" applyFill="1" applyBorder="1" applyAlignment="1" applyProtection="1">
      <alignment/>
      <protection locked="0"/>
    </xf>
    <xf numFmtId="0" fontId="7" fillId="0" borderId="19" xfId="0" applyFont="1" applyFill="1" applyBorder="1" applyAlignment="1" applyProtection="1">
      <alignment horizontal="right"/>
      <protection locked="0"/>
    </xf>
    <xf numFmtId="0" fontId="7" fillId="0" borderId="0" xfId="0" applyFont="1" applyFill="1" applyBorder="1" applyAlignment="1" applyProtection="1">
      <alignment/>
      <protection locked="0"/>
    </xf>
    <xf numFmtId="0" fontId="7" fillId="0" borderId="0" xfId="0" applyFont="1" applyFill="1" applyBorder="1" applyAlignment="1" applyProtection="1">
      <alignment horizontal="right"/>
      <protection locked="0"/>
    </xf>
    <xf numFmtId="167" fontId="0" fillId="0" borderId="0" xfId="0" applyNumberFormat="1" applyAlignment="1">
      <alignment/>
    </xf>
    <xf numFmtId="0" fontId="33" fillId="0" borderId="0" xfId="0" applyFont="1" applyAlignment="1" quotePrefix="1">
      <alignment horizontal="left"/>
    </xf>
    <xf numFmtId="0" fontId="8" fillId="0" borderId="13" xfId="0" applyFont="1" applyBorder="1" applyAlignment="1">
      <alignment/>
    </xf>
    <xf numFmtId="164" fontId="97" fillId="0" borderId="13" xfId="42" applyNumberFormat="1" applyFont="1" applyBorder="1" applyAlignment="1">
      <alignment/>
    </xf>
    <xf numFmtId="0" fontId="0" fillId="0" borderId="19" xfId="0" applyBorder="1" applyAlignment="1">
      <alignment/>
    </xf>
    <xf numFmtId="164" fontId="97" fillId="0" borderId="0" xfId="42" applyNumberFormat="1" applyFont="1" applyBorder="1" applyAlignment="1">
      <alignment/>
    </xf>
    <xf numFmtId="0" fontId="2" fillId="0" borderId="0" xfId="0" applyFont="1" applyBorder="1" applyAlignment="1">
      <alignment/>
    </xf>
    <xf numFmtId="0" fontId="0" fillId="0" borderId="13" xfId="0" applyFont="1" applyBorder="1" applyAlignment="1">
      <alignment/>
    </xf>
    <xf numFmtId="181" fontId="6" fillId="0" borderId="0" xfId="0" applyNumberFormat="1" applyFont="1" applyBorder="1" applyAlignment="1">
      <alignment horizontal="right"/>
    </xf>
    <xf numFmtId="181" fontId="6" fillId="0" borderId="0" xfId="0" applyNumberFormat="1" applyFont="1" applyFill="1" applyBorder="1" applyAlignment="1">
      <alignment horizontal="right"/>
    </xf>
    <xf numFmtId="181" fontId="6" fillId="0" borderId="0" xfId="0" applyNumberFormat="1" applyFont="1" applyFill="1" applyAlignment="1">
      <alignment/>
    </xf>
    <xf numFmtId="181" fontId="6" fillId="0" borderId="0" xfId="0" applyNumberFormat="1" applyFont="1" applyAlignment="1">
      <alignment/>
    </xf>
    <xf numFmtId="0" fontId="28" fillId="0" borderId="18" xfId="59" applyFont="1" applyBorder="1" applyAlignment="1">
      <alignment horizontal="right"/>
      <protection/>
    </xf>
    <xf numFmtId="0" fontId="28" fillId="0" borderId="13" xfId="59" applyFont="1" applyBorder="1" applyAlignment="1">
      <alignment horizontal="right"/>
      <protection/>
    </xf>
    <xf numFmtId="41" fontId="6" fillId="0" borderId="0" xfId="0" applyNumberFormat="1" applyFont="1" applyAlignment="1">
      <alignment/>
    </xf>
    <xf numFmtId="186" fontId="0" fillId="0" borderId="0" xfId="68" applyNumberFormat="1" applyFont="1" applyFill="1" applyBorder="1" applyAlignment="1" applyProtection="1">
      <alignment/>
      <protection/>
    </xf>
    <xf numFmtId="1" fontId="29" fillId="0" borderId="0" xfId="62" applyNumberFormat="1" applyFont="1" applyFill="1" applyAlignment="1">
      <alignment horizontal="right" vertical="top" wrapText="1"/>
      <protection/>
    </xf>
    <xf numFmtId="1" fontId="6" fillId="0" borderId="0" xfId="62" applyNumberFormat="1" applyFont="1" applyFill="1" applyAlignment="1">
      <alignment horizontal="right"/>
      <protection/>
    </xf>
    <xf numFmtId="167" fontId="0" fillId="0" borderId="0" xfId="0" applyNumberFormat="1" applyFont="1" applyBorder="1" applyAlignment="1">
      <alignment/>
    </xf>
    <xf numFmtId="0" fontId="0" fillId="36" borderId="0" xfId="60" applyFont="1" applyFill="1">
      <alignment/>
      <protection/>
    </xf>
    <xf numFmtId="164" fontId="30" fillId="0" borderId="0" xfId="42" applyNumberFormat="1" applyFont="1" applyFill="1" applyAlignment="1">
      <alignment horizontal="right" vertical="top" wrapText="1"/>
    </xf>
    <xf numFmtId="0" fontId="67" fillId="0" borderId="0" xfId="0" applyFont="1" applyAlignment="1">
      <alignment/>
    </xf>
    <xf numFmtId="1" fontId="1" fillId="0" borderId="0" xfId="61" applyNumberFormat="1" applyFont="1" applyFill="1" applyBorder="1">
      <alignment/>
      <protection/>
    </xf>
    <xf numFmtId="1" fontId="0" fillId="0" borderId="0" xfId="61" applyNumberFormat="1" applyFont="1" applyFill="1">
      <alignment/>
      <protection/>
    </xf>
    <xf numFmtId="1" fontId="0" fillId="0" borderId="0" xfId="61" applyNumberFormat="1" applyFont="1" applyFill="1" applyBorder="1">
      <alignment/>
      <protection/>
    </xf>
    <xf numFmtId="1" fontId="1" fillId="0" borderId="18" xfId="61" applyNumberFormat="1" applyFont="1" applyFill="1" applyBorder="1">
      <alignment/>
      <protection/>
    </xf>
    <xf numFmtId="1" fontId="0" fillId="0" borderId="19" xfId="61" applyNumberFormat="1" applyFont="1" applyFill="1" applyBorder="1">
      <alignment/>
      <protection/>
    </xf>
    <xf numFmtId="1" fontId="0" fillId="0" borderId="19" xfId="61" applyNumberFormat="1" applyFont="1" applyFill="1" applyBorder="1" applyAlignment="1">
      <alignment horizontal="centerContinuous"/>
      <protection/>
    </xf>
    <xf numFmtId="1" fontId="1" fillId="0" borderId="19" xfId="61" applyNumberFormat="1" applyFont="1" applyFill="1" applyBorder="1" applyAlignment="1">
      <alignment horizontal="centerContinuous"/>
      <protection/>
    </xf>
    <xf numFmtId="1" fontId="1" fillId="0" borderId="13" xfId="61" applyNumberFormat="1" applyFont="1" applyFill="1" applyBorder="1">
      <alignment/>
      <protection/>
    </xf>
    <xf numFmtId="1" fontId="1" fillId="0" borderId="13" xfId="61" applyNumberFormat="1" applyFont="1" applyFill="1" applyBorder="1" applyAlignment="1">
      <alignment horizontal="center" wrapText="1"/>
      <protection/>
    </xf>
    <xf numFmtId="1" fontId="0" fillId="0" borderId="0" xfId="61" applyNumberFormat="1" applyFont="1" applyFill="1" applyAlignment="1">
      <alignment horizontal="center" vertical="top" wrapText="1"/>
      <protection/>
    </xf>
    <xf numFmtId="1" fontId="2" fillId="0" borderId="0" xfId="61" applyNumberFormat="1" applyFont="1" applyFill="1" applyAlignment="1">
      <alignment horizontal="right" vertical="top"/>
      <protection/>
    </xf>
    <xf numFmtId="0" fontId="7" fillId="0" borderId="0" xfId="61" applyFont="1" applyFill="1" applyBorder="1">
      <alignment/>
      <protection/>
    </xf>
    <xf numFmtId="1" fontId="43" fillId="0" borderId="0" xfId="61" applyNumberFormat="1" applyFont="1" applyFill="1" applyBorder="1">
      <alignment/>
      <protection/>
    </xf>
    <xf numFmtId="167" fontId="6" fillId="0" borderId="0" xfId="0" applyNumberFormat="1" applyFont="1" applyFill="1" applyBorder="1" applyAlignment="1">
      <alignment/>
    </xf>
    <xf numFmtId="185" fontId="8" fillId="0" borderId="0" xfId="42" applyNumberFormat="1" applyFont="1" applyFill="1" applyBorder="1" applyAlignment="1">
      <alignment/>
    </xf>
    <xf numFmtId="1" fontId="6" fillId="0" borderId="0" xfId="0" applyNumberFormat="1" applyFont="1" applyBorder="1" applyAlignment="1">
      <alignment horizontal="right"/>
    </xf>
    <xf numFmtId="1" fontId="6" fillId="0" borderId="0" xfId="62" applyNumberFormat="1" applyFont="1" applyFill="1" applyBorder="1" applyAlignment="1">
      <alignment horizontal="right" wrapText="1"/>
      <protection/>
    </xf>
    <xf numFmtId="1" fontId="6" fillId="0" borderId="0" xfId="62" applyNumberFormat="1" applyFont="1" applyFill="1" applyBorder="1" applyAlignment="1">
      <alignment horizontal="right" vertical="top" wrapText="1"/>
      <protection/>
    </xf>
    <xf numFmtId="164" fontId="8" fillId="0" borderId="0" xfId="42" applyNumberFormat="1" applyFont="1" applyFill="1" applyBorder="1" applyAlignment="1">
      <alignment horizontal="right" vertical="top" wrapText="1"/>
    </xf>
    <xf numFmtId="0" fontId="24" fillId="0" borderId="0" xfId="64" applyFont="1" applyBorder="1" applyAlignment="1">
      <alignment horizontal="right" wrapText="1"/>
      <protection/>
    </xf>
    <xf numFmtId="0" fontId="6" fillId="0" borderId="0" xfId="62" applyFont="1" applyFill="1" applyBorder="1">
      <alignment/>
      <protection/>
    </xf>
    <xf numFmtId="0" fontId="42" fillId="0" borderId="0" xfId="0" applyFont="1" applyAlignment="1">
      <alignment/>
    </xf>
    <xf numFmtId="3" fontId="8" fillId="0" borderId="0" xfId="0" applyNumberFormat="1" applyFont="1" applyAlignment="1">
      <alignment/>
    </xf>
    <xf numFmtId="0" fontId="7" fillId="0" borderId="0" xfId="0" applyFont="1" applyFill="1" applyBorder="1" applyAlignment="1">
      <alignment/>
    </xf>
    <xf numFmtId="0" fontId="32" fillId="0" borderId="0" xfId="0" applyFont="1" applyFill="1" applyBorder="1" applyAlignment="1">
      <alignment/>
    </xf>
    <xf numFmtId="0" fontId="7" fillId="0" borderId="0" xfId="0" applyFont="1" applyFill="1" applyAlignment="1">
      <alignment/>
    </xf>
    <xf numFmtId="0" fontId="0" fillId="0" borderId="0" xfId="0" applyFont="1" applyAlignment="1">
      <alignment/>
    </xf>
    <xf numFmtId="0" fontId="98" fillId="0" borderId="0" xfId="0" applyFont="1" applyBorder="1" applyAlignment="1">
      <alignment/>
    </xf>
    <xf numFmtId="167" fontId="24" fillId="0" borderId="0" xfId="63" applyNumberFormat="1" applyFont="1" applyBorder="1" applyAlignment="1">
      <alignment horizontal="right" wrapText="1"/>
      <protection/>
    </xf>
    <xf numFmtId="0" fontId="6" fillId="0" borderId="0" xfId="62" applyFont="1" applyFill="1" applyBorder="1">
      <alignment/>
      <protection/>
    </xf>
    <xf numFmtId="3" fontId="8" fillId="0" borderId="0" xfId="62" applyNumberFormat="1" applyFont="1" applyFill="1" applyBorder="1" applyAlignment="1">
      <alignment/>
      <protection/>
    </xf>
    <xf numFmtId="0" fontId="99" fillId="0" borderId="0" xfId="0" applyFont="1" applyBorder="1" applyAlignment="1">
      <alignment/>
    </xf>
    <xf numFmtId="0" fontId="99" fillId="0" borderId="0" xfId="0" applyFont="1" applyAlignment="1">
      <alignment/>
    </xf>
    <xf numFmtId="0" fontId="0" fillId="0" borderId="18" xfId="0" applyBorder="1" applyAlignment="1">
      <alignment/>
    </xf>
    <xf numFmtId="186" fontId="98" fillId="0" borderId="0" xfId="0" applyNumberFormat="1" applyFont="1" applyBorder="1" applyAlignment="1">
      <alignment vertical="center" wrapText="1"/>
    </xf>
    <xf numFmtId="3" fontId="98" fillId="0" borderId="0" xfId="0" applyNumberFormat="1" applyFont="1" applyBorder="1" applyAlignment="1">
      <alignment vertical="center" wrapText="1"/>
    </xf>
    <xf numFmtId="0" fontId="98" fillId="0" borderId="0" xfId="0" applyFont="1" applyBorder="1" applyAlignment="1">
      <alignment horizontal="right" vertical="center"/>
    </xf>
    <xf numFmtId="3" fontId="98" fillId="0" borderId="0" xfId="0" applyNumberFormat="1" applyFont="1" applyBorder="1" applyAlignment="1">
      <alignment horizontal="right" vertical="center"/>
    </xf>
    <xf numFmtId="0" fontId="98" fillId="0" borderId="0" xfId="0" applyFont="1" applyBorder="1" applyAlignment="1">
      <alignment vertical="center" wrapText="1"/>
    </xf>
    <xf numFmtId="0" fontId="98" fillId="0" borderId="0" xfId="0" applyFont="1" applyBorder="1" applyAlignment="1">
      <alignment horizontal="left" vertical="center" wrapText="1"/>
    </xf>
    <xf numFmtId="0" fontId="32" fillId="0" borderId="18" xfId="0" applyFont="1" applyBorder="1" applyAlignment="1" quotePrefix="1">
      <alignment horizontal="left"/>
    </xf>
    <xf numFmtId="186" fontId="24" fillId="0" borderId="0" xfId="63" applyNumberFormat="1" applyFont="1" applyAlignment="1">
      <alignment horizontal="right" wrapText="1"/>
      <protection/>
    </xf>
    <xf numFmtId="186" fontId="24" fillId="0" borderId="0" xfId="63" applyNumberFormat="1" applyFont="1" applyBorder="1" applyAlignment="1">
      <alignment horizontal="right" wrapText="1"/>
      <protection/>
    </xf>
    <xf numFmtId="186" fontId="24" fillId="0" borderId="0" xfId="63" applyNumberFormat="1" applyFont="1" applyFill="1" applyAlignment="1">
      <alignment horizontal="right" wrapText="1"/>
      <protection/>
    </xf>
    <xf numFmtId="167" fontId="98" fillId="0" borderId="0" xfId="0" applyNumberFormat="1" applyFont="1" applyBorder="1" applyAlignment="1">
      <alignment vertical="center" wrapText="1"/>
    </xf>
    <xf numFmtId="0" fontId="0" fillId="36" borderId="0" xfId="0" applyFont="1" applyFill="1" applyBorder="1" applyAlignment="1">
      <alignment/>
    </xf>
    <xf numFmtId="0" fontId="98" fillId="0" borderId="0" xfId="0" applyFont="1" applyFill="1" applyBorder="1" applyAlignment="1">
      <alignment horizontal="left" vertical="center"/>
    </xf>
    <xf numFmtId="0" fontId="13" fillId="0" borderId="0" xfId="0" applyFont="1" applyBorder="1" applyAlignment="1" quotePrefix="1">
      <alignment horizontal="left"/>
    </xf>
    <xf numFmtId="0" fontId="12" fillId="0" borderId="19" xfId="0" applyFont="1" applyBorder="1" applyAlignment="1">
      <alignment/>
    </xf>
    <xf numFmtId="0" fontId="13" fillId="0" borderId="0" xfId="0" applyFont="1" applyBorder="1" applyAlignment="1">
      <alignment horizontal="center" wrapText="1"/>
    </xf>
    <xf numFmtId="0" fontId="13" fillId="0" borderId="13" xfId="0" applyFont="1" applyBorder="1" applyAlignment="1">
      <alignment horizontal="center" wrapText="1"/>
    </xf>
    <xf numFmtId="0" fontId="47" fillId="0" borderId="13" xfId="0" applyFont="1" applyBorder="1" applyAlignment="1">
      <alignment horizontal="center" wrapText="1"/>
    </xf>
    <xf numFmtId="0" fontId="40" fillId="0" borderId="0" xfId="0" applyFont="1" applyBorder="1" applyAlignment="1">
      <alignment horizontal="right"/>
    </xf>
    <xf numFmtId="0" fontId="13" fillId="0" borderId="13" xfId="0" applyFont="1" applyBorder="1" applyAlignment="1">
      <alignment horizontal="left"/>
    </xf>
    <xf numFmtId="167" fontId="48" fillId="0" borderId="13" xfId="63" applyNumberFormat="1" applyFont="1" applyBorder="1" applyAlignment="1">
      <alignment horizontal="right" wrapText="1"/>
      <protection/>
    </xf>
    <xf numFmtId="167" fontId="48" fillId="0" borderId="13" xfId="63" applyNumberFormat="1" applyFont="1" applyFill="1" applyBorder="1" applyAlignment="1">
      <alignment horizontal="right" wrapText="1"/>
      <protection/>
    </xf>
    <xf numFmtId="3" fontId="40" fillId="0" borderId="13" xfId="0" applyNumberFormat="1" applyFont="1" applyFill="1" applyBorder="1" applyAlignment="1">
      <alignment/>
    </xf>
    <xf numFmtId="167" fontId="48" fillId="0" borderId="0" xfId="63" applyNumberFormat="1" applyFont="1" applyFill="1" applyAlignment="1">
      <alignment horizontal="right" wrapText="1"/>
      <protection/>
    </xf>
    <xf numFmtId="0" fontId="13" fillId="0" borderId="18" xfId="0" applyFont="1" applyBorder="1" applyAlignment="1" quotePrefix="1">
      <alignment horizontal="left"/>
    </xf>
    <xf numFmtId="0" fontId="12" fillId="0" borderId="18" xfId="0" applyFont="1" applyBorder="1" applyAlignment="1">
      <alignment/>
    </xf>
    <xf numFmtId="167" fontId="48" fillId="0" borderId="18" xfId="63" applyNumberFormat="1" applyFont="1" applyFill="1" applyBorder="1" applyAlignment="1">
      <alignment horizontal="right" wrapText="1"/>
      <protection/>
    </xf>
    <xf numFmtId="0" fontId="12" fillId="0" borderId="13" xfId="0" applyFont="1" applyBorder="1" applyAlignment="1">
      <alignment horizontal="center"/>
    </xf>
    <xf numFmtId="0" fontId="13" fillId="0" borderId="19" xfId="0" applyFont="1" applyBorder="1" applyAlignment="1">
      <alignment horizontal="center" wrapText="1"/>
    </xf>
    <xf numFmtId="0" fontId="13" fillId="0" borderId="0" xfId="0" applyFont="1" applyBorder="1" applyAlignment="1">
      <alignment horizontal="left"/>
    </xf>
    <xf numFmtId="167" fontId="48" fillId="0" borderId="0" xfId="63" applyNumberFormat="1" applyFont="1" applyBorder="1" applyAlignment="1">
      <alignment horizontal="right" wrapText="1"/>
      <protection/>
    </xf>
    <xf numFmtId="3" fontId="40" fillId="0" borderId="0" xfId="0" applyNumberFormat="1" applyFont="1" applyFill="1" applyBorder="1" applyAlignment="1">
      <alignment/>
    </xf>
    <xf numFmtId="167" fontId="12" fillId="0" borderId="0" xfId="0" applyNumberFormat="1" applyFont="1" applyAlignment="1">
      <alignment/>
    </xf>
    <xf numFmtId="0" fontId="100" fillId="0" borderId="0" xfId="0" applyFont="1" applyAlignment="1">
      <alignment horizontal="left" wrapText="1"/>
    </xf>
    <xf numFmtId="167" fontId="101" fillId="0" borderId="0" xfId="0" applyNumberFormat="1" applyFont="1" applyAlignment="1">
      <alignment/>
    </xf>
    <xf numFmtId="0" fontId="101" fillId="0" borderId="0" xfId="0" applyFont="1" applyAlignment="1">
      <alignment/>
    </xf>
    <xf numFmtId="0" fontId="101" fillId="0" borderId="0" xfId="0" applyFont="1" applyBorder="1" applyAlignment="1">
      <alignment horizontal="left" readingOrder="1"/>
    </xf>
    <xf numFmtId="0" fontId="101" fillId="0" borderId="0" xfId="0" applyFont="1" applyBorder="1" applyAlignment="1">
      <alignment readingOrder="1"/>
    </xf>
    <xf numFmtId="0" fontId="101" fillId="0" borderId="13" xfId="0" applyFont="1" applyBorder="1" applyAlignment="1">
      <alignment readingOrder="1"/>
    </xf>
    <xf numFmtId="167" fontId="101" fillId="0" borderId="13" xfId="0" applyNumberFormat="1" applyFont="1" applyBorder="1" applyAlignment="1">
      <alignment/>
    </xf>
    <xf numFmtId="0" fontId="101" fillId="0" borderId="13" xfId="0" applyFont="1" applyBorder="1" applyAlignment="1">
      <alignment/>
    </xf>
    <xf numFmtId="0" fontId="40" fillId="0" borderId="18" xfId="0" applyFont="1" applyBorder="1" applyAlignment="1">
      <alignment horizontal="right"/>
    </xf>
    <xf numFmtId="167" fontId="48" fillId="0" borderId="0" xfId="63" applyNumberFormat="1" applyFont="1" applyFill="1" applyBorder="1" applyAlignment="1">
      <alignment horizontal="right" wrapText="1"/>
      <protection/>
    </xf>
    <xf numFmtId="0" fontId="101" fillId="0" borderId="0" xfId="0" applyFont="1" applyBorder="1" applyAlignment="1">
      <alignment/>
    </xf>
    <xf numFmtId="167" fontId="12" fillId="0" borderId="0" xfId="0" applyNumberFormat="1" applyFont="1" applyFill="1" applyBorder="1" applyAlignment="1">
      <alignment/>
    </xf>
    <xf numFmtId="0" fontId="101" fillId="0" borderId="13" xfId="0" applyFont="1" applyBorder="1" applyAlignment="1">
      <alignment/>
    </xf>
    <xf numFmtId="167" fontId="12" fillId="0" borderId="13" xfId="0" applyNumberFormat="1" applyFont="1" applyFill="1" applyBorder="1" applyAlignment="1">
      <alignment/>
    </xf>
    <xf numFmtId="0" fontId="12" fillId="0" borderId="0" xfId="0" applyFont="1" applyBorder="1" applyAlignment="1">
      <alignment horizontal="left"/>
    </xf>
    <xf numFmtId="167" fontId="40" fillId="0" borderId="0" xfId="0" applyNumberFormat="1" applyFont="1" applyBorder="1" applyAlignment="1">
      <alignment horizontal="right"/>
    </xf>
    <xf numFmtId="3" fontId="102" fillId="0" borderId="0" xfId="0" applyNumberFormat="1" applyFont="1" applyAlignment="1">
      <alignment vertical="center" wrapText="1"/>
    </xf>
    <xf numFmtId="0" fontId="101" fillId="0" borderId="0" xfId="0" applyFont="1" applyBorder="1" applyAlignment="1">
      <alignment horizontal="left" vertical="center" wrapText="1"/>
    </xf>
    <xf numFmtId="0" fontId="101" fillId="0" borderId="0" xfId="0" applyFont="1" applyBorder="1" applyAlignment="1">
      <alignment vertical="center"/>
    </xf>
    <xf numFmtId="167" fontId="12" fillId="0" borderId="0" xfId="63" applyNumberFormat="1" applyFont="1" applyBorder="1" applyAlignment="1">
      <alignment horizontal="right" wrapText="1"/>
      <protection/>
    </xf>
    <xf numFmtId="167" fontId="12" fillId="0" borderId="0" xfId="63" applyNumberFormat="1" applyFont="1" applyFill="1" applyBorder="1" applyAlignment="1">
      <alignment horizontal="right" wrapText="1"/>
      <protection/>
    </xf>
    <xf numFmtId="0" fontId="101" fillId="0" borderId="0" xfId="0" applyFont="1" applyBorder="1" applyAlignment="1">
      <alignment horizontal="left" vertical="center"/>
    </xf>
    <xf numFmtId="0" fontId="101" fillId="0" borderId="13" xfId="0" applyFont="1" applyBorder="1" applyAlignment="1">
      <alignment horizontal="left" vertical="center"/>
    </xf>
    <xf numFmtId="3" fontId="102" fillId="0" borderId="13" xfId="0" applyNumberFormat="1" applyFont="1" applyBorder="1" applyAlignment="1">
      <alignment vertical="center" wrapText="1"/>
    </xf>
    <xf numFmtId="0" fontId="42" fillId="0" borderId="18" xfId="0" applyFont="1" applyFill="1" applyBorder="1" applyAlignment="1">
      <alignment vertical="top"/>
    </xf>
    <xf numFmtId="0" fontId="42" fillId="0" borderId="0" xfId="0" applyFont="1" applyFill="1" applyBorder="1" applyAlignment="1">
      <alignment/>
    </xf>
    <xf numFmtId="0" fontId="103" fillId="0" borderId="0" xfId="0" applyFont="1" applyAlignment="1">
      <alignment horizontal="left" wrapText="1"/>
    </xf>
    <xf numFmtId="0" fontId="37" fillId="0" borderId="0" xfId="0" applyFont="1" applyAlignment="1">
      <alignment/>
    </xf>
    <xf numFmtId="0" fontId="0" fillId="0" borderId="0" xfId="0" applyAlignment="1">
      <alignment/>
    </xf>
    <xf numFmtId="0" fontId="50" fillId="0" borderId="0" xfId="55" applyFont="1" applyBorder="1" applyAlignment="1" applyProtection="1">
      <alignment/>
      <protection/>
    </xf>
    <xf numFmtId="167" fontId="6" fillId="0" borderId="0" xfId="62" applyNumberFormat="1" applyFont="1" applyFill="1" applyAlignment="1">
      <alignment horizontal="right" wrapText="1"/>
      <protection/>
    </xf>
    <xf numFmtId="167" fontId="11" fillId="0" borderId="0" xfId="62" applyNumberFormat="1" applyFont="1" applyFill="1" applyAlignment="1">
      <alignment horizontal="right" wrapText="1"/>
      <protection/>
    </xf>
    <xf numFmtId="164" fontId="0" fillId="0" borderId="0" xfId="0" applyNumberFormat="1" applyFont="1" applyAlignment="1">
      <alignment/>
    </xf>
    <xf numFmtId="164" fontId="104" fillId="0" borderId="13" xfId="42" applyNumberFormat="1" applyFont="1" applyBorder="1" applyAlignment="1">
      <alignment/>
    </xf>
    <xf numFmtId="41" fontId="6" fillId="0" borderId="0" xfId="0" applyNumberFormat="1" applyFont="1" applyFill="1" applyAlignment="1">
      <alignment/>
    </xf>
    <xf numFmtId="3" fontId="6" fillId="0" borderId="0" xfId="42" applyNumberFormat="1" applyFont="1" applyFill="1" applyAlignment="1">
      <alignment horizontal="right"/>
    </xf>
    <xf numFmtId="41" fontId="6" fillId="0" borderId="0" xfId="42" applyNumberFormat="1" applyFont="1" applyFill="1" applyAlignment="1">
      <alignment horizontal="right"/>
    </xf>
    <xf numFmtId="1" fontId="6" fillId="0" borderId="0" xfId="0" applyNumberFormat="1" applyFont="1" applyFill="1" applyBorder="1" applyAlignment="1">
      <alignment/>
    </xf>
    <xf numFmtId="1" fontId="6" fillId="0" borderId="0" xfId="0" applyNumberFormat="1" applyFont="1" applyFill="1" applyBorder="1" applyAlignment="1">
      <alignment horizontal="right"/>
    </xf>
    <xf numFmtId="41" fontId="6" fillId="0" borderId="0" xfId="42" applyNumberFormat="1" applyFont="1" applyFill="1" applyBorder="1" applyAlignment="1">
      <alignment horizontal="right"/>
    </xf>
    <xf numFmtId="3" fontId="0" fillId="0" borderId="0" xfId="59" applyNumberFormat="1" applyFont="1" applyFill="1" applyBorder="1" applyAlignment="1">
      <alignment horizontal="right"/>
      <protection/>
    </xf>
    <xf numFmtId="3" fontId="1" fillId="0" borderId="0" xfId="59" applyNumberFormat="1" applyFont="1" applyFill="1" applyBorder="1" applyAlignment="1">
      <alignment horizontal="right"/>
      <protection/>
    </xf>
    <xf numFmtId="0" fontId="6" fillId="0" borderId="0" xfId="65" applyFont="1" applyFill="1" applyAlignment="1">
      <alignment horizontal="right" wrapText="1"/>
      <protection/>
    </xf>
    <xf numFmtId="0" fontId="6" fillId="0" borderId="0" xfId="59" applyFont="1" applyFill="1">
      <alignment/>
      <protection/>
    </xf>
    <xf numFmtId="1" fontId="6" fillId="0" borderId="0" xfId="0" applyNumberFormat="1" applyFont="1" applyFill="1" applyAlignment="1">
      <alignment horizontal="right"/>
    </xf>
    <xf numFmtId="1" fontId="6" fillId="0" borderId="13" xfId="0" applyNumberFormat="1" applyFont="1" applyFill="1" applyBorder="1" applyAlignment="1">
      <alignment/>
    </xf>
    <xf numFmtId="1" fontId="6" fillId="0" borderId="13" xfId="0" applyNumberFormat="1" applyFont="1" applyFill="1" applyBorder="1" applyAlignment="1">
      <alignment horizontal="right"/>
    </xf>
    <xf numFmtId="3" fontId="25" fillId="0" borderId="0" xfId="44" applyNumberFormat="1" applyFont="1" applyFill="1" applyBorder="1" applyAlignment="1">
      <alignment/>
    </xf>
    <xf numFmtId="3" fontId="9" fillId="0" borderId="0" xfId="44" applyNumberFormat="1" applyFont="1" applyFill="1" applyBorder="1" applyAlignment="1">
      <alignment/>
    </xf>
    <xf numFmtId="3" fontId="105" fillId="0" borderId="0" xfId="59" applyNumberFormat="1" applyFont="1">
      <alignment/>
      <protection/>
    </xf>
    <xf numFmtId="0" fontId="0" fillId="0" borderId="0" xfId="59" applyFont="1" applyFill="1">
      <alignment/>
      <protection/>
    </xf>
    <xf numFmtId="0" fontId="0" fillId="0" borderId="0" xfId="59" applyFont="1" applyAlignment="1">
      <alignment/>
      <protection/>
    </xf>
    <xf numFmtId="0" fontId="42" fillId="0" borderId="0" xfId="59" applyFont="1">
      <alignment/>
      <protection/>
    </xf>
    <xf numFmtId="3" fontId="6" fillId="0" borderId="0" xfId="59" applyNumberFormat="1" applyFont="1" applyFill="1">
      <alignment/>
      <protection/>
    </xf>
    <xf numFmtId="0" fontId="7" fillId="0" borderId="0" xfId="59" applyFont="1" applyFill="1" applyBorder="1">
      <alignment/>
      <protection/>
    </xf>
    <xf numFmtId="3" fontId="6" fillId="0" borderId="0" xfId="42" applyNumberFormat="1" applyFont="1" applyFill="1" applyBorder="1" applyAlignment="1">
      <alignment horizontal="justify"/>
    </xf>
    <xf numFmtId="0" fontId="7" fillId="0" borderId="0" xfId="59" applyFont="1" applyFill="1" applyAlignment="1">
      <alignment horizontal="left" indent="1"/>
      <protection/>
    </xf>
    <xf numFmtId="206" fontId="11" fillId="0" borderId="0" xfId="59" applyNumberFormat="1" applyFont="1" applyFill="1" applyBorder="1" applyAlignment="1">
      <alignment horizontal="right" vertical="center"/>
      <protection/>
    </xf>
    <xf numFmtId="3" fontId="11" fillId="0" borderId="0" xfId="59" applyNumberFormat="1" applyFont="1" applyFill="1" applyBorder="1" applyAlignment="1">
      <alignment horizontal="right" vertical="center"/>
      <protection/>
    </xf>
    <xf numFmtId="0" fontId="6" fillId="0" borderId="0" xfId="59" applyFont="1" applyFill="1" applyAlignment="1">
      <alignment horizontal="left" indent="1"/>
      <protection/>
    </xf>
    <xf numFmtId="0" fontId="7" fillId="0" borderId="0" xfId="59" applyFont="1" applyFill="1">
      <alignment/>
      <protection/>
    </xf>
    <xf numFmtId="1" fontId="6" fillId="0" borderId="0" xfId="59" applyNumberFormat="1" applyFont="1" applyFill="1">
      <alignment/>
      <protection/>
    </xf>
    <xf numFmtId="0" fontId="6" fillId="0" borderId="0" xfId="59" applyFont="1" applyAlignment="1">
      <alignment horizontal="left" indent="1"/>
      <protection/>
    </xf>
    <xf numFmtId="0" fontId="2" fillId="0" borderId="0" xfId="59" applyFont="1" applyFill="1" applyAlignment="1">
      <alignment horizontal="right"/>
      <protection/>
    </xf>
    <xf numFmtId="0" fontId="6" fillId="0" borderId="0" xfId="59" applyFont="1" applyFill="1" applyBorder="1" applyAlignment="1">
      <alignment horizontal="right"/>
      <protection/>
    </xf>
    <xf numFmtId="0" fontId="6" fillId="0" borderId="0" xfId="59" applyFont="1" applyFill="1" applyBorder="1" applyAlignment="1">
      <alignment horizontal="center"/>
      <protection/>
    </xf>
    <xf numFmtId="0" fontId="6" fillId="0" borderId="0" xfId="59" applyFont="1" applyFill="1" applyBorder="1" applyAlignment="1">
      <alignment horizontal="centerContinuous"/>
      <protection/>
    </xf>
    <xf numFmtId="0" fontId="7" fillId="0" borderId="0" xfId="59" applyFont="1" applyFill="1" applyBorder="1" applyAlignment="1">
      <alignment horizontal="left"/>
      <protection/>
    </xf>
    <xf numFmtId="0" fontId="7" fillId="0" borderId="13" xfId="59" applyFont="1" applyFill="1" applyBorder="1" applyAlignment="1">
      <alignment horizontal="right"/>
      <protection/>
    </xf>
    <xf numFmtId="0" fontId="7" fillId="0" borderId="13" xfId="59" applyFont="1" applyFill="1" applyBorder="1" applyAlignment="1">
      <alignment horizontal="center"/>
      <protection/>
    </xf>
    <xf numFmtId="0" fontId="7" fillId="0" borderId="13" xfId="59" applyFont="1" applyFill="1" applyBorder="1" applyAlignment="1">
      <alignment horizontal="centerContinuous"/>
      <protection/>
    </xf>
    <xf numFmtId="0" fontId="7" fillId="0" borderId="13" xfId="59" applyFont="1" applyFill="1" applyBorder="1" applyAlignment="1">
      <alignment horizontal="left"/>
      <protection/>
    </xf>
    <xf numFmtId="0" fontId="7" fillId="0" borderId="0" xfId="59" applyFont="1" applyFill="1" applyBorder="1" applyAlignment="1">
      <alignment horizontal="center"/>
      <protection/>
    </xf>
    <xf numFmtId="0" fontId="28" fillId="0" borderId="0" xfId="59" applyFont="1" applyFill="1" applyBorder="1" applyAlignment="1">
      <alignment horizontal="center"/>
      <protection/>
    </xf>
    <xf numFmtId="0" fontId="7" fillId="0" borderId="0" xfId="59" applyFont="1" applyFill="1" applyBorder="1" applyAlignment="1">
      <alignment horizontal="centerContinuous"/>
      <protection/>
    </xf>
    <xf numFmtId="0" fontId="7" fillId="0" borderId="18" xfId="59" applyFont="1" applyFill="1" applyBorder="1">
      <alignment/>
      <protection/>
    </xf>
    <xf numFmtId="0" fontId="7" fillId="0" borderId="19" xfId="59" applyFont="1" applyFill="1" applyBorder="1">
      <alignment/>
      <protection/>
    </xf>
    <xf numFmtId="0" fontId="6" fillId="0" borderId="18" xfId="59" applyFont="1" applyFill="1" applyBorder="1">
      <alignment/>
      <protection/>
    </xf>
    <xf numFmtId="0" fontId="6" fillId="0" borderId="0" xfId="59" applyFont="1" applyFill="1" applyAlignment="1">
      <alignment horizontal="left" indent="9"/>
      <protection/>
    </xf>
    <xf numFmtId="0" fontId="32" fillId="0" borderId="0" xfId="59" applyFont="1" applyFill="1">
      <alignment/>
      <protection/>
    </xf>
    <xf numFmtId="41" fontId="6" fillId="0" borderId="0" xfId="59" applyNumberFormat="1" applyFont="1" applyFill="1">
      <alignment/>
      <protection/>
    </xf>
    <xf numFmtId="41" fontId="7" fillId="0" borderId="13" xfId="59" applyNumberFormat="1" applyFont="1" applyFill="1" applyBorder="1">
      <alignment/>
      <protection/>
    </xf>
    <xf numFmtId="0" fontId="7" fillId="0" borderId="13" xfId="59" applyFont="1" applyFill="1" applyBorder="1">
      <alignment/>
      <protection/>
    </xf>
    <xf numFmtId="1" fontId="6" fillId="0" borderId="0" xfId="59" applyNumberFormat="1" applyFont="1">
      <alignment/>
      <protection/>
    </xf>
    <xf numFmtId="0" fontId="6" fillId="0" borderId="0" xfId="59" applyFont="1" applyFill="1" applyAlignment="1">
      <alignment/>
      <protection/>
    </xf>
    <xf numFmtId="0" fontId="6" fillId="0" borderId="0" xfId="59" applyFont="1" applyFill="1" applyBorder="1" applyAlignment="1">
      <alignment/>
      <protection/>
    </xf>
    <xf numFmtId="3" fontId="11" fillId="0" borderId="0" xfId="59" applyNumberFormat="1" applyFont="1" applyBorder="1" applyAlignment="1">
      <alignment horizontal="right" vertical="center"/>
      <protection/>
    </xf>
    <xf numFmtId="3" fontId="6" fillId="0" borderId="0" xfId="59" applyNumberFormat="1" applyFont="1">
      <alignment/>
      <protection/>
    </xf>
    <xf numFmtId="0" fontId="6" fillId="0" borderId="0" xfId="59" applyFont="1" applyBorder="1" applyAlignment="1">
      <alignment horizontal="left" indent="1"/>
      <protection/>
    </xf>
    <xf numFmtId="0" fontId="11" fillId="0" borderId="0" xfId="59" applyFont="1" applyAlignment="1">
      <alignment horizontal="left" indent="1"/>
      <protection/>
    </xf>
    <xf numFmtId="3" fontId="6" fillId="0" borderId="0" xfId="59" applyNumberFormat="1" applyFont="1" applyBorder="1">
      <alignment/>
      <protection/>
    </xf>
    <xf numFmtId="0" fontId="11" fillId="0" borderId="0" xfId="59" applyFont="1">
      <alignment/>
      <protection/>
    </xf>
    <xf numFmtId="0" fontId="29" fillId="0" borderId="0" xfId="59" applyFont="1">
      <alignment/>
      <protection/>
    </xf>
    <xf numFmtId="0" fontId="11" fillId="0" borderId="0" xfId="59" applyFont="1" applyBorder="1">
      <alignment/>
      <protection/>
    </xf>
    <xf numFmtId="3" fontId="6" fillId="0" borderId="0" xfId="59" applyNumberFormat="1" applyFont="1" applyAlignment="1">
      <alignment horizontal="right"/>
      <protection/>
    </xf>
    <xf numFmtId="0" fontId="29" fillId="0" borderId="0" xfId="59" applyFont="1" applyAlignment="1">
      <alignment horizontal="right"/>
      <protection/>
    </xf>
    <xf numFmtId="3" fontId="8" fillId="0" borderId="0" xfId="59" applyNumberFormat="1" applyFont="1" applyFill="1" applyBorder="1" applyAlignment="1">
      <alignment horizontal="right"/>
      <protection/>
    </xf>
    <xf numFmtId="3" fontId="8" fillId="0" borderId="0" xfId="59" applyNumberFormat="1" applyFont="1" applyBorder="1" applyAlignment="1">
      <alignment horizontal="right"/>
      <protection/>
    </xf>
    <xf numFmtId="0" fontId="8" fillId="0" borderId="0" xfId="59" applyFont="1" applyFill="1" applyBorder="1" applyAlignment="1">
      <alignment horizontal="right"/>
      <protection/>
    </xf>
    <xf numFmtId="0" fontId="2" fillId="0" borderId="0" xfId="59" applyFont="1" applyFill="1" applyBorder="1" applyAlignment="1">
      <alignment horizontal="right"/>
      <protection/>
    </xf>
    <xf numFmtId="0" fontId="7" fillId="0" borderId="19" xfId="59" applyFont="1" applyBorder="1">
      <alignment/>
      <protection/>
    </xf>
    <xf numFmtId="0" fontId="6" fillId="0" borderId="19" xfId="59" applyFont="1" applyBorder="1">
      <alignment/>
      <protection/>
    </xf>
    <xf numFmtId="0" fontId="32" fillId="0" borderId="0" xfId="59" applyFont="1" applyBorder="1">
      <alignment/>
      <protection/>
    </xf>
    <xf numFmtId="0" fontId="106" fillId="36" borderId="0" xfId="0" applyFont="1" applyFill="1" applyBorder="1" applyAlignment="1">
      <alignment/>
    </xf>
    <xf numFmtId="3" fontId="1" fillId="0" borderId="13" xfId="59" applyNumberFormat="1" applyFont="1" applyFill="1" applyBorder="1" applyAlignment="1">
      <alignment horizontal="right"/>
      <protection/>
    </xf>
    <xf numFmtId="0" fontId="43" fillId="0" borderId="0" xfId="59" applyFont="1" applyFill="1" applyBorder="1">
      <alignment/>
      <protection/>
    </xf>
    <xf numFmtId="0" fontId="0" fillId="0" borderId="0" xfId="59" applyFont="1" applyFill="1" applyBorder="1">
      <alignment/>
      <protection/>
    </xf>
    <xf numFmtId="3" fontId="11" fillId="0" borderId="20" xfId="59" applyNumberFormat="1" applyFont="1" applyBorder="1" applyAlignment="1">
      <alignment horizontal="right" vertical="center"/>
      <protection/>
    </xf>
    <xf numFmtId="3" fontId="2" fillId="0" borderId="0" xfId="0" applyNumberFormat="1" applyFont="1" applyFill="1" applyBorder="1" applyAlignment="1">
      <alignment horizontal="right"/>
    </xf>
    <xf numFmtId="181" fontId="6" fillId="0" borderId="0" xfId="0" applyNumberFormat="1" applyFont="1" applyAlignment="1">
      <alignment/>
    </xf>
    <xf numFmtId="190" fontId="0" fillId="0" borderId="0" xfId="0" applyNumberFormat="1" applyFont="1" applyFill="1" applyBorder="1" applyAlignment="1" applyProtection="1">
      <alignment/>
      <protection/>
    </xf>
    <xf numFmtId="164" fontId="0" fillId="0" borderId="0" xfId="42" applyNumberFormat="1" applyFont="1" applyFill="1" applyAlignment="1">
      <alignment/>
    </xf>
    <xf numFmtId="164" fontId="0" fillId="0" borderId="0" xfId="42" applyNumberFormat="1" applyFill="1" applyBorder="1" applyAlignment="1" applyProtection="1">
      <alignment horizontal="left"/>
      <protection/>
    </xf>
    <xf numFmtId="167" fontId="11" fillId="0" borderId="0" xfId="62" applyNumberFormat="1" applyFont="1" applyFill="1" applyBorder="1" applyAlignment="1">
      <alignment horizontal="right" wrapText="1"/>
      <protection/>
    </xf>
    <xf numFmtId="167" fontId="11" fillId="0" borderId="20" xfId="62" applyNumberFormat="1" applyFont="1" applyFill="1" applyBorder="1" applyAlignment="1">
      <alignment horizontal="right" wrapText="1"/>
      <protection/>
    </xf>
    <xf numFmtId="167" fontId="11" fillId="0" borderId="0" xfId="62" applyNumberFormat="1" applyFont="1" applyFill="1" applyBorder="1">
      <alignment/>
      <protection/>
    </xf>
    <xf numFmtId="164" fontId="30" fillId="0" borderId="0" xfId="42" applyNumberFormat="1" applyFont="1" applyFill="1" applyBorder="1" applyAlignment="1">
      <alignment/>
    </xf>
    <xf numFmtId="167" fontId="11" fillId="0" borderId="20" xfId="62" applyNumberFormat="1" applyFont="1" applyFill="1" applyBorder="1">
      <alignment/>
      <protection/>
    </xf>
    <xf numFmtId="167" fontId="11" fillId="0" borderId="0" xfId="62" applyNumberFormat="1" applyFont="1" applyFill="1">
      <alignment/>
      <protection/>
    </xf>
    <xf numFmtId="167" fontId="29" fillId="0" borderId="0" xfId="62" applyNumberFormat="1" applyFont="1" applyFill="1" applyBorder="1" applyAlignment="1">
      <alignment vertical="top" wrapText="1"/>
      <protection/>
    </xf>
    <xf numFmtId="167" fontId="6" fillId="0" borderId="20" xfId="0" applyNumberFormat="1" applyFont="1" applyFill="1" applyBorder="1" applyAlignment="1">
      <alignment/>
    </xf>
    <xf numFmtId="167" fontId="11" fillId="0" borderId="13" xfId="62" applyNumberFormat="1" applyFont="1" applyFill="1" applyBorder="1" applyAlignment="1">
      <alignment horizontal="right" wrapText="1"/>
      <protection/>
    </xf>
    <xf numFmtId="164" fontId="30" fillId="0" borderId="13" xfId="42" applyNumberFormat="1" applyFont="1" applyFill="1" applyBorder="1" applyAlignment="1">
      <alignment horizontal="right" wrapText="1"/>
    </xf>
    <xf numFmtId="167" fontId="11" fillId="0" borderId="24" xfId="62" applyNumberFormat="1" applyFont="1" applyFill="1" applyBorder="1" applyAlignment="1">
      <alignment horizontal="right" wrapText="1"/>
      <protection/>
    </xf>
    <xf numFmtId="1" fontId="11" fillId="0" borderId="0" xfId="62" applyNumberFormat="1" applyFont="1" applyFill="1" applyAlignment="1">
      <alignment horizontal="right" vertical="top" wrapText="1"/>
      <protection/>
    </xf>
    <xf numFmtId="1" fontId="6" fillId="0" borderId="0" xfId="62" applyNumberFormat="1" applyFont="1" applyFill="1" applyAlignment="1">
      <alignment horizontal="right" vertical="top" wrapText="1"/>
      <protection/>
    </xf>
    <xf numFmtId="164" fontId="6" fillId="0" borderId="0" xfId="42" applyNumberFormat="1" applyFont="1" applyFill="1" applyAlignment="1">
      <alignment/>
    </xf>
    <xf numFmtId="1" fontId="6" fillId="0" borderId="0" xfId="62" applyNumberFormat="1" applyFont="1" applyFill="1">
      <alignment/>
      <protection/>
    </xf>
    <xf numFmtId="1" fontId="11" fillId="0" borderId="0" xfId="62" applyNumberFormat="1" applyFont="1" applyFill="1" applyBorder="1" applyAlignment="1">
      <alignment horizontal="right" vertical="top" wrapText="1"/>
      <protection/>
    </xf>
    <xf numFmtId="167" fontId="6" fillId="0" borderId="0" xfId="62" applyNumberFormat="1" applyFont="1" applyFill="1" applyAlignment="1">
      <alignment horizontal="right" vertical="top" wrapText="1"/>
      <protection/>
    </xf>
    <xf numFmtId="1" fontId="6" fillId="0" borderId="13" xfId="62" applyNumberFormat="1" applyFont="1" applyFill="1" applyBorder="1" applyAlignment="1">
      <alignment horizontal="right" vertical="top" wrapText="1"/>
      <protection/>
    </xf>
    <xf numFmtId="167" fontId="11" fillId="0" borderId="0" xfId="62" applyNumberFormat="1" applyFont="1" applyFill="1" applyAlignment="1">
      <alignment horizontal="right"/>
      <protection/>
    </xf>
    <xf numFmtId="41" fontId="11" fillId="0" borderId="0" xfId="62" applyNumberFormat="1" applyFont="1" applyFill="1" applyAlignment="1">
      <alignment horizontal="right" wrapText="1"/>
      <protection/>
    </xf>
    <xf numFmtId="167" fontId="29" fillId="0" borderId="0" xfId="62" applyNumberFormat="1" applyFont="1" applyFill="1" applyAlignment="1">
      <alignment horizontal="right" wrapText="1"/>
      <protection/>
    </xf>
    <xf numFmtId="167" fontId="7" fillId="0" borderId="0" xfId="62" applyNumberFormat="1" applyFont="1" applyFill="1" applyAlignment="1">
      <alignment horizontal="right" wrapText="1"/>
      <protection/>
    </xf>
    <xf numFmtId="3" fontId="31" fillId="0" borderId="0" xfId="62" applyNumberFormat="1" applyFont="1" applyFill="1" applyAlignment="1">
      <alignment horizontal="right" wrapText="1"/>
      <protection/>
    </xf>
    <xf numFmtId="167" fontId="6" fillId="0" borderId="0" xfId="0" applyNumberFormat="1" applyFont="1" applyFill="1" applyAlignment="1">
      <alignment horizontal="right"/>
    </xf>
    <xf numFmtId="1" fontId="8" fillId="0" borderId="0" xfId="62" applyNumberFormat="1" applyFont="1" applyFill="1" applyAlignment="1">
      <alignment horizontal="right" wrapText="1"/>
      <protection/>
    </xf>
    <xf numFmtId="41" fontId="11" fillId="0" borderId="13" xfId="62" applyNumberFormat="1" applyFont="1" applyFill="1" applyBorder="1" applyAlignment="1">
      <alignment horizontal="right" wrapText="1"/>
      <protection/>
    </xf>
    <xf numFmtId="167" fontId="6" fillId="0" borderId="13" xfId="62" applyNumberFormat="1" applyFont="1" applyFill="1" applyBorder="1" applyAlignment="1">
      <alignment horizontal="right" wrapText="1"/>
      <protection/>
    </xf>
    <xf numFmtId="167" fontId="6" fillId="0" borderId="13" xfId="0" applyNumberFormat="1" applyFont="1" applyFill="1" applyBorder="1" applyAlignment="1">
      <alignment horizontal="right"/>
    </xf>
    <xf numFmtId="1" fontId="6" fillId="0" borderId="0" xfId="59" applyNumberFormat="1" applyFont="1" applyFill="1" applyAlignment="1">
      <alignment horizontal="right"/>
      <protection/>
    </xf>
    <xf numFmtId="1" fontId="6" fillId="0" borderId="0" xfId="59" applyNumberFormat="1" applyFont="1" applyFill="1" applyBorder="1">
      <alignment/>
      <protection/>
    </xf>
    <xf numFmtId="1" fontId="6" fillId="0" borderId="0" xfId="59" applyNumberFormat="1" applyFont="1" applyFill="1" applyBorder="1" applyAlignment="1">
      <alignment horizontal="right"/>
      <protection/>
    </xf>
    <xf numFmtId="1" fontId="6" fillId="0" borderId="0" xfId="42" applyNumberFormat="1" applyFont="1" applyFill="1" applyAlignment="1">
      <alignment/>
    </xf>
    <xf numFmtId="1" fontId="6" fillId="0" borderId="0" xfId="42" applyNumberFormat="1" applyFont="1" applyFill="1" applyAlignment="1">
      <alignment horizontal="right"/>
    </xf>
    <xf numFmtId="1" fontId="0" fillId="0" borderId="0" xfId="0" applyNumberFormat="1" applyFill="1" applyAlignment="1">
      <alignment/>
    </xf>
    <xf numFmtId="167" fontId="29" fillId="0" borderId="0" xfId="62" applyNumberFormat="1" applyFont="1" applyFill="1" applyAlignment="1">
      <alignment vertical="top" wrapText="1"/>
      <protection/>
    </xf>
    <xf numFmtId="167" fontId="29" fillId="0" borderId="0" xfId="62" applyNumberFormat="1" applyFont="1" applyFill="1" applyAlignment="1">
      <alignment horizontal="right" vertical="top" wrapText="1"/>
      <protection/>
    </xf>
    <xf numFmtId="167" fontId="6" fillId="0" borderId="0" xfId="62" applyNumberFormat="1" applyFont="1" applyFill="1" applyAlignment="1">
      <alignment horizontal="right"/>
      <protection/>
    </xf>
    <xf numFmtId="3" fontId="30" fillId="0" borderId="13" xfId="62" applyNumberFormat="1" applyFont="1" applyFill="1" applyBorder="1" applyAlignment="1">
      <alignment horizontal="right" wrapText="1"/>
      <protection/>
    </xf>
    <xf numFmtId="41" fontId="6" fillId="0" borderId="0" xfId="0" applyNumberFormat="1" applyFont="1" applyFill="1" applyAlignment="1">
      <alignment horizontal="right"/>
    </xf>
    <xf numFmtId="3" fontId="8" fillId="0" borderId="0" xfId="42" applyNumberFormat="1" applyFont="1" applyFill="1" applyAlignment="1">
      <alignment horizontal="right"/>
    </xf>
    <xf numFmtId="3" fontId="8" fillId="0" borderId="0" xfId="59" applyNumberFormat="1" applyFont="1" applyFill="1">
      <alignment/>
      <protection/>
    </xf>
    <xf numFmtId="0" fontId="18" fillId="0" borderId="0" xfId="0" applyFont="1" applyBorder="1" applyAlignment="1">
      <alignment vertical="top" wrapText="1"/>
    </xf>
    <xf numFmtId="0" fontId="27" fillId="0" borderId="0" xfId="0" applyFont="1" applyBorder="1" applyAlignment="1">
      <alignment horizontal="right" wrapText="1"/>
    </xf>
    <xf numFmtId="1" fontId="29" fillId="0" borderId="0" xfId="62" applyNumberFormat="1" applyFont="1" applyFill="1" applyAlignment="1">
      <alignment vertical="top" wrapText="1"/>
      <protection/>
    </xf>
    <xf numFmtId="0" fontId="7" fillId="0" borderId="19" xfId="0" applyFont="1" applyBorder="1" applyAlignment="1">
      <alignment horizontal="center"/>
    </xf>
    <xf numFmtId="0" fontId="6" fillId="0" borderId="19" xfId="0" applyFont="1" applyBorder="1" applyAlignment="1">
      <alignment horizontal="center"/>
    </xf>
    <xf numFmtId="0" fontId="7" fillId="0" borderId="26" xfId="0" applyFont="1" applyBorder="1" applyAlignment="1">
      <alignment horizontal="center"/>
    </xf>
    <xf numFmtId="0" fontId="7" fillId="0" borderId="18" xfId="0" applyFont="1" applyBorder="1" applyAlignment="1">
      <alignment horizontal="center" vertical="center"/>
    </xf>
    <xf numFmtId="0" fontId="7" fillId="0" borderId="18" xfId="0" applyFont="1" applyBorder="1" applyAlignment="1">
      <alignment vertical="center"/>
    </xf>
    <xf numFmtId="0" fontId="0" fillId="0" borderId="0" xfId="0" applyAlignment="1">
      <alignment vertical="center"/>
    </xf>
    <xf numFmtId="0" fontId="7" fillId="0" borderId="23" xfId="0" applyFont="1" applyBorder="1" applyAlignment="1">
      <alignment horizontal="center"/>
    </xf>
    <xf numFmtId="0" fontId="1" fillId="0" borderId="18" xfId="0" applyFont="1" applyBorder="1" applyAlignment="1">
      <alignment horizontal="center"/>
    </xf>
    <xf numFmtId="0" fontId="7" fillId="0" borderId="20" xfId="0" applyFont="1" applyBorder="1" applyAlignment="1">
      <alignment horizontal="center"/>
    </xf>
    <xf numFmtId="0" fontId="1" fillId="0" borderId="0" xfId="0" applyFont="1" applyBorder="1" applyAlignment="1">
      <alignment horizontal="center"/>
    </xf>
    <xf numFmtId="0" fontId="7" fillId="0" borderId="13" xfId="0" applyFont="1" applyBorder="1" applyAlignment="1">
      <alignment horizontal="center"/>
    </xf>
    <xf numFmtId="0" fontId="7" fillId="0" borderId="13" xfId="0" applyFont="1" applyBorder="1" applyAlignment="1">
      <alignment/>
    </xf>
    <xf numFmtId="0" fontId="7" fillId="0" borderId="18" xfId="0" applyFont="1" applyBorder="1" applyAlignment="1">
      <alignment horizontal="center" wrapText="1"/>
    </xf>
    <xf numFmtId="0" fontId="7" fillId="0" borderId="13" xfId="0" applyFont="1" applyBorder="1" applyAlignment="1">
      <alignment horizontal="center" wrapText="1"/>
    </xf>
    <xf numFmtId="16" fontId="7" fillId="0" borderId="18" xfId="0" applyNumberFormat="1" applyFont="1" applyBorder="1" applyAlignment="1" quotePrefix="1">
      <alignment horizontal="center" wrapText="1"/>
    </xf>
    <xf numFmtId="16" fontId="7" fillId="0" borderId="13" xfId="0" applyNumberFormat="1" applyFont="1" applyBorder="1" applyAlignment="1" quotePrefix="1">
      <alignment horizontal="center" wrapText="1"/>
    </xf>
    <xf numFmtId="0" fontId="7" fillId="0" borderId="18" xfId="0" applyFont="1" applyBorder="1" applyAlignment="1" quotePrefix="1">
      <alignment horizontal="center" wrapText="1"/>
    </xf>
    <xf numFmtId="0" fontId="7" fillId="0" borderId="13" xfId="0" applyFont="1" applyBorder="1" applyAlignment="1" quotePrefix="1">
      <alignment horizontal="center" wrapText="1"/>
    </xf>
    <xf numFmtId="0" fontId="7" fillId="0" borderId="23" xfId="0" applyFont="1" applyBorder="1" applyAlignment="1">
      <alignment horizontal="center" wrapText="1"/>
    </xf>
    <xf numFmtId="0" fontId="7" fillId="0" borderId="24" xfId="0" applyFont="1" applyBorder="1" applyAlignment="1">
      <alignment horizontal="center" wrapText="1"/>
    </xf>
    <xf numFmtId="0" fontId="2" fillId="0" borderId="0" xfId="0" applyFont="1" applyBorder="1" applyAlignment="1">
      <alignment horizontal="right"/>
    </xf>
    <xf numFmtId="0" fontId="0" fillId="0" borderId="0" xfId="0" applyAlignment="1">
      <alignment horizontal="right"/>
    </xf>
    <xf numFmtId="1" fontId="29" fillId="0" borderId="0" xfId="62" applyNumberFormat="1" applyFont="1" applyFill="1" applyAlignment="1">
      <alignment wrapText="1"/>
      <protection/>
    </xf>
    <xf numFmtId="1" fontId="18" fillId="0" borderId="0" xfId="0" applyNumberFormat="1" applyFont="1" applyAlignment="1">
      <alignment vertical="top" wrapText="1"/>
    </xf>
    <xf numFmtId="0" fontId="6" fillId="0" borderId="0" xfId="59" applyFont="1" applyAlignment="1">
      <alignment horizontal="left"/>
      <protection/>
    </xf>
    <xf numFmtId="0" fontId="6" fillId="0" borderId="0" xfId="59" applyFont="1" applyAlignment="1">
      <alignment/>
      <protection/>
    </xf>
    <xf numFmtId="0" fontId="98" fillId="0" borderId="0" xfId="0" applyFont="1" applyBorder="1" applyAlignment="1">
      <alignment horizontal="left" vertical="center" wrapText="1"/>
    </xf>
    <xf numFmtId="0" fontId="47" fillId="0" borderId="0" xfId="0" applyFont="1" applyBorder="1" applyAlignment="1">
      <alignment horizontal="center" wrapText="1"/>
    </xf>
    <xf numFmtId="0" fontId="47" fillId="0" borderId="13" xfId="0" applyFont="1" applyBorder="1" applyAlignment="1">
      <alignment horizontal="center" wrapText="1"/>
    </xf>
    <xf numFmtId="0" fontId="12" fillId="0" borderId="0" xfId="0" applyFont="1" applyBorder="1" applyAlignment="1">
      <alignment horizontal="center"/>
    </xf>
    <xf numFmtId="0" fontId="12" fillId="0" borderId="13" xfId="0" applyFont="1" applyBorder="1" applyAlignment="1">
      <alignment horizontal="center"/>
    </xf>
    <xf numFmtId="0" fontId="13" fillId="0" borderId="0" xfId="0" applyFont="1" applyBorder="1" applyAlignment="1">
      <alignment horizontal="center" wrapText="1"/>
    </xf>
    <xf numFmtId="0" fontId="13" fillId="0" borderId="13" xfId="0" applyFont="1" applyBorder="1" applyAlignment="1">
      <alignment horizontal="center" wrapText="1"/>
    </xf>
    <xf numFmtId="0" fontId="13" fillId="0" borderId="18" xfId="0" applyFont="1" applyBorder="1" applyAlignment="1">
      <alignment horizontal="center" wrapText="1"/>
    </xf>
    <xf numFmtId="0" fontId="6" fillId="0" borderId="0" xfId="0" applyFont="1" applyBorder="1" applyAlignment="1">
      <alignment horizontal="center"/>
    </xf>
    <xf numFmtId="0" fontId="6" fillId="0" borderId="13" xfId="0" applyFont="1" applyBorder="1" applyAlignment="1">
      <alignment horizont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4"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_250599" xfId="61"/>
    <cellStyle name="Normal_chapter11 - personal" xfId="62"/>
    <cellStyle name="Normal_T12.13-T12.15" xfId="63"/>
    <cellStyle name="Normal_T12.16-T12.19" xfId="64"/>
    <cellStyle name="Normal_T12.23-T12.25" xfId="65"/>
    <cellStyle name="Note" xfId="66"/>
    <cellStyle name="Output" xfId="67"/>
    <cellStyle name="Percent" xfId="68"/>
    <cellStyle name="Publication_style"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014"/>
          <c:w val="0.9435"/>
          <c:h val="0.9245"/>
        </c:manualLayout>
      </c:layout>
      <c:lineChart>
        <c:grouping val="standard"/>
        <c:varyColors val="0"/>
        <c:ser>
          <c:idx val="0"/>
          <c:order val="0"/>
          <c:tx>
            <c:v>Driver congestion</c:v>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000080"/>
              </a:solidFill>
              <a:ln>
                <a:solidFill>
                  <a:srgbClr val="000080"/>
                </a:solidFill>
              </a:ln>
            </c:spPr>
          </c:marker>
          <c:cat>
            <c:numLit>
              <c:ptCount val="11"/>
              <c:pt idx="0">
                <c:v>2007</c:v>
              </c:pt>
              <c:pt idx="1">
                <c:v>2008</c:v>
              </c:pt>
              <c:pt idx="2">
                <c:v>2009</c:v>
              </c:pt>
              <c:pt idx="3">
                <c:v>2010</c:v>
              </c:pt>
              <c:pt idx="4">
                <c:v>2011</c:v>
              </c:pt>
              <c:pt idx="5">
                <c:v>2012</c:v>
              </c:pt>
              <c:pt idx="6">
                <c:v>2013</c:v>
              </c:pt>
              <c:pt idx="7">
                <c:v>2014</c:v>
              </c:pt>
              <c:pt idx="8">
                <c:v>2015</c:v>
              </c:pt>
              <c:pt idx="9">
                <c:v>2016</c:v>
              </c:pt>
              <c:pt idx="10">
                <c:v>2017</c:v>
              </c:pt>
            </c:numLit>
          </c:cat>
          <c:val>
            <c:numLit>
              <c:ptCount val="11"/>
              <c:pt idx="0">
                <c:v>14.4</c:v>
              </c:pt>
              <c:pt idx="1">
                <c:v>13.1</c:v>
              </c:pt>
              <c:pt idx="2">
                <c:v>11</c:v>
              </c:pt>
              <c:pt idx="3">
                <c:v>10.5</c:v>
              </c:pt>
              <c:pt idx="4">
                <c:v>11.2</c:v>
              </c:pt>
              <c:pt idx="5">
                <c:v>9.9</c:v>
              </c:pt>
              <c:pt idx="6">
                <c:v>9.7</c:v>
              </c:pt>
              <c:pt idx="7">
                <c:v>11.7</c:v>
              </c:pt>
              <c:pt idx="8">
                <c:v>12.5</c:v>
              </c:pt>
              <c:pt idx="9">
                <c:v>11.7</c:v>
              </c:pt>
              <c:pt idx="10">
                <c:v>12.3</c:v>
              </c:pt>
            </c:numLit>
          </c:val>
          <c:smooth val="0"/>
        </c:ser>
        <c:ser>
          <c:idx val="1"/>
          <c:order val="1"/>
          <c:tx>
            <c:v>Service bus delays</c:v>
          </c:tx>
          <c:spPr>
            <a:ln w="38100">
              <a:solidFill>
                <a:srgbClr val="FF00FF"/>
              </a:solidFill>
              <a:prstDash val="dash"/>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FF"/>
                </a:solidFill>
              </a:ln>
            </c:spPr>
          </c:marker>
          <c:cat>
            <c:numLit>
              <c:ptCount val="11"/>
              <c:pt idx="0">
                <c:v>2007</c:v>
              </c:pt>
              <c:pt idx="1">
                <c:v>2008</c:v>
              </c:pt>
              <c:pt idx="2">
                <c:v>2009</c:v>
              </c:pt>
              <c:pt idx="3">
                <c:v>2010</c:v>
              </c:pt>
              <c:pt idx="4">
                <c:v>2011</c:v>
              </c:pt>
              <c:pt idx="5">
                <c:v>2012</c:v>
              </c:pt>
              <c:pt idx="6">
                <c:v>2013</c:v>
              </c:pt>
              <c:pt idx="7">
                <c:v>2014</c:v>
              </c:pt>
              <c:pt idx="8">
                <c:v>2015</c:v>
              </c:pt>
              <c:pt idx="9">
                <c:v>2016</c:v>
              </c:pt>
              <c:pt idx="10">
                <c:v>2017</c:v>
              </c:pt>
            </c:numLit>
          </c:cat>
          <c:val>
            <c:numLit>
              <c:ptCount val="11"/>
              <c:pt idx="0">
                <c:v>12.5</c:v>
              </c:pt>
              <c:pt idx="1">
                <c:v>14.4</c:v>
              </c:pt>
              <c:pt idx="2">
                <c:v>9.9</c:v>
              </c:pt>
              <c:pt idx="3">
                <c:v>12.4</c:v>
              </c:pt>
              <c:pt idx="4">
                <c:v>10.5</c:v>
              </c:pt>
              <c:pt idx="5">
                <c:v>11.1</c:v>
              </c:pt>
              <c:pt idx="6">
                <c:v>10.2</c:v>
              </c:pt>
              <c:pt idx="7">
                <c:v>10.7</c:v>
              </c:pt>
              <c:pt idx="8">
                <c:v>9.9</c:v>
              </c:pt>
              <c:pt idx="9">
                <c:v>10</c:v>
              </c:pt>
              <c:pt idx="10">
                <c:v>12.5</c:v>
              </c:pt>
            </c:numLit>
          </c:val>
          <c:smooth val="0"/>
        </c:ser>
        <c:marker val="1"/>
        <c:axId val="48965247"/>
        <c:axId val="38034040"/>
      </c:lineChart>
      <c:catAx>
        <c:axId val="48965247"/>
        <c:scaling>
          <c:orientation val="minMax"/>
        </c:scaling>
        <c:axPos val="b"/>
        <c:delete val="0"/>
        <c:numFmt formatCode="General" sourceLinked="1"/>
        <c:majorTickMark val="out"/>
        <c:minorTickMark val="none"/>
        <c:tickLblPos val="nextTo"/>
        <c:spPr>
          <a:ln w="3175">
            <a:solidFill>
              <a:srgbClr val="000000"/>
            </a:solidFill>
          </a:ln>
        </c:spPr>
        <c:crossAx val="38034040"/>
        <c:crosses val="autoZero"/>
        <c:auto val="1"/>
        <c:lblOffset val="100"/>
        <c:tickLblSkip val="1"/>
        <c:noMultiLvlLbl val="0"/>
      </c:catAx>
      <c:valAx>
        <c:axId val="38034040"/>
        <c:scaling>
          <c:orientation val="minMax"/>
        </c:scaling>
        <c:axPos val="l"/>
        <c:title>
          <c:tx>
            <c:rich>
              <a:bodyPr vert="horz" rot="-5400000" anchor="ctr"/>
              <a:lstStyle/>
              <a:p>
                <a:pPr algn="ctr">
                  <a:defRPr/>
                </a:pPr>
                <a:r>
                  <a:rPr lang="en-US" cap="none" sz="1200" b="1" i="0" u="none" baseline="0">
                    <a:solidFill>
                      <a:srgbClr val="000000"/>
                    </a:solidFill>
                    <a:latin typeface="Arial"/>
                    <a:ea typeface="Arial"/>
                    <a:cs typeface="Arial"/>
                  </a:rPr>
                  <a:t>% experiencing congestion / delays</a:t>
                </a:r>
              </a:p>
            </c:rich>
          </c:tx>
          <c:layout>
            <c:manualLayout>
              <c:xMode val="factor"/>
              <c:yMode val="factor"/>
              <c:x val="-0.0075"/>
              <c:y val="-0.000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8965247"/>
        <c:crossesAt val="1"/>
        <c:crossBetween val="midCat"/>
        <c:dispUnits/>
      </c:valAx>
      <c:spPr>
        <a:solidFill>
          <a:srgbClr val="FFFFFF"/>
        </a:solidFill>
        <a:ln w="12700">
          <a:solidFill>
            <a:srgbClr val="FFFFFF"/>
          </a:solidFill>
        </a:ln>
      </c:spPr>
    </c:plotArea>
    <c:legend>
      <c:legendPos val="b"/>
      <c:layout>
        <c:manualLayout>
          <c:xMode val="edge"/>
          <c:yMode val="edge"/>
          <c:x val="0.2825"/>
          <c:y val="0.9535"/>
          <c:w val="0.48475"/>
          <c:h val="0.04075"/>
        </c:manualLayout>
      </c:layout>
      <c:overlay val="0"/>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4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4"/>
          <c:y val="0.25475"/>
          <c:w val="0.43225"/>
          <c:h val="0.490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0"/>
              <c:tx>
                <c:rich>
                  <a:bodyPr vert="horz" rot="0" anchor="ctr"/>
                  <a:lstStyle/>
                  <a:p>
                    <a:pPr algn="ctr">
                      <a:defRPr/>
                    </a:pPr>
                    <a:r>
                      <a:rPr lang="en-US" cap="none" sz="1000" b="0" i="0" u="none" baseline="0">
                        <a:solidFill>
                          <a:srgbClr val="000000"/>
                        </a:solidFill>
                        <a:latin typeface="Arial"/>
                        <a:ea typeface="Arial"/>
                        <a:cs typeface="Arial"/>
                      </a:rPr>
                      <a:t>Driver
60%</a:t>
                    </a:r>
                  </a:p>
                </c:rich>
              </c:tx>
              <c:numFmt formatCode="General" sourceLinked="1"/>
              <c:showLegendKey val="0"/>
              <c:showVal val="0"/>
              <c:showBubbleSize val="0"/>
              <c:showCatName val="1"/>
              <c:showSerName val="0"/>
              <c:showPercent val="0"/>
            </c:dLbl>
            <c:dLbl>
              <c:idx val="1"/>
              <c:tx>
                <c:rich>
                  <a:bodyPr vert="horz" rot="0" anchor="ctr"/>
                  <a:lstStyle/>
                  <a:p>
                    <a:pPr algn="ctr">
                      <a:defRPr/>
                    </a:pPr>
                    <a:r>
                      <a:rPr lang="en-US" cap="none" sz="1000" b="0" i="0" u="none" baseline="0">
                        <a:solidFill>
                          <a:srgbClr val="000000"/>
                        </a:solidFill>
                        <a:latin typeface="Arial"/>
                        <a:ea typeface="Arial"/>
                        <a:cs typeface="Arial"/>
                      </a:rPr>
                      <a:t>Passenger
7%</a:t>
                    </a:r>
                  </a:p>
                </c:rich>
              </c:tx>
              <c:numFmt formatCode="0%" sourceLinked="0"/>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Bus
12%</a:t>
                    </a:r>
                  </a:p>
                </c:rich>
              </c:tx>
              <c:numFmt formatCode="0%" sourceLinked="0"/>
              <c:showLegendKey val="0"/>
              <c:showVal val="0"/>
              <c:showBubbleSize val="0"/>
              <c:showCatName val="1"/>
              <c:showSerName val="0"/>
              <c:showPercent val="0"/>
            </c:dLbl>
            <c:dLbl>
              <c:idx val="4"/>
              <c:tx>
                <c:rich>
                  <a:bodyPr vert="horz" rot="0" anchor="ctr"/>
                  <a:lstStyle/>
                  <a:p>
                    <a:pPr algn="ctr">
                      <a:defRPr/>
                    </a:pPr>
                    <a:r>
                      <a:rPr lang="en-US" cap="none" sz="1000" b="0" i="0" u="none" baseline="0">
                        <a:solidFill>
                          <a:srgbClr val="000000"/>
                        </a:solidFill>
                        <a:latin typeface="Arial"/>
                        <a:ea typeface="Arial"/>
                        <a:cs typeface="Arial"/>
                      </a:rPr>
                      <a:t>Rail, including underground
4%</a:t>
                    </a:r>
                  </a:p>
                </c:rich>
              </c:tx>
              <c:numFmt formatCode="0%" sourceLinked="0"/>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'Figs11.3-11.4'!$U$5:$U$11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95"/>
          <c:y val="0.2495"/>
          <c:w val="0.441"/>
          <c:h val="0.49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8080FF"/>
              </a:solidFill>
              <a:ln w="12700">
                <a:solidFill>
                  <a:srgbClr val="000000"/>
                </a:solidFill>
              </a:ln>
            </c:spPr>
          </c:dPt>
          <c:dPt>
            <c:idx val="1"/>
            <c:spPr>
              <a:solidFill>
                <a:srgbClr val="802060"/>
              </a:solidFill>
              <a:ln w="12700">
                <a:solidFill>
                  <a:srgbClr val="000000"/>
                </a:solidFill>
              </a:ln>
            </c:spPr>
          </c:dPt>
          <c:dPt>
            <c:idx val="2"/>
            <c:spPr>
              <a:solidFill>
                <a:srgbClr val="FFFFC0"/>
              </a:solidFill>
              <a:ln w="12700">
                <a:solidFill>
                  <a:srgbClr val="000000"/>
                </a:solidFill>
              </a:ln>
            </c:spPr>
          </c:dPt>
          <c:dPt>
            <c:idx val="3"/>
            <c:spPr>
              <a:solidFill>
                <a:srgbClr val="A0E0E0"/>
              </a:solidFill>
              <a:ln w="12700">
                <a:solidFill>
                  <a:srgbClr val="000000"/>
                </a:solidFill>
              </a:ln>
            </c:spPr>
          </c:dPt>
          <c:dPt>
            <c:idx val="4"/>
            <c:spPr>
              <a:solidFill>
                <a:srgbClr val="600080"/>
              </a:solidFill>
              <a:ln w="12700">
                <a:solidFill>
                  <a:srgbClr val="000000"/>
                </a:solidFill>
              </a:ln>
            </c:spPr>
          </c:dPt>
          <c:dPt>
            <c:idx val="5"/>
            <c:spPr>
              <a:solidFill>
                <a:srgbClr val="FF8080"/>
              </a:solidFill>
              <a:ln w="12700">
                <a:solidFill>
                  <a:srgbClr val="000000"/>
                </a:solidFill>
              </a:ln>
            </c:spPr>
          </c:dPt>
          <c:dPt>
            <c:idx val="6"/>
            <c:spPr>
              <a:solidFill>
                <a:srgbClr val="0080C0"/>
              </a:solidFill>
              <a:ln w="12700">
                <a:solidFill>
                  <a:srgbClr val="000000"/>
                </a:solidFill>
              </a:ln>
            </c:spPr>
          </c:dPt>
          <c:dLbls>
            <c:dLbl>
              <c:idx val="1"/>
              <c:tx>
                <c:rich>
                  <a:bodyPr vert="horz" rot="0" anchor="ctr"/>
                  <a:lstStyle/>
                  <a:p>
                    <a:pPr algn="ctr">
                      <a:defRPr/>
                    </a:pPr>
                    <a:r>
                      <a:rPr lang="en-US" cap="none" sz="1000" b="0" i="0" u="none" baseline="0">
                        <a:solidFill>
                          <a:srgbClr val="000000"/>
                        </a:solidFill>
                        <a:latin typeface="Arial"/>
                        <a:ea typeface="Arial"/>
                        <a:cs typeface="Arial"/>
                      </a:rPr>
                      <a:t>[CATEGORY NAME]
5%</a:t>
                    </a:r>
                  </a:p>
                </c:rich>
              </c:tx>
              <c:numFmt formatCode="0%" sourceLinked="0"/>
              <c:showLegendKey val="0"/>
              <c:showVal val="0"/>
              <c:showBubbleSize val="0"/>
              <c:showCatName val="1"/>
              <c:showSerName val="0"/>
              <c:showPercent val="0"/>
            </c:dLbl>
            <c:dLbl>
              <c:idx val="2"/>
              <c:tx>
                <c:rich>
                  <a:bodyPr vert="horz" rot="0" anchor="ctr"/>
                  <a:lstStyle/>
                  <a:p>
                    <a:pPr algn="ctr">
                      <a:defRPr/>
                    </a:pPr>
                    <a:r>
                      <a:rPr lang="en-US" cap="none" sz="1000" b="0" i="0" u="none" baseline="0">
                        <a:solidFill>
                          <a:srgbClr val="000000"/>
                        </a:solidFill>
                        <a:latin typeface="Arial"/>
                        <a:ea typeface="Arial"/>
                        <a:cs typeface="Arial"/>
                      </a:rPr>
                      <a:t>Bus
10%</a:t>
                    </a:r>
                  </a:p>
                </c:rich>
              </c:tx>
              <c:numFmt formatCode="0%" sourceLinked="0"/>
              <c:showLegendKey val="0"/>
              <c:showVal val="0"/>
              <c:showBubbleSize val="0"/>
              <c:showCatName val="1"/>
              <c:showSerName val="0"/>
              <c:showPercent val="0"/>
            </c:dLbl>
            <c:dLbl>
              <c:idx val="6"/>
              <c:layout>
                <c:manualLayout>
                  <c:x val="0"/>
                  <c:y val="0"/>
                </c:manualLayout>
              </c:layout>
              <c:txPr>
                <a:bodyPr vert="horz" rot="0" anchor="ctr"/>
                <a:lstStyle/>
                <a:p>
                  <a:pPr algn="ctr">
                    <a:defRPr lang="en-US" cap="none" sz="1000" b="0" i="0" u="none" baseline="0">
                      <a:solidFill>
                        <a:srgbClr val="000000"/>
                      </a:solidFill>
                      <a:latin typeface="Arial"/>
                      <a:ea typeface="Arial"/>
                      <a:cs typeface="Arial"/>
                    </a:defRPr>
                  </a:pPr>
                </a:p>
              </c:txPr>
              <c:numFmt formatCode="0%" sourceLinked="0"/>
              <c:showLegendKey val="0"/>
              <c:showVal val="0"/>
              <c:showBubbleSize val="0"/>
              <c:showCatName val="1"/>
              <c:showSerName val="0"/>
              <c:showPercent val="1"/>
            </c:dLbl>
            <c:numFmt formatCode="0%" sourceLinked="0"/>
            <c:txPr>
              <a:bodyPr vert="horz" rot="0" anchor="ctr"/>
              <a:lstStyle/>
              <a:p>
                <a:pPr algn="ctr">
                  <a:defRPr lang="en-US" cap="none" sz="10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'Figs11.3-11.4'!$T$5:$T$11</c:f>
              <c:strCache/>
            </c:strRef>
          </c:cat>
          <c:val>
            <c:numRef>
              <c:f>'Figs11.3-11.4'!$V$5:$V$11</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11.1          Calls to Traveline Scotland in 2017
</a:t>
            </a:r>
          </a:p>
        </c:rich>
      </c:tx>
      <c:layout>
        <c:manualLayout>
          <c:xMode val="factor"/>
          <c:yMode val="factor"/>
          <c:x val="-0.0085"/>
          <c:y val="-0.01925"/>
        </c:manualLayout>
      </c:layout>
      <c:spPr>
        <a:noFill/>
        <a:ln>
          <a:noFill/>
        </a:ln>
      </c:spPr>
    </c:title>
    <c:plotArea>
      <c:layout>
        <c:manualLayout>
          <c:xMode val="edge"/>
          <c:yMode val="edge"/>
          <c:x val="0"/>
          <c:y val="0.0375"/>
          <c:w val="0.973"/>
          <c:h val="0.89775"/>
        </c:manualLayout>
      </c:layout>
      <c:lineChart>
        <c:grouping val="standard"/>
        <c:varyColors val="0"/>
        <c:ser>
          <c:idx val="0"/>
          <c:order val="0"/>
          <c:tx>
            <c:strRef>
              <c:f>'Data for Traveline charts'!$C$4</c:f>
              <c:strCache>
                <c:ptCount val="1"/>
                <c:pt idx="0">
                  <c:v>Total calls</c:v>
                </c:pt>
              </c:strCache>
            </c:strRef>
          </c:tx>
          <c:spPr>
            <a:ln w="381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42743</c:v>
                </c:pt>
                <c:pt idx="1">
                  <c:v>42750</c:v>
                </c:pt>
                <c:pt idx="2">
                  <c:v>42757</c:v>
                </c:pt>
                <c:pt idx="3">
                  <c:v>42764</c:v>
                </c:pt>
                <c:pt idx="4">
                  <c:v>42771</c:v>
                </c:pt>
                <c:pt idx="5">
                  <c:v>42778</c:v>
                </c:pt>
                <c:pt idx="6">
                  <c:v>42785</c:v>
                </c:pt>
                <c:pt idx="7">
                  <c:v>42792</c:v>
                </c:pt>
                <c:pt idx="8">
                  <c:v>42799</c:v>
                </c:pt>
                <c:pt idx="9">
                  <c:v>42806</c:v>
                </c:pt>
                <c:pt idx="10">
                  <c:v>42813</c:v>
                </c:pt>
                <c:pt idx="11">
                  <c:v>42820</c:v>
                </c:pt>
                <c:pt idx="12">
                  <c:v>42827</c:v>
                </c:pt>
                <c:pt idx="13">
                  <c:v>42834</c:v>
                </c:pt>
                <c:pt idx="14">
                  <c:v>42841</c:v>
                </c:pt>
                <c:pt idx="15">
                  <c:v>42848</c:v>
                </c:pt>
                <c:pt idx="16">
                  <c:v>42855</c:v>
                </c:pt>
                <c:pt idx="17">
                  <c:v>42862</c:v>
                </c:pt>
                <c:pt idx="18">
                  <c:v>42869</c:v>
                </c:pt>
                <c:pt idx="19">
                  <c:v>42876</c:v>
                </c:pt>
                <c:pt idx="20">
                  <c:v>42883</c:v>
                </c:pt>
                <c:pt idx="21">
                  <c:v>42890</c:v>
                </c:pt>
                <c:pt idx="22">
                  <c:v>42897</c:v>
                </c:pt>
                <c:pt idx="23">
                  <c:v>42904</c:v>
                </c:pt>
                <c:pt idx="24">
                  <c:v>42911</c:v>
                </c:pt>
                <c:pt idx="25">
                  <c:v>42918</c:v>
                </c:pt>
                <c:pt idx="26">
                  <c:v>42925</c:v>
                </c:pt>
                <c:pt idx="27">
                  <c:v>42932</c:v>
                </c:pt>
                <c:pt idx="28">
                  <c:v>42939</c:v>
                </c:pt>
                <c:pt idx="29">
                  <c:v>42946</c:v>
                </c:pt>
                <c:pt idx="30">
                  <c:v>42953</c:v>
                </c:pt>
                <c:pt idx="31">
                  <c:v>42960</c:v>
                </c:pt>
                <c:pt idx="32">
                  <c:v>42967</c:v>
                </c:pt>
                <c:pt idx="33">
                  <c:v>42974</c:v>
                </c:pt>
                <c:pt idx="34">
                  <c:v>42981</c:v>
                </c:pt>
                <c:pt idx="35">
                  <c:v>42988</c:v>
                </c:pt>
                <c:pt idx="36">
                  <c:v>42995</c:v>
                </c:pt>
                <c:pt idx="37">
                  <c:v>43002</c:v>
                </c:pt>
                <c:pt idx="38">
                  <c:v>43009</c:v>
                </c:pt>
                <c:pt idx="39">
                  <c:v>43016</c:v>
                </c:pt>
                <c:pt idx="40">
                  <c:v>43023</c:v>
                </c:pt>
                <c:pt idx="41">
                  <c:v>43030</c:v>
                </c:pt>
                <c:pt idx="42">
                  <c:v>43037</c:v>
                </c:pt>
                <c:pt idx="43">
                  <c:v>43044</c:v>
                </c:pt>
                <c:pt idx="44">
                  <c:v>43051</c:v>
                </c:pt>
                <c:pt idx="45">
                  <c:v>43058</c:v>
                </c:pt>
                <c:pt idx="46">
                  <c:v>43065</c:v>
                </c:pt>
                <c:pt idx="47">
                  <c:v>43072</c:v>
                </c:pt>
                <c:pt idx="48">
                  <c:v>43079</c:v>
                </c:pt>
                <c:pt idx="49">
                  <c:v>43086</c:v>
                </c:pt>
                <c:pt idx="50">
                  <c:v>43093</c:v>
                </c:pt>
                <c:pt idx="51">
                  <c:v>43100</c:v>
                </c:pt>
              </c:strCache>
            </c:strRef>
          </c:cat>
          <c:val>
            <c:numRef>
              <c:f>'Data for Traveline charts'!$C$5:$C$56</c:f>
              <c:numCache>
                <c:ptCount val="52"/>
                <c:pt idx="0">
                  <c:v>5275</c:v>
                </c:pt>
                <c:pt idx="1">
                  <c:v>3652</c:v>
                </c:pt>
                <c:pt idx="2">
                  <c:v>2921</c:v>
                </c:pt>
                <c:pt idx="3">
                  <c:v>2816</c:v>
                </c:pt>
                <c:pt idx="4">
                  <c:v>2877</c:v>
                </c:pt>
                <c:pt idx="5">
                  <c:v>2968</c:v>
                </c:pt>
                <c:pt idx="6">
                  <c:v>2953</c:v>
                </c:pt>
                <c:pt idx="7">
                  <c:v>3708</c:v>
                </c:pt>
                <c:pt idx="8">
                  <c:v>2970</c:v>
                </c:pt>
                <c:pt idx="9">
                  <c:v>3114</c:v>
                </c:pt>
                <c:pt idx="10">
                  <c:v>3117</c:v>
                </c:pt>
                <c:pt idx="11">
                  <c:v>3461</c:v>
                </c:pt>
                <c:pt idx="12">
                  <c:v>3146</c:v>
                </c:pt>
                <c:pt idx="13">
                  <c:v>3446</c:v>
                </c:pt>
                <c:pt idx="14">
                  <c:v>4477</c:v>
                </c:pt>
                <c:pt idx="15">
                  <c:v>3769</c:v>
                </c:pt>
                <c:pt idx="16">
                  <c:v>3834</c:v>
                </c:pt>
                <c:pt idx="17">
                  <c:v>4119</c:v>
                </c:pt>
                <c:pt idx="18">
                  <c:v>3098</c:v>
                </c:pt>
                <c:pt idx="19">
                  <c:v>3286</c:v>
                </c:pt>
                <c:pt idx="20">
                  <c:v>3723</c:v>
                </c:pt>
                <c:pt idx="21">
                  <c:v>3658</c:v>
                </c:pt>
                <c:pt idx="22">
                  <c:v>3399</c:v>
                </c:pt>
                <c:pt idx="23">
                  <c:v>3182</c:v>
                </c:pt>
                <c:pt idx="24">
                  <c:v>3326</c:v>
                </c:pt>
                <c:pt idx="25">
                  <c:v>3386</c:v>
                </c:pt>
                <c:pt idx="26">
                  <c:v>4092</c:v>
                </c:pt>
                <c:pt idx="27">
                  <c:v>3454</c:v>
                </c:pt>
                <c:pt idx="28">
                  <c:v>3525</c:v>
                </c:pt>
                <c:pt idx="29">
                  <c:v>3395</c:v>
                </c:pt>
                <c:pt idx="30">
                  <c:v>3425</c:v>
                </c:pt>
                <c:pt idx="31">
                  <c:v>3584</c:v>
                </c:pt>
                <c:pt idx="32">
                  <c:v>3755</c:v>
                </c:pt>
                <c:pt idx="33">
                  <c:v>3993</c:v>
                </c:pt>
                <c:pt idx="34">
                  <c:v>3693</c:v>
                </c:pt>
                <c:pt idx="35">
                  <c:v>3691</c:v>
                </c:pt>
                <c:pt idx="36">
                  <c:v>3464</c:v>
                </c:pt>
                <c:pt idx="37">
                  <c:v>3218</c:v>
                </c:pt>
                <c:pt idx="38">
                  <c:v>3163</c:v>
                </c:pt>
                <c:pt idx="39">
                  <c:v>2876</c:v>
                </c:pt>
                <c:pt idx="40">
                  <c:v>2981</c:v>
                </c:pt>
                <c:pt idx="41">
                  <c:v>3183</c:v>
                </c:pt>
                <c:pt idx="42">
                  <c:v>3081</c:v>
                </c:pt>
                <c:pt idx="43">
                  <c:v>2902</c:v>
                </c:pt>
                <c:pt idx="44">
                  <c:v>2726</c:v>
                </c:pt>
                <c:pt idx="45">
                  <c:v>2821</c:v>
                </c:pt>
                <c:pt idx="46">
                  <c:v>3306</c:v>
                </c:pt>
                <c:pt idx="47">
                  <c:v>3051</c:v>
                </c:pt>
                <c:pt idx="48">
                  <c:v>3409</c:v>
                </c:pt>
                <c:pt idx="49">
                  <c:v>3066</c:v>
                </c:pt>
                <c:pt idx="50">
                  <c:v>3792</c:v>
                </c:pt>
                <c:pt idx="51">
                  <c:v>6223</c:v>
                </c:pt>
              </c:numCache>
            </c:numRef>
          </c:val>
          <c:smooth val="0"/>
        </c:ser>
        <c:ser>
          <c:idx val="1"/>
          <c:order val="1"/>
          <c:tx>
            <c:strRef>
              <c:f>'Data for Traveline charts'!$D$4</c:f>
              <c:strCache>
                <c:ptCount val="1"/>
                <c:pt idx="0">
                  <c:v>Answered</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charts'!$B$5:$B$56</c:f>
              <c:strCache>
                <c:ptCount val="52"/>
                <c:pt idx="0">
                  <c:v>42743</c:v>
                </c:pt>
                <c:pt idx="1">
                  <c:v>42750</c:v>
                </c:pt>
                <c:pt idx="2">
                  <c:v>42757</c:v>
                </c:pt>
                <c:pt idx="3">
                  <c:v>42764</c:v>
                </c:pt>
                <c:pt idx="4">
                  <c:v>42771</c:v>
                </c:pt>
                <c:pt idx="5">
                  <c:v>42778</c:v>
                </c:pt>
                <c:pt idx="6">
                  <c:v>42785</c:v>
                </c:pt>
                <c:pt idx="7">
                  <c:v>42792</c:v>
                </c:pt>
                <c:pt idx="8">
                  <c:v>42799</c:v>
                </c:pt>
                <c:pt idx="9">
                  <c:v>42806</c:v>
                </c:pt>
                <c:pt idx="10">
                  <c:v>42813</c:v>
                </c:pt>
                <c:pt idx="11">
                  <c:v>42820</c:v>
                </c:pt>
                <c:pt idx="12">
                  <c:v>42827</c:v>
                </c:pt>
                <c:pt idx="13">
                  <c:v>42834</c:v>
                </c:pt>
                <c:pt idx="14">
                  <c:v>42841</c:v>
                </c:pt>
                <c:pt idx="15">
                  <c:v>42848</c:v>
                </c:pt>
                <c:pt idx="16">
                  <c:v>42855</c:v>
                </c:pt>
                <c:pt idx="17">
                  <c:v>42862</c:v>
                </c:pt>
                <c:pt idx="18">
                  <c:v>42869</c:v>
                </c:pt>
                <c:pt idx="19">
                  <c:v>42876</c:v>
                </c:pt>
                <c:pt idx="20">
                  <c:v>42883</c:v>
                </c:pt>
                <c:pt idx="21">
                  <c:v>42890</c:v>
                </c:pt>
                <c:pt idx="22">
                  <c:v>42897</c:v>
                </c:pt>
                <c:pt idx="23">
                  <c:v>42904</c:v>
                </c:pt>
                <c:pt idx="24">
                  <c:v>42911</c:v>
                </c:pt>
                <c:pt idx="25">
                  <c:v>42918</c:v>
                </c:pt>
                <c:pt idx="26">
                  <c:v>42925</c:v>
                </c:pt>
                <c:pt idx="27">
                  <c:v>42932</c:v>
                </c:pt>
                <c:pt idx="28">
                  <c:v>42939</c:v>
                </c:pt>
                <c:pt idx="29">
                  <c:v>42946</c:v>
                </c:pt>
                <c:pt idx="30">
                  <c:v>42953</c:v>
                </c:pt>
                <c:pt idx="31">
                  <c:v>42960</c:v>
                </c:pt>
                <c:pt idx="32">
                  <c:v>42967</c:v>
                </c:pt>
                <c:pt idx="33">
                  <c:v>42974</c:v>
                </c:pt>
                <c:pt idx="34">
                  <c:v>42981</c:v>
                </c:pt>
                <c:pt idx="35">
                  <c:v>42988</c:v>
                </c:pt>
                <c:pt idx="36">
                  <c:v>42995</c:v>
                </c:pt>
                <c:pt idx="37">
                  <c:v>43002</c:v>
                </c:pt>
                <c:pt idx="38">
                  <c:v>43009</c:v>
                </c:pt>
                <c:pt idx="39">
                  <c:v>43016</c:v>
                </c:pt>
                <c:pt idx="40">
                  <c:v>43023</c:v>
                </c:pt>
                <c:pt idx="41">
                  <c:v>43030</c:v>
                </c:pt>
                <c:pt idx="42">
                  <c:v>43037</c:v>
                </c:pt>
                <c:pt idx="43">
                  <c:v>43044</c:v>
                </c:pt>
                <c:pt idx="44">
                  <c:v>43051</c:v>
                </c:pt>
                <c:pt idx="45">
                  <c:v>43058</c:v>
                </c:pt>
                <c:pt idx="46">
                  <c:v>43065</c:v>
                </c:pt>
                <c:pt idx="47">
                  <c:v>43072</c:v>
                </c:pt>
                <c:pt idx="48">
                  <c:v>43079</c:v>
                </c:pt>
                <c:pt idx="49">
                  <c:v>43086</c:v>
                </c:pt>
                <c:pt idx="50">
                  <c:v>43093</c:v>
                </c:pt>
                <c:pt idx="51">
                  <c:v>43100</c:v>
                </c:pt>
              </c:strCache>
            </c:strRef>
          </c:cat>
          <c:val>
            <c:numRef>
              <c:f>'Data for Traveline charts'!$D$5:$D$56</c:f>
              <c:numCache>
                <c:ptCount val="52"/>
                <c:pt idx="0">
                  <c:v>4932</c:v>
                </c:pt>
                <c:pt idx="1">
                  <c:v>3554</c:v>
                </c:pt>
                <c:pt idx="2">
                  <c:v>2818</c:v>
                </c:pt>
                <c:pt idx="3">
                  <c:v>2749</c:v>
                </c:pt>
                <c:pt idx="4">
                  <c:v>2805</c:v>
                </c:pt>
                <c:pt idx="5">
                  <c:v>2869</c:v>
                </c:pt>
                <c:pt idx="6">
                  <c:v>2877</c:v>
                </c:pt>
                <c:pt idx="7">
                  <c:v>3610</c:v>
                </c:pt>
                <c:pt idx="8">
                  <c:v>2892</c:v>
                </c:pt>
                <c:pt idx="9">
                  <c:v>3038</c:v>
                </c:pt>
                <c:pt idx="10">
                  <c:v>3015</c:v>
                </c:pt>
                <c:pt idx="11">
                  <c:v>3277</c:v>
                </c:pt>
                <c:pt idx="12">
                  <c:v>3044</c:v>
                </c:pt>
                <c:pt idx="13">
                  <c:v>3324</c:v>
                </c:pt>
                <c:pt idx="14">
                  <c:v>4305</c:v>
                </c:pt>
                <c:pt idx="15">
                  <c:v>3652</c:v>
                </c:pt>
                <c:pt idx="16">
                  <c:v>3647</c:v>
                </c:pt>
                <c:pt idx="17">
                  <c:v>3917</c:v>
                </c:pt>
                <c:pt idx="18">
                  <c:v>2929</c:v>
                </c:pt>
                <c:pt idx="19">
                  <c:v>3139</c:v>
                </c:pt>
                <c:pt idx="20">
                  <c:v>3542</c:v>
                </c:pt>
                <c:pt idx="21">
                  <c:v>3495</c:v>
                </c:pt>
                <c:pt idx="22">
                  <c:v>3295</c:v>
                </c:pt>
                <c:pt idx="23">
                  <c:v>3069</c:v>
                </c:pt>
                <c:pt idx="24">
                  <c:v>3197</c:v>
                </c:pt>
                <c:pt idx="25">
                  <c:v>3241</c:v>
                </c:pt>
                <c:pt idx="26">
                  <c:v>3626</c:v>
                </c:pt>
                <c:pt idx="27">
                  <c:v>3018</c:v>
                </c:pt>
                <c:pt idx="28">
                  <c:v>3286</c:v>
                </c:pt>
                <c:pt idx="29">
                  <c:v>2929</c:v>
                </c:pt>
                <c:pt idx="30">
                  <c:v>3023</c:v>
                </c:pt>
                <c:pt idx="31">
                  <c:v>3421</c:v>
                </c:pt>
                <c:pt idx="32">
                  <c:v>3197</c:v>
                </c:pt>
                <c:pt idx="33">
                  <c:v>3466</c:v>
                </c:pt>
                <c:pt idx="34">
                  <c:v>3233</c:v>
                </c:pt>
                <c:pt idx="35">
                  <c:v>3362</c:v>
                </c:pt>
                <c:pt idx="36">
                  <c:v>2769</c:v>
                </c:pt>
                <c:pt idx="37">
                  <c:v>2794</c:v>
                </c:pt>
                <c:pt idx="38">
                  <c:v>2870</c:v>
                </c:pt>
                <c:pt idx="39">
                  <c:v>2638</c:v>
                </c:pt>
                <c:pt idx="40">
                  <c:v>2610</c:v>
                </c:pt>
                <c:pt idx="41">
                  <c:v>2894</c:v>
                </c:pt>
                <c:pt idx="42">
                  <c:v>2813</c:v>
                </c:pt>
                <c:pt idx="43">
                  <c:v>2627</c:v>
                </c:pt>
                <c:pt idx="44">
                  <c:v>2454</c:v>
                </c:pt>
                <c:pt idx="45">
                  <c:v>2544</c:v>
                </c:pt>
                <c:pt idx="46">
                  <c:v>2773</c:v>
                </c:pt>
                <c:pt idx="47">
                  <c:v>2635</c:v>
                </c:pt>
                <c:pt idx="48">
                  <c:v>2979</c:v>
                </c:pt>
                <c:pt idx="49">
                  <c:v>2760</c:v>
                </c:pt>
                <c:pt idx="50">
                  <c:v>3248</c:v>
                </c:pt>
                <c:pt idx="51">
                  <c:v>5667</c:v>
                </c:pt>
              </c:numCache>
            </c:numRef>
          </c:val>
          <c:smooth val="0"/>
        </c:ser>
        <c:ser>
          <c:idx val="2"/>
          <c:order val="2"/>
          <c:tx>
            <c:strRef>
              <c:f>'Data for Traveline charts'!$E$4</c:f>
              <c:strCache>
                <c:ptCount val="1"/>
                <c:pt idx="0">
                  <c:v>Unanswered</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8"/>
            <c:spPr>
              <a:noFill/>
              <a:ln>
                <a:solidFill>
                  <a:srgbClr val="FF0000"/>
                </a:solidFill>
              </a:ln>
            </c:spPr>
          </c:marker>
          <c:cat>
            <c:strRef>
              <c:f>'Data for Traveline charts'!$B$5:$B$56</c:f>
              <c:strCache>
                <c:ptCount val="52"/>
                <c:pt idx="0">
                  <c:v>42743</c:v>
                </c:pt>
                <c:pt idx="1">
                  <c:v>42750</c:v>
                </c:pt>
                <c:pt idx="2">
                  <c:v>42757</c:v>
                </c:pt>
                <c:pt idx="3">
                  <c:v>42764</c:v>
                </c:pt>
                <c:pt idx="4">
                  <c:v>42771</c:v>
                </c:pt>
                <c:pt idx="5">
                  <c:v>42778</c:v>
                </c:pt>
                <c:pt idx="6">
                  <c:v>42785</c:v>
                </c:pt>
                <c:pt idx="7">
                  <c:v>42792</c:v>
                </c:pt>
                <c:pt idx="8">
                  <c:v>42799</c:v>
                </c:pt>
                <c:pt idx="9">
                  <c:v>42806</c:v>
                </c:pt>
                <c:pt idx="10">
                  <c:v>42813</c:v>
                </c:pt>
                <c:pt idx="11">
                  <c:v>42820</c:v>
                </c:pt>
                <c:pt idx="12">
                  <c:v>42827</c:v>
                </c:pt>
                <c:pt idx="13">
                  <c:v>42834</c:v>
                </c:pt>
                <c:pt idx="14">
                  <c:v>42841</c:v>
                </c:pt>
                <c:pt idx="15">
                  <c:v>42848</c:v>
                </c:pt>
                <c:pt idx="16">
                  <c:v>42855</c:v>
                </c:pt>
                <c:pt idx="17">
                  <c:v>42862</c:v>
                </c:pt>
                <c:pt idx="18">
                  <c:v>42869</c:v>
                </c:pt>
                <c:pt idx="19">
                  <c:v>42876</c:v>
                </c:pt>
                <c:pt idx="20">
                  <c:v>42883</c:v>
                </c:pt>
                <c:pt idx="21">
                  <c:v>42890</c:v>
                </c:pt>
                <c:pt idx="22">
                  <c:v>42897</c:v>
                </c:pt>
                <c:pt idx="23">
                  <c:v>42904</c:v>
                </c:pt>
                <c:pt idx="24">
                  <c:v>42911</c:v>
                </c:pt>
                <c:pt idx="25">
                  <c:v>42918</c:v>
                </c:pt>
                <c:pt idx="26">
                  <c:v>42925</c:v>
                </c:pt>
                <c:pt idx="27">
                  <c:v>42932</c:v>
                </c:pt>
                <c:pt idx="28">
                  <c:v>42939</c:v>
                </c:pt>
                <c:pt idx="29">
                  <c:v>42946</c:v>
                </c:pt>
                <c:pt idx="30">
                  <c:v>42953</c:v>
                </c:pt>
                <c:pt idx="31">
                  <c:v>42960</c:v>
                </c:pt>
                <c:pt idx="32">
                  <c:v>42967</c:v>
                </c:pt>
                <c:pt idx="33">
                  <c:v>42974</c:v>
                </c:pt>
                <c:pt idx="34">
                  <c:v>42981</c:v>
                </c:pt>
                <c:pt idx="35">
                  <c:v>42988</c:v>
                </c:pt>
                <c:pt idx="36">
                  <c:v>42995</c:v>
                </c:pt>
                <c:pt idx="37">
                  <c:v>43002</c:v>
                </c:pt>
                <c:pt idx="38">
                  <c:v>43009</c:v>
                </c:pt>
                <c:pt idx="39">
                  <c:v>43016</c:v>
                </c:pt>
                <c:pt idx="40">
                  <c:v>43023</c:v>
                </c:pt>
                <c:pt idx="41">
                  <c:v>43030</c:v>
                </c:pt>
                <c:pt idx="42">
                  <c:v>43037</c:v>
                </c:pt>
                <c:pt idx="43">
                  <c:v>43044</c:v>
                </c:pt>
                <c:pt idx="44">
                  <c:v>43051</c:v>
                </c:pt>
                <c:pt idx="45">
                  <c:v>43058</c:v>
                </c:pt>
                <c:pt idx="46">
                  <c:v>43065</c:v>
                </c:pt>
                <c:pt idx="47">
                  <c:v>43072</c:v>
                </c:pt>
                <c:pt idx="48">
                  <c:v>43079</c:v>
                </c:pt>
                <c:pt idx="49">
                  <c:v>43086</c:v>
                </c:pt>
                <c:pt idx="50">
                  <c:v>43093</c:v>
                </c:pt>
                <c:pt idx="51">
                  <c:v>43100</c:v>
                </c:pt>
              </c:strCache>
            </c:strRef>
          </c:cat>
          <c:val>
            <c:numRef>
              <c:f>'Data for Traveline charts'!$E$5:$E$56</c:f>
              <c:numCache>
                <c:ptCount val="52"/>
                <c:pt idx="0">
                  <c:v>343</c:v>
                </c:pt>
                <c:pt idx="1">
                  <c:v>98</c:v>
                </c:pt>
                <c:pt idx="2">
                  <c:v>103</c:v>
                </c:pt>
                <c:pt idx="3">
                  <c:v>67</c:v>
                </c:pt>
                <c:pt idx="4">
                  <c:v>72</c:v>
                </c:pt>
                <c:pt idx="5">
                  <c:v>99</c:v>
                </c:pt>
                <c:pt idx="6">
                  <c:v>76</c:v>
                </c:pt>
                <c:pt idx="7">
                  <c:v>98</c:v>
                </c:pt>
                <c:pt idx="8">
                  <c:v>78</c:v>
                </c:pt>
                <c:pt idx="9">
                  <c:v>76</c:v>
                </c:pt>
                <c:pt idx="10">
                  <c:v>102</c:v>
                </c:pt>
                <c:pt idx="11">
                  <c:v>184</c:v>
                </c:pt>
                <c:pt idx="12">
                  <c:v>102</c:v>
                </c:pt>
                <c:pt idx="13">
                  <c:v>122</c:v>
                </c:pt>
                <c:pt idx="14">
                  <c:v>172</c:v>
                </c:pt>
                <c:pt idx="15">
                  <c:v>117</c:v>
                </c:pt>
                <c:pt idx="16">
                  <c:v>187</c:v>
                </c:pt>
                <c:pt idx="17">
                  <c:v>202</c:v>
                </c:pt>
                <c:pt idx="18">
                  <c:v>169</c:v>
                </c:pt>
                <c:pt idx="19">
                  <c:v>147</c:v>
                </c:pt>
                <c:pt idx="20">
                  <c:v>181</c:v>
                </c:pt>
                <c:pt idx="21">
                  <c:v>163</c:v>
                </c:pt>
                <c:pt idx="22">
                  <c:v>104</c:v>
                </c:pt>
                <c:pt idx="23">
                  <c:v>113</c:v>
                </c:pt>
                <c:pt idx="24">
                  <c:v>129</c:v>
                </c:pt>
                <c:pt idx="25">
                  <c:v>145</c:v>
                </c:pt>
                <c:pt idx="26">
                  <c:v>466</c:v>
                </c:pt>
                <c:pt idx="27">
                  <c:v>436</c:v>
                </c:pt>
                <c:pt idx="28">
                  <c:v>239</c:v>
                </c:pt>
                <c:pt idx="29">
                  <c:v>466</c:v>
                </c:pt>
                <c:pt idx="30">
                  <c:v>402</c:v>
                </c:pt>
                <c:pt idx="31">
                  <c:v>163</c:v>
                </c:pt>
                <c:pt idx="32">
                  <c:v>558</c:v>
                </c:pt>
                <c:pt idx="33">
                  <c:v>527</c:v>
                </c:pt>
                <c:pt idx="34">
                  <c:v>460</c:v>
                </c:pt>
                <c:pt idx="35">
                  <c:v>329</c:v>
                </c:pt>
                <c:pt idx="36">
                  <c:v>695</c:v>
                </c:pt>
                <c:pt idx="37">
                  <c:v>424</c:v>
                </c:pt>
                <c:pt idx="38">
                  <c:v>293</c:v>
                </c:pt>
                <c:pt idx="39">
                  <c:v>238</c:v>
                </c:pt>
                <c:pt idx="40">
                  <c:v>371</c:v>
                </c:pt>
                <c:pt idx="41">
                  <c:v>289</c:v>
                </c:pt>
                <c:pt idx="42">
                  <c:v>268</c:v>
                </c:pt>
                <c:pt idx="43">
                  <c:v>275</c:v>
                </c:pt>
                <c:pt idx="44">
                  <c:v>272</c:v>
                </c:pt>
                <c:pt idx="45">
                  <c:v>277</c:v>
                </c:pt>
                <c:pt idx="46">
                  <c:v>533</c:v>
                </c:pt>
                <c:pt idx="47">
                  <c:v>416</c:v>
                </c:pt>
                <c:pt idx="48">
                  <c:v>430</c:v>
                </c:pt>
                <c:pt idx="49">
                  <c:v>306</c:v>
                </c:pt>
                <c:pt idx="50">
                  <c:v>544</c:v>
                </c:pt>
                <c:pt idx="51">
                  <c:v>556</c:v>
                </c:pt>
              </c:numCache>
            </c:numRef>
          </c:val>
          <c:smooth val="0"/>
        </c:ser>
        <c:marker val="1"/>
        <c:axId val="6762041"/>
        <c:axId val="60858370"/>
      </c:lineChart>
      <c:dateAx>
        <c:axId val="6762041"/>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Week ending</a:t>
                </a:r>
              </a:p>
            </c:rich>
          </c:tx>
          <c:layout>
            <c:manualLayout>
              <c:xMode val="factor"/>
              <c:yMode val="factor"/>
              <c:x val="-0.04375"/>
              <c:y val="0.0005"/>
            </c:manualLayout>
          </c:layout>
          <c:overlay val="0"/>
          <c:spPr>
            <a:noFill/>
            <a:ln>
              <a:noFill/>
            </a:ln>
          </c:spPr>
        </c:title>
        <c:delete val="0"/>
        <c:numFmt formatCode="[$-809]dd\ mmmm\ yyyy;@" sourceLinked="0"/>
        <c:majorTickMark val="out"/>
        <c:minorTickMark val="none"/>
        <c:tickLblPos val="nextTo"/>
        <c:spPr>
          <a:ln w="3175">
            <a:solidFill>
              <a:srgbClr val="000000"/>
            </a:solidFill>
          </a:ln>
        </c:spPr>
        <c:txPr>
          <a:bodyPr vert="horz" rot="-5400000"/>
          <a:lstStyle/>
          <a:p>
            <a:pPr>
              <a:defRPr lang="en-US" cap="none" sz="900" b="1" i="0" u="none" baseline="0">
                <a:solidFill>
                  <a:srgbClr val="000000"/>
                </a:solidFill>
                <a:latin typeface="Arial"/>
                <a:ea typeface="Arial"/>
                <a:cs typeface="Arial"/>
              </a:defRPr>
            </a:pPr>
          </a:p>
        </c:txPr>
        <c:crossAx val="60858370"/>
        <c:crosses val="autoZero"/>
        <c:auto val="0"/>
        <c:baseTimeUnit val="days"/>
        <c:majorUnit val="14"/>
        <c:majorTimeUnit val="days"/>
        <c:minorUnit val="7"/>
        <c:minorTimeUnit val="days"/>
        <c:noMultiLvlLbl val="0"/>
      </c:dateAx>
      <c:valAx>
        <c:axId val="60858370"/>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6762041"/>
        <c:crossesAt val="1"/>
        <c:crossBetween val="midCat"/>
        <c:dispUnits/>
      </c:valAx>
      <c:spPr>
        <a:solidFill>
          <a:srgbClr val="FFFFFF"/>
        </a:solidFill>
        <a:ln w="12700">
          <a:solidFill>
            <a:srgbClr val="C0C0C0"/>
          </a:solidFill>
        </a:ln>
      </c:spPr>
    </c:plotArea>
    <c:legend>
      <c:legendPos val="r"/>
      <c:layout>
        <c:manualLayout>
          <c:xMode val="edge"/>
          <c:yMode val="edge"/>
          <c:x val="0.19225"/>
          <c:y val="0.965"/>
          <c:w val="0.5485"/>
          <c:h val="0.035"/>
        </c:manualLayout>
      </c:layout>
      <c:overlay val="0"/>
      <c:spPr>
        <a:solidFill>
          <a:srgbClr val="FFFFFF"/>
        </a:solidFill>
        <a:ln w="3175">
          <a:solidFill>
            <a:srgbClr val="C0C0C0"/>
          </a:solidFill>
        </a:ln>
      </c:spPr>
      <c:txPr>
        <a:bodyPr vert="horz" rot="0"/>
        <a:lstStyle/>
        <a:p>
          <a:pPr>
            <a:defRPr lang="en-US" cap="none" sz="60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Figure 11.2          Traveline Scotland - Web &amp; App hits in 2017
</a:t>
            </a:r>
          </a:p>
        </c:rich>
      </c:tx>
      <c:layout>
        <c:manualLayout>
          <c:xMode val="factor"/>
          <c:yMode val="factor"/>
          <c:x val="0"/>
          <c:y val="0.011"/>
        </c:manualLayout>
      </c:layout>
      <c:spPr>
        <a:noFill/>
        <a:ln>
          <a:noFill/>
        </a:ln>
      </c:spPr>
    </c:title>
    <c:plotArea>
      <c:layout>
        <c:manualLayout>
          <c:xMode val="edge"/>
          <c:yMode val="edge"/>
          <c:x val="0"/>
          <c:y val="0.07325"/>
          <c:w val="0.98575"/>
          <c:h val="0.854"/>
        </c:manualLayout>
      </c:layout>
      <c:lineChart>
        <c:grouping val="standard"/>
        <c:varyColors val="0"/>
        <c:ser>
          <c:idx val="0"/>
          <c:order val="0"/>
          <c:tx>
            <c:strRef>
              <c:f>'Data for Traveline charts'!$H$4</c:f>
              <c:strCache>
                <c:ptCount val="1"/>
                <c:pt idx="0">
                  <c:v>Web &amp; App hits</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'Data for Traveline charts'!$G$5:$G$16</c:f>
              <c:strCache>
                <c:ptCount val="12"/>
                <c:pt idx="0">
                  <c:v>42766</c:v>
                </c:pt>
                <c:pt idx="1">
                  <c:v>42794</c:v>
                </c:pt>
                <c:pt idx="2">
                  <c:v>42825</c:v>
                </c:pt>
                <c:pt idx="3">
                  <c:v>42855</c:v>
                </c:pt>
                <c:pt idx="4">
                  <c:v>42886</c:v>
                </c:pt>
                <c:pt idx="5">
                  <c:v>42916</c:v>
                </c:pt>
                <c:pt idx="6">
                  <c:v>42947</c:v>
                </c:pt>
                <c:pt idx="7">
                  <c:v>42978</c:v>
                </c:pt>
                <c:pt idx="8">
                  <c:v>43008</c:v>
                </c:pt>
                <c:pt idx="9">
                  <c:v>43039</c:v>
                </c:pt>
                <c:pt idx="10">
                  <c:v>43069</c:v>
                </c:pt>
                <c:pt idx="11">
                  <c:v>43100</c:v>
                </c:pt>
              </c:strCache>
            </c:strRef>
          </c:cat>
          <c:val>
            <c:numRef>
              <c:f>'Data for Traveline charts'!$H$5:$H$16</c:f>
              <c:numCache>
                <c:ptCount val="12"/>
                <c:pt idx="0">
                  <c:v>2634101</c:v>
                </c:pt>
                <c:pt idx="1">
                  <c:v>2447067</c:v>
                </c:pt>
                <c:pt idx="2">
                  <c:v>2854255</c:v>
                </c:pt>
                <c:pt idx="3">
                  <c:v>3301281</c:v>
                </c:pt>
                <c:pt idx="4">
                  <c:v>3264659</c:v>
                </c:pt>
                <c:pt idx="5">
                  <c:v>3018094</c:v>
                </c:pt>
                <c:pt idx="6">
                  <c:v>3125770</c:v>
                </c:pt>
                <c:pt idx="7">
                  <c:v>3216371</c:v>
                </c:pt>
                <c:pt idx="8">
                  <c:v>2948207</c:v>
                </c:pt>
                <c:pt idx="9">
                  <c:v>2719441</c:v>
                </c:pt>
                <c:pt idx="10">
                  <c:v>2721456</c:v>
                </c:pt>
                <c:pt idx="11">
                  <c:v>2818688</c:v>
                </c:pt>
              </c:numCache>
            </c:numRef>
          </c:val>
          <c:smooth val="0"/>
        </c:ser>
        <c:marker val="1"/>
        <c:axId val="10854419"/>
        <c:axId val="30580908"/>
      </c:lineChart>
      <c:dateAx>
        <c:axId val="10854419"/>
        <c:scaling>
          <c:orientation val="minMax"/>
        </c:scaling>
        <c:axPos val="b"/>
        <c:title>
          <c:tx>
            <c:rich>
              <a:bodyPr vert="horz" rot="0" anchor="ctr"/>
              <a:lstStyle/>
              <a:p>
                <a:pPr algn="ctr">
                  <a:defRPr/>
                </a:pPr>
                <a:r>
                  <a:rPr lang="en-US" cap="none" sz="1200" b="1" i="0" u="none" baseline="0">
                    <a:solidFill>
                      <a:srgbClr val="000000"/>
                    </a:solidFill>
                    <a:latin typeface="Arial"/>
                    <a:ea typeface="Arial"/>
                    <a:cs typeface="Arial"/>
                  </a:rPr>
                  <a:t>Month ending</a:t>
                </a:r>
              </a:p>
            </c:rich>
          </c:tx>
          <c:layout>
            <c:manualLayout>
              <c:xMode val="factor"/>
              <c:yMode val="factor"/>
              <c:x val="-0.04325"/>
              <c:y val="-0.0005"/>
            </c:manualLayout>
          </c:layout>
          <c:overlay val="0"/>
          <c:spPr>
            <a:noFill/>
            <a:ln>
              <a:noFill/>
            </a:ln>
          </c:spPr>
        </c:title>
        <c:delete val="0"/>
        <c:numFmt formatCode="mmmm\ yyyy" sourceLinked="0"/>
        <c:majorTickMark val="out"/>
        <c:minorTickMark val="none"/>
        <c:tickLblPos val="nextTo"/>
        <c:spPr>
          <a:ln w="3175">
            <a:solidFill>
              <a:srgbClr val="000000"/>
            </a:solidFill>
          </a:ln>
        </c:spPr>
        <c:txPr>
          <a:bodyPr vert="horz" rot="-5400000"/>
          <a:lstStyle/>
          <a:p>
            <a:pPr>
              <a:defRPr lang="en-US" cap="none" sz="800" b="1" i="0" u="none" baseline="0">
                <a:solidFill>
                  <a:srgbClr val="000000"/>
                </a:solidFill>
                <a:latin typeface="Arial"/>
                <a:ea typeface="Arial"/>
                <a:cs typeface="Arial"/>
              </a:defRPr>
            </a:pPr>
          </a:p>
        </c:txPr>
        <c:crossAx val="30580908"/>
        <c:crosses val="autoZero"/>
        <c:auto val="0"/>
        <c:baseTimeUnit val="months"/>
        <c:majorUnit val="1"/>
        <c:majorTimeUnit val="months"/>
        <c:minorUnit val="1"/>
        <c:minorTimeUnit val="months"/>
        <c:noMultiLvlLbl val="0"/>
      </c:dateAx>
      <c:valAx>
        <c:axId val="30580908"/>
        <c:scaling>
          <c:orientation val="minMax"/>
        </c:scaling>
        <c:axPos val="l"/>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crossAx val="10854419"/>
        <c:crossesAt val="1"/>
        <c:crossBetween val="midCat"/>
        <c:dispUnits/>
      </c:valAx>
      <c:spPr>
        <a:solidFill>
          <a:srgbClr val="FFFFFF"/>
        </a:solidFill>
        <a:ln w="12700">
          <a:solidFill>
            <a:srgbClr val="C0C0C0"/>
          </a:solidFill>
        </a:ln>
      </c:spPr>
    </c:plotArea>
    <c:plotVisOnly val="1"/>
    <c:dispBlanksAs val="gap"/>
    <c:showDLblsOverMax val="0"/>
  </c:chart>
  <c:spPr>
    <a:solidFill>
      <a:srgbClr val="FFFFFF"/>
    </a:solidFill>
    <a:ln w="3175">
      <a:noFill/>
    </a:ln>
  </c:spPr>
  <c:txPr>
    <a:bodyPr vert="horz" rot="0"/>
    <a:lstStyle/>
    <a:p>
      <a:pPr>
        <a:defRPr lang="en-US" cap="none" sz="1200" b="1" i="0" u="none" baseline="0">
          <a:solidFill>
            <a:srgbClr val="000000"/>
          </a:solidFill>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0.9775</cdr:x>
      <cdr:y>0.8875</cdr:y>
    </cdr:from>
    <cdr:to>
      <cdr:x>1</cdr:x>
      <cdr:y>0.91575</cdr:y>
    </cdr:to>
    <cdr:sp>
      <cdr:nvSpPr>
        <cdr:cNvPr id="1" name="TextBox 1"/>
        <cdr:cNvSpPr txBox="1">
          <a:spLocks noChangeArrowheads="1"/>
        </cdr:cNvSpPr>
      </cdr:nvSpPr>
      <cdr:spPr>
        <a:xfrm>
          <a:off x="8315325" y="6076950"/>
          <a:ext cx="2095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1</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cdr:x>
      <cdr:y>0.03425</cdr:y>
    </cdr:from>
    <cdr:to>
      <cdr:x>0.04925</cdr:x>
      <cdr:y>0.06775</cdr:y>
    </cdr:to>
    <cdr:sp>
      <cdr:nvSpPr>
        <cdr:cNvPr id="1" name="Text Box 1"/>
        <cdr:cNvSpPr txBox="1">
          <a:spLocks noChangeArrowheads="1"/>
        </cdr:cNvSpPr>
      </cdr:nvSpPr>
      <cdr:spPr>
        <a:xfrm>
          <a:off x="152400" y="180975"/>
          <a:ext cx="142875" cy="180975"/>
        </a:xfrm>
        <a:prstGeom prst="rect">
          <a:avLst/>
        </a:prstGeom>
        <a:noFill/>
        <a:ln w="9525" cmpd="sng">
          <a:noFill/>
        </a:ln>
      </cdr:spPr>
      <c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b)</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40</xdr:row>
      <xdr:rowOff>9525</xdr:rowOff>
    </xdr:from>
    <xdr:to>
      <xdr:col>14</xdr:col>
      <xdr:colOff>19050</xdr:colOff>
      <xdr:row>82</xdr:row>
      <xdr:rowOff>57150</xdr:rowOff>
    </xdr:to>
    <xdr:graphicFrame>
      <xdr:nvGraphicFramePr>
        <xdr:cNvPr id="1" name="Chart 3"/>
        <xdr:cNvGraphicFramePr/>
      </xdr:nvGraphicFramePr>
      <xdr:xfrm>
        <a:off x="38100" y="6819900"/>
        <a:ext cx="8515350" cy="684847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3</xdr:row>
      <xdr:rowOff>0</xdr:rowOff>
    </xdr:from>
    <xdr:to>
      <xdr:col>9</xdr:col>
      <xdr:colOff>571500</xdr:colOff>
      <xdr:row>35</xdr:row>
      <xdr:rowOff>114300</xdr:rowOff>
    </xdr:to>
    <xdr:graphicFrame>
      <xdr:nvGraphicFramePr>
        <xdr:cNvPr id="2" name="Chart 14"/>
        <xdr:cNvGraphicFramePr/>
      </xdr:nvGraphicFramePr>
      <xdr:xfrm>
        <a:off x="28575" y="647700"/>
        <a:ext cx="6029325" cy="5334000"/>
      </xdr:xfrm>
      <a:graphic>
        <a:graphicData uri="http://schemas.openxmlformats.org/drawingml/2006/chart">
          <c:chart xmlns:c="http://schemas.openxmlformats.org/drawingml/2006/chart" r:id="rId2"/>
        </a:graphicData>
      </a:graphic>
    </xdr:graphicFrame>
    <xdr:clientData/>
  </xdr:twoCellAnchor>
  <xdr:twoCellAnchor>
    <xdr:from>
      <xdr:col>7</xdr:col>
      <xdr:colOff>314325</xdr:colOff>
      <xdr:row>2</xdr:row>
      <xdr:rowOff>66675</xdr:rowOff>
    </xdr:from>
    <xdr:to>
      <xdr:col>18</xdr:col>
      <xdr:colOff>180975</xdr:colOff>
      <xdr:row>35</xdr:row>
      <xdr:rowOff>76200</xdr:rowOff>
    </xdr:to>
    <xdr:graphicFrame>
      <xdr:nvGraphicFramePr>
        <xdr:cNvPr id="3" name="Chart 15"/>
        <xdr:cNvGraphicFramePr/>
      </xdr:nvGraphicFramePr>
      <xdr:xfrm>
        <a:off x="4581525" y="485775"/>
        <a:ext cx="6115050" cy="5457825"/>
      </xdr:xfrm>
      <a:graphic>
        <a:graphicData uri="http://schemas.openxmlformats.org/drawingml/2006/chart">
          <c:chart xmlns:c="http://schemas.openxmlformats.org/drawingml/2006/chart" r:id="rId3"/>
        </a:graphicData>
      </a:graphic>
    </xdr:graphicFrame>
    <xdr:clientData/>
  </xdr:twoCellAnchor>
  <xdr:oneCellAnchor>
    <xdr:from>
      <xdr:col>0</xdr:col>
      <xdr:colOff>171450</xdr:colOff>
      <xdr:row>3</xdr:row>
      <xdr:rowOff>161925</xdr:rowOff>
    </xdr:from>
    <xdr:ext cx="133350" cy="180975"/>
    <xdr:sp>
      <xdr:nvSpPr>
        <xdr:cNvPr id="4" name="Text Box 16"/>
        <xdr:cNvSpPr txBox="1">
          <a:spLocks noChangeArrowheads="1"/>
        </xdr:cNvSpPr>
      </xdr:nvSpPr>
      <xdr:spPr>
        <a:xfrm>
          <a:off x="171450" y="809625"/>
          <a:ext cx="133350" cy="18097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a)</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85725</xdr:rowOff>
    </xdr:from>
    <xdr:to>
      <xdr:col>12</xdr:col>
      <xdr:colOff>9525</xdr:colOff>
      <xdr:row>34</xdr:row>
      <xdr:rowOff>104775</xdr:rowOff>
    </xdr:to>
    <xdr:graphicFrame>
      <xdr:nvGraphicFramePr>
        <xdr:cNvPr id="1" name="Chart 1"/>
        <xdr:cNvGraphicFramePr/>
      </xdr:nvGraphicFramePr>
      <xdr:xfrm>
        <a:off x="219075" y="85725"/>
        <a:ext cx="6772275" cy="5524500"/>
      </xdr:xfrm>
      <a:graphic>
        <a:graphicData uri="http://schemas.openxmlformats.org/drawingml/2006/chart">
          <c:chart xmlns:c="http://schemas.openxmlformats.org/drawingml/2006/chart" r:id="rId1"/>
        </a:graphicData>
      </a:graphic>
    </xdr:graphicFrame>
    <xdr:clientData/>
  </xdr:twoCellAnchor>
  <xdr:twoCellAnchor>
    <xdr:from>
      <xdr:col>0</xdr:col>
      <xdr:colOff>257175</xdr:colOff>
      <xdr:row>37</xdr:row>
      <xdr:rowOff>76200</xdr:rowOff>
    </xdr:from>
    <xdr:to>
      <xdr:col>11</xdr:col>
      <xdr:colOff>600075</xdr:colOff>
      <xdr:row>75</xdr:row>
      <xdr:rowOff>76200</xdr:rowOff>
    </xdr:to>
    <xdr:graphicFrame>
      <xdr:nvGraphicFramePr>
        <xdr:cNvPr id="2" name="Chart 2"/>
        <xdr:cNvGraphicFramePr/>
      </xdr:nvGraphicFramePr>
      <xdr:xfrm>
        <a:off x="257175" y="6086475"/>
        <a:ext cx="6715125" cy="61531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hyperlink" Target="http://www.transportscotland.gov.uk/analysis/LATIS%23sthash.XuJzwPtC.dpuf" TargetMode="Externa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7"/>
  <sheetViews>
    <sheetView zoomScalePageLayoutView="0" workbookViewId="0" topLeftCell="A1">
      <selection activeCell="A1" sqref="A1"/>
    </sheetView>
  </sheetViews>
  <sheetFormatPr defaultColWidth="9.140625" defaultRowHeight="12.75"/>
  <sheetData>
    <row r="1" spans="1:2" ht="13.5" thickBot="1">
      <c r="A1" s="4">
        <v>999</v>
      </c>
      <c r="B1" s="5" t="s">
        <v>5</v>
      </c>
    </row>
    <row r="2" ht="12.75">
      <c r="B2" s="6" t="s">
        <v>6</v>
      </c>
    </row>
    <row r="3" ht="12.75">
      <c r="B3" t="s">
        <v>7</v>
      </c>
    </row>
    <row r="4" ht="12.75">
      <c r="B4" t="s">
        <v>8</v>
      </c>
    </row>
    <row r="6" ht="12.75">
      <c r="B6" t="s">
        <v>9</v>
      </c>
    </row>
    <row r="7" ht="12.75">
      <c r="B7" t="s">
        <v>10</v>
      </c>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2:V88"/>
  <sheetViews>
    <sheetView zoomScalePageLayoutView="0" workbookViewId="0" topLeftCell="A1">
      <selection activeCell="V5" sqref="V5"/>
    </sheetView>
  </sheetViews>
  <sheetFormatPr defaultColWidth="9.140625" defaultRowHeight="12.75"/>
  <cols>
    <col min="15" max="15" width="2.28125" style="0" customWidth="1"/>
  </cols>
  <sheetData>
    <row r="2" spans="1:8" ht="20.25">
      <c r="A2" s="425" t="s">
        <v>736</v>
      </c>
      <c r="B2" s="296"/>
      <c r="C2" s="296"/>
      <c r="D2" s="296"/>
      <c r="E2" s="296"/>
      <c r="F2" s="296"/>
      <c r="G2" s="296"/>
      <c r="H2" s="296"/>
    </row>
    <row r="3" spans="1:8" ht="18">
      <c r="A3" s="426"/>
      <c r="B3" s="296"/>
      <c r="C3" s="296"/>
      <c r="D3" s="296"/>
      <c r="E3" s="296"/>
      <c r="F3" s="296"/>
      <c r="G3" s="296"/>
      <c r="H3" s="296"/>
    </row>
    <row r="4" spans="1:22" ht="15.75">
      <c r="A4" s="327" t="s">
        <v>123</v>
      </c>
      <c r="U4" s="364">
        <v>2007</v>
      </c>
      <c r="V4" s="364">
        <v>2017</v>
      </c>
    </row>
    <row r="5" spans="20:22" ht="12.75">
      <c r="T5" t="s">
        <v>185</v>
      </c>
      <c r="U5" s="44">
        <v>62.8</v>
      </c>
      <c r="V5" s="707">
        <v>62.3</v>
      </c>
    </row>
    <row r="6" spans="20:22" ht="12.75">
      <c r="T6" t="s">
        <v>271</v>
      </c>
      <c r="U6" s="44">
        <v>6.2</v>
      </c>
      <c r="V6" s="707">
        <v>5.4</v>
      </c>
    </row>
    <row r="7" spans="20:22" ht="12.75">
      <c r="T7" t="s">
        <v>148</v>
      </c>
      <c r="U7" s="44">
        <v>12</v>
      </c>
      <c r="V7" s="707">
        <v>9.8</v>
      </c>
    </row>
    <row r="8" spans="20:22" ht="12.75">
      <c r="T8" t="s">
        <v>90</v>
      </c>
      <c r="U8" s="44">
        <v>11.8</v>
      </c>
      <c r="V8" s="707">
        <v>12</v>
      </c>
    </row>
    <row r="9" spans="20:22" ht="12.75">
      <c r="T9" t="s">
        <v>456</v>
      </c>
      <c r="U9" s="44">
        <v>3.5</v>
      </c>
      <c r="V9" s="707">
        <v>5.1</v>
      </c>
    </row>
    <row r="10" spans="20:22" ht="12.75">
      <c r="T10" t="s">
        <v>108</v>
      </c>
      <c r="U10" s="44">
        <v>2.2</v>
      </c>
      <c r="V10" s="707">
        <v>2.4</v>
      </c>
    </row>
    <row r="11" spans="20:22" ht="12.75">
      <c r="T11" t="s">
        <v>12</v>
      </c>
      <c r="U11" s="44">
        <v>1.6</v>
      </c>
      <c r="V11" s="707">
        <v>3</v>
      </c>
    </row>
    <row r="14" ht="12.75">
      <c r="S14" s="296"/>
    </row>
    <row r="15" ht="12.75">
      <c r="S15" s="296"/>
    </row>
    <row r="38" spans="1:14" ht="18">
      <c r="A38" s="426" t="s">
        <v>738</v>
      </c>
      <c r="B38" s="296"/>
      <c r="C38" s="296"/>
      <c r="D38" s="296"/>
      <c r="E38" s="296"/>
      <c r="F38" s="296"/>
      <c r="G38" s="296"/>
      <c r="H38" s="296"/>
      <c r="I38" s="296"/>
      <c r="J38" s="296"/>
      <c r="K38" s="296"/>
      <c r="L38" s="296"/>
      <c r="M38" s="296"/>
      <c r="N38" s="296"/>
    </row>
    <row r="39" ht="18">
      <c r="A39" s="65"/>
    </row>
    <row r="84" ht="12.75">
      <c r="A84" s="427" t="s">
        <v>529</v>
      </c>
    </row>
    <row r="85" ht="12.75">
      <c r="A85" s="427" t="s">
        <v>530</v>
      </c>
    </row>
    <row r="86" ht="12.75">
      <c r="A86" s="427" t="s">
        <v>531</v>
      </c>
    </row>
    <row r="87" ht="12.75">
      <c r="A87" s="172" t="s">
        <v>758</v>
      </c>
    </row>
    <row r="88" ht="12.75">
      <c r="A88" s="172" t="s">
        <v>757</v>
      </c>
    </row>
  </sheetData>
  <sheetProtection/>
  <printOptions/>
  <pageMargins left="0.91" right="0.46" top="0.75" bottom="0.5905511811023623" header="0.66" footer="0.5118110236220472"/>
  <pageSetup horizontalDpi="600" verticalDpi="600" orientation="portrait" paperSize="9" scale="64"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K60"/>
  <sheetViews>
    <sheetView zoomScalePageLayoutView="0" workbookViewId="0" topLeftCell="A1">
      <selection activeCell="F8" sqref="F8"/>
    </sheetView>
  </sheetViews>
  <sheetFormatPr defaultColWidth="9.140625" defaultRowHeight="12.75"/>
  <cols>
    <col min="1" max="1" width="34.00390625" style="9" customWidth="1"/>
    <col min="2" max="5" width="9.7109375" style="9" customWidth="1"/>
    <col min="6" max="6" width="10.28125" style="9" customWidth="1"/>
    <col min="7" max="9" width="9.7109375" style="9" customWidth="1"/>
    <col min="10" max="10" width="0.9921875" style="9" customWidth="1"/>
    <col min="11" max="26" width="9.7109375" style="9" customWidth="1"/>
    <col min="27" max="16384" width="9.140625" style="9" customWidth="1"/>
  </cols>
  <sheetData>
    <row r="1" spans="1:11" ht="19.5">
      <c r="A1" s="307" t="s">
        <v>737</v>
      </c>
      <c r="B1" s="12"/>
      <c r="C1" s="12"/>
      <c r="D1" s="12"/>
      <c r="E1" s="12"/>
      <c r="F1" s="12"/>
      <c r="G1" s="12"/>
      <c r="H1" s="12"/>
      <c r="I1" s="12"/>
      <c r="J1" s="12"/>
      <c r="K1" s="12"/>
    </row>
    <row r="2" spans="1:11" ht="5.25" customHeight="1">
      <c r="A2" s="208" t="s">
        <v>392</v>
      </c>
      <c r="B2" s="12"/>
      <c r="C2" s="12"/>
      <c r="D2" s="12"/>
      <c r="E2" s="12"/>
      <c r="F2" s="12"/>
      <c r="G2" s="12"/>
      <c r="H2" s="12"/>
      <c r="I2" s="12"/>
      <c r="J2" s="12"/>
      <c r="K2" s="12"/>
    </row>
    <row r="3" spans="1:11" ht="16.5" customHeight="1">
      <c r="A3" s="163"/>
      <c r="B3" s="163"/>
      <c r="C3" s="163"/>
      <c r="D3" s="163"/>
      <c r="E3" s="163"/>
      <c r="F3" s="163"/>
      <c r="G3" s="163"/>
      <c r="H3" s="163"/>
      <c r="I3" s="163"/>
      <c r="J3" s="163"/>
      <c r="K3" s="215" t="s">
        <v>83</v>
      </c>
    </row>
    <row r="4" spans="1:11" ht="18.75" customHeight="1">
      <c r="A4" s="57"/>
      <c r="B4" s="88" t="s">
        <v>90</v>
      </c>
      <c r="C4" s="187"/>
      <c r="D4" s="183" t="s">
        <v>184</v>
      </c>
      <c r="E4" s="183"/>
      <c r="F4" s="88" t="s">
        <v>12</v>
      </c>
      <c r="G4" s="88" t="s">
        <v>148</v>
      </c>
      <c r="H4" s="88" t="s">
        <v>293</v>
      </c>
      <c r="I4" s="88" t="s">
        <v>292</v>
      </c>
      <c r="J4" s="88"/>
      <c r="K4" s="189" t="s">
        <v>154</v>
      </c>
    </row>
    <row r="5" spans="1:11" ht="18.75" customHeight="1">
      <c r="A5" s="187"/>
      <c r="B5" s="187"/>
      <c r="C5" s="183" t="s">
        <v>185</v>
      </c>
      <c r="D5" s="183" t="s">
        <v>186</v>
      </c>
      <c r="E5" s="183" t="s">
        <v>134</v>
      </c>
      <c r="F5" s="185"/>
      <c r="G5" s="183"/>
      <c r="H5" s="214"/>
      <c r="I5" s="183"/>
      <c r="J5" s="183"/>
      <c r="K5" s="216" t="s">
        <v>82</v>
      </c>
    </row>
    <row r="6" spans="6:11" ht="15" customHeight="1">
      <c r="F6" s="38"/>
      <c r="G6" s="14"/>
      <c r="I6" s="31" t="s">
        <v>89</v>
      </c>
      <c r="J6" s="31"/>
      <c r="K6" s="47"/>
    </row>
    <row r="7" spans="2:7" ht="5.25" customHeight="1">
      <c r="B7" s="37"/>
      <c r="F7" s="38"/>
      <c r="G7" s="14"/>
    </row>
    <row r="8" spans="1:11" ht="15" customHeight="1">
      <c r="A8" s="339" t="s">
        <v>721</v>
      </c>
      <c r="B8" s="685">
        <v>12</v>
      </c>
      <c r="C8" s="685">
        <v>62.3</v>
      </c>
      <c r="D8" s="685">
        <v>5.4</v>
      </c>
      <c r="E8" s="686">
        <v>67.7</v>
      </c>
      <c r="F8" s="685">
        <v>3</v>
      </c>
      <c r="G8" s="685">
        <v>9.8</v>
      </c>
      <c r="H8" s="685">
        <v>5.1</v>
      </c>
      <c r="I8" s="685">
        <v>2.4</v>
      </c>
      <c r="J8" s="59"/>
      <c r="K8" s="687">
        <v>4070</v>
      </c>
    </row>
    <row r="9" spans="1:11" ht="15" customHeight="1">
      <c r="A9" s="339" t="s">
        <v>363</v>
      </c>
      <c r="B9" s="688"/>
      <c r="C9" s="688"/>
      <c r="D9" s="688"/>
      <c r="E9" s="686"/>
      <c r="F9" s="688"/>
      <c r="G9" s="688"/>
      <c r="H9" s="688"/>
      <c r="I9" s="688"/>
      <c r="J9" s="59"/>
      <c r="K9" s="687" t="s">
        <v>756</v>
      </c>
    </row>
    <row r="10" spans="1:11" ht="15" customHeight="1">
      <c r="A10" s="345" t="s">
        <v>323</v>
      </c>
      <c r="B10" s="685">
        <v>11</v>
      </c>
      <c r="C10" s="685">
        <v>62.6</v>
      </c>
      <c r="D10" s="685">
        <v>4.5</v>
      </c>
      <c r="E10" s="686">
        <v>67.1</v>
      </c>
      <c r="F10" s="685">
        <v>4.1</v>
      </c>
      <c r="G10" s="685">
        <v>8.7</v>
      </c>
      <c r="H10" s="685">
        <v>5.9</v>
      </c>
      <c r="I10" s="685">
        <v>3.3</v>
      </c>
      <c r="J10" s="59"/>
      <c r="K10" s="687">
        <v>1980</v>
      </c>
    </row>
    <row r="11" spans="1:11" ht="15" customHeight="1">
      <c r="A11" s="345" t="s">
        <v>324</v>
      </c>
      <c r="B11" s="685">
        <v>13</v>
      </c>
      <c r="C11" s="685">
        <v>62</v>
      </c>
      <c r="D11" s="685">
        <v>6.3</v>
      </c>
      <c r="E11" s="686">
        <v>68.3</v>
      </c>
      <c r="F11" s="685">
        <v>1.8</v>
      </c>
      <c r="G11" s="685">
        <v>11</v>
      </c>
      <c r="H11" s="685">
        <v>4.4</v>
      </c>
      <c r="I11" s="685">
        <v>1.4</v>
      </c>
      <c r="J11" s="59"/>
      <c r="K11" s="687">
        <v>2090</v>
      </c>
    </row>
    <row r="12" spans="1:11" ht="15" customHeight="1">
      <c r="A12" s="339" t="s">
        <v>75</v>
      </c>
      <c r="B12" s="688"/>
      <c r="C12" s="688"/>
      <c r="D12" s="688"/>
      <c r="E12" s="686"/>
      <c r="F12" s="688"/>
      <c r="G12" s="688"/>
      <c r="H12" s="688"/>
      <c r="I12" s="688"/>
      <c r="J12" s="59"/>
      <c r="K12" s="687" t="s">
        <v>756</v>
      </c>
    </row>
    <row r="13" spans="1:11" ht="15" customHeight="1">
      <c r="A13" s="345" t="s">
        <v>364</v>
      </c>
      <c r="B13" s="685">
        <v>12.6</v>
      </c>
      <c r="C13" s="685">
        <v>43.9</v>
      </c>
      <c r="D13" s="685">
        <v>12.5</v>
      </c>
      <c r="E13" s="686">
        <v>56.4</v>
      </c>
      <c r="F13" s="685" t="s">
        <v>712</v>
      </c>
      <c r="G13" s="685">
        <v>22.6</v>
      </c>
      <c r="H13" s="685" t="s">
        <v>729</v>
      </c>
      <c r="I13" s="685" t="s">
        <v>712</v>
      </c>
      <c r="J13" s="59"/>
      <c r="K13" s="687">
        <v>50</v>
      </c>
    </row>
    <row r="14" spans="1:11" ht="15" customHeight="1">
      <c r="A14" s="345" t="s">
        <v>365</v>
      </c>
      <c r="B14" s="685">
        <v>13.5</v>
      </c>
      <c r="C14" s="685">
        <v>50.9</v>
      </c>
      <c r="D14" s="685">
        <v>7.6</v>
      </c>
      <c r="E14" s="686">
        <v>58.5</v>
      </c>
      <c r="F14" s="685">
        <v>3.9</v>
      </c>
      <c r="G14" s="685">
        <v>15.9</v>
      </c>
      <c r="H14" s="685">
        <v>5.1</v>
      </c>
      <c r="I14" s="685">
        <v>3.1</v>
      </c>
      <c r="J14" s="59"/>
      <c r="K14" s="687">
        <v>640</v>
      </c>
    </row>
    <row r="15" spans="1:11" ht="15" customHeight="1">
      <c r="A15" s="345" t="s">
        <v>366</v>
      </c>
      <c r="B15" s="685">
        <v>13.2</v>
      </c>
      <c r="C15" s="685">
        <v>60.3</v>
      </c>
      <c r="D15" s="685">
        <v>6</v>
      </c>
      <c r="E15" s="686">
        <v>66.3</v>
      </c>
      <c r="F15" s="685">
        <v>3.1</v>
      </c>
      <c r="G15" s="685">
        <v>8.8</v>
      </c>
      <c r="H15" s="685">
        <v>6.6</v>
      </c>
      <c r="I15" s="685">
        <v>2</v>
      </c>
      <c r="J15" s="59"/>
      <c r="K15" s="687">
        <v>970</v>
      </c>
    </row>
    <row r="16" spans="1:11" ht="15" customHeight="1">
      <c r="A16" s="345" t="s">
        <v>367</v>
      </c>
      <c r="B16" s="685">
        <v>10.2</v>
      </c>
      <c r="C16" s="685">
        <v>70.1</v>
      </c>
      <c r="D16" s="685">
        <v>1.5</v>
      </c>
      <c r="E16" s="686">
        <v>71.6</v>
      </c>
      <c r="F16" s="685">
        <v>3.2</v>
      </c>
      <c r="G16" s="685">
        <v>7.3</v>
      </c>
      <c r="H16" s="685">
        <v>5.4</v>
      </c>
      <c r="I16" s="685">
        <v>2.4</v>
      </c>
      <c r="J16" s="59"/>
      <c r="K16" s="687">
        <v>1000</v>
      </c>
    </row>
    <row r="17" spans="1:11" ht="15" customHeight="1">
      <c r="A17" s="345" t="s">
        <v>368</v>
      </c>
      <c r="B17" s="685">
        <v>11.1</v>
      </c>
      <c r="C17" s="685">
        <v>66.9</v>
      </c>
      <c r="D17" s="685">
        <v>6.2</v>
      </c>
      <c r="E17" s="686">
        <v>73.10000000000001</v>
      </c>
      <c r="F17" s="685">
        <v>2.7</v>
      </c>
      <c r="G17" s="685">
        <v>7</v>
      </c>
      <c r="H17" s="685">
        <v>3.7</v>
      </c>
      <c r="I17" s="685">
        <v>2.4</v>
      </c>
      <c r="J17" s="59"/>
      <c r="K17" s="687">
        <v>970</v>
      </c>
    </row>
    <row r="18" spans="1:11" ht="15" customHeight="1">
      <c r="A18" s="345" t="s">
        <v>369</v>
      </c>
      <c r="B18" s="685">
        <v>12.5</v>
      </c>
      <c r="C18" s="685">
        <v>66.7</v>
      </c>
      <c r="D18" s="685">
        <v>5.3</v>
      </c>
      <c r="E18" s="686">
        <v>72</v>
      </c>
      <c r="F18" s="685">
        <v>1.6</v>
      </c>
      <c r="G18" s="685">
        <v>9</v>
      </c>
      <c r="H18" s="685">
        <v>2.8</v>
      </c>
      <c r="I18" s="685">
        <v>2</v>
      </c>
      <c r="J18" s="59"/>
      <c r="K18" s="687">
        <v>440</v>
      </c>
    </row>
    <row r="19" spans="1:11" ht="15" customHeight="1">
      <c r="A19" s="339" t="s">
        <v>155</v>
      </c>
      <c r="B19" s="688"/>
      <c r="C19" s="688"/>
      <c r="D19" s="688"/>
      <c r="E19" s="686"/>
      <c r="F19" s="688"/>
      <c r="G19" s="688"/>
      <c r="H19" s="688"/>
      <c r="I19" s="688"/>
      <c r="J19" s="59"/>
      <c r="K19" s="687" t="s">
        <v>756</v>
      </c>
    </row>
    <row r="20" spans="1:11" ht="15" customHeight="1">
      <c r="A20" s="345" t="s">
        <v>333</v>
      </c>
      <c r="B20" s="685">
        <v>11.9</v>
      </c>
      <c r="C20" s="685">
        <v>65.8</v>
      </c>
      <c r="D20" s="685">
        <v>2.7</v>
      </c>
      <c r="E20" s="686">
        <v>68.5</v>
      </c>
      <c r="F20" s="685">
        <v>2.8</v>
      </c>
      <c r="G20" s="685">
        <v>4.7</v>
      </c>
      <c r="H20" s="685">
        <v>5.8</v>
      </c>
      <c r="I20" s="685">
        <v>6.4</v>
      </c>
      <c r="J20" s="59"/>
      <c r="K20" s="687">
        <v>220</v>
      </c>
    </row>
    <row r="21" spans="1:11" ht="15" customHeight="1">
      <c r="A21" s="345" t="s">
        <v>334</v>
      </c>
      <c r="B21" s="685">
        <v>10</v>
      </c>
      <c r="C21" s="685">
        <v>63.8</v>
      </c>
      <c r="D21" s="685">
        <v>5.3</v>
      </c>
      <c r="E21" s="686">
        <v>69.1</v>
      </c>
      <c r="F21" s="685">
        <v>3.2</v>
      </c>
      <c r="G21" s="685">
        <v>9.6</v>
      </c>
      <c r="H21" s="685">
        <v>5.7</v>
      </c>
      <c r="I21" s="685">
        <v>2.4</v>
      </c>
      <c r="J21" s="59"/>
      <c r="K21" s="687">
        <v>2960</v>
      </c>
    </row>
    <row r="22" spans="1:11" ht="15" customHeight="1">
      <c r="A22" s="345" t="s">
        <v>335</v>
      </c>
      <c r="B22" s="685">
        <v>19.2</v>
      </c>
      <c r="C22" s="685">
        <v>56</v>
      </c>
      <c r="D22" s="685">
        <v>6.4</v>
      </c>
      <c r="E22" s="686">
        <v>62.4</v>
      </c>
      <c r="F22" s="685">
        <v>2.1</v>
      </c>
      <c r="G22" s="685">
        <v>11.8</v>
      </c>
      <c r="H22" s="685">
        <v>3.2</v>
      </c>
      <c r="I22" s="685">
        <v>1.3</v>
      </c>
      <c r="J22" s="59"/>
      <c r="K22" s="687">
        <v>890</v>
      </c>
    </row>
    <row r="23" spans="1:11" ht="15" customHeight="1">
      <c r="A23" s="339" t="s">
        <v>152</v>
      </c>
      <c r="B23" s="340"/>
      <c r="C23" s="340"/>
      <c r="D23" s="340"/>
      <c r="E23" s="686"/>
      <c r="F23" s="342"/>
      <c r="G23" s="342"/>
      <c r="H23" s="342"/>
      <c r="I23" s="340"/>
      <c r="J23" s="59"/>
      <c r="K23" s="687" t="s">
        <v>756</v>
      </c>
    </row>
    <row r="24" spans="1:11" ht="15" customHeight="1">
      <c r="A24" s="345" t="s">
        <v>341</v>
      </c>
      <c r="B24" s="685">
        <v>23.3</v>
      </c>
      <c r="C24" s="685">
        <v>38.2</v>
      </c>
      <c r="D24" s="685">
        <v>6.5</v>
      </c>
      <c r="E24" s="686">
        <v>44.7</v>
      </c>
      <c r="F24" s="685" t="s">
        <v>712</v>
      </c>
      <c r="G24" s="685">
        <v>27.3</v>
      </c>
      <c r="H24" s="685" t="s">
        <v>729</v>
      </c>
      <c r="I24" s="685" t="s">
        <v>729</v>
      </c>
      <c r="J24" s="59"/>
      <c r="K24" s="687">
        <v>90</v>
      </c>
    </row>
    <row r="25" spans="1:11" ht="15" customHeight="1">
      <c r="A25" s="345" t="s">
        <v>342</v>
      </c>
      <c r="B25" s="685">
        <v>26.3</v>
      </c>
      <c r="C25" s="685">
        <v>44</v>
      </c>
      <c r="D25" s="685">
        <v>5.7</v>
      </c>
      <c r="E25" s="686">
        <v>49.7</v>
      </c>
      <c r="F25" s="685">
        <v>2.4</v>
      </c>
      <c r="G25" s="685">
        <v>16.7</v>
      </c>
      <c r="H25" s="685">
        <v>4.3</v>
      </c>
      <c r="I25" s="685" t="s">
        <v>729</v>
      </c>
      <c r="J25" s="59"/>
      <c r="K25" s="687">
        <v>330</v>
      </c>
    </row>
    <row r="26" spans="1:11" ht="15" customHeight="1">
      <c r="A26" s="345" t="s">
        <v>343</v>
      </c>
      <c r="B26" s="685">
        <v>20</v>
      </c>
      <c r="C26" s="685">
        <v>53.7</v>
      </c>
      <c r="D26" s="685">
        <v>3.1</v>
      </c>
      <c r="E26" s="686">
        <v>56.800000000000004</v>
      </c>
      <c r="F26" s="685">
        <v>3.8</v>
      </c>
      <c r="G26" s="685">
        <v>14.6</v>
      </c>
      <c r="H26" s="685">
        <v>2.6</v>
      </c>
      <c r="I26" s="685">
        <v>2.2</v>
      </c>
      <c r="J26" s="59"/>
      <c r="K26" s="687">
        <v>480</v>
      </c>
    </row>
    <row r="27" spans="1:11" ht="15" customHeight="1">
      <c r="A27" s="345" t="s">
        <v>344</v>
      </c>
      <c r="B27" s="685">
        <v>15.3</v>
      </c>
      <c r="C27" s="685">
        <v>56.8</v>
      </c>
      <c r="D27" s="685">
        <v>5.3</v>
      </c>
      <c r="E27" s="686">
        <v>62.099999999999994</v>
      </c>
      <c r="F27" s="685">
        <v>1.8</v>
      </c>
      <c r="G27" s="685">
        <v>13.8</v>
      </c>
      <c r="H27" s="685">
        <v>4.9</v>
      </c>
      <c r="I27" s="685">
        <v>2.1</v>
      </c>
      <c r="J27" s="59"/>
      <c r="K27" s="687">
        <v>480</v>
      </c>
    </row>
    <row r="28" spans="1:11" ht="15" customHeight="1">
      <c r="A28" s="345" t="s">
        <v>345</v>
      </c>
      <c r="B28" s="685">
        <v>10.4</v>
      </c>
      <c r="C28" s="685">
        <v>59.8</v>
      </c>
      <c r="D28" s="685">
        <v>7.7</v>
      </c>
      <c r="E28" s="686">
        <v>67.5</v>
      </c>
      <c r="F28" s="685">
        <v>3.3</v>
      </c>
      <c r="G28" s="685">
        <v>12.4</v>
      </c>
      <c r="H28" s="685">
        <v>3.4</v>
      </c>
      <c r="I28" s="685">
        <v>2.8</v>
      </c>
      <c r="J28" s="59"/>
      <c r="K28" s="687">
        <v>460</v>
      </c>
    </row>
    <row r="29" spans="1:11" ht="15" customHeight="1">
      <c r="A29" s="345" t="s">
        <v>346</v>
      </c>
      <c r="B29" s="685">
        <v>11.9</v>
      </c>
      <c r="C29" s="685">
        <v>61</v>
      </c>
      <c r="D29" s="685">
        <v>7.6</v>
      </c>
      <c r="E29" s="686">
        <v>68.6</v>
      </c>
      <c r="F29" s="685">
        <v>3.5</v>
      </c>
      <c r="G29" s="685">
        <v>9</v>
      </c>
      <c r="H29" s="685">
        <v>4.7</v>
      </c>
      <c r="I29" s="685">
        <v>2.3</v>
      </c>
      <c r="J29" s="59"/>
      <c r="K29" s="687">
        <v>840</v>
      </c>
    </row>
    <row r="30" spans="1:11" ht="15" customHeight="1">
      <c r="A30" s="345" t="s">
        <v>347</v>
      </c>
      <c r="B30" s="685">
        <v>6.8</v>
      </c>
      <c r="C30" s="685">
        <v>71.9</v>
      </c>
      <c r="D30" s="685">
        <v>3.8</v>
      </c>
      <c r="E30" s="686">
        <v>75.7</v>
      </c>
      <c r="F30" s="685">
        <v>2.9</v>
      </c>
      <c r="G30" s="685">
        <v>5.2</v>
      </c>
      <c r="H30" s="685">
        <v>6.9</v>
      </c>
      <c r="I30" s="685">
        <v>2.5</v>
      </c>
      <c r="J30" s="59"/>
      <c r="K30" s="687">
        <v>1370</v>
      </c>
    </row>
    <row r="31" spans="1:11" ht="33" customHeight="1">
      <c r="A31" s="339" t="s">
        <v>348</v>
      </c>
      <c r="B31" s="340"/>
      <c r="C31" s="340"/>
      <c r="D31" s="340"/>
      <c r="E31" s="686"/>
      <c r="F31" s="340"/>
      <c r="G31" s="688"/>
      <c r="H31" s="688"/>
      <c r="I31" s="340"/>
      <c r="J31" s="59"/>
      <c r="K31" s="687" t="s">
        <v>756</v>
      </c>
    </row>
    <row r="32" spans="1:11" ht="15" customHeight="1">
      <c r="A32" s="345" t="s">
        <v>349</v>
      </c>
      <c r="B32" s="685">
        <v>15.5</v>
      </c>
      <c r="C32" s="685">
        <v>49.2</v>
      </c>
      <c r="D32" s="685">
        <v>9.3</v>
      </c>
      <c r="E32" s="686">
        <v>58.5</v>
      </c>
      <c r="F32" s="685">
        <v>1.4</v>
      </c>
      <c r="G32" s="685">
        <v>17.7</v>
      </c>
      <c r="H32" s="685">
        <v>4.5</v>
      </c>
      <c r="I32" s="685">
        <v>2.4</v>
      </c>
      <c r="J32" s="59"/>
      <c r="K32" s="687">
        <v>630</v>
      </c>
    </row>
    <row r="33" spans="1:11" ht="15" customHeight="1">
      <c r="A33" s="346">
        <v>2</v>
      </c>
      <c r="B33" s="685">
        <v>14.1</v>
      </c>
      <c r="C33" s="685">
        <v>55.2</v>
      </c>
      <c r="D33" s="685">
        <v>9.5</v>
      </c>
      <c r="E33" s="686">
        <v>64.7</v>
      </c>
      <c r="F33" s="685">
        <v>2.3</v>
      </c>
      <c r="G33" s="685">
        <v>11.9</v>
      </c>
      <c r="H33" s="685">
        <v>5.1</v>
      </c>
      <c r="I33" s="685">
        <v>1.9</v>
      </c>
      <c r="J33" s="59"/>
      <c r="K33" s="687">
        <v>820</v>
      </c>
    </row>
    <row r="34" spans="1:11" ht="15" customHeight="1">
      <c r="A34" s="346">
        <v>3</v>
      </c>
      <c r="B34" s="685">
        <v>12.3</v>
      </c>
      <c r="C34" s="685">
        <v>66</v>
      </c>
      <c r="D34" s="685">
        <v>3.4</v>
      </c>
      <c r="E34" s="686">
        <v>69.4</v>
      </c>
      <c r="F34" s="685">
        <v>1.9</v>
      </c>
      <c r="G34" s="685">
        <v>9</v>
      </c>
      <c r="H34" s="685">
        <v>5</v>
      </c>
      <c r="I34" s="685">
        <v>2.4</v>
      </c>
      <c r="J34" s="59"/>
      <c r="K34" s="687">
        <v>940</v>
      </c>
    </row>
    <row r="35" spans="1:11" ht="15" customHeight="1">
      <c r="A35" s="346">
        <v>4</v>
      </c>
      <c r="B35" s="685">
        <v>10.2</v>
      </c>
      <c r="C35" s="685">
        <v>69.5</v>
      </c>
      <c r="D35" s="685">
        <v>2.9</v>
      </c>
      <c r="E35" s="686">
        <v>72.4</v>
      </c>
      <c r="F35" s="685">
        <v>3.2</v>
      </c>
      <c r="G35" s="685">
        <v>6.9</v>
      </c>
      <c r="H35" s="685">
        <v>5</v>
      </c>
      <c r="I35" s="685">
        <v>2.3</v>
      </c>
      <c r="J35" s="59"/>
      <c r="K35" s="687">
        <v>940</v>
      </c>
    </row>
    <row r="36" spans="1:11" ht="15" customHeight="1">
      <c r="A36" s="345" t="s">
        <v>350</v>
      </c>
      <c r="B36" s="685">
        <v>8.7</v>
      </c>
      <c r="C36" s="685">
        <v>68.5</v>
      </c>
      <c r="D36" s="685">
        <v>2.8</v>
      </c>
      <c r="E36" s="686">
        <v>71.3</v>
      </c>
      <c r="F36" s="685">
        <v>5.8</v>
      </c>
      <c r="G36" s="685">
        <v>5.3</v>
      </c>
      <c r="H36" s="685">
        <v>6.1</v>
      </c>
      <c r="I36" s="685">
        <v>2.9</v>
      </c>
      <c r="J36" s="59"/>
      <c r="K36" s="687">
        <v>740</v>
      </c>
    </row>
    <row r="37" spans="1:11" ht="15" customHeight="1">
      <c r="A37" s="339" t="s">
        <v>362</v>
      </c>
      <c r="B37" s="340"/>
      <c r="C37" s="340"/>
      <c r="D37" s="340"/>
      <c r="E37" s="686"/>
      <c r="F37" s="340"/>
      <c r="G37" s="688"/>
      <c r="H37" s="688"/>
      <c r="I37" s="688"/>
      <c r="J37" s="59"/>
      <c r="K37" s="687" t="s">
        <v>756</v>
      </c>
    </row>
    <row r="38" spans="1:11" ht="15" customHeight="1">
      <c r="A38" s="345" t="s">
        <v>352</v>
      </c>
      <c r="B38" s="685">
        <v>14.7</v>
      </c>
      <c r="C38" s="685">
        <v>50.2</v>
      </c>
      <c r="D38" s="685">
        <v>5.1</v>
      </c>
      <c r="E38" s="686">
        <v>55.300000000000004</v>
      </c>
      <c r="F38" s="685">
        <v>5.2</v>
      </c>
      <c r="G38" s="685">
        <v>16.3</v>
      </c>
      <c r="H38" s="685">
        <v>6.3</v>
      </c>
      <c r="I38" s="685">
        <v>2.2</v>
      </c>
      <c r="J38" s="59"/>
      <c r="K38" s="687">
        <v>1180</v>
      </c>
    </row>
    <row r="39" spans="1:11" ht="15" customHeight="1">
      <c r="A39" s="345" t="s">
        <v>353</v>
      </c>
      <c r="B39" s="685">
        <v>11.1</v>
      </c>
      <c r="C39" s="685">
        <v>65</v>
      </c>
      <c r="D39" s="685">
        <v>6.8</v>
      </c>
      <c r="E39" s="686">
        <v>71.8</v>
      </c>
      <c r="F39" s="685">
        <v>2.4</v>
      </c>
      <c r="G39" s="685">
        <v>7.1</v>
      </c>
      <c r="H39" s="685">
        <v>5.7</v>
      </c>
      <c r="I39" s="685">
        <v>1.8</v>
      </c>
      <c r="J39" s="59"/>
      <c r="K39" s="687">
        <v>1460</v>
      </c>
    </row>
    <row r="40" spans="1:11" ht="15" customHeight="1">
      <c r="A40" s="345" t="s">
        <v>354</v>
      </c>
      <c r="B40" s="685">
        <v>10.2</v>
      </c>
      <c r="C40" s="685">
        <v>72.3</v>
      </c>
      <c r="D40" s="685">
        <v>3.7</v>
      </c>
      <c r="E40" s="686">
        <v>76</v>
      </c>
      <c r="F40" s="685" t="s">
        <v>729</v>
      </c>
      <c r="G40" s="685">
        <v>5.5</v>
      </c>
      <c r="H40" s="685">
        <v>4</v>
      </c>
      <c r="I40" s="685">
        <v>3.5</v>
      </c>
      <c r="J40" s="59"/>
      <c r="K40" s="687">
        <v>340</v>
      </c>
    </row>
    <row r="41" spans="1:11" ht="15" customHeight="1">
      <c r="A41" s="345" t="s">
        <v>355</v>
      </c>
      <c r="B41" s="685">
        <v>23</v>
      </c>
      <c r="C41" s="685">
        <v>59.5</v>
      </c>
      <c r="D41" s="685">
        <v>6.4</v>
      </c>
      <c r="E41" s="686">
        <v>65.9</v>
      </c>
      <c r="F41" s="685">
        <v>1.6</v>
      </c>
      <c r="G41" s="685">
        <v>3.8</v>
      </c>
      <c r="H41" s="685" t="s">
        <v>729</v>
      </c>
      <c r="I41" s="685">
        <v>3.2</v>
      </c>
      <c r="J41" s="59"/>
      <c r="K41" s="687">
        <v>240</v>
      </c>
    </row>
    <row r="42" spans="1:11" ht="15" customHeight="1">
      <c r="A42" s="345" t="s">
        <v>356</v>
      </c>
      <c r="B42" s="685">
        <v>4.6</v>
      </c>
      <c r="C42" s="685">
        <v>77.4</v>
      </c>
      <c r="D42" s="685">
        <v>4.3</v>
      </c>
      <c r="E42" s="686">
        <v>81.7</v>
      </c>
      <c r="F42" s="685">
        <v>1.4</v>
      </c>
      <c r="G42" s="685">
        <v>5.6</v>
      </c>
      <c r="H42" s="685">
        <v>3.6</v>
      </c>
      <c r="I42" s="685">
        <v>3.2</v>
      </c>
      <c r="J42" s="59"/>
      <c r="K42" s="687">
        <v>400</v>
      </c>
    </row>
    <row r="43" spans="1:11" ht="15" customHeight="1">
      <c r="A43" s="434" t="s">
        <v>357</v>
      </c>
      <c r="B43" s="689">
        <v>10.7</v>
      </c>
      <c r="C43" s="689">
        <v>77.5</v>
      </c>
      <c r="D43" s="689">
        <v>2.2</v>
      </c>
      <c r="E43" s="686">
        <v>79.7</v>
      </c>
      <c r="F43" s="689" t="s">
        <v>729</v>
      </c>
      <c r="G43" s="689">
        <v>5.5</v>
      </c>
      <c r="H43" s="689" t="s">
        <v>729</v>
      </c>
      <c r="I43" s="689">
        <v>3</v>
      </c>
      <c r="J43" s="59"/>
      <c r="K43" s="687">
        <v>440</v>
      </c>
    </row>
    <row r="44" spans="1:11" ht="15" customHeight="1">
      <c r="A44" s="357" t="s">
        <v>544</v>
      </c>
      <c r="B44" s="690"/>
      <c r="C44" s="690"/>
      <c r="D44" s="690"/>
      <c r="E44" s="686"/>
      <c r="F44" s="690"/>
      <c r="G44" s="690"/>
      <c r="H44" s="690"/>
      <c r="I44" s="690"/>
      <c r="J44" s="59"/>
      <c r="K44" s="687" t="s">
        <v>756</v>
      </c>
    </row>
    <row r="45" spans="1:11" ht="15" customHeight="1">
      <c r="A45" s="435" t="s">
        <v>77</v>
      </c>
      <c r="B45" s="686">
        <v>33.6</v>
      </c>
      <c r="C45" s="686">
        <v>2.9</v>
      </c>
      <c r="D45" s="686">
        <v>9.7</v>
      </c>
      <c r="E45" s="686">
        <v>12.6</v>
      </c>
      <c r="F45" s="686">
        <v>6.3</v>
      </c>
      <c r="G45" s="686">
        <v>34</v>
      </c>
      <c r="H45" s="686">
        <v>9</v>
      </c>
      <c r="I45" s="686">
        <v>4.6</v>
      </c>
      <c r="J45" s="59"/>
      <c r="K45" s="687">
        <v>590</v>
      </c>
    </row>
    <row r="46" spans="1:11" ht="15" customHeight="1">
      <c r="A46" s="435" t="s">
        <v>545</v>
      </c>
      <c r="B46" s="686">
        <v>13.4</v>
      </c>
      <c r="C46" s="686">
        <v>58.2</v>
      </c>
      <c r="D46" s="686">
        <v>7.2</v>
      </c>
      <c r="E46" s="686">
        <v>65.4</v>
      </c>
      <c r="F46" s="686">
        <v>3.6</v>
      </c>
      <c r="G46" s="686">
        <v>9.8</v>
      </c>
      <c r="H46" s="686">
        <v>5.4</v>
      </c>
      <c r="I46" s="686">
        <v>2.4</v>
      </c>
      <c r="J46" s="59"/>
      <c r="K46" s="687">
        <v>1850</v>
      </c>
    </row>
    <row r="47" spans="1:11" ht="15" customHeight="1">
      <c r="A47" s="435" t="s">
        <v>546</v>
      </c>
      <c r="B47" s="686">
        <v>4.7</v>
      </c>
      <c r="C47" s="686">
        <v>82.3</v>
      </c>
      <c r="D47" s="686">
        <v>2.6</v>
      </c>
      <c r="E47" s="686">
        <v>84.89999999999999</v>
      </c>
      <c r="F47" s="686">
        <v>1.5</v>
      </c>
      <c r="G47" s="686">
        <v>3.2</v>
      </c>
      <c r="H47" s="686">
        <v>3.9</v>
      </c>
      <c r="I47" s="686">
        <v>1.8</v>
      </c>
      <c r="J47" s="59"/>
      <c r="K47" s="687">
        <v>1640</v>
      </c>
    </row>
    <row r="48" spans="1:11" ht="15" customHeight="1">
      <c r="A48" s="357" t="s">
        <v>547</v>
      </c>
      <c r="B48" s="686"/>
      <c r="C48" s="686"/>
      <c r="D48" s="686"/>
      <c r="E48" s="686"/>
      <c r="F48" s="686"/>
      <c r="G48" s="686"/>
      <c r="H48" s="686"/>
      <c r="I48" s="686"/>
      <c r="J48" s="59"/>
      <c r="K48" s="687" t="s">
        <v>756</v>
      </c>
    </row>
    <row r="49" spans="1:11" ht="15" customHeight="1">
      <c r="A49" s="435" t="s">
        <v>548</v>
      </c>
      <c r="B49" s="686">
        <v>15.3</v>
      </c>
      <c r="C49" s="686">
        <v>57.3</v>
      </c>
      <c r="D49" s="686">
        <v>3.1</v>
      </c>
      <c r="E49" s="686">
        <v>60.4</v>
      </c>
      <c r="F49" s="686">
        <v>3.7</v>
      </c>
      <c r="G49" s="686">
        <v>12.5</v>
      </c>
      <c r="H49" s="686">
        <v>4.6</v>
      </c>
      <c r="I49" s="686">
        <v>3.5</v>
      </c>
      <c r="J49" s="59"/>
      <c r="K49" s="687">
        <v>960</v>
      </c>
    </row>
    <row r="50" spans="1:11" ht="15" customHeight="1">
      <c r="A50" s="435" t="s">
        <v>549</v>
      </c>
      <c r="B50" s="686">
        <v>13.5</v>
      </c>
      <c r="C50" s="686">
        <v>58.6</v>
      </c>
      <c r="D50" s="686">
        <v>6.3</v>
      </c>
      <c r="E50" s="686">
        <v>64.9</v>
      </c>
      <c r="F50" s="686">
        <v>3.2</v>
      </c>
      <c r="G50" s="686">
        <v>10.1</v>
      </c>
      <c r="H50" s="686">
        <v>5.8</v>
      </c>
      <c r="I50" s="686">
        <v>2.5</v>
      </c>
      <c r="J50" s="59"/>
      <c r="K50" s="687">
        <v>960</v>
      </c>
    </row>
    <row r="51" spans="1:11" ht="15" customHeight="1">
      <c r="A51" s="435" t="s">
        <v>550</v>
      </c>
      <c r="B51" s="686">
        <v>16.2</v>
      </c>
      <c r="C51" s="686">
        <v>58</v>
      </c>
      <c r="D51" s="686">
        <v>3.2</v>
      </c>
      <c r="E51" s="686">
        <v>61.2</v>
      </c>
      <c r="F51" s="686" t="s">
        <v>729</v>
      </c>
      <c r="G51" s="686">
        <v>14.6</v>
      </c>
      <c r="H51" s="686">
        <v>2.8</v>
      </c>
      <c r="I51" s="686">
        <v>3.7</v>
      </c>
      <c r="J51" s="59"/>
      <c r="K51" s="687">
        <v>270</v>
      </c>
    </row>
    <row r="52" spans="1:11" ht="15" customHeight="1">
      <c r="A52" s="435" t="s">
        <v>551</v>
      </c>
      <c r="B52" s="686">
        <v>8.9</v>
      </c>
      <c r="C52" s="686">
        <v>67.9</v>
      </c>
      <c r="D52" s="686">
        <v>4.7</v>
      </c>
      <c r="E52" s="686">
        <v>72.60000000000001</v>
      </c>
      <c r="F52" s="686">
        <v>3.2</v>
      </c>
      <c r="G52" s="686">
        <v>7.5</v>
      </c>
      <c r="H52" s="686">
        <v>5</v>
      </c>
      <c r="I52" s="686">
        <v>2.8</v>
      </c>
      <c r="J52" s="59"/>
      <c r="K52" s="687">
        <v>860</v>
      </c>
    </row>
    <row r="53" spans="1:11" ht="15" customHeight="1">
      <c r="A53" s="435" t="s">
        <v>552</v>
      </c>
      <c r="B53" s="686">
        <v>11.7</v>
      </c>
      <c r="C53" s="686">
        <v>69.3</v>
      </c>
      <c r="D53" s="686">
        <v>4.5</v>
      </c>
      <c r="E53" s="686">
        <v>73.8</v>
      </c>
      <c r="F53" s="686">
        <v>3.3</v>
      </c>
      <c r="G53" s="686">
        <v>5.6</v>
      </c>
      <c r="H53" s="686">
        <v>4.9</v>
      </c>
      <c r="I53" s="686" t="s">
        <v>729</v>
      </c>
      <c r="J53" s="59"/>
      <c r="K53" s="687">
        <v>260</v>
      </c>
    </row>
    <row r="54" spans="1:11" ht="15" customHeight="1">
      <c r="A54" s="435" t="s">
        <v>553</v>
      </c>
      <c r="B54" s="686">
        <v>11</v>
      </c>
      <c r="C54" s="686">
        <v>61</v>
      </c>
      <c r="D54" s="686">
        <v>6.8</v>
      </c>
      <c r="E54" s="686">
        <v>67.8</v>
      </c>
      <c r="F54" s="686">
        <v>2.5</v>
      </c>
      <c r="G54" s="686">
        <v>11.6</v>
      </c>
      <c r="H54" s="686">
        <v>5.4</v>
      </c>
      <c r="I54" s="686">
        <v>1.7</v>
      </c>
      <c r="J54" s="59"/>
      <c r="K54" s="687">
        <v>400</v>
      </c>
    </row>
    <row r="55" spans="1:11" ht="15" customHeight="1">
      <c r="A55" s="436" t="s">
        <v>554</v>
      </c>
      <c r="B55" s="691">
        <v>11.6</v>
      </c>
      <c r="C55" s="691">
        <v>63.4</v>
      </c>
      <c r="D55" s="691">
        <v>6.7</v>
      </c>
      <c r="E55" s="691">
        <v>70.1</v>
      </c>
      <c r="F55" s="691">
        <v>1.5</v>
      </c>
      <c r="G55" s="691">
        <v>10.1</v>
      </c>
      <c r="H55" s="691">
        <v>5.1</v>
      </c>
      <c r="I55" s="691">
        <v>1.6</v>
      </c>
      <c r="J55" s="197"/>
      <c r="K55" s="206">
        <v>370</v>
      </c>
    </row>
    <row r="56" spans="1:11" ht="15" customHeight="1">
      <c r="A56" s="427" t="s">
        <v>595</v>
      </c>
      <c r="B56" s="511"/>
      <c r="C56" s="511"/>
      <c r="D56" s="511"/>
      <c r="E56" s="511"/>
      <c r="F56" s="511"/>
      <c r="G56" s="511"/>
      <c r="H56" s="511"/>
      <c r="I56" s="511"/>
      <c r="J56" s="12"/>
      <c r="K56" s="512"/>
    </row>
    <row r="57" spans="1:9" s="7" customFormat="1" ht="15" customHeight="1">
      <c r="A57" s="48" t="s">
        <v>457</v>
      </c>
      <c r="B57" s="48"/>
      <c r="C57" s="48"/>
      <c r="D57" s="48"/>
      <c r="E57" s="48"/>
      <c r="F57" s="48"/>
      <c r="I57" s="159"/>
    </row>
    <row r="58" ht="15" customHeight="1">
      <c r="A58" s="7" t="s">
        <v>126</v>
      </c>
    </row>
    <row r="59" ht="15" customHeight="1">
      <c r="A59" s="7" t="s">
        <v>87</v>
      </c>
    </row>
    <row r="60" ht="15" customHeight="1">
      <c r="A60" s="539" t="s">
        <v>634</v>
      </c>
    </row>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sheetProtection/>
  <printOptions/>
  <pageMargins left="0.75" right="0.75" top="1" bottom="1" header="0.5" footer="0.5"/>
  <pageSetup fitToHeight="1" fitToWidth="1" horizontalDpi="96" verticalDpi="96" orientation="portrait" paperSize="9" scale="71" r:id="rId1"/>
  <headerFooter alignWithMargins="0">
    <oddHeader>&amp;R&amp;"Arial,Bold"&amp;16PERSONAL AND CROSS-MODAL TRAVEL</oddHeader>
  </headerFooter>
</worksheet>
</file>

<file path=xl/worksheets/sheet12.xml><?xml version="1.0" encoding="utf-8"?>
<worksheet xmlns="http://schemas.openxmlformats.org/spreadsheetml/2006/main" xmlns:r="http://schemas.openxmlformats.org/officeDocument/2006/relationships">
  <dimension ref="A1:U59"/>
  <sheetViews>
    <sheetView zoomScale="70" zoomScaleNormal="70" zoomScalePageLayoutView="0" workbookViewId="0" topLeftCell="A1">
      <selection activeCell="B3" sqref="B3:J7"/>
    </sheetView>
  </sheetViews>
  <sheetFormatPr defaultColWidth="9.140625" defaultRowHeight="12.75"/>
  <cols>
    <col min="1" max="1" width="40.421875" style="9" customWidth="1"/>
    <col min="2" max="10" width="12.421875" style="9" customWidth="1"/>
    <col min="11" max="11" width="9.00390625" style="9" customWidth="1"/>
    <col min="12" max="15" width="9.7109375" style="9" customWidth="1"/>
    <col min="16" max="16" width="19.28125" style="9" customWidth="1"/>
    <col min="17" max="17" width="3.00390625" style="9" customWidth="1"/>
    <col min="18" max="18" width="16.7109375" style="9" customWidth="1"/>
    <col min="19" max="19" width="9.7109375" style="9" customWidth="1"/>
    <col min="20" max="20" width="14.57421875" style="9" customWidth="1"/>
    <col min="21" max="26" width="9.7109375" style="9" customWidth="1"/>
    <col min="27" max="16384" width="9.140625" style="9" customWidth="1"/>
  </cols>
  <sheetData>
    <row r="1" spans="1:10" ht="19.5">
      <c r="A1" s="307" t="s">
        <v>739</v>
      </c>
      <c r="B1" s="12"/>
      <c r="C1" s="12"/>
      <c r="D1" s="12"/>
      <c r="E1" s="12"/>
      <c r="F1" s="12"/>
      <c r="G1" s="12"/>
      <c r="H1" s="12"/>
      <c r="I1" s="12"/>
      <c r="J1" s="12"/>
    </row>
    <row r="2" spans="1:10" ht="16.5" customHeight="1">
      <c r="A2" s="163" t="s">
        <v>123</v>
      </c>
      <c r="B2" s="163"/>
      <c r="C2" s="163"/>
      <c r="D2" s="163"/>
      <c r="E2" s="163"/>
      <c r="F2" s="163"/>
      <c r="G2" s="163"/>
      <c r="H2" s="163"/>
      <c r="I2" s="163"/>
      <c r="J2" s="188" t="s">
        <v>83</v>
      </c>
    </row>
    <row r="3" spans="1:10" ht="18.75" customHeight="1">
      <c r="A3" s="57"/>
      <c r="B3" s="88" t="s">
        <v>90</v>
      </c>
      <c r="C3" s="88" t="s">
        <v>84</v>
      </c>
      <c r="D3" s="88" t="s">
        <v>12</v>
      </c>
      <c r="E3" s="183"/>
      <c r="F3" s="183" t="s">
        <v>148</v>
      </c>
      <c r="G3" s="183"/>
      <c r="H3" s="88" t="s">
        <v>393</v>
      </c>
      <c r="I3" s="88" t="s">
        <v>394</v>
      </c>
      <c r="J3" s="189" t="s">
        <v>154</v>
      </c>
    </row>
    <row r="4" spans="1:10" ht="24" customHeight="1">
      <c r="A4" s="187"/>
      <c r="B4" s="187"/>
      <c r="C4" s="183" t="s">
        <v>85</v>
      </c>
      <c r="D4" s="185"/>
      <c r="E4" s="184" t="s">
        <v>395</v>
      </c>
      <c r="F4" s="183" t="s">
        <v>86</v>
      </c>
      <c r="G4" s="183" t="s">
        <v>134</v>
      </c>
      <c r="H4" s="214"/>
      <c r="I4" s="183"/>
      <c r="J4" s="216" t="s">
        <v>82</v>
      </c>
    </row>
    <row r="5" spans="4:10" ht="15" customHeight="1">
      <c r="D5" s="38"/>
      <c r="E5" s="38"/>
      <c r="F5" s="14"/>
      <c r="G5" s="14"/>
      <c r="H5" s="738" t="s">
        <v>89</v>
      </c>
      <c r="I5" s="738"/>
      <c r="J5" s="738"/>
    </row>
    <row r="6" spans="4:10" ht="5.25" customHeight="1">
      <c r="D6" s="38"/>
      <c r="E6" s="38"/>
      <c r="F6" s="14"/>
      <c r="G6" s="14"/>
      <c r="I6" s="31"/>
      <c r="J6" s="47"/>
    </row>
    <row r="7" spans="1:11" ht="15" customHeight="1">
      <c r="A7" s="340" t="s">
        <v>370</v>
      </c>
      <c r="B7" s="592">
        <v>51.5</v>
      </c>
      <c r="C7" s="592">
        <v>25.5</v>
      </c>
      <c r="D7" s="592">
        <v>0.9</v>
      </c>
      <c r="E7" s="592">
        <v>14.2</v>
      </c>
      <c r="F7" s="592">
        <v>5.6</v>
      </c>
      <c r="G7" s="591">
        <v>19.799999999999997</v>
      </c>
      <c r="H7" s="592">
        <v>0.5</v>
      </c>
      <c r="I7" s="592">
        <v>1.7</v>
      </c>
      <c r="J7" s="341">
        <v>1830</v>
      </c>
      <c r="K7" s="56"/>
    </row>
    <row r="8" spans="1:11" ht="15" customHeight="1">
      <c r="A8" s="340" t="s">
        <v>363</v>
      </c>
      <c r="B8" s="692"/>
      <c r="C8" s="692"/>
      <c r="D8" s="692"/>
      <c r="E8" s="692"/>
      <c r="F8" s="692"/>
      <c r="G8" s="591"/>
      <c r="H8" s="692"/>
      <c r="I8" s="692"/>
      <c r="J8" s="359" t="s">
        <v>756</v>
      </c>
      <c r="K8" s="56"/>
    </row>
    <row r="9" spans="1:11" ht="15" customHeight="1">
      <c r="A9" s="342" t="s">
        <v>323</v>
      </c>
      <c r="B9" s="592">
        <v>52.2</v>
      </c>
      <c r="C9" s="592">
        <v>25.5</v>
      </c>
      <c r="D9" s="592">
        <v>1.4</v>
      </c>
      <c r="E9" s="592">
        <v>12.5</v>
      </c>
      <c r="F9" s="592">
        <v>5.4</v>
      </c>
      <c r="G9" s="591">
        <v>17.9</v>
      </c>
      <c r="H9" s="592" t="s">
        <v>729</v>
      </c>
      <c r="I9" s="592">
        <v>2.8</v>
      </c>
      <c r="J9" s="341">
        <v>940</v>
      </c>
      <c r="K9" s="56"/>
    </row>
    <row r="10" spans="1:11" ht="15" customHeight="1">
      <c r="A10" s="342" t="s">
        <v>324</v>
      </c>
      <c r="B10" s="592">
        <v>50.8</v>
      </c>
      <c r="C10" s="592">
        <v>25.6</v>
      </c>
      <c r="D10" s="592">
        <v>0.4</v>
      </c>
      <c r="E10" s="592">
        <v>15.8</v>
      </c>
      <c r="F10" s="592">
        <v>5.8</v>
      </c>
      <c r="G10" s="591">
        <v>21.6</v>
      </c>
      <c r="H10" s="592">
        <v>0.8</v>
      </c>
      <c r="I10" s="592">
        <v>0.6</v>
      </c>
      <c r="J10" s="341">
        <v>890</v>
      </c>
      <c r="K10" s="56"/>
    </row>
    <row r="11" spans="1:11" ht="15" customHeight="1">
      <c r="A11" s="340" t="s">
        <v>75</v>
      </c>
      <c r="B11" s="692"/>
      <c r="C11" s="692"/>
      <c r="D11" s="692"/>
      <c r="E11" s="692"/>
      <c r="F11" s="692"/>
      <c r="G11" s="591">
        <v>0</v>
      </c>
      <c r="H11" s="692"/>
      <c r="I11" s="692"/>
      <c r="J11" s="359" t="s">
        <v>756</v>
      </c>
      <c r="K11" s="56"/>
    </row>
    <row r="12" spans="1:11" ht="15" customHeight="1">
      <c r="A12" s="342" t="s">
        <v>371</v>
      </c>
      <c r="B12" s="592">
        <v>60.1</v>
      </c>
      <c r="C12" s="592">
        <v>29.8</v>
      </c>
      <c r="D12" s="592" t="s">
        <v>729</v>
      </c>
      <c r="E12" s="592">
        <v>5.9</v>
      </c>
      <c r="F12" s="592" t="s">
        <v>729</v>
      </c>
      <c r="G12" s="591">
        <v>5.9</v>
      </c>
      <c r="H12" s="693" t="s">
        <v>712</v>
      </c>
      <c r="I12" s="592" t="s">
        <v>729</v>
      </c>
      <c r="J12" s="341">
        <v>190</v>
      </c>
      <c r="K12" s="56"/>
    </row>
    <row r="13" spans="1:11" ht="15" customHeight="1">
      <c r="A13" s="342" t="s">
        <v>372</v>
      </c>
      <c r="B13" s="592">
        <v>59</v>
      </c>
      <c r="C13" s="592">
        <v>34</v>
      </c>
      <c r="D13" s="592" t="s">
        <v>729</v>
      </c>
      <c r="E13" s="592">
        <v>2.9</v>
      </c>
      <c r="F13" s="592">
        <v>3.1</v>
      </c>
      <c r="G13" s="591">
        <v>6</v>
      </c>
      <c r="H13" s="693" t="s">
        <v>712</v>
      </c>
      <c r="I13" s="592">
        <v>0.4</v>
      </c>
      <c r="J13" s="341">
        <v>320</v>
      </c>
      <c r="K13" s="56"/>
    </row>
    <row r="14" spans="1:11" ht="15" customHeight="1">
      <c r="A14" s="342" t="s">
        <v>373</v>
      </c>
      <c r="B14" s="592">
        <v>59.9</v>
      </c>
      <c r="C14" s="592">
        <v>26.2</v>
      </c>
      <c r="D14" s="592">
        <v>1.7</v>
      </c>
      <c r="E14" s="592">
        <v>7.1</v>
      </c>
      <c r="F14" s="592">
        <v>1.9</v>
      </c>
      <c r="G14" s="591">
        <v>9</v>
      </c>
      <c r="H14" s="693" t="s">
        <v>712</v>
      </c>
      <c r="I14" s="592">
        <v>3.1</v>
      </c>
      <c r="J14" s="341">
        <v>320</v>
      </c>
      <c r="K14" s="56"/>
    </row>
    <row r="15" spans="1:11" ht="15" customHeight="1">
      <c r="A15" s="342" t="s">
        <v>374</v>
      </c>
      <c r="B15" s="592">
        <v>52.1</v>
      </c>
      <c r="C15" s="592">
        <v>28.7</v>
      </c>
      <c r="D15" s="592">
        <v>1</v>
      </c>
      <c r="E15" s="592">
        <v>15.6</v>
      </c>
      <c r="F15" s="592">
        <v>1.7</v>
      </c>
      <c r="G15" s="591">
        <v>17.3</v>
      </c>
      <c r="H15" s="693" t="s">
        <v>729</v>
      </c>
      <c r="I15" s="592" t="s">
        <v>729</v>
      </c>
      <c r="J15" s="341">
        <v>260</v>
      </c>
      <c r="K15" s="56"/>
    </row>
    <row r="16" spans="1:11" s="37" customFormat="1" ht="15" customHeight="1">
      <c r="A16" s="340" t="s">
        <v>375</v>
      </c>
      <c r="B16" s="694">
        <v>57.7</v>
      </c>
      <c r="C16" s="694">
        <v>29.6</v>
      </c>
      <c r="D16" s="694">
        <v>1</v>
      </c>
      <c r="E16" s="694">
        <v>8</v>
      </c>
      <c r="F16" s="694">
        <v>2.2</v>
      </c>
      <c r="G16" s="695">
        <v>10.2</v>
      </c>
      <c r="H16" s="693" t="s">
        <v>729</v>
      </c>
      <c r="I16" s="694">
        <v>1.4</v>
      </c>
      <c r="J16" s="696">
        <v>1090</v>
      </c>
      <c r="K16" s="317"/>
    </row>
    <row r="17" spans="1:11" ht="15" customHeight="1">
      <c r="A17" s="342" t="s">
        <v>376</v>
      </c>
      <c r="B17" s="592">
        <v>39.1</v>
      </c>
      <c r="C17" s="592">
        <v>19.5</v>
      </c>
      <c r="D17" s="592" t="s">
        <v>729</v>
      </c>
      <c r="E17" s="592">
        <v>26.9</v>
      </c>
      <c r="F17" s="592">
        <v>11.6</v>
      </c>
      <c r="G17" s="591">
        <v>38.5</v>
      </c>
      <c r="H17" s="592" t="s">
        <v>729</v>
      </c>
      <c r="I17" s="592">
        <v>1.2</v>
      </c>
      <c r="J17" s="341">
        <v>290</v>
      </c>
      <c r="K17" s="56"/>
    </row>
    <row r="18" spans="1:11" ht="15" customHeight="1">
      <c r="A18" s="342" t="s">
        <v>377</v>
      </c>
      <c r="B18" s="592">
        <v>42.6</v>
      </c>
      <c r="C18" s="592">
        <v>22.3</v>
      </c>
      <c r="D18" s="592" t="s">
        <v>729</v>
      </c>
      <c r="E18" s="592">
        <v>20.7</v>
      </c>
      <c r="F18" s="592">
        <v>9</v>
      </c>
      <c r="G18" s="591">
        <v>29.7</v>
      </c>
      <c r="H18" s="592">
        <v>1.6</v>
      </c>
      <c r="I18" s="592">
        <v>3.1</v>
      </c>
      <c r="J18" s="341">
        <v>290</v>
      </c>
      <c r="K18" s="56"/>
    </row>
    <row r="19" spans="1:11" ht="15" customHeight="1">
      <c r="A19" s="342" t="s">
        <v>378</v>
      </c>
      <c r="B19" s="592">
        <v>49.9</v>
      </c>
      <c r="C19" s="592">
        <v>15.5</v>
      </c>
      <c r="D19" s="592">
        <v>0</v>
      </c>
      <c r="E19" s="592">
        <v>19.8</v>
      </c>
      <c r="F19" s="592">
        <v>11.6</v>
      </c>
      <c r="G19" s="591">
        <v>31.4</v>
      </c>
      <c r="H19" s="592" t="s">
        <v>729</v>
      </c>
      <c r="I19" s="592">
        <v>2.2</v>
      </c>
      <c r="J19" s="341">
        <v>170</v>
      </c>
      <c r="K19" s="56"/>
    </row>
    <row r="20" spans="1:11" s="37" customFormat="1" ht="15" customHeight="1">
      <c r="A20" s="340" t="s">
        <v>379</v>
      </c>
      <c r="B20" s="694">
        <v>42.7</v>
      </c>
      <c r="C20" s="694">
        <v>19.7</v>
      </c>
      <c r="D20" s="694">
        <v>0.8</v>
      </c>
      <c r="E20" s="694">
        <v>23</v>
      </c>
      <c r="F20" s="694">
        <v>10.6</v>
      </c>
      <c r="G20" s="695">
        <v>33.6</v>
      </c>
      <c r="H20" s="694">
        <v>1</v>
      </c>
      <c r="I20" s="694">
        <v>2.2</v>
      </c>
      <c r="J20" s="696">
        <v>750</v>
      </c>
      <c r="K20" s="317"/>
    </row>
    <row r="21" spans="1:11" ht="15" customHeight="1">
      <c r="A21" s="740" t="s">
        <v>152</v>
      </c>
      <c r="B21" s="740"/>
      <c r="C21" s="740"/>
      <c r="D21" s="740"/>
      <c r="E21" s="360"/>
      <c r="F21" s="360"/>
      <c r="G21" s="591"/>
      <c r="H21" s="360"/>
      <c r="I21" s="360"/>
      <c r="J21" s="359"/>
      <c r="K21" s="56"/>
    </row>
    <row r="22" spans="1:11" ht="15" customHeight="1">
      <c r="A22" s="342" t="s">
        <v>555</v>
      </c>
      <c r="B22" s="78">
        <v>67.2</v>
      </c>
      <c r="C22" s="78">
        <v>13</v>
      </c>
      <c r="D22" s="697" t="s">
        <v>729</v>
      </c>
      <c r="E22" s="78">
        <v>4.6</v>
      </c>
      <c r="F22" s="78">
        <v>12.2</v>
      </c>
      <c r="G22" s="591">
        <v>16.799999999999997</v>
      </c>
      <c r="H22" s="693" t="s">
        <v>712</v>
      </c>
      <c r="I22" s="697" t="s">
        <v>729</v>
      </c>
      <c r="J22" s="59">
        <v>140</v>
      </c>
      <c r="K22" s="56"/>
    </row>
    <row r="23" spans="1:11" ht="15" customHeight="1">
      <c r="A23" s="342" t="s">
        <v>343</v>
      </c>
      <c r="B23" s="78">
        <v>46.5</v>
      </c>
      <c r="C23" s="78">
        <v>25.7</v>
      </c>
      <c r="D23" s="697" t="s">
        <v>729</v>
      </c>
      <c r="E23" s="78">
        <v>16.7</v>
      </c>
      <c r="F23" s="78">
        <v>9.4</v>
      </c>
      <c r="G23" s="591">
        <v>26.1</v>
      </c>
      <c r="H23" s="697" t="s">
        <v>712</v>
      </c>
      <c r="I23" s="697" t="s">
        <v>729</v>
      </c>
      <c r="J23" s="59">
        <v>160</v>
      </c>
      <c r="K23" s="56"/>
    </row>
    <row r="24" spans="1:11" ht="15" customHeight="1">
      <c r="A24" s="342" t="s">
        <v>344</v>
      </c>
      <c r="B24" s="78">
        <v>60.9</v>
      </c>
      <c r="C24" s="78">
        <v>16</v>
      </c>
      <c r="D24" s="697" t="s">
        <v>729</v>
      </c>
      <c r="E24" s="78">
        <v>15.1</v>
      </c>
      <c r="F24" s="78">
        <v>3.5</v>
      </c>
      <c r="G24" s="591">
        <v>18.6</v>
      </c>
      <c r="H24" s="693" t="s">
        <v>729</v>
      </c>
      <c r="I24" s="697">
        <v>2.6</v>
      </c>
      <c r="J24" s="59">
        <v>220</v>
      </c>
      <c r="K24" s="56"/>
    </row>
    <row r="25" spans="1:11" ht="15" customHeight="1">
      <c r="A25" s="342" t="s">
        <v>345</v>
      </c>
      <c r="B25" s="78">
        <v>53.6</v>
      </c>
      <c r="C25" s="78">
        <v>27.4</v>
      </c>
      <c r="D25" s="697" t="s">
        <v>712</v>
      </c>
      <c r="E25" s="78">
        <v>10.4</v>
      </c>
      <c r="F25" s="78">
        <v>7.3</v>
      </c>
      <c r="G25" s="591">
        <v>17.7</v>
      </c>
      <c r="H25" s="693" t="s">
        <v>712</v>
      </c>
      <c r="I25" s="697" t="s">
        <v>729</v>
      </c>
      <c r="J25" s="59">
        <v>210</v>
      </c>
      <c r="K25" s="56"/>
    </row>
    <row r="26" spans="1:11" ht="15" customHeight="1">
      <c r="A26" s="342" t="s">
        <v>346</v>
      </c>
      <c r="B26" s="78">
        <v>48.3</v>
      </c>
      <c r="C26" s="78">
        <v>25.3</v>
      </c>
      <c r="D26" s="697">
        <v>1.1</v>
      </c>
      <c r="E26" s="78">
        <v>13.6</v>
      </c>
      <c r="F26" s="78">
        <v>7.6</v>
      </c>
      <c r="G26" s="591">
        <v>21.2</v>
      </c>
      <c r="H26" s="697" t="s">
        <v>729</v>
      </c>
      <c r="I26" s="697">
        <v>3.4</v>
      </c>
      <c r="J26" s="59">
        <v>370</v>
      </c>
      <c r="K26" s="56"/>
    </row>
    <row r="27" spans="1:11" ht="15" customHeight="1">
      <c r="A27" s="342" t="s">
        <v>347</v>
      </c>
      <c r="B27" s="78">
        <v>47.9</v>
      </c>
      <c r="C27" s="78">
        <v>30</v>
      </c>
      <c r="D27" s="697">
        <v>1.1</v>
      </c>
      <c r="E27" s="78">
        <v>16.6</v>
      </c>
      <c r="F27" s="78">
        <v>2.9</v>
      </c>
      <c r="G27" s="591">
        <v>19.5</v>
      </c>
      <c r="H27" s="697">
        <v>0.5</v>
      </c>
      <c r="I27" s="697">
        <v>0.9</v>
      </c>
      <c r="J27" s="59">
        <v>710</v>
      </c>
      <c r="K27" s="56"/>
    </row>
    <row r="28" spans="1:11" ht="15" customHeight="1">
      <c r="A28" s="740" t="s">
        <v>348</v>
      </c>
      <c r="B28" s="740"/>
      <c r="C28" s="740"/>
      <c r="D28" s="358"/>
      <c r="E28" s="358"/>
      <c r="F28" s="358"/>
      <c r="G28" s="591"/>
      <c r="H28" s="358"/>
      <c r="I28" s="358"/>
      <c r="J28" s="359"/>
      <c r="K28" s="56"/>
    </row>
    <row r="29" spans="1:11" ht="15" customHeight="1">
      <c r="A29" s="342" t="s">
        <v>349</v>
      </c>
      <c r="B29" s="78">
        <v>57.2</v>
      </c>
      <c r="C29" s="78">
        <v>21.2</v>
      </c>
      <c r="D29" s="697" t="s">
        <v>729</v>
      </c>
      <c r="E29" s="78">
        <v>7.6</v>
      </c>
      <c r="F29" s="78">
        <v>9</v>
      </c>
      <c r="G29" s="591">
        <v>16.6</v>
      </c>
      <c r="H29" s="697" t="s">
        <v>729</v>
      </c>
      <c r="I29" s="697">
        <v>4</v>
      </c>
      <c r="J29" s="59">
        <v>330</v>
      </c>
      <c r="K29" s="56"/>
    </row>
    <row r="30" spans="1:11" ht="15" customHeight="1">
      <c r="A30" s="343">
        <v>2</v>
      </c>
      <c r="B30" s="78">
        <v>58.5</v>
      </c>
      <c r="C30" s="78">
        <v>19.8</v>
      </c>
      <c r="D30" s="697" t="s">
        <v>729</v>
      </c>
      <c r="E30" s="78">
        <v>13.4</v>
      </c>
      <c r="F30" s="78">
        <v>5.8</v>
      </c>
      <c r="G30" s="591">
        <v>19.2</v>
      </c>
      <c r="H30" s="697" t="s">
        <v>729</v>
      </c>
      <c r="I30" s="697" t="s">
        <v>729</v>
      </c>
      <c r="J30" s="59">
        <v>320</v>
      </c>
      <c r="K30" s="56"/>
    </row>
    <row r="31" spans="1:11" ht="15" customHeight="1">
      <c r="A31" s="343">
        <v>3</v>
      </c>
      <c r="B31" s="78">
        <v>46.9</v>
      </c>
      <c r="C31" s="78">
        <v>30.6</v>
      </c>
      <c r="D31" s="697">
        <v>1</v>
      </c>
      <c r="E31" s="78">
        <v>15.7</v>
      </c>
      <c r="F31" s="78">
        <v>3.3</v>
      </c>
      <c r="G31" s="591">
        <v>19</v>
      </c>
      <c r="H31" s="697" t="s">
        <v>729</v>
      </c>
      <c r="I31" s="697">
        <v>2.3</v>
      </c>
      <c r="J31" s="59">
        <v>370</v>
      </c>
      <c r="K31" s="56"/>
    </row>
    <row r="32" spans="1:11" ht="15" customHeight="1">
      <c r="A32" s="343">
        <v>4</v>
      </c>
      <c r="B32" s="78">
        <v>44.8</v>
      </c>
      <c r="C32" s="78">
        <v>25.7</v>
      </c>
      <c r="D32" s="697">
        <v>1.4</v>
      </c>
      <c r="E32" s="78">
        <v>21</v>
      </c>
      <c r="F32" s="78">
        <v>5.4</v>
      </c>
      <c r="G32" s="591">
        <v>26.4</v>
      </c>
      <c r="H32" s="697" t="s">
        <v>729</v>
      </c>
      <c r="I32" s="697">
        <v>1.2</v>
      </c>
      <c r="J32" s="59">
        <v>430</v>
      </c>
      <c r="K32" s="56"/>
    </row>
    <row r="33" spans="1:11" ht="15" customHeight="1">
      <c r="A33" s="342" t="s">
        <v>350</v>
      </c>
      <c r="B33" s="78">
        <v>51.7</v>
      </c>
      <c r="C33" s="78">
        <v>29.5</v>
      </c>
      <c r="D33" s="697" t="s">
        <v>729</v>
      </c>
      <c r="E33" s="78">
        <v>12.3</v>
      </c>
      <c r="F33" s="78">
        <v>4.8</v>
      </c>
      <c r="G33" s="591">
        <v>17.1</v>
      </c>
      <c r="H33" s="697" t="s">
        <v>729</v>
      </c>
      <c r="I33" s="697" t="s">
        <v>729</v>
      </c>
      <c r="J33" s="59">
        <v>380</v>
      </c>
      <c r="K33" s="56"/>
    </row>
    <row r="34" spans="1:11" ht="15" customHeight="1">
      <c r="A34" s="340" t="s">
        <v>362</v>
      </c>
      <c r="B34" s="78"/>
      <c r="C34" s="78"/>
      <c r="D34" s="697"/>
      <c r="E34" s="78"/>
      <c r="F34" s="78"/>
      <c r="G34" s="591"/>
      <c r="H34" s="697"/>
      <c r="I34" s="697"/>
      <c r="J34" s="59" t="s">
        <v>756</v>
      </c>
      <c r="K34" s="56"/>
    </row>
    <row r="35" spans="1:11" ht="15" customHeight="1">
      <c r="A35" s="342" t="s">
        <v>352</v>
      </c>
      <c r="B35" s="78">
        <v>54.7</v>
      </c>
      <c r="C35" s="78">
        <v>27.8</v>
      </c>
      <c r="D35" s="697" t="s">
        <v>729</v>
      </c>
      <c r="E35" s="78">
        <v>6</v>
      </c>
      <c r="F35" s="78">
        <v>8.7</v>
      </c>
      <c r="G35" s="591">
        <v>14.7</v>
      </c>
      <c r="H35" s="697" t="s">
        <v>729</v>
      </c>
      <c r="I35" s="697">
        <v>2</v>
      </c>
      <c r="J35" s="59">
        <v>510</v>
      </c>
      <c r="K35" s="56"/>
    </row>
    <row r="36" spans="1:11" ht="15" customHeight="1">
      <c r="A36" s="342" t="s">
        <v>353</v>
      </c>
      <c r="B36" s="78">
        <v>57.4</v>
      </c>
      <c r="C36" s="78">
        <v>24.6</v>
      </c>
      <c r="D36" s="697">
        <v>1</v>
      </c>
      <c r="E36" s="78">
        <v>11.1</v>
      </c>
      <c r="F36" s="78">
        <v>4.4</v>
      </c>
      <c r="G36" s="591">
        <v>15.5</v>
      </c>
      <c r="H36" s="697" t="s">
        <v>729</v>
      </c>
      <c r="I36" s="697">
        <v>1.2</v>
      </c>
      <c r="J36" s="59">
        <v>650</v>
      </c>
      <c r="K36" s="56"/>
    </row>
    <row r="37" spans="1:11" ht="30.75" customHeight="1">
      <c r="A37" s="342" t="s">
        <v>556</v>
      </c>
      <c r="B37" s="78">
        <v>59.8</v>
      </c>
      <c r="C37" s="78">
        <v>17.9</v>
      </c>
      <c r="D37" s="697" t="s">
        <v>729</v>
      </c>
      <c r="E37" s="78">
        <v>16</v>
      </c>
      <c r="F37" s="78">
        <v>3.3</v>
      </c>
      <c r="G37" s="591">
        <v>19.3</v>
      </c>
      <c r="H37" s="697" t="s">
        <v>729</v>
      </c>
      <c r="I37" s="697">
        <v>1.4</v>
      </c>
      <c r="J37" s="59">
        <v>290</v>
      </c>
      <c r="K37" s="56"/>
    </row>
    <row r="38" spans="1:11" ht="15" customHeight="1">
      <c r="A38" s="342" t="s">
        <v>356</v>
      </c>
      <c r="B38" s="78">
        <v>24</v>
      </c>
      <c r="C38" s="78">
        <v>32.8</v>
      </c>
      <c r="D38" s="697" t="s">
        <v>729</v>
      </c>
      <c r="E38" s="78">
        <v>35</v>
      </c>
      <c r="F38" s="78">
        <v>3.7</v>
      </c>
      <c r="G38" s="591">
        <v>38.7</v>
      </c>
      <c r="H38" s="697" t="s">
        <v>729</v>
      </c>
      <c r="I38" s="78">
        <v>2.7</v>
      </c>
      <c r="J38" s="59">
        <v>200</v>
      </c>
      <c r="K38" s="56"/>
    </row>
    <row r="39" spans="1:11" ht="15" customHeight="1">
      <c r="A39" s="342" t="s">
        <v>357</v>
      </c>
      <c r="B39" s="78">
        <v>28.4</v>
      </c>
      <c r="C39" s="78">
        <v>24.9</v>
      </c>
      <c r="D39" s="697">
        <v>3.2</v>
      </c>
      <c r="E39" s="78">
        <v>33.5</v>
      </c>
      <c r="F39" s="78">
        <v>6.9</v>
      </c>
      <c r="G39" s="591">
        <v>40.4</v>
      </c>
      <c r="H39" s="693" t="s">
        <v>712</v>
      </c>
      <c r="I39" s="697">
        <v>3</v>
      </c>
      <c r="J39" s="59">
        <v>190</v>
      </c>
      <c r="K39" s="56"/>
    </row>
    <row r="40" spans="1:11" ht="15" customHeight="1">
      <c r="A40" s="340" t="s">
        <v>544</v>
      </c>
      <c r="B40" s="591"/>
      <c r="C40" s="591"/>
      <c r="D40" s="591"/>
      <c r="E40" s="591"/>
      <c r="F40" s="591"/>
      <c r="G40" s="591"/>
      <c r="H40" s="591"/>
      <c r="I40" s="591"/>
      <c r="J40" s="698" t="s">
        <v>756</v>
      </c>
      <c r="K40" s="56"/>
    </row>
    <row r="41" spans="1:11" ht="15" customHeight="1">
      <c r="A41" s="342" t="s">
        <v>266</v>
      </c>
      <c r="B41" s="78">
        <v>73</v>
      </c>
      <c r="C41" s="78">
        <v>1.8</v>
      </c>
      <c r="D41" s="697" t="s">
        <v>729</v>
      </c>
      <c r="E41" s="78">
        <v>10.5</v>
      </c>
      <c r="F41" s="78">
        <v>8.8</v>
      </c>
      <c r="G41" s="591">
        <v>19.3</v>
      </c>
      <c r="H41" s="697" t="s">
        <v>729</v>
      </c>
      <c r="I41" s="78">
        <v>4.4</v>
      </c>
      <c r="J41" s="59">
        <v>240</v>
      </c>
      <c r="K41" s="56"/>
    </row>
    <row r="42" spans="1:11" ht="15" customHeight="1">
      <c r="A42" s="342" t="s">
        <v>557</v>
      </c>
      <c r="B42" s="78">
        <v>57</v>
      </c>
      <c r="C42" s="78">
        <v>24.8</v>
      </c>
      <c r="D42" s="697">
        <v>0.7</v>
      </c>
      <c r="E42" s="78">
        <v>9.8</v>
      </c>
      <c r="F42" s="78">
        <v>6</v>
      </c>
      <c r="G42" s="591">
        <v>15.8</v>
      </c>
      <c r="H42" s="697">
        <v>0.6</v>
      </c>
      <c r="I42" s="78">
        <v>1</v>
      </c>
      <c r="J42" s="59">
        <v>730</v>
      </c>
      <c r="K42" s="56"/>
    </row>
    <row r="43" spans="1:11" ht="15" customHeight="1">
      <c r="A43" s="342" t="s">
        <v>558</v>
      </c>
      <c r="B43" s="78">
        <v>40.7</v>
      </c>
      <c r="C43" s="78">
        <v>32.9</v>
      </c>
      <c r="D43" s="697">
        <v>1.1</v>
      </c>
      <c r="E43" s="78">
        <v>19</v>
      </c>
      <c r="F43" s="78">
        <v>4.4</v>
      </c>
      <c r="G43" s="591">
        <v>23.4</v>
      </c>
      <c r="H43" s="697" t="s">
        <v>729</v>
      </c>
      <c r="I43" s="78">
        <v>1.6</v>
      </c>
      <c r="J43" s="59">
        <v>860</v>
      </c>
      <c r="K43" s="56"/>
    </row>
    <row r="44" spans="1:11" ht="15" customHeight="1">
      <c r="A44" s="340" t="s">
        <v>559</v>
      </c>
      <c r="B44" s="591"/>
      <c r="C44" s="591"/>
      <c r="D44" s="591"/>
      <c r="E44" s="591"/>
      <c r="F44" s="591"/>
      <c r="G44" s="591"/>
      <c r="H44" s="591"/>
      <c r="I44" s="591"/>
      <c r="J44" s="698" t="s">
        <v>756</v>
      </c>
      <c r="K44" s="56"/>
    </row>
    <row r="45" spans="1:11" ht="15" customHeight="1">
      <c r="A45" s="342" t="s">
        <v>550</v>
      </c>
      <c r="B45" s="78">
        <v>54.4</v>
      </c>
      <c r="C45" s="78">
        <v>22.4</v>
      </c>
      <c r="D45" s="697">
        <v>1.1</v>
      </c>
      <c r="E45" s="78">
        <v>12.6</v>
      </c>
      <c r="F45" s="78">
        <v>6.2</v>
      </c>
      <c r="G45" s="591">
        <v>18.8</v>
      </c>
      <c r="H45" s="697" t="s">
        <v>729</v>
      </c>
      <c r="I45" s="78">
        <v>2.9</v>
      </c>
      <c r="J45" s="59">
        <v>380</v>
      </c>
      <c r="K45" s="56"/>
    </row>
    <row r="46" spans="1:11" ht="15" customHeight="1">
      <c r="A46" s="342" t="s">
        <v>551</v>
      </c>
      <c r="B46" s="78">
        <v>53.7</v>
      </c>
      <c r="C46" s="78">
        <v>25.5</v>
      </c>
      <c r="D46" s="697">
        <v>1.4</v>
      </c>
      <c r="E46" s="78">
        <v>12.8</v>
      </c>
      <c r="F46" s="78">
        <v>5.1</v>
      </c>
      <c r="G46" s="591">
        <v>17.9</v>
      </c>
      <c r="H46" s="697">
        <v>0.6</v>
      </c>
      <c r="I46" s="78">
        <v>0.8</v>
      </c>
      <c r="J46" s="59">
        <v>860</v>
      </c>
      <c r="K46" s="56"/>
    </row>
    <row r="47" spans="1:11" ht="15" customHeight="1">
      <c r="A47" s="342" t="s">
        <v>552</v>
      </c>
      <c r="B47" s="78">
        <v>46.8</v>
      </c>
      <c r="C47" s="78">
        <v>28.6</v>
      </c>
      <c r="D47" s="697" t="s">
        <v>729</v>
      </c>
      <c r="E47" s="78">
        <v>16.8</v>
      </c>
      <c r="F47" s="78">
        <v>5.3</v>
      </c>
      <c r="G47" s="591">
        <v>22.1</v>
      </c>
      <c r="H47" s="697" t="s">
        <v>729</v>
      </c>
      <c r="I47" s="697">
        <v>1.9</v>
      </c>
      <c r="J47" s="59">
        <v>480</v>
      </c>
      <c r="K47" s="56"/>
    </row>
    <row r="48" spans="1:11" ht="15" customHeight="1">
      <c r="A48" s="344" t="s">
        <v>553</v>
      </c>
      <c r="B48" s="210">
        <v>53.8</v>
      </c>
      <c r="C48" s="210">
        <v>18.1</v>
      </c>
      <c r="D48" s="699" t="s">
        <v>712</v>
      </c>
      <c r="E48" s="210">
        <v>14.8</v>
      </c>
      <c r="F48" s="210">
        <v>9</v>
      </c>
      <c r="G48" s="700">
        <v>23.8</v>
      </c>
      <c r="H48" s="701" t="s">
        <v>712</v>
      </c>
      <c r="I48" s="699">
        <v>4.4</v>
      </c>
      <c r="J48" s="197">
        <v>110</v>
      </c>
      <c r="K48" s="56"/>
    </row>
    <row r="49" spans="1:11" ht="15" customHeight="1">
      <c r="A49" s="172" t="s">
        <v>595</v>
      </c>
      <c r="B49" s="58"/>
      <c r="C49" s="58"/>
      <c r="D49" s="509"/>
      <c r="E49" s="58"/>
      <c r="F49" s="58"/>
      <c r="G49" s="510"/>
      <c r="H49" s="509"/>
      <c r="I49" s="58"/>
      <c r="J49" s="12"/>
      <c r="K49" s="56"/>
    </row>
    <row r="50" spans="1:11" ht="15" customHeight="1">
      <c r="A50" s="664" t="s">
        <v>730</v>
      </c>
      <c r="B50" s="58"/>
      <c r="C50" s="58"/>
      <c r="D50" s="509"/>
      <c r="E50" s="58"/>
      <c r="F50" s="58"/>
      <c r="G50" s="510"/>
      <c r="H50" s="509"/>
      <c r="I50" s="58"/>
      <c r="J50" s="12"/>
      <c r="K50" s="56"/>
    </row>
    <row r="51" spans="1:10" s="7" customFormat="1" ht="15" customHeight="1">
      <c r="A51" s="741" t="s">
        <v>380</v>
      </c>
      <c r="B51" s="741"/>
      <c r="C51" s="741"/>
      <c r="D51" s="741"/>
      <c r="E51" s="741"/>
      <c r="F51" s="741"/>
      <c r="G51" s="741"/>
      <c r="H51" s="741"/>
      <c r="I51" s="741"/>
      <c r="J51" s="741"/>
    </row>
    <row r="52" s="7" customFormat="1" ht="15" customHeight="1">
      <c r="A52" s="7" t="s">
        <v>396</v>
      </c>
    </row>
    <row r="53" spans="1:9" s="7" customFormat="1" ht="12.75">
      <c r="A53" s="7" t="s">
        <v>181</v>
      </c>
      <c r="I53" s="8"/>
    </row>
    <row r="54" s="7" customFormat="1" ht="12.75">
      <c r="A54" s="7" t="s">
        <v>182</v>
      </c>
    </row>
    <row r="55" ht="5.25" customHeight="1"/>
    <row r="56" ht="13.5" customHeight="1"/>
    <row r="57" spans="1:11" ht="19.5">
      <c r="A57" s="518" t="s">
        <v>422</v>
      </c>
      <c r="B57" s="60"/>
      <c r="C57" s="60"/>
      <c r="D57" s="60"/>
      <c r="E57" s="60"/>
      <c r="F57" s="60"/>
      <c r="G57" s="60"/>
      <c r="H57" s="60"/>
      <c r="I57" s="60"/>
      <c r="J57" s="60"/>
      <c r="K57" s="59"/>
    </row>
    <row r="58" spans="1:11" s="37" customFormat="1" ht="27.75" customHeight="1">
      <c r="A58" s="517" t="s">
        <v>597</v>
      </c>
      <c r="B58" s="77"/>
      <c r="C58" s="77"/>
      <c r="D58" s="77"/>
      <c r="E58" s="77"/>
      <c r="F58" s="77"/>
      <c r="G58" s="77"/>
      <c r="H58" s="77"/>
      <c r="I58" s="77"/>
      <c r="J58" s="227"/>
      <c r="K58" s="138"/>
    </row>
    <row r="59" spans="1:21" s="37" customFormat="1" ht="15.75">
      <c r="A59" s="519" t="s">
        <v>599</v>
      </c>
      <c r="B59" s="77"/>
      <c r="C59" s="77"/>
      <c r="D59" s="223"/>
      <c r="E59" s="223"/>
      <c r="F59" s="223"/>
      <c r="G59" s="223"/>
      <c r="H59" s="223"/>
      <c r="I59" s="223"/>
      <c r="J59" s="227"/>
      <c r="K59" s="138"/>
      <c r="M59" s="9"/>
      <c r="N59" s="9"/>
      <c r="O59" s="9"/>
      <c r="P59" s="9"/>
      <c r="Q59" s="9"/>
      <c r="R59" s="9"/>
      <c r="S59" s="9"/>
      <c r="T59" s="9"/>
      <c r="U59" s="9"/>
    </row>
  </sheetData>
  <sheetProtection/>
  <mergeCells count="4">
    <mergeCell ref="A21:D21"/>
    <mergeCell ref="A28:C28"/>
    <mergeCell ref="A51:J51"/>
    <mergeCell ref="H5:J5"/>
  </mergeCells>
  <printOptions/>
  <pageMargins left="0.75" right="0.75" top="1" bottom="1" header="0.5" footer="0.5"/>
  <pageSetup horizontalDpi="300" verticalDpi="300" orientation="portrait" paperSize="9" scale="57" r:id="rId1"/>
  <headerFooter alignWithMargins="0">
    <oddHeader>&amp;R&amp;"Arial,Bold"&amp;16PERSONAL AND CROSS-MODAL TRAVEL</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U81"/>
  <sheetViews>
    <sheetView zoomScale="82" zoomScaleNormal="82" workbookViewId="0" topLeftCell="A1">
      <selection activeCell="Y34" sqref="Y34"/>
    </sheetView>
  </sheetViews>
  <sheetFormatPr defaultColWidth="9.140625" defaultRowHeight="12.75"/>
  <cols>
    <col min="1" max="1" width="9.140625" style="83" customWidth="1"/>
    <col min="2" max="2" width="17.7109375" style="83" customWidth="1"/>
    <col min="3" max="6" width="9.00390625" style="83" hidden="1" customWidth="1"/>
    <col min="7" max="8" width="8.8515625" style="83" hidden="1" customWidth="1"/>
    <col min="9" max="10" width="11.140625" style="83" hidden="1" customWidth="1"/>
    <col min="11" max="13" width="11.140625" style="83" customWidth="1"/>
    <col min="14" max="14" width="11.8515625" style="83" bestFit="1" customWidth="1"/>
    <col min="15" max="15" width="11.00390625" style="83" customWidth="1"/>
    <col min="16" max="16" width="11.28125" style="83" customWidth="1"/>
    <col min="17" max="17" width="10.57421875" style="83" customWidth="1"/>
    <col min="18" max="18" width="12.00390625" style="83" customWidth="1"/>
    <col min="19" max="19" width="11.421875" style="83" customWidth="1"/>
    <col min="20" max="20" width="9.140625" style="83" customWidth="1"/>
    <col min="21" max="21" width="9.57421875" style="83" bestFit="1" customWidth="1"/>
    <col min="22" max="16384" width="9.140625" style="83" customWidth="1"/>
  </cols>
  <sheetData>
    <row r="1" spans="1:12" s="9" customFormat="1" ht="19.5">
      <c r="A1" s="307" t="s">
        <v>423</v>
      </c>
      <c r="B1" s="12"/>
      <c r="C1" s="12"/>
      <c r="D1" s="12"/>
      <c r="E1" s="12"/>
      <c r="F1" s="12"/>
      <c r="G1" s="12"/>
      <c r="H1" s="12"/>
      <c r="I1" s="306"/>
      <c r="L1" s="12"/>
    </row>
    <row r="2" spans="1:21" ht="15.75">
      <c r="A2" s="194" t="s">
        <v>301</v>
      </c>
      <c r="B2" s="194"/>
      <c r="C2" s="174">
        <v>1999</v>
      </c>
      <c r="D2" s="174">
        <v>2000</v>
      </c>
      <c r="E2" s="174">
        <v>2001</v>
      </c>
      <c r="F2" s="174">
        <v>2002</v>
      </c>
      <c r="G2" s="174">
        <v>2003</v>
      </c>
      <c r="H2" s="174">
        <v>2004</v>
      </c>
      <c r="I2" s="174">
        <v>2005</v>
      </c>
      <c r="J2" s="174">
        <v>2006</v>
      </c>
      <c r="K2" s="174">
        <v>2007</v>
      </c>
      <c r="L2" s="174">
        <v>2008</v>
      </c>
      <c r="M2" s="174">
        <v>2009</v>
      </c>
      <c r="N2" s="174">
        <v>2010</v>
      </c>
      <c r="O2" s="174">
        <v>2011</v>
      </c>
      <c r="P2" s="174">
        <v>2012</v>
      </c>
      <c r="Q2" s="174">
        <v>2013</v>
      </c>
      <c r="R2" s="174">
        <v>2014</v>
      </c>
      <c r="S2" s="174">
        <v>2015</v>
      </c>
      <c r="T2" s="174">
        <v>2016</v>
      </c>
      <c r="U2" s="174">
        <v>2017</v>
      </c>
    </row>
    <row r="3" spans="3:21" ht="18" customHeight="1">
      <c r="C3" s="35"/>
      <c r="D3" s="35"/>
      <c r="K3" s="193"/>
      <c r="L3" s="193"/>
      <c r="M3" s="193"/>
      <c r="N3" s="193"/>
      <c r="U3" s="193" t="s">
        <v>297</v>
      </c>
    </row>
    <row r="4" spans="1:21" ht="15">
      <c r="A4" s="9" t="s">
        <v>268</v>
      </c>
      <c r="C4" s="129">
        <v>7.3</v>
      </c>
      <c r="D4" s="129">
        <v>7.9</v>
      </c>
      <c r="E4" s="129">
        <v>8.7</v>
      </c>
      <c r="F4" s="129">
        <v>9.3</v>
      </c>
      <c r="G4" s="129">
        <v>9.1</v>
      </c>
      <c r="H4" s="129">
        <v>9</v>
      </c>
      <c r="I4" s="129">
        <v>11.1</v>
      </c>
      <c r="J4" s="129">
        <v>10.7</v>
      </c>
      <c r="K4" s="129">
        <v>11.2</v>
      </c>
      <c r="L4" s="299">
        <v>10</v>
      </c>
      <c r="M4" s="299">
        <v>11.4</v>
      </c>
      <c r="N4" s="299">
        <v>10.1</v>
      </c>
      <c r="O4" s="79">
        <v>10.6</v>
      </c>
      <c r="P4" s="217">
        <v>13.2</v>
      </c>
      <c r="Q4" s="9">
        <v>13.3</v>
      </c>
      <c r="R4" s="56">
        <v>13.138</v>
      </c>
      <c r="S4" s="79">
        <v>14.1</v>
      </c>
      <c r="T4" s="79">
        <v>14.5</v>
      </c>
      <c r="U4" s="79">
        <v>14.2</v>
      </c>
    </row>
    <row r="5" spans="1:21" ht="6" customHeight="1">
      <c r="A5" s="9"/>
      <c r="C5" s="9"/>
      <c r="D5" s="9"/>
      <c r="E5" s="9"/>
      <c r="F5" s="9"/>
      <c r="G5" s="9"/>
      <c r="H5" s="9"/>
      <c r="I5" s="9"/>
      <c r="J5" s="9"/>
      <c r="K5" s="9"/>
      <c r="L5" s="79"/>
      <c r="M5" s="79"/>
      <c r="N5" s="355"/>
      <c r="O5" s="79"/>
      <c r="P5" s="217"/>
      <c r="R5" s="451"/>
      <c r="S5" s="79"/>
      <c r="T5" s="79"/>
      <c r="U5" s="79"/>
    </row>
    <row r="6" spans="1:21" ht="15">
      <c r="A6" s="9" t="s">
        <v>269</v>
      </c>
      <c r="C6" s="78">
        <v>92.7</v>
      </c>
      <c r="D6" s="78">
        <v>92.1</v>
      </c>
      <c r="E6" s="78">
        <v>91.3</v>
      </c>
      <c r="F6" s="78">
        <v>90.7</v>
      </c>
      <c r="G6" s="78">
        <v>90.9</v>
      </c>
      <c r="H6" s="78">
        <v>91</v>
      </c>
      <c r="I6" s="78">
        <v>88.9</v>
      </c>
      <c r="J6" s="78">
        <v>89.3</v>
      </c>
      <c r="K6" s="78">
        <v>88.8</v>
      </c>
      <c r="L6" s="78">
        <v>90</v>
      </c>
      <c r="M6" s="78">
        <v>88.6</v>
      </c>
      <c r="N6" s="361">
        <v>89.9</v>
      </c>
      <c r="O6" s="79">
        <v>89.4</v>
      </c>
      <c r="P6" s="217">
        <v>86.8</v>
      </c>
      <c r="Q6" s="9">
        <v>86.7</v>
      </c>
      <c r="R6" s="56">
        <v>86.824</v>
      </c>
      <c r="S6" s="79">
        <v>85.9</v>
      </c>
      <c r="T6" s="79">
        <v>85.5</v>
      </c>
      <c r="U6" s="79">
        <v>85.8</v>
      </c>
    </row>
    <row r="7" spans="1:21" ht="6" customHeight="1">
      <c r="A7" s="9"/>
      <c r="C7" s="59"/>
      <c r="D7" s="59"/>
      <c r="E7" s="59"/>
      <c r="F7" s="59"/>
      <c r="G7" s="59"/>
      <c r="H7" s="59"/>
      <c r="I7" s="9"/>
      <c r="J7" s="9"/>
      <c r="K7" s="9"/>
      <c r="L7" s="59"/>
      <c r="M7" s="59"/>
      <c r="N7" s="349"/>
      <c r="O7" s="79"/>
      <c r="P7" s="217"/>
      <c r="Q7" s="9"/>
      <c r="S7" s="79"/>
      <c r="T7" s="79"/>
      <c r="U7" s="79"/>
    </row>
    <row r="8" spans="1:21" ht="15">
      <c r="A8" s="9" t="s">
        <v>162</v>
      </c>
      <c r="C8" s="130">
        <v>100</v>
      </c>
      <c r="D8" s="130">
        <v>100</v>
      </c>
      <c r="E8" s="130">
        <v>100</v>
      </c>
      <c r="F8" s="130">
        <v>100</v>
      </c>
      <c r="G8" s="130">
        <v>100</v>
      </c>
      <c r="H8" s="130">
        <v>100</v>
      </c>
      <c r="I8" s="130">
        <v>100</v>
      </c>
      <c r="J8" s="130">
        <v>100</v>
      </c>
      <c r="K8" s="130">
        <v>100</v>
      </c>
      <c r="L8" s="300">
        <v>100</v>
      </c>
      <c r="M8" s="300">
        <v>100</v>
      </c>
      <c r="N8" s="300">
        <v>100</v>
      </c>
      <c r="O8" s="300">
        <v>100</v>
      </c>
      <c r="P8" s="217">
        <v>100</v>
      </c>
      <c r="Q8" s="217">
        <v>100</v>
      </c>
      <c r="R8" s="217">
        <v>100</v>
      </c>
      <c r="S8" s="603">
        <v>100</v>
      </c>
      <c r="T8" s="603">
        <v>100</v>
      </c>
      <c r="U8" s="603">
        <v>100</v>
      </c>
    </row>
    <row r="9" spans="1:21" ht="6" customHeight="1">
      <c r="A9" s="9"/>
      <c r="C9" s="59"/>
      <c r="D9" s="59"/>
      <c r="E9" s="59"/>
      <c r="F9" s="59"/>
      <c r="G9" s="59"/>
      <c r="H9" s="59"/>
      <c r="I9" s="9"/>
      <c r="J9" s="9" t="s">
        <v>123</v>
      </c>
      <c r="K9" s="9"/>
      <c r="L9" s="59"/>
      <c r="M9" s="59"/>
      <c r="N9" s="349"/>
      <c r="O9" s="79"/>
      <c r="P9" s="217"/>
      <c r="Q9" s="9"/>
      <c r="S9" s="79"/>
      <c r="T9" s="79"/>
      <c r="U9" s="79"/>
    </row>
    <row r="10" spans="1:21" ht="15">
      <c r="A10" s="15" t="s">
        <v>270</v>
      </c>
      <c r="C10" s="34">
        <v>6534</v>
      </c>
      <c r="D10" s="34">
        <v>6818</v>
      </c>
      <c r="E10" s="34">
        <v>6922</v>
      </c>
      <c r="F10" s="34">
        <v>6597</v>
      </c>
      <c r="G10" s="34">
        <v>6681</v>
      </c>
      <c r="H10" s="34">
        <v>7058</v>
      </c>
      <c r="I10" s="34">
        <v>6841</v>
      </c>
      <c r="J10" s="34">
        <v>6845</v>
      </c>
      <c r="K10" s="34">
        <v>5888</v>
      </c>
      <c r="L10" s="66">
        <v>6092</v>
      </c>
      <c r="M10" s="66">
        <v>6103</v>
      </c>
      <c r="N10" s="66">
        <v>5862</v>
      </c>
      <c r="O10" s="66">
        <v>6189</v>
      </c>
      <c r="P10" s="66">
        <v>4734</v>
      </c>
      <c r="Q10" s="66">
        <v>4848</v>
      </c>
      <c r="R10" s="66">
        <v>4810</v>
      </c>
      <c r="S10" s="66">
        <v>4670</v>
      </c>
      <c r="T10" s="66">
        <v>4720</v>
      </c>
      <c r="U10" s="66">
        <v>4820</v>
      </c>
    </row>
    <row r="11" spans="1:21" s="9" customFormat="1" ht="6.75" customHeight="1">
      <c r="A11" s="46"/>
      <c r="B11" s="46"/>
      <c r="C11" s="210"/>
      <c r="D11" s="210"/>
      <c r="E11" s="197"/>
      <c r="F11" s="197"/>
      <c r="G11" s="197"/>
      <c r="H11" s="211"/>
      <c r="I11" s="46"/>
      <c r="J11" s="46"/>
      <c r="K11" s="46"/>
      <c r="L11" s="46"/>
      <c r="M11" s="46"/>
      <c r="N11" s="197"/>
      <c r="O11" s="197"/>
      <c r="P11" s="197"/>
      <c r="Q11" s="197"/>
      <c r="R11" s="197"/>
      <c r="S11" s="197"/>
      <c r="T11" s="197"/>
      <c r="U11" s="197"/>
    </row>
    <row r="12" spans="1:17" s="9" customFormat="1" ht="12" customHeight="1">
      <c r="A12" s="172" t="s">
        <v>595</v>
      </c>
      <c r="B12" s="12"/>
      <c r="C12" s="507"/>
      <c r="D12" s="507"/>
      <c r="E12" s="60"/>
      <c r="F12" s="60"/>
      <c r="G12" s="60"/>
      <c r="H12" s="508"/>
      <c r="I12" s="12"/>
      <c r="J12" s="12"/>
      <c r="K12" s="12"/>
      <c r="L12" s="12"/>
      <c r="M12" s="12"/>
      <c r="N12" s="60"/>
      <c r="O12" s="60"/>
      <c r="P12" s="60"/>
      <c r="Q12" s="60"/>
    </row>
    <row r="13" spans="1:15" s="7" customFormat="1" ht="12.75">
      <c r="A13" s="7" t="s">
        <v>382</v>
      </c>
      <c r="N13" s="69"/>
      <c r="O13" s="69"/>
    </row>
    <row r="14" spans="14:17" ht="38.25" customHeight="1">
      <c r="N14" s="79"/>
      <c r="O14" s="59"/>
      <c r="P14" s="9"/>
      <c r="Q14" s="9"/>
    </row>
    <row r="15" spans="1:16" s="9" customFormat="1" ht="19.5">
      <c r="A15" s="307" t="s">
        <v>424</v>
      </c>
      <c r="B15" s="12"/>
      <c r="C15" s="12"/>
      <c r="D15" s="12"/>
      <c r="E15" s="12"/>
      <c r="F15" s="12"/>
      <c r="G15" s="12"/>
      <c r="H15" s="12"/>
      <c r="I15" s="12"/>
      <c r="J15" s="12"/>
      <c r="K15" s="12"/>
      <c r="L15" s="12"/>
      <c r="N15" s="59"/>
      <c r="O15" s="59"/>
      <c r="P15" s="217"/>
    </row>
    <row r="16" spans="1:21" s="171" customFormat="1" ht="15.75">
      <c r="A16" s="221"/>
      <c r="B16" s="221"/>
      <c r="C16" s="200">
        <v>1999</v>
      </c>
      <c r="D16" s="200">
        <v>2000</v>
      </c>
      <c r="E16" s="200">
        <v>2001</v>
      </c>
      <c r="F16" s="200">
        <v>2002</v>
      </c>
      <c r="G16" s="200">
        <v>2003</v>
      </c>
      <c r="H16" s="200">
        <v>2004</v>
      </c>
      <c r="I16" s="200">
        <v>2005</v>
      </c>
      <c r="J16" s="200">
        <v>2006</v>
      </c>
      <c r="K16" s="200">
        <v>2007</v>
      </c>
      <c r="L16" s="200">
        <v>2008</v>
      </c>
      <c r="M16" s="200">
        <v>2009</v>
      </c>
      <c r="N16" s="200">
        <v>2010</v>
      </c>
      <c r="O16" s="200">
        <v>2011</v>
      </c>
      <c r="P16" s="200">
        <v>2012</v>
      </c>
      <c r="Q16" s="200">
        <v>2013</v>
      </c>
      <c r="R16" s="200">
        <v>2014</v>
      </c>
      <c r="S16" s="200">
        <v>2015</v>
      </c>
      <c r="T16" s="200">
        <v>2016</v>
      </c>
      <c r="U16" s="200">
        <v>2017</v>
      </c>
    </row>
    <row r="17" spans="3:21" ht="18" customHeight="1">
      <c r="C17" s="35"/>
      <c r="D17" s="35"/>
      <c r="I17" s="172"/>
      <c r="J17" s="172"/>
      <c r="K17" s="193"/>
      <c r="L17" s="193"/>
      <c r="M17" s="253"/>
      <c r="U17" s="253" t="s">
        <v>297</v>
      </c>
    </row>
    <row r="18" spans="1:21" ht="15.75">
      <c r="A18" s="37" t="s">
        <v>90</v>
      </c>
      <c r="C18" s="299">
        <v>13.674</v>
      </c>
      <c r="D18" s="299">
        <v>13.658</v>
      </c>
      <c r="E18" s="299">
        <v>13.103</v>
      </c>
      <c r="F18" s="299">
        <v>13.15</v>
      </c>
      <c r="G18" s="299">
        <v>12.646</v>
      </c>
      <c r="H18" s="299">
        <v>12.651</v>
      </c>
      <c r="I18" s="299">
        <v>12.735</v>
      </c>
      <c r="J18" s="299">
        <v>13.83</v>
      </c>
      <c r="K18" s="299">
        <v>11.857</v>
      </c>
      <c r="L18" s="299">
        <v>12.504</v>
      </c>
      <c r="M18" s="299">
        <v>12.322</v>
      </c>
      <c r="N18" s="299">
        <v>13.4</v>
      </c>
      <c r="O18" s="299">
        <v>12.907</v>
      </c>
      <c r="P18" s="450">
        <v>13.603</v>
      </c>
      <c r="Q18" s="9">
        <v>12.9</v>
      </c>
      <c r="R18" s="83">
        <v>12.9</v>
      </c>
      <c r="S18" s="292">
        <v>13.61</v>
      </c>
      <c r="T18" s="83">
        <v>12.3</v>
      </c>
      <c r="U18" s="451">
        <v>12</v>
      </c>
    </row>
    <row r="19" spans="1:19" ht="6" customHeight="1">
      <c r="A19" s="37"/>
      <c r="C19" s="299"/>
      <c r="D19" s="299"/>
      <c r="E19" s="299"/>
      <c r="F19" s="299"/>
      <c r="G19" s="299"/>
      <c r="H19" s="299"/>
      <c r="I19" s="299"/>
      <c r="J19" s="299"/>
      <c r="K19" s="299"/>
      <c r="L19" s="299"/>
      <c r="M19" s="299"/>
      <c r="N19" s="299"/>
      <c r="O19" s="299"/>
      <c r="P19" s="217"/>
      <c r="S19" s="292"/>
    </row>
    <row r="20" spans="1:19" ht="15.75">
      <c r="A20" s="37" t="s">
        <v>184</v>
      </c>
      <c r="C20" s="299"/>
      <c r="D20" s="299"/>
      <c r="E20" s="299"/>
      <c r="F20" s="299"/>
      <c r="G20" s="299"/>
      <c r="H20" s="299"/>
      <c r="I20" s="299"/>
      <c r="J20" s="299"/>
      <c r="K20" s="299"/>
      <c r="L20" s="299"/>
      <c r="M20" s="299"/>
      <c r="N20" s="299"/>
      <c r="O20" s="299"/>
      <c r="P20" s="217"/>
      <c r="S20" s="292"/>
    </row>
    <row r="21" spans="1:21" ht="15">
      <c r="A21" s="106" t="s">
        <v>185</v>
      </c>
      <c r="C21" s="299">
        <v>54.598</v>
      </c>
      <c r="D21" s="299">
        <v>56.519</v>
      </c>
      <c r="E21" s="299">
        <v>57.93</v>
      </c>
      <c r="F21" s="299">
        <v>56.622</v>
      </c>
      <c r="G21" s="299">
        <v>59.819</v>
      </c>
      <c r="H21" s="299">
        <v>58.894</v>
      </c>
      <c r="I21" s="299">
        <v>59.844</v>
      </c>
      <c r="J21" s="299">
        <v>59.783</v>
      </c>
      <c r="K21" s="299">
        <v>61.324</v>
      </c>
      <c r="L21" s="299">
        <v>59.891</v>
      </c>
      <c r="M21" s="299">
        <v>60.655</v>
      </c>
      <c r="N21" s="299">
        <v>61</v>
      </c>
      <c r="O21" s="299">
        <v>59.096</v>
      </c>
      <c r="P21" s="450">
        <v>61.362</v>
      </c>
      <c r="Q21" s="9">
        <v>60.6</v>
      </c>
      <c r="R21" s="83">
        <v>61.6</v>
      </c>
      <c r="S21" s="292">
        <v>60.343</v>
      </c>
      <c r="T21" s="83">
        <v>61.7</v>
      </c>
      <c r="U21" s="83">
        <v>62.3</v>
      </c>
    </row>
    <row r="22" spans="1:21" ht="15">
      <c r="A22" s="106" t="s">
        <v>271</v>
      </c>
      <c r="C22" s="299">
        <v>11.819</v>
      </c>
      <c r="D22" s="299">
        <v>10.498</v>
      </c>
      <c r="E22" s="299">
        <v>10.445</v>
      </c>
      <c r="F22" s="299">
        <v>11.029</v>
      </c>
      <c r="G22" s="299">
        <v>8.686</v>
      </c>
      <c r="H22" s="299">
        <v>8.076</v>
      </c>
      <c r="I22" s="299">
        <v>7.538</v>
      </c>
      <c r="J22" s="299">
        <v>7.011</v>
      </c>
      <c r="K22" s="299">
        <v>6.651</v>
      </c>
      <c r="L22" s="299">
        <v>6.142</v>
      </c>
      <c r="M22" s="299">
        <v>6.385</v>
      </c>
      <c r="N22" s="299">
        <v>6.3</v>
      </c>
      <c r="O22" s="299">
        <v>7.505</v>
      </c>
      <c r="P22" s="450">
        <v>5.981</v>
      </c>
      <c r="Q22" s="9">
        <v>5.6</v>
      </c>
      <c r="R22" s="451">
        <v>6</v>
      </c>
      <c r="S22" s="292">
        <v>5.594</v>
      </c>
      <c r="T22" s="83">
        <v>6.3</v>
      </c>
      <c r="U22" s="83">
        <v>5.4</v>
      </c>
    </row>
    <row r="23" spans="1:21" ht="15">
      <c r="A23" s="106" t="s">
        <v>134</v>
      </c>
      <c r="C23" s="365">
        <v>66.4</v>
      </c>
      <c r="D23" s="116">
        <v>67</v>
      </c>
      <c r="E23" s="116">
        <v>68.4</v>
      </c>
      <c r="F23" s="116">
        <v>67.7</v>
      </c>
      <c r="G23" s="116">
        <v>68.5</v>
      </c>
      <c r="H23" s="116">
        <v>67</v>
      </c>
      <c r="I23" s="116">
        <v>67.4</v>
      </c>
      <c r="J23" s="116">
        <v>66.8</v>
      </c>
      <c r="K23" s="116">
        <v>68</v>
      </c>
      <c r="L23" s="301">
        <v>66</v>
      </c>
      <c r="M23" s="301">
        <v>67</v>
      </c>
      <c r="N23" s="362">
        <v>67.3</v>
      </c>
      <c r="O23" s="362">
        <v>66.601</v>
      </c>
      <c r="P23" s="56">
        <v>67.343</v>
      </c>
      <c r="Q23" s="9">
        <v>66.2</v>
      </c>
      <c r="R23" s="83">
        <v>67.6</v>
      </c>
      <c r="S23" s="292">
        <v>65.937</v>
      </c>
      <c r="T23" s="451">
        <v>68</v>
      </c>
      <c r="U23" s="451">
        <v>67.7</v>
      </c>
    </row>
    <row r="24" spans="1:19" ht="6" customHeight="1">
      <c r="A24" s="106"/>
      <c r="C24" s="116"/>
      <c r="D24" s="116"/>
      <c r="E24" s="116"/>
      <c r="F24" s="116"/>
      <c r="G24" s="116"/>
      <c r="H24" s="116"/>
      <c r="I24" s="116"/>
      <c r="J24" s="116"/>
      <c r="K24" s="116"/>
      <c r="L24" s="301"/>
      <c r="M24" s="301"/>
      <c r="N24" s="362"/>
      <c r="O24" s="362"/>
      <c r="P24" s="451"/>
      <c r="S24" s="292"/>
    </row>
    <row r="25" spans="1:21" ht="15.75">
      <c r="A25" s="37" t="s">
        <v>12</v>
      </c>
      <c r="C25" s="299">
        <v>1.737</v>
      </c>
      <c r="D25" s="299">
        <v>1.718</v>
      </c>
      <c r="E25" s="299">
        <v>1.716</v>
      </c>
      <c r="F25" s="299">
        <v>1.567</v>
      </c>
      <c r="G25" s="299">
        <v>1.775</v>
      </c>
      <c r="H25" s="299">
        <v>1.866</v>
      </c>
      <c r="I25" s="299">
        <v>1.648</v>
      </c>
      <c r="J25" s="299">
        <v>2.031</v>
      </c>
      <c r="K25" s="299">
        <v>1.658</v>
      </c>
      <c r="L25" s="299">
        <v>2.332</v>
      </c>
      <c r="M25" s="299">
        <v>2.383</v>
      </c>
      <c r="N25" s="299">
        <v>2.3</v>
      </c>
      <c r="O25" s="299">
        <v>1.953</v>
      </c>
      <c r="P25" s="451">
        <v>2.043</v>
      </c>
      <c r="Q25" s="9">
        <v>2.5</v>
      </c>
      <c r="R25" s="83">
        <v>2.6</v>
      </c>
      <c r="S25" s="292">
        <v>2.208</v>
      </c>
      <c r="T25" s="83">
        <v>2.6</v>
      </c>
      <c r="U25" s="451">
        <v>3</v>
      </c>
    </row>
    <row r="26" spans="1:19" ht="6" customHeight="1">
      <c r="A26" s="37"/>
      <c r="C26" s="299"/>
      <c r="D26" s="299"/>
      <c r="E26" s="299"/>
      <c r="F26" s="299"/>
      <c r="G26" s="299"/>
      <c r="H26" s="299"/>
      <c r="I26" s="299"/>
      <c r="J26" s="299"/>
      <c r="K26" s="299"/>
      <c r="L26" s="299"/>
      <c r="M26" s="299"/>
      <c r="N26" s="299"/>
      <c r="O26" s="299"/>
      <c r="P26" s="451"/>
      <c r="S26" s="292"/>
    </row>
    <row r="27" spans="1:21" ht="15.75">
      <c r="A27" s="37" t="s">
        <v>148</v>
      </c>
      <c r="C27" s="299">
        <v>12.1</v>
      </c>
      <c r="D27" s="299">
        <v>12.486</v>
      </c>
      <c r="E27" s="299">
        <v>12.153</v>
      </c>
      <c r="F27" s="299">
        <v>12.233</v>
      </c>
      <c r="G27" s="299">
        <v>11.597</v>
      </c>
      <c r="H27" s="299">
        <v>12.675</v>
      </c>
      <c r="I27" s="299">
        <v>12.101</v>
      </c>
      <c r="J27" s="299">
        <v>11.762</v>
      </c>
      <c r="K27" s="299">
        <v>12.666</v>
      </c>
      <c r="L27" s="299">
        <v>12.138</v>
      </c>
      <c r="M27" s="299">
        <v>12.129</v>
      </c>
      <c r="N27" s="299">
        <v>10.8</v>
      </c>
      <c r="O27" s="299">
        <v>11.979</v>
      </c>
      <c r="P27" s="451">
        <v>10.08</v>
      </c>
      <c r="Q27" s="9">
        <v>11.3</v>
      </c>
      <c r="R27" s="83">
        <v>10.2</v>
      </c>
      <c r="S27" s="292">
        <v>11.184</v>
      </c>
      <c r="T27" s="83">
        <v>10.4</v>
      </c>
      <c r="U27" s="83">
        <v>9.8</v>
      </c>
    </row>
    <row r="28" spans="1:19" ht="6" customHeight="1">
      <c r="A28" s="37"/>
      <c r="C28" s="299"/>
      <c r="D28" s="299"/>
      <c r="E28" s="299"/>
      <c r="F28" s="299"/>
      <c r="G28" s="299"/>
      <c r="H28" s="299"/>
      <c r="I28" s="299"/>
      <c r="J28" s="299"/>
      <c r="K28" s="299"/>
      <c r="L28" s="299"/>
      <c r="M28" s="299"/>
      <c r="N28" s="299"/>
      <c r="O28" s="299"/>
      <c r="P28" s="451"/>
      <c r="S28" s="292"/>
    </row>
    <row r="29" spans="1:21" ht="18.75">
      <c r="A29" s="37" t="s">
        <v>293</v>
      </c>
      <c r="C29" s="299">
        <v>3.041</v>
      </c>
      <c r="D29" s="299">
        <v>2.293</v>
      </c>
      <c r="E29" s="299">
        <v>2.265</v>
      </c>
      <c r="F29" s="299">
        <v>3.064</v>
      </c>
      <c r="G29" s="299">
        <v>2.881</v>
      </c>
      <c r="H29" s="299">
        <v>3.521</v>
      </c>
      <c r="I29" s="299">
        <v>3.869</v>
      </c>
      <c r="J29" s="299">
        <v>3.576</v>
      </c>
      <c r="K29" s="299">
        <v>3.52</v>
      </c>
      <c r="L29" s="299">
        <v>4.265</v>
      </c>
      <c r="M29" s="299">
        <v>3.875</v>
      </c>
      <c r="N29" s="299">
        <v>3.6</v>
      </c>
      <c r="O29" s="299">
        <v>3.949</v>
      </c>
      <c r="P29" s="451">
        <v>4.348</v>
      </c>
      <c r="Q29" s="451">
        <v>4</v>
      </c>
      <c r="R29" s="83">
        <v>4.2</v>
      </c>
      <c r="S29" s="292">
        <v>4.377</v>
      </c>
      <c r="T29" s="83">
        <v>5.2</v>
      </c>
      <c r="U29" s="83">
        <v>5.1</v>
      </c>
    </row>
    <row r="30" spans="1:19" ht="6" customHeight="1">
      <c r="A30" s="37"/>
      <c r="C30" s="299"/>
      <c r="D30" s="299"/>
      <c r="E30" s="299"/>
      <c r="F30" s="299"/>
      <c r="G30" s="299"/>
      <c r="H30" s="299"/>
      <c r="I30" s="299"/>
      <c r="J30" s="299"/>
      <c r="K30" s="299"/>
      <c r="L30" s="299"/>
      <c r="M30" s="299"/>
      <c r="N30" s="299"/>
      <c r="O30" s="299"/>
      <c r="P30" s="451"/>
      <c r="S30" s="292"/>
    </row>
    <row r="31" spans="1:21" ht="18.75">
      <c r="A31" s="37" t="s">
        <v>292</v>
      </c>
      <c r="C31" s="299">
        <v>3.03</v>
      </c>
      <c r="D31" s="299">
        <v>2.828</v>
      </c>
      <c r="E31" s="299">
        <v>2.389</v>
      </c>
      <c r="F31" s="299">
        <v>2.336</v>
      </c>
      <c r="G31" s="299">
        <v>2.596</v>
      </c>
      <c r="H31" s="299">
        <v>2.317</v>
      </c>
      <c r="I31" s="299">
        <v>2.267</v>
      </c>
      <c r="J31" s="299">
        <v>2.005</v>
      </c>
      <c r="K31" s="299">
        <v>2.324</v>
      </c>
      <c r="L31" s="299">
        <v>2.729</v>
      </c>
      <c r="M31" s="299">
        <v>2.252</v>
      </c>
      <c r="N31" s="299">
        <v>2.7</v>
      </c>
      <c r="O31" s="299">
        <v>2.61</v>
      </c>
      <c r="P31" s="451">
        <v>2.583</v>
      </c>
      <c r="Q31" s="83">
        <v>3.1</v>
      </c>
      <c r="R31" s="83">
        <v>2.5</v>
      </c>
      <c r="S31" s="292">
        <v>2.685</v>
      </c>
      <c r="T31" s="83">
        <v>2.4</v>
      </c>
      <c r="U31" s="83">
        <v>2.4</v>
      </c>
    </row>
    <row r="32" spans="1:19" ht="6" customHeight="1">
      <c r="A32" s="37"/>
      <c r="C32" s="60"/>
      <c r="D32" s="60"/>
      <c r="E32" s="60"/>
      <c r="F32" s="60"/>
      <c r="G32" s="60"/>
      <c r="H32" s="60"/>
      <c r="I32" s="79"/>
      <c r="J32" s="79"/>
      <c r="K32" s="79"/>
      <c r="L32" s="79"/>
      <c r="M32" s="79"/>
      <c r="N32" s="355"/>
      <c r="O32" s="79"/>
      <c r="S32" s="79"/>
    </row>
    <row r="33" spans="1:21" ht="15">
      <c r="A33" s="222" t="s">
        <v>270</v>
      </c>
      <c r="B33" s="80"/>
      <c r="C33" s="302">
        <v>6020</v>
      </c>
      <c r="D33" s="302">
        <v>6253</v>
      </c>
      <c r="E33" s="302">
        <v>6276</v>
      </c>
      <c r="F33" s="302">
        <v>5973</v>
      </c>
      <c r="G33" s="302">
        <v>6033</v>
      </c>
      <c r="H33" s="302">
        <v>6359</v>
      </c>
      <c r="I33" s="302">
        <v>6044</v>
      </c>
      <c r="J33" s="302">
        <v>6068</v>
      </c>
      <c r="K33" s="302">
        <v>5176</v>
      </c>
      <c r="L33" s="302">
        <v>5437</v>
      </c>
      <c r="M33" s="302">
        <v>5371</v>
      </c>
      <c r="N33" s="302">
        <v>5221</v>
      </c>
      <c r="O33" s="66">
        <v>5508</v>
      </c>
      <c r="P33" s="66">
        <v>4103</v>
      </c>
      <c r="Q33" s="492">
        <v>4157</v>
      </c>
      <c r="R33" s="492">
        <v>4130</v>
      </c>
      <c r="S33" s="492">
        <v>3950</v>
      </c>
      <c r="T33" s="492">
        <v>3970</v>
      </c>
      <c r="U33" s="492">
        <v>4070</v>
      </c>
    </row>
    <row r="34" spans="1:21" s="9" customFormat="1" ht="5.25" customHeight="1">
      <c r="A34" s="196"/>
      <c r="B34" s="46"/>
      <c r="C34" s="46"/>
      <c r="D34" s="46"/>
      <c r="E34" s="196"/>
      <c r="F34" s="197"/>
      <c r="G34" s="197"/>
      <c r="H34" s="197"/>
      <c r="I34" s="197"/>
      <c r="J34" s="197"/>
      <c r="K34" s="199"/>
      <c r="L34" s="199"/>
      <c r="M34" s="199"/>
      <c r="N34" s="199"/>
      <c r="O34" s="199"/>
      <c r="P34" s="199"/>
      <c r="Q34" s="199"/>
      <c r="R34" s="199"/>
      <c r="S34" s="199"/>
      <c r="T34" s="199"/>
      <c r="U34" s="199"/>
    </row>
    <row r="35" spans="1:17" s="9" customFormat="1" ht="12" customHeight="1">
      <c r="A35" s="172" t="s">
        <v>595</v>
      </c>
      <c r="B35" s="12"/>
      <c r="C35" s="12"/>
      <c r="D35" s="12"/>
      <c r="E35" s="231"/>
      <c r="F35" s="60"/>
      <c r="G35" s="60"/>
      <c r="H35" s="60"/>
      <c r="I35" s="60"/>
      <c r="J35" s="60"/>
      <c r="K35" s="295"/>
      <c r="L35" s="295"/>
      <c r="M35" s="295"/>
      <c r="N35" s="295"/>
      <c r="O35" s="295"/>
      <c r="P35" s="295"/>
      <c r="Q35" s="295"/>
    </row>
    <row r="36" spans="1:15" s="7" customFormat="1" ht="13.5" customHeight="1">
      <c r="A36" s="7" t="s">
        <v>163</v>
      </c>
      <c r="B36" s="219"/>
      <c r="C36" s="219"/>
      <c r="D36" s="219"/>
      <c r="E36" s="219"/>
      <c r="F36" s="119"/>
      <c r="G36" s="119"/>
      <c r="H36" s="119"/>
      <c r="I36" s="119"/>
      <c r="J36" s="119"/>
      <c r="K36" s="220"/>
      <c r="N36" s="69"/>
      <c r="O36" s="69"/>
    </row>
    <row r="37" spans="1:10" s="7" customFormat="1" ht="12.75">
      <c r="A37" s="7" t="s">
        <v>126</v>
      </c>
      <c r="I37" s="8"/>
      <c r="J37" s="8"/>
    </row>
    <row r="38" s="7" customFormat="1" ht="12.75">
      <c r="A38" s="7" t="s">
        <v>87</v>
      </c>
    </row>
    <row r="39" spans="1:20" ht="12.75" customHeight="1">
      <c r="A39" s="37"/>
      <c r="C39" s="299"/>
      <c r="D39" s="299"/>
      <c r="E39" s="299"/>
      <c r="F39" s="299"/>
      <c r="G39" s="299"/>
      <c r="H39" s="299"/>
      <c r="I39" s="299"/>
      <c r="J39" s="299"/>
      <c r="K39" s="299"/>
      <c r="L39" s="299"/>
      <c r="M39" s="299"/>
      <c r="N39" s="299"/>
      <c r="O39" s="79"/>
      <c r="S39" s="292"/>
      <c r="T39" s="292"/>
    </row>
    <row r="40" spans="1:15" s="9" customFormat="1" ht="20.25" thickBot="1">
      <c r="A40" s="307" t="s">
        <v>425</v>
      </c>
      <c r="B40" s="12"/>
      <c r="C40" s="12"/>
      <c r="D40" s="12"/>
      <c r="E40" s="12"/>
      <c r="F40" s="12"/>
      <c r="G40" s="12"/>
      <c r="H40" s="12"/>
      <c r="I40" s="12"/>
      <c r="J40" s="12"/>
      <c r="K40" s="12"/>
      <c r="L40" s="12"/>
      <c r="N40" s="59"/>
      <c r="O40" s="59"/>
    </row>
    <row r="41" spans="1:21" ht="16.5" thickBot="1">
      <c r="A41" s="55"/>
      <c r="B41" s="55"/>
      <c r="C41" s="30">
        <v>1999</v>
      </c>
      <c r="D41" s="30">
        <v>2000</v>
      </c>
      <c r="E41" s="30">
        <v>2001</v>
      </c>
      <c r="F41" s="30">
        <v>2002</v>
      </c>
      <c r="G41" s="30">
        <v>2003</v>
      </c>
      <c r="H41" s="30">
        <v>2004</v>
      </c>
      <c r="I41" s="30">
        <v>2005</v>
      </c>
      <c r="J41" s="30">
        <v>2006</v>
      </c>
      <c r="K41" s="30">
        <v>2007</v>
      </c>
      <c r="L41" s="303">
        <v>2008</v>
      </c>
      <c r="M41" s="303">
        <v>2009</v>
      </c>
      <c r="N41" s="303">
        <v>2010</v>
      </c>
      <c r="O41" s="303">
        <v>2011</v>
      </c>
      <c r="P41" s="303">
        <v>2012</v>
      </c>
      <c r="Q41" s="303">
        <v>2013</v>
      </c>
      <c r="R41" s="303">
        <v>2014</v>
      </c>
      <c r="S41" s="303">
        <v>2015</v>
      </c>
      <c r="T41" s="303">
        <v>2016</v>
      </c>
      <c r="U41" s="303">
        <v>2017</v>
      </c>
    </row>
    <row r="42" spans="3:21" ht="18" customHeight="1">
      <c r="C42" s="35"/>
      <c r="D42" s="35"/>
      <c r="I42" s="172"/>
      <c r="J42" s="172"/>
      <c r="K42" s="278"/>
      <c r="L42" s="278"/>
      <c r="M42" s="304"/>
      <c r="N42" s="304"/>
      <c r="U42" s="304" t="s">
        <v>297</v>
      </c>
    </row>
    <row r="43" spans="1:21" ht="15.75">
      <c r="A43" s="37" t="s">
        <v>90</v>
      </c>
      <c r="C43" s="299">
        <v>53.89</v>
      </c>
      <c r="D43" s="299">
        <v>53.82</v>
      </c>
      <c r="E43" s="299">
        <v>51.86</v>
      </c>
      <c r="F43" s="299">
        <v>55.54</v>
      </c>
      <c r="G43" s="299">
        <v>52.4</v>
      </c>
      <c r="H43" s="299">
        <v>51.15</v>
      </c>
      <c r="I43" s="299">
        <v>52.52</v>
      </c>
      <c r="J43" s="299">
        <v>51.13</v>
      </c>
      <c r="K43" s="299">
        <v>52.81</v>
      </c>
      <c r="L43" s="299">
        <v>48.82</v>
      </c>
      <c r="M43" s="299">
        <v>49.97</v>
      </c>
      <c r="N43" s="299">
        <v>49.7</v>
      </c>
      <c r="O43" s="79">
        <v>50.6</v>
      </c>
      <c r="P43" s="83">
        <v>51.4</v>
      </c>
      <c r="Q43" s="83">
        <v>51.7</v>
      </c>
      <c r="R43" s="83">
        <v>51.2</v>
      </c>
      <c r="S43" s="292">
        <v>48.79</v>
      </c>
      <c r="T43" s="292">
        <v>51.8</v>
      </c>
      <c r="U43" s="292">
        <v>51.5</v>
      </c>
    </row>
    <row r="44" spans="1:21" ht="6.75" customHeight="1">
      <c r="A44" s="37"/>
      <c r="C44" s="299"/>
      <c r="D44" s="299"/>
      <c r="E44" s="299"/>
      <c r="F44" s="299"/>
      <c r="G44" s="299"/>
      <c r="H44" s="299"/>
      <c r="I44" s="299"/>
      <c r="J44" s="299"/>
      <c r="K44" s="299"/>
      <c r="L44" s="299"/>
      <c r="M44" s="299"/>
      <c r="N44" s="299"/>
      <c r="O44" s="79"/>
      <c r="S44" s="451"/>
      <c r="T44" s="451"/>
      <c r="U44" s="451"/>
    </row>
    <row r="45" spans="1:21" ht="15.75">
      <c r="A45" s="37" t="s">
        <v>184</v>
      </c>
      <c r="C45" s="299">
        <v>18.28</v>
      </c>
      <c r="D45" s="299">
        <v>19.72</v>
      </c>
      <c r="E45" s="299">
        <v>20.83</v>
      </c>
      <c r="F45" s="299">
        <v>18.95</v>
      </c>
      <c r="G45" s="299">
        <v>21.7</v>
      </c>
      <c r="H45" s="299">
        <v>21.62</v>
      </c>
      <c r="I45" s="299">
        <v>20.96</v>
      </c>
      <c r="J45" s="299">
        <v>21.72</v>
      </c>
      <c r="K45" s="299">
        <v>21.89</v>
      </c>
      <c r="L45" s="299">
        <v>23.61</v>
      </c>
      <c r="M45" s="299">
        <v>24.44</v>
      </c>
      <c r="N45" s="299">
        <v>23</v>
      </c>
      <c r="O45" s="79">
        <v>23.4</v>
      </c>
      <c r="P45" s="83">
        <v>24.1</v>
      </c>
      <c r="Q45" s="83">
        <v>24.4</v>
      </c>
      <c r="R45" s="83">
        <v>24.5</v>
      </c>
      <c r="S45" s="292">
        <v>25.83</v>
      </c>
      <c r="T45" s="292">
        <v>25.6</v>
      </c>
      <c r="U45" s="292">
        <v>25.5</v>
      </c>
    </row>
    <row r="46" spans="1:21" ht="6.75" customHeight="1">
      <c r="A46" s="37"/>
      <c r="C46" s="299"/>
      <c r="D46" s="299"/>
      <c r="E46" s="299"/>
      <c r="F46" s="299"/>
      <c r="G46" s="299"/>
      <c r="H46" s="299"/>
      <c r="I46" s="299"/>
      <c r="J46" s="299"/>
      <c r="K46" s="299"/>
      <c r="L46" s="299"/>
      <c r="M46" s="299"/>
      <c r="N46" s="299"/>
      <c r="O46" s="79"/>
      <c r="S46" s="451"/>
      <c r="T46" s="451"/>
      <c r="U46" s="451"/>
    </row>
    <row r="47" spans="1:21" ht="15.75">
      <c r="A47" s="37" t="s">
        <v>12</v>
      </c>
      <c r="C47" s="299">
        <v>0.73</v>
      </c>
      <c r="D47" s="299">
        <v>0.64</v>
      </c>
      <c r="E47" s="299">
        <v>0.58</v>
      </c>
      <c r="F47" s="299">
        <v>0.67</v>
      </c>
      <c r="G47" s="299">
        <v>1.15</v>
      </c>
      <c r="H47" s="299">
        <v>0.98</v>
      </c>
      <c r="I47" s="299">
        <v>0.59</v>
      </c>
      <c r="J47" s="299">
        <v>0.87</v>
      </c>
      <c r="K47" s="299">
        <v>0.76</v>
      </c>
      <c r="L47" s="299">
        <v>1.47</v>
      </c>
      <c r="M47" s="299">
        <v>1.02</v>
      </c>
      <c r="N47" s="299">
        <v>1.4</v>
      </c>
      <c r="O47" s="79">
        <v>1.4</v>
      </c>
      <c r="P47" s="83">
        <v>0.8</v>
      </c>
      <c r="Q47" s="83">
        <v>1.2</v>
      </c>
      <c r="R47" s="83">
        <v>1.7</v>
      </c>
      <c r="S47" s="292">
        <v>1.21</v>
      </c>
      <c r="T47" s="292">
        <v>1.4</v>
      </c>
      <c r="U47" s="292">
        <v>0.9</v>
      </c>
    </row>
    <row r="48" spans="1:21" ht="6.75" customHeight="1">
      <c r="A48" s="37"/>
      <c r="C48" s="299"/>
      <c r="D48" s="299"/>
      <c r="E48" s="299"/>
      <c r="F48" s="299"/>
      <c r="G48" s="299"/>
      <c r="H48" s="299"/>
      <c r="I48" s="299"/>
      <c r="J48" s="299"/>
      <c r="K48" s="299"/>
      <c r="L48" s="299"/>
      <c r="M48" s="299"/>
      <c r="N48" s="299"/>
      <c r="O48" s="79"/>
      <c r="S48" s="451"/>
      <c r="T48" s="451"/>
      <c r="U48" s="451"/>
    </row>
    <row r="49" spans="1:21" ht="15.75">
      <c r="A49" s="37" t="s">
        <v>148</v>
      </c>
      <c r="C49" s="299"/>
      <c r="D49" s="299"/>
      <c r="E49" s="299"/>
      <c r="F49" s="299"/>
      <c r="G49" s="299"/>
      <c r="H49" s="299"/>
      <c r="I49" s="299"/>
      <c r="J49" s="299"/>
      <c r="K49" s="299"/>
      <c r="L49" s="299"/>
      <c r="M49" s="299"/>
      <c r="N49" s="299"/>
      <c r="O49" s="79"/>
      <c r="S49" s="451"/>
      <c r="T49" s="451"/>
      <c r="U49" s="451"/>
    </row>
    <row r="50" spans="1:21" ht="18">
      <c r="A50" s="106" t="s">
        <v>294</v>
      </c>
      <c r="C50" s="299">
        <v>17.38</v>
      </c>
      <c r="D50" s="299">
        <v>16.9</v>
      </c>
      <c r="E50" s="299">
        <v>17.73</v>
      </c>
      <c r="F50" s="299">
        <v>15.05</v>
      </c>
      <c r="G50" s="299">
        <v>16.9</v>
      </c>
      <c r="H50" s="299">
        <v>16.85</v>
      </c>
      <c r="I50" s="299">
        <v>16.5</v>
      </c>
      <c r="J50" s="299">
        <v>17.04</v>
      </c>
      <c r="K50" s="299">
        <v>14.84</v>
      </c>
      <c r="L50" s="299">
        <v>16.53</v>
      </c>
      <c r="M50" s="299">
        <v>16.05</v>
      </c>
      <c r="N50" s="299">
        <v>16.1</v>
      </c>
      <c r="O50" s="79">
        <v>15.1</v>
      </c>
      <c r="P50" s="83">
        <v>14.9</v>
      </c>
      <c r="Q50" s="83">
        <v>14.5</v>
      </c>
      <c r="R50" s="83">
        <v>14.5</v>
      </c>
      <c r="S50" s="292">
        <v>15.25</v>
      </c>
      <c r="T50" s="292">
        <v>12.9</v>
      </c>
      <c r="U50" s="292">
        <v>14.2</v>
      </c>
    </row>
    <row r="51" spans="1:21" ht="15">
      <c r="A51" s="106" t="s">
        <v>86</v>
      </c>
      <c r="C51" s="299">
        <v>7.37</v>
      </c>
      <c r="D51" s="299">
        <v>6.58</v>
      </c>
      <c r="E51" s="299">
        <v>6.77</v>
      </c>
      <c r="F51" s="299">
        <v>7.31</v>
      </c>
      <c r="G51" s="299">
        <v>5.51</v>
      </c>
      <c r="H51" s="299">
        <v>6.71</v>
      </c>
      <c r="I51" s="299">
        <v>7.06</v>
      </c>
      <c r="J51" s="299">
        <v>6.69</v>
      </c>
      <c r="K51" s="299">
        <v>7.1</v>
      </c>
      <c r="L51" s="299">
        <v>7.33</v>
      </c>
      <c r="M51" s="299">
        <v>5.94</v>
      </c>
      <c r="N51" s="299">
        <v>7.8</v>
      </c>
      <c r="O51" s="79">
        <v>6.6</v>
      </c>
      <c r="P51" s="83">
        <v>6.2</v>
      </c>
      <c r="Q51" s="83">
        <v>5.4</v>
      </c>
      <c r="R51" s="83">
        <v>5.8</v>
      </c>
      <c r="S51" s="292">
        <v>5.66</v>
      </c>
      <c r="T51" s="292">
        <v>6.4</v>
      </c>
      <c r="U51" s="292">
        <v>5.6</v>
      </c>
    </row>
    <row r="52" spans="1:21" ht="15">
      <c r="A52" s="106" t="s">
        <v>134</v>
      </c>
      <c r="C52" s="366">
        <v>24.76</v>
      </c>
      <c r="D52" s="115">
        <v>23.48</v>
      </c>
      <c r="E52" s="115">
        <v>24.27</v>
      </c>
      <c r="F52" s="115">
        <v>22.36</v>
      </c>
      <c r="G52" s="115">
        <v>22.19</v>
      </c>
      <c r="H52" s="115">
        <v>23.2</v>
      </c>
      <c r="I52" s="115">
        <v>23.32</v>
      </c>
      <c r="J52" s="115">
        <v>23.41</v>
      </c>
      <c r="K52" s="115">
        <v>21.91</v>
      </c>
      <c r="L52" s="305">
        <v>23.85</v>
      </c>
      <c r="M52" s="305">
        <v>21.99</v>
      </c>
      <c r="N52" s="363">
        <v>23.9</v>
      </c>
      <c r="O52" s="79">
        <v>21.7</v>
      </c>
      <c r="P52" s="83">
        <v>21.1</v>
      </c>
      <c r="Q52" s="83">
        <v>19.9</v>
      </c>
      <c r="R52" s="83">
        <v>20.3</v>
      </c>
      <c r="S52" s="292">
        <v>20.91</v>
      </c>
      <c r="T52" s="292">
        <v>19.3</v>
      </c>
      <c r="U52" s="292">
        <v>19.799999999999997</v>
      </c>
    </row>
    <row r="53" spans="1:21" ht="6.75" customHeight="1">
      <c r="A53" s="106"/>
      <c r="C53" s="115"/>
      <c r="D53" s="115"/>
      <c r="E53" s="115"/>
      <c r="F53" s="115"/>
      <c r="G53" s="115"/>
      <c r="H53" s="115"/>
      <c r="I53" s="115"/>
      <c r="J53" s="115"/>
      <c r="K53" s="115"/>
      <c r="L53" s="305"/>
      <c r="M53" s="305"/>
      <c r="N53" s="363"/>
      <c r="O53" s="79"/>
      <c r="S53" s="451"/>
      <c r="T53" s="451"/>
      <c r="U53" s="451"/>
    </row>
    <row r="54" spans="1:21" ht="18.75">
      <c r="A54" s="37" t="s">
        <v>295</v>
      </c>
      <c r="C54" s="299">
        <v>0.68</v>
      </c>
      <c r="D54" s="299">
        <v>0.63</v>
      </c>
      <c r="E54" s="299">
        <v>0.54</v>
      </c>
      <c r="F54" s="299">
        <v>0.35</v>
      </c>
      <c r="G54" s="299">
        <v>0.53</v>
      </c>
      <c r="H54" s="299">
        <v>0.86</v>
      </c>
      <c r="I54" s="299">
        <v>0.73</v>
      </c>
      <c r="J54" s="299">
        <v>1.23</v>
      </c>
      <c r="K54" s="299">
        <v>0.9</v>
      </c>
      <c r="L54" s="299">
        <v>0.73</v>
      </c>
      <c r="M54" s="299">
        <v>0.74</v>
      </c>
      <c r="N54" s="299">
        <v>0.3</v>
      </c>
      <c r="O54" s="79">
        <v>0.7</v>
      </c>
      <c r="P54" s="83">
        <v>0.4</v>
      </c>
      <c r="Q54" s="83">
        <v>0.6</v>
      </c>
      <c r="R54" s="83">
        <v>0.7</v>
      </c>
      <c r="S54" s="292">
        <v>1.13</v>
      </c>
      <c r="T54" s="292">
        <v>0.5</v>
      </c>
      <c r="U54" s="292">
        <v>0.5</v>
      </c>
    </row>
    <row r="55" spans="1:21" ht="6.75" customHeight="1">
      <c r="A55" s="37"/>
      <c r="C55" s="299"/>
      <c r="D55" s="299"/>
      <c r="E55" s="299"/>
      <c r="F55" s="299"/>
      <c r="G55" s="299"/>
      <c r="H55" s="299"/>
      <c r="I55" s="299"/>
      <c r="J55" s="299"/>
      <c r="K55" s="299"/>
      <c r="L55" s="299"/>
      <c r="M55" s="299"/>
      <c r="N55" s="299"/>
      <c r="O55" s="79"/>
      <c r="S55" s="451"/>
      <c r="T55" s="451"/>
      <c r="U55" s="451"/>
    </row>
    <row r="56" spans="1:21" ht="18.75">
      <c r="A56" s="37" t="s">
        <v>296</v>
      </c>
      <c r="C56" s="299">
        <v>1.66</v>
      </c>
      <c r="D56" s="299">
        <v>1.72</v>
      </c>
      <c r="E56" s="299">
        <v>1.68</v>
      </c>
      <c r="F56" s="299">
        <v>2.13</v>
      </c>
      <c r="G56" s="299">
        <v>1.81</v>
      </c>
      <c r="H56" s="299">
        <v>1.83</v>
      </c>
      <c r="I56" s="299">
        <v>1.62</v>
      </c>
      <c r="J56" s="299">
        <v>1.33</v>
      </c>
      <c r="K56" s="299">
        <v>1.7</v>
      </c>
      <c r="L56" s="299">
        <v>1.52</v>
      </c>
      <c r="M56" s="299">
        <v>1.84</v>
      </c>
      <c r="N56" s="299">
        <v>1.7</v>
      </c>
      <c r="O56" s="79">
        <v>2.2</v>
      </c>
      <c r="P56" s="83">
        <v>2.2</v>
      </c>
      <c r="Q56" s="83">
        <v>2.2</v>
      </c>
      <c r="R56" s="83">
        <v>1.7</v>
      </c>
      <c r="S56" s="292">
        <v>2.13</v>
      </c>
      <c r="T56" s="292">
        <v>1.5</v>
      </c>
      <c r="U56" s="292">
        <v>1.7</v>
      </c>
    </row>
    <row r="57" spans="1:15" ht="6.75" customHeight="1">
      <c r="A57" s="37"/>
      <c r="C57" s="79"/>
      <c r="D57" s="79"/>
      <c r="E57" s="79"/>
      <c r="F57" s="79"/>
      <c r="G57" s="79"/>
      <c r="H57" s="79"/>
      <c r="I57" s="79"/>
      <c r="J57" s="79"/>
      <c r="K57" s="79"/>
      <c r="L57" s="79"/>
      <c r="M57" s="79"/>
      <c r="N57" s="355"/>
      <c r="O57" s="79"/>
    </row>
    <row r="58" spans="1:21" ht="15">
      <c r="A58" s="15" t="s">
        <v>270</v>
      </c>
      <c r="C58" s="66">
        <v>2636</v>
      </c>
      <c r="D58" s="66">
        <v>3475</v>
      </c>
      <c r="E58" s="66">
        <v>3463</v>
      </c>
      <c r="F58" s="66">
        <v>3295</v>
      </c>
      <c r="G58" s="66">
        <v>3250</v>
      </c>
      <c r="H58" s="66">
        <v>3347</v>
      </c>
      <c r="I58" s="66">
        <v>3272</v>
      </c>
      <c r="J58" s="66">
        <v>3240</v>
      </c>
      <c r="K58" s="66">
        <v>2517</v>
      </c>
      <c r="L58" s="66">
        <v>2750</v>
      </c>
      <c r="M58" s="318">
        <v>2881</v>
      </c>
      <c r="N58" s="318">
        <v>2676</v>
      </c>
      <c r="O58" s="66">
        <v>2715</v>
      </c>
      <c r="P58" s="66">
        <v>1923</v>
      </c>
      <c r="Q58" s="66">
        <v>1975</v>
      </c>
      <c r="R58" s="66">
        <v>1980</v>
      </c>
      <c r="S58" s="66">
        <v>1880</v>
      </c>
      <c r="T58" s="66">
        <v>1890</v>
      </c>
      <c r="U58" s="66">
        <v>1830</v>
      </c>
    </row>
    <row r="59" spans="1:21" s="9" customFormat="1" ht="6" customHeight="1" thickBot="1">
      <c r="A59" s="75"/>
      <c r="B59" s="71"/>
      <c r="C59" s="71"/>
      <c r="D59" s="71"/>
      <c r="E59" s="71"/>
      <c r="F59" s="71"/>
      <c r="G59" s="71"/>
      <c r="H59" s="71"/>
      <c r="I59" s="71"/>
      <c r="J59" s="74"/>
      <c r="K59" s="74"/>
      <c r="L59" s="74"/>
      <c r="M59" s="74"/>
      <c r="N59" s="74"/>
      <c r="O59" s="74"/>
      <c r="P59" s="74"/>
      <c r="Q59" s="74"/>
      <c r="R59" s="74"/>
      <c r="S59" s="74"/>
      <c r="T59" s="74"/>
      <c r="U59" s="74"/>
    </row>
    <row r="60" spans="1:17" s="9" customFormat="1" ht="11.25" customHeight="1">
      <c r="A60" s="172" t="s">
        <v>595</v>
      </c>
      <c r="B60" s="60"/>
      <c r="C60" s="60"/>
      <c r="D60" s="60"/>
      <c r="E60" s="60"/>
      <c r="F60" s="60"/>
      <c r="G60" s="60"/>
      <c r="H60" s="60"/>
      <c r="I60" s="60"/>
      <c r="J60" s="295"/>
      <c r="K60" s="295"/>
      <c r="L60" s="295"/>
      <c r="M60" s="295"/>
      <c r="N60" s="295"/>
      <c r="O60" s="295"/>
      <c r="P60" s="295"/>
      <c r="Q60" s="295"/>
    </row>
    <row r="61" spans="1:10" s="7" customFormat="1" ht="14.25" customHeight="1">
      <c r="A61" s="7" t="s">
        <v>250</v>
      </c>
      <c r="C61" s="119"/>
      <c r="D61" s="119"/>
      <c r="E61" s="119"/>
      <c r="F61" s="119"/>
      <c r="G61" s="119"/>
      <c r="H61" s="119"/>
      <c r="I61" s="119"/>
      <c r="J61" s="220"/>
    </row>
    <row r="62" spans="1:15" s="7" customFormat="1" ht="15">
      <c r="A62" s="7" t="s">
        <v>396</v>
      </c>
      <c r="O62" s="135"/>
    </row>
    <row r="63" spans="1:15" s="7" customFormat="1" ht="15">
      <c r="A63" s="7" t="s">
        <v>181</v>
      </c>
      <c r="I63" s="8"/>
      <c r="O63" s="135"/>
    </row>
    <row r="64" spans="1:15" s="7" customFormat="1" ht="15">
      <c r="A64" s="7" t="s">
        <v>182</v>
      </c>
      <c r="O64" s="135"/>
    </row>
    <row r="65" ht="17.25">
      <c r="O65" s="218"/>
    </row>
    <row r="66" spans="1:15" ht="20.25">
      <c r="A66" s="473" t="s">
        <v>567</v>
      </c>
      <c r="B66"/>
      <c r="C66"/>
      <c r="D66"/>
      <c r="E66"/>
      <c r="F66"/>
      <c r="O66" s="218"/>
    </row>
    <row r="67" spans="1:15" ht="17.25">
      <c r="A67"/>
      <c r="B67"/>
      <c r="C67"/>
      <c r="D67"/>
      <c r="E67"/>
      <c r="F67"/>
      <c r="O67" s="218"/>
    </row>
    <row r="68" spans="1:19" ht="15.75">
      <c r="A68" s="476"/>
      <c r="B68" s="173"/>
      <c r="C68" s="173"/>
      <c r="D68" s="173"/>
      <c r="E68" s="173"/>
      <c r="F68" s="173"/>
      <c r="G68" s="173"/>
      <c r="H68" s="173"/>
      <c r="K68" s="468">
        <v>2009</v>
      </c>
      <c r="L68" s="469">
        <v>2010</v>
      </c>
      <c r="M68" s="469">
        <v>2011</v>
      </c>
      <c r="N68" s="469">
        <v>2012</v>
      </c>
      <c r="O68" s="469">
        <v>2013</v>
      </c>
      <c r="P68" s="469">
        <v>2014</v>
      </c>
      <c r="Q68" s="469">
        <v>2015</v>
      </c>
      <c r="R68" s="469">
        <v>2016</v>
      </c>
      <c r="S68" s="469">
        <v>2017</v>
      </c>
    </row>
    <row r="69" spans="1:19" ht="15.75">
      <c r="A69"/>
      <c r="G69" s="470"/>
      <c r="K69" s="470"/>
      <c r="L69" s="471"/>
      <c r="M69" s="471"/>
      <c r="S69" s="8" t="s">
        <v>297</v>
      </c>
    </row>
    <row r="70" spans="1:21" ht="15.75">
      <c r="A70" s="37" t="s">
        <v>11</v>
      </c>
      <c r="G70">
        <v>48.3</v>
      </c>
      <c r="K70" s="56">
        <v>47</v>
      </c>
      <c r="L70" s="9">
        <v>45.8</v>
      </c>
      <c r="M70" s="9">
        <v>45.9</v>
      </c>
      <c r="N70" s="9">
        <v>45.1</v>
      </c>
      <c r="O70" s="56">
        <v>44.05419803721461</v>
      </c>
      <c r="P70" s="56">
        <v>44.234491847430036</v>
      </c>
      <c r="Q70" s="79">
        <v>43.3</v>
      </c>
      <c r="R70" s="451">
        <v>42.843859476803196</v>
      </c>
      <c r="S70" s="79">
        <v>42.3</v>
      </c>
      <c r="U70" s="264"/>
    </row>
    <row r="71" spans="1:21" ht="15.75">
      <c r="A71" s="37" t="s">
        <v>561</v>
      </c>
      <c r="G71">
        <v>2.8</v>
      </c>
      <c r="K71" s="9">
        <v>2.3</v>
      </c>
      <c r="L71" s="9">
        <v>2.8</v>
      </c>
      <c r="M71" s="56">
        <v>3</v>
      </c>
      <c r="N71" s="9">
        <v>2.9</v>
      </c>
      <c r="O71" s="56">
        <v>3.4687856361936427</v>
      </c>
      <c r="P71" s="56">
        <v>3.4418768872640086</v>
      </c>
      <c r="Q71" s="79">
        <v>3.5000000000000004</v>
      </c>
      <c r="R71" s="451">
        <v>3.5955865501096813</v>
      </c>
      <c r="S71" s="79">
        <v>3.7</v>
      </c>
      <c r="U71" s="264"/>
    </row>
    <row r="72" spans="1:21" ht="15.75">
      <c r="A72" s="37" t="s">
        <v>562</v>
      </c>
      <c r="G72">
        <v>0.7</v>
      </c>
      <c r="K72" s="9">
        <v>0.6</v>
      </c>
      <c r="L72" s="9">
        <v>0.7</v>
      </c>
      <c r="M72" s="56">
        <v>1</v>
      </c>
      <c r="N72" s="9">
        <v>1.6</v>
      </c>
      <c r="O72" s="56">
        <v>2.7640314336634595</v>
      </c>
      <c r="P72" s="56">
        <v>2.756046942709285</v>
      </c>
      <c r="Q72" s="79">
        <v>2.9000000000000004</v>
      </c>
      <c r="R72" s="451">
        <v>2.9021379694201617</v>
      </c>
      <c r="S72" s="79">
        <v>2.8</v>
      </c>
      <c r="U72" s="264"/>
    </row>
    <row r="73" spans="1:21" ht="15.75">
      <c r="A73" s="37" t="s">
        <v>563</v>
      </c>
      <c r="G73">
        <v>6.1</v>
      </c>
      <c r="K73" s="9">
        <v>6.7</v>
      </c>
      <c r="L73" s="9">
        <v>7.4</v>
      </c>
      <c r="M73" s="9">
        <v>7.5</v>
      </c>
      <c r="N73" s="9">
        <v>7.8</v>
      </c>
      <c r="O73" s="56">
        <v>7.49748072837438</v>
      </c>
      <c r="P73" s="56">
        <v>7.807499584314385</v>
      </c>
      <c r="Q73" s="79">
        <v>7.8</v>
      </c>
      <c r="R73" s="451">
        <v>9.335035851095178</v>
      </c>
      <c r="S73" s="79">
        <v>9.7</v>
      </c>
      <c r="U73" s="264"/>
    </row>
    <row r="74" spans="1:21" ht="15.75">
      <c r="A74" s="37" t="s">
        <v>564</v>
      </c>
      <c r="G74" s="472">
        <v>22</v>
      </c>
      <c r="K74" s="9">
        <v>23.3</v>
      </c>
      <c r="L74" s="9">
        <v>22.9</v>
      </c>
      <c r="M74" s="9">
        <v>22.4</v>
      </c>
      <c r="N74" s="9">
        <v>22.2</v>
      </c>
      <c r="O74" s="56">
        <v>21.407497266777494</v>
      </c>
      <c r="P74" s="56">
        <v>21.904681749040844</v>
      </c>
      <c r="Q74" s="79">
        <v>22.400000000000002</v>
      </c>
      <c r="R74" s="451">
        <v>22.333758962773796</v>
      </c>
      <c r="S74" s="79">
        <v>22.8</v>
      </c>
      <c r="U74" s="264"/>
    </row>
    <row r="75" spans="1:21" ht="15.75">
      <c r="A75" s="37" t="s">
        <v>148</v>
      </c>
      <c r="G75">
        <v>18.2</v>
      </c>
      <c r="K75" s="9">
        <v>18.1</v>
      </c>
      <c r="L75" s="9">
        <v>18.2</v>
      </c>
      <c r="M75" s="9">
        <v>18.2</v>
      </c>
      <c r="N75" s="9">
        <v>18.2</v>
      </c>
      <c r="O75" s="56">
        <v>18.757073751008242</v>
      </c>
      <c r="P75" s="56">
        <v>17.73427733312532</v>
      </c>
      <c r="Q75" s="79">
        <v>17.9</v>
      </c>
      <c r="R75" s="451">
        <v>16.63141581813618</v>
      </c>
      <c r="S75" s="79">
        <v>16.5</v>
      </c>
      <c r="U75" s="264"/>
    </row>
    <row r="76" spans="1:21" ht="15.75">
      <c r="A76" s="37" t="s">
        <v>565</v>
      </c>
      <c r="G76">
        <v>1.4</v>
      </c>
      <c r="K76" s="9">
        <v>1.6</v>
      </c>
      <c r="L76" s="9">
        <v>1.6</v>
      </c>
      <c r="M76" s="9">
        <v>1.6</v>
      </c>
      <c r="N76" s="9">
        <v>1.7</v>
      </c>
      <c r="O76" s="56">
        <v>1.6226034826924436</v>
      </c>
      <c r="P76" s="56">
        <v>1.6374934054813024</v>
      </c>
      <c r="Q76" s="79">
        <v>1.7000000000000002</v>
      </c>
      <c r="R76" s="451">
        <v>1.7612327974767812</v>
      </c>
      <c r="S76" s="79">
        <v>1.6</v>
      </c>
      <c r="U76" s="264"/>
    </row>
    <row r="77" spans="1:19" ht="15.75">
      <c r="A77" s="37" t="s">
        <v>108</v>
      </c>
      <c r="G77">
        <v>0.5</v>
      </c>
      <c r="K77" s="9">
        <v>0.4</v>
      </c>
      <c r="L77" s="9">
        <v>0.5</v>
      </c>
      <c r="M77" s="9">
        <v>0.3</v>
      </c>
      <c r="N77" s="9">
        <v>0.5</v>
      </c>
      <c r="O77" s="56">
        <v>0.42832966407572154</v>
      </c>
      <c r="P77" s="56">
        <v>0.48363225063481863</v>
      </c>
      <c r="Q77" s="79">
        <v>0.4</v>
      </c>
      <c r="R77" s="451">
        <v>0.5969725741850287</v>
      </c>
      <c r="S77" s="79">
        <v>0.5</v>
      </c>
    </row>
    <row r="78" spans="1:19" ht="6.75" customHeight="1">
      <c r="A78"/>
      <c r="B78"/>
      <c r="G78"/>
      <c r="K78"/>
      <c r="L78"/>
      <c r="M78"/>
      <c r="Q78" s="79"/>
      <c r="S78" s="79"/>
    </row>
    <row r="79" spans="1:21" ht="15">
      <c r="A79" s="474" t="s">
        <v>270</v>
      </c>
      <c r="B79" s="170"/>
      <c r="C79" s="170"/>
      <c r="D79" s="170"/>
      <c r="E79" s="170"/>
      <c r="F79" s="170"/>
      <c r="G79" s="475">
        <v>396377</v>
      </c>
      <c r="H79" s="170"/>
      <c r="K79" s="594">
        <v>415804</v>
      </c>
      <c r="L79" s="594">
        <v>439401</v>
      </c>
      <c r="M79" s="594">
        <v>427104</v>
      </c>
      <c r="N79" s="594">
        <v>457488</v>
      </c>
      <c r="O79" s="594">
        <v>467397</v>
      </c>
      <c r="P79" s="594">
        <v>487147</v>
      </c>
      <c r="Q79" s="594">
        <v>480161</v>
      </c>
      <c r="R79" s="594">
        <v>458145</v>
      </c>
      <c r="S79" s="594">
        <v>473160</v>
      </c>
      <c r="U79" s="264"/>
    </row>
    <row r="80" spans="1:10" ht="15">
      <c r="A80" s="478" t="s">
        <v>568</v>
      </c>
      <c r="B80" s="80"/>
      <c r="C80" s="80"/>
      <c r="D80" s="80"/>
      <c r="E80" s="80"/>
      <c r="F80" s="477"/>
      <c r="G80" s="477"/>
      <c r="H80" s="477"/>
      <c r="I80" s="477"/>
      <c r="J80" s="477"/>
    </row>
    <row r="81" spans="1:6" ht="15">
      <c r="A81" t="s">
        <v>566</v>
      </c>
      <c r="B81"/>
      <c r="C81"/>
      <c r="D81"/>
      <c r="E81"/>
      <c r="F81"/>
    </row>
  </sheetData>
  <sheetProtection/>
  <printOptions/>
  <pageMargins left="0.7480314960629921" right="0.7480314960629921" top="0.984251968503937" bottom="0.984251968503937" header="0.5118110236220472" footer="0.5118110236220472"/>
  <pageSetup fitToHeight="1" fitToWidth="1" horizontalDpi="1200" verticalDpi="1200" orientation="portrait" paperSize="9" scale="60" r:id="rId1"/>
  <headerFooter alignWithMargins="0">
    <oddHeader>&amp;R&amp;"Arial,Bold"&amp;16PERSONAL AND CROSS-MODAL TRAVEL</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Q80"/>
  <sheetViews>
    <sheetView zoomScale="70" zoomScaleNormal="70" zoomScalePageLayoutView="0" workbookViewId="0" topLeftCell="A1">
      <selection activeCell="B74" sqref="B74"/>
    </sheetView>
  </sheetViews>
  <sheetFormatPr defaultColWidth="9.140625" defaultRowHeight="12.75"/>
  <cols>
    <col min="1" max="1" width="53.421875" style="604" customWidth="1"/>
    <col min="2" max="5" width="10.7109375" style="604" customWidth="1"/>
    <col min="6" max="6" width="3.421875" style="604" customWidth="1"/>
    <col min="7" max="7" width="10.7109375" style="604" customWidth="1"/>
    <col min="8" max="8" width="3.7109375" style="604" customWidth="1"/>
    <col min="9" max="9" width="10.7109375" style="604" customWidth="1"/>
    <col min="10" max="10" width="8.7109375" style="604" customWidth="1"/>
    <col min="11" max="11" width="2.140625" style="604" customWidth="1"/>
    <col min="12" max="12" width="36.28125" style="604" customWidth="1"/>
    <col min="13" max="13" width="8.28125" style="604" customWidth="1"/>
    <col min="14" max="16384" width="9.140625" style="604" customWidth="1"/>
  </cols>
  <sheetData>
    <row r="1" spans="1:10" ht="15.75">
      <c r="A1" s="621" t="s">
        <v>740</v>
      </c>
      <c r="J1" s="464"/>
    </row>
    <row r="2" s="645" customFormat="1" ht="6.75" customHeight="1">
      <c r="J2" s="646"/>
    </row>
    <row r="3" spans="1:10" ht="5.25" customHeight="1">
      <c r="A3" s="464"/>
      <c r="B3" s="464"/>
      <c r="C3" s="464"/>
      <c r="D3" s="464"/>
      <c r="E3" s="464"/>
      <c r="F3" s="464"/>
      <c r="G3" s="464"/>
      <c r="H3" s="464"/>
      <c r="I3" s="464"/>
      <c r="J3" s="464"/>
    </row>
    <row r="4" spans="1:10" ht="15.75">
      <c r="A4" s="638"/>
      <c r="B4" s="637"/>
      <c r="C4" s="637"/>
      <c r="D4" s="637"/>
      <c r="E4" s="637" t="s">
        <v>101</v>
      </c>
      <c r="F4" s="637"/>
      <c r="G4" s="637"/>
      <c r="H4" s="637"/>
      <c r="I4" s="637"/>
      <c r="J4" s="464"/>
    </row>
    <row r="5" spans="1:10" ht="15.75">
      <c r="A5" s="626" t="s">
        <v>455</v>
      </c>
      <c r="B5" s="633"/>
      <c r="C5" s="633"/>
      <c r="D5" s="633"/>
      <c r="E5" s="635" t="s">
        <v>109</v>
      </c>
      <c r="F5" s="635"/>
      <c r="G5" s="635" t="s">
        <v>112</v>
      </c>
      <c r="H5" s="635"/>
      <c r="I5" s="633"/>
      <c r="J5" s="464"/>
    </row>
    <row r="6" spans="1:10" ht="15.75">
      <c r="A6" s="626"/>
      <c r="B6" s="633" t="s">
        <v>107</v>
      </c>
      <c r="C6" s="633" t="s">
        <v>108</v>
      </c>
      <c r="D6" s="633"/>
      <c r="E6" s="635" t="s">
        <v>110</v>
      </c>
      <c r="F6" s="635"/>
      <c r="G6" s="635" t="s">
        <v>113</v>
      </c>
      <c r="H6" s="635"/>
      <c r="I6" s="633"/>
      <c r="J6" s="464"/>
    </row>
    <row r="7" spans="1:10" ht="15.75">
      <c r="A7" s="632" t="s">
        <v>91</v>
      </c>
      <c r="B7" s="630" t="s">
        <v>106</v>
      </c>
      <c r="C7" s="630" t="s">
        <v>106</v>
      </c>
      <c r="D7" s="630" t="s">
        <v>28</v>
      </c>
      <c r="E7" s="631" t="s">
        <v>111</v>
      </c>
      <c r="F7" s="631"/>
      <c r="G7" s="631" t="s">
        <v>114</v>
      </c>
      <c r="H7" s="631"/>
      <c r="I7" s="630" t="s">
        <v>39</v>
      </c>
      <c r="J7" s="464"/>
    </row>
    <row r="8" spans="1:10" ht="6" customHeight="1">
      <c r="A8" s="628"/>
      <c r="B8" s="626"/>
      <c r="C8" s="626"/>
      <c r="D8" s="626"/>
      <c r="E8" s="627"/>
      <c r="F8" s="627"/>
      <c r="G8" s="627"/>
      <c r="H8" s="627"/>
      <c r="I8" s="626"/>
      <c r="J8" s="464"/>
    </row>
    <row r="9" ht="15">
      <c r="I9" s="624" t="s">
        <v>120</v>
      </c>
    </row>
    <row r="10" ht="15.75">
      <c r="A10" s="621" t="s">
        <v>92</v>
      </c>
    </row>
    <row r="11" spans="1:14" ht="15">
      <c r="A11" s="620" t="s">
        <v>97</v>
      </c>
      <c r="B11" s="622">
        <v>536.4821479999993</v>
      </c>
      <c r="C11" s="622">
        <v>566.2633929999987</v>
      </c>
      <c r="D11" s="622">
        <v>181.541706</v>
      </c>
      <c r="E11" s="622">
        <v>502.0836959999993</v>
      </c>
      <c r="F11" s="622"/>
      <c r="G11" s="622">
        <v>11.241311000000001</v>
      </c>
      <c r="H11" s="141"/>
      <c r="I11" s="146">
        <f>SUM(B11:G11)</f>
        <v>1797.6122539999972</v>
      </c>
      <c r="L11" s="614"/>
      <c r="N11" s="622"/>
    </row>
    <row r="12" spans="1:14" ht="15">
      <c r="A12" s="620" t="s">
        <v>98</v>
      </c>
      <c r="B12" s="622">
        <v>630.1475889999996</v>
      </c>
      <c r="C12" s="622">
        <v>393.65063099999924</v>
      </c>
      <c r="D12" s="622">
        <v>96.21146699999994</v>
      </c>
      <c r="E12" s="622">
        <v>311.49363099999994</v>
      </c>
      <c r="F12" s="622"/>
      <c r="G12" s="622">
        <v>9.757022000000001</v>
      </c>
      <c r="H12" s="141"/>
      <c r="I12" s="146">
        <f>SUM(B12:G12)</f>
        <v>1441.2603399999987</v>
      </c>
      <c r="L12" s="614"/>
      <c r="N12" s="622"/>
    </row>
    <row r="13" spans="1:14" ht="18">
      <c r="A13" s="623" t="s">
        <v>725</v>
      </c>
      <c r="B13" s="622"/>
      <c r="C13" s="622"/>
      <c r="D13" s="702"/>
      <c r="E13" s="702"/>
      <c r="F13" s="622"/>
      <c r="G13" s="702"/>
      <c r="H13" s="141"/>
      <c r="I13" s="146">
        <f>SUM(B13:G13)</f>
        <v>0</v>
      </c>
      <c r="L13" s="614"/>
      <c r="N13" s="622"/>
    </row>
    <row r="14" spans="1:14" ht="15">
      <c r="A14" s="623" t="s">
        <v>415</v>
      </c>
      <c r="B14" s="622">
        <v>38.18215200000001</v>
      </c>
      <c r="C14" s="622">
        <v>62.973024000000024</v>
      </c>
      <c r="D14" s="622">
        <v>55.97849600000002</v>
      </c>
      <c r="E14" s="622">
        <v>72.32921600000007</v>
      </c>
      <c r="F14" s="622"/>
      <c r="G14" s="702">
        <v>3.8999629999999996</v>
      </c>
      <c r="H14" s="141"/>
      <c r="I14" s="146">
        <f>SUM(B14:G14)</f>
        <v>233.36285100000015</v>
      </c>
      <c r="L14" s="614"/>
      <c r="N14" s="622"/>
    </row>
    <row r="15" spans="1:14" ht="15">
      <c r="A15" s="620" t="s">
        <v>416</v>
      </c>
      <c r="B15" s="140">
        <f>SUM(B11:B14)</f>
        <v>1204.811888999999</v>
      </c>
      <c r="C15" s="140">
        <f>SUM(C11:C14)</f>
        <v>1022.8870479999979</v>
      </c>
      <c r="D15" s="140">
        <f>SUM(D11:D14)</f>
        <v>333.73166899999995</v>
      </c>
      <c r="E15" s="140">
        <f>SUM(E11:E14)</f>
        <v>885.9065429999994</v>
      </c>
      <c r="F15" s="140"/>
      <c r="G15" s="140">
        <f>SUM(G11:G14)</f>
        <v>24.898296000000002</v>
      </c>
      <c r="H15" s="140"/>
      <c r="I15" s="140">
        <f>SUM(I11:I14)</f>
        <v>3472.235444999996</v>
      </c>
      <c r="L15" s="614"/>
      <c r="N15" s="622"/>
    </row>
    <row r="16" spans="2:14" ht="6" customHeight="1">
      <c r="B16" s="90"/>
      <c r="C16" s="90"/>
      <c r="D16" s="90"/>
      <c r="E16" s="90"/>
      <c r="F16" s="90"/>
      <c r="G16" s="90"/>
      <c r="H16" s="90"/>
      <c r="I16" s="90"/>
      <c r="L16" s="614"/>
      <c r="N16" s="622"/>
    </row>
    <row r="17" spans="1:14" ht="15">
      <c r="A17" s="620" t="s">
        <v>93</v>
      </c>
      <c r="B17" s="141">
        <v>5.626884769932712</v>
      </c>
      <c r="C17" s="141">
        <v>8.767234511274182</v>
      </c>
      <c r="D17" s="141">
        <v>10.556805449822232</v>
      </c>
      <c r="E17" s="141">
        <v>16.44948198231406</v>
      </c>
      <c r="F17" s="141"/>
      <c r="G17" s="141">
        <v>0.6104621001070238</v>
      </c>
      <c r="H17" s="141"/>
      <c r="I17" s="146">
        <f aca="true" t="shared" si="0" ref="I17:I22">SUM(B17:G17)</f>
        <v>42.01086881345021</v>
      </c>
      <c r="L17" s="614"/>
      <c r="N17" s="622"/>
    </row>
    <row r="18" spans="1:14" ht="15">
      <c r="A18" s="620" t="s">
        <v>94</v>
      </c>
      <c r="B18" s="141">
        <v>54.16197038936259</v>
      </c>
      <c r="C18" s="141">
        <v>89.6434228649691</v>
      </c>
      <c r="D18" s="141"/>
      <c r="E18" s="141">
        <v>7.898488364873955</v>
      </c>
      <c r="F18" s="141"/>
      <c r="G18" s="597"/>
      <c r="H18" s="141"/>
      <c r="I18" s="146">
        <f t="shared" si="0"/>
        <v>151.70388161920562</v>
      </c>
      <c r="L18" s="614"/>
      <c r="N18" s="622"/>
    </row>
    <row r="19" spans="1:14" ht="15">
      <c r="A19" s="620" t="s">
        <v>95</v>
      </c>
      <c r="B19" s="141">
        <v>5.274406567949554</v>
      </c>
      <c r="C19" s="141">
        <v>12.487530022986753</v>
      </c>
      <c r="D19" s="597">
        <v>3.902000260719693</v>
      </c>
      <c r="E19" s="141">
        <v>11.249893051235414</v>
      </c>
      <c r="F19" s="141"/>
      <c r="G19" s="597"/>
      <c r="H19" s="141"/>
      <c r="I19" s="146">
        <f t="shared" si="0"/>
        <v>32.913829902891415</v>
      </c>
      <c r="L19" s="614"/>
      <c r="N19" s="622"/>
    </row>
    <row r="20" spans="1:14" ht="15">
      <c r="A20" s="620" t="s">
        <v>96</v>
      </c>
      <c r="B20" s="141">
        <v>67.12406613150918</v>
      </c>
      <c r="C20" s="141">
        <v>54.52582167837733</v>
      </c>
      <c r="D20" s="141">
        <v>2.35973614467392</v>
      </c>
      <c r="E20" s="141">
        <v>27.90574796275569</v>
      </c>
      <c r="F20" s="141"/>
      <c r="G20" s="597">
        <v>7.126307643088921</v>
      </c>
      <c r="H20" s="141"/>
      <c r="I20" s="146">
        <f t="shared" si="0"/>
        <v>159.04167956040504</v>
      </c>
      <c r="L20" s="614"/>
      <c r="N20" s="622"/>
    </row>
    <row r="21" spans="1:17" ht="15.75" customHeight="1">
      <c r="A21" s="620" t="s">
        <v>317</v>
      </c>
      <c r="B21" s="141">
        <v>31.596706787925264</v>
      </c>
      <c r="C21" s="141">
        <v>34.70399382732364</v>
      </c>
      <c r="D21" s="141">
        <v>1.1282229914645188</v>
      </c>
      <c r="E21" s="141">
        <v>15.253817099663575</v>
      </c>
      <c r="F21" s="141"/>
      <c r="G21" s="597"/>
      <c r="H21" s="141"/>
      <c r="I21" s="146">
        <f t="shared" si="0"/>
        <v>82.682740706377</v>
      </c>
      <c r="L21" s="614"/>
      <c r="N21" s="622"/>
      <c r="Q21" s="462"/>
    </row>
    <row r="22" spans="1:14" ht="15">
      <c r="A22" s="620" t="s">
        <v>318</v>
      </c>
      <c r="B22" s="141">
        <v>4.125807416738353</v>
      </c>
      <c r="C22" s="141">
        <v>9.264561682496382</v>
      </c>
      <c r="D22" s="141">
        <v>1.3068195669913927</v>
      </c>
      <c r="E22" s="141">
        <v>4.583424958875288</v>
      </c>
      <c r="F22" s="141"/>
      <c r="G22" s="597">
        <v>1.3068195669913927</v>
      </c>
      <c r="H22" s="141"/>
      <c r="I22" s="146">
        <f t="shared" si="0"/>
        <v>20.58743319209281</v>
      </c>
      <c r="J22" s="644"/>
      <c r="L22" s="614"/>
      <c r="N22" s="622"/>
    </row>
    <row r="23" spans="1:14" ht="8.25" customHeight="1">
      <c r="A23" s="620"/>
      <c r="B23" s="141"/>
      <c r="C23" s="141"/>
      <c r="D23" s="141"/>
      <c r="E23" s="141"/>
      <c r="F23" s="141"/>
      <c r="G23" s="141"/>
      <c r="H23" s="141"/>
      <c r="I23" s="146"/>
      <c r="J23" s="644"/>
      <c r="L23" s="614"/>
      <c r="N23" s="622"/>
    </row>
    <row r="24" spans="1:15" ht="16.5" customHeight="1">
      <c r="A24" s="620" t="s">
        <v>178</v>
      </c>
      <c r="B24" s="141">
        <v>18.980178991351693</v>
      </c>
      <c r="C24" s="141">
        <v>78.8360448776272</v>
      </c>
      <c r="D24" s="141">
        <v>38.78769770643154</v>
      </c>
      <c r="E24" s="141">
        <v>52.94891393838233</v>
      </c>
      <c r="F24" s="141"/>
      <c r="G24" s="141">
        <v>6.0830912092671054</v>
      </c>
      <c r="H24" s="141"/>
      <c r="I24" s="146">
        <f>SUM(B24:G24)</f>
        <v>195.63592672305987</v>
      </c>
      <c r="L24" s="614"/>
      <c r="M24" s="614"/>
      <c r="N24" s="622"/>
      <c r="O24" s="614"/>
    </row>
    <row r="25" spans="1:14" ht="9.75" customHeight="1">
      <c r="A25" s="620"/>
      <c r="B25" s="141"/>
      <c r="C25" s="141"/>
      <c r="D25" s="141"/>
      <c r="E25" s="141"/>
      <c r="F25" s="141"/>
      <c r="G25" s="141"/>
      <c r="H25" s="141"/>
      <c r="I25" s="141"/>
      <c r="L25" s="614"/>
      <c r="N25" s="622"/>
    </row>
    <row r="26" spans="1:14" ht="15.75">
      <c r="A26" s="617" t="s">
        <v>99</v>
      </c>
      <c r="B26" s="146">
        <f>SUM(B17:B24)+B15</f>
        <v>1391.7019100547682</v>
      </c>
      <c r="C26" s="146">
        <f>SUM(C17:C24)+C15</f>
        <v>1311.1156574650524</v>
      </c>
      <c r="D26" s="146">
        <f>SUM(D17:D24)+D15</f>
        <v>391.77295112010324</v>
      </c>
      <c r="E26" s="146">
        <f>SUM(E17:E24)+E15</f>
        <v>1022.1963103580997</v>
      </c>
      <c r="F26" s="146"/>
      <c r="G26" s="146">
        <f>SUM(G17:G24)+G15</f>
        <v>40.02497651945444</v>
      </c>
      <c r="H26" s="146"/>
      <c r="I26" s="146">
        <f>SUM(I17:I24)+I15</f>
        <v>4156.811805517478</v>
      </c>
      <c r="L26" s="614"/>
      <c r="N26" s="622"/>
    </row>
    <row r="27" spans="2:14" ht="15.75">
      <c r="B27" s="225"/>
      <c r="C27" s="225"/>
      <c r="D27" s="225"/>
      <c r="E27" s="225"/>
      <c r="F27" s="225"/>
      <c r="G27" s="225"/>
      <c r="H27" s="141"/>
      <c r="I27" s="225"/>
      <c r="L27" s="614"/>
      <c r="N27" s="622"/>
    </row>
    <row r="28" spans="1:14" ht="15.75">
      <c r="A28" s="621" t="s">
        <v>100</v>
      </c>
      <c r="B28" s="141">
        <v>12.149271041778427</v>
      </c>
      <c r="C28" s="141">
        <v>41.476215513335156</v>
      </c>
      <c r="D28" s="141">
        <v>9.826175814135159</v>
      </c>
      <c r="E28" s="141">
        <v>8.913038309615734</v>
      </c>
      <c r="F28" s="141"/>
      <c r="G28" s="141">
        <v>1.462164512828324</v>
      </c>
      <c r="H28" s="141"/>
      <c r="I28" s="146">
        <f>SUM(B28:G28)</f>
        <v>73.82686519169279</v>
      </c>
      <c r="L28" s="614"/>
      <c r="N28" s="622"/>
    </row>
    <row r="29" spans="2:14" ht="15">
      <c r="B29" s="90"/>
      <c r="C29" s="90"/>
      <c r="D29" s="90"/>
      <c r="E29" s="90"/>
      <c r="F29" s="90"/>
      <c r="G29" s="90"/>
      <c r="H29" s="90"/>
      <c r="I29" s="90"/>
      <c r="L29" s="614"/>
      <c r="N29" s="622"/>
    </row>
    <row r="30" spans="1:14" ht="15.75">
      <c r="A30" s="621" t="s">
        <v>102</v>
      </c>
      <c r="B30" s="90"/>
      <c r="C30" s="90"/>
      <c r="D30" s="90"/>
      <c r="E30" s="90"/>
      <c r="F30" s="90"/>
      <c r="G30" s="90"/>
      <c r="H30" s="90"/>
      <c r="I30" s="90"/>
      <c r="L30" s="614"/>
      <c r="N30" s="622"/>
    </row>
    <row r="31" spans="1:14" ht="15">
      <c r="A31" s="620" t="s">
        <v>103</v>
      </c>
      <c r="B31" s="141">
        <v>5.989941083423648</v>
      </c>
      <c r="C31" s="141">
        <v>25.409582245634482</v>
      </c>
      <c r="D31" s="141">
        <v>10.727289384355782</v>
      </c>
      <c r="E31" s="141">
        <v>15.583980933391194</v>
      </c>
      <c r="F31" s="141"/>
      <c r="G31" s="596">
        <v>1.4214870549474008</v>
      </c>
      <c r="H31" s="141"/>
      <c r="I31" s="146">
        <f>SUM(B31:G31)</f>
        <v>59.13228070175251</v>
      </c>
      <c r="L31" s="614"/>
      <c r="N31" s="622"/>
    </row>
    <row r="32" spans="1:14" ht="15">
      <c r="A32" s="620" t="s">
        <v>104</v>
      </c>
      <c r="B32" s="141">
        <v>20.099244916451116</v>
      </c>
      <c r="C32" s="141">
        <v>19.946924032236105</v>
      </c>
      <c r="D32" s="141">
        <v>3.3027615534112185</v>
      </c>
      <c r="E32" s="141">
        <v>6.397538401105427</v>
      </c>
      <c r="F32" s="141"/>
      <c r="G32" s="596">
        <v>0.3459171450878548</v>
      </c>
      <c r="H32" s="141"/>
      <c r="I32" s="146">
        <f>SUM(B32:G32)</f>
        <v>50.09238604829172</v>
      </c>
      <c r="L32" s="614"/>
      <c r="N32" s="622"/>
    </row>
    <row r="33" spans="1:14" ht="15">
      <c r="A33" s="620" t="s">
        <v>724</v>
      </c>
      <c r="B33" s="596">
        <v>1.0136143139959999</v>
      </c>
      <c r="C33" s="596">
        <v>9.513064786262936</v>
      </c>
      <c r="D33" s="597">
        <v>4.103709315054687</v>
      </c>
      <c r="E33" s="597">
        <v>5.432842828605976</v>
      </c>
      <c r="F33" s="597"/>
      <c r="G33" s="597"/>
      <c r="H33" s="141"/>
      <c r="I33" s="597">
        <f>SUM(B33:G33)</f>
        <v>20.063231243919596</v>
      </c>
      <c r="L33" s="614"/>
      <c r="N33" s="622"/>
    </row>
    <row r="34" spans="1:14" ht="15.75">
      <c r="A34" s="617" t="s">
        <v>150</v>
      </c>
      <c r="B34" s="146">
        <f>SUM(B31:B33)</f>
        <v>27.102800313870766</v>
      </c>
      <c r="C34" s="146">
        <f>SUM(C31:C33)</f>
        <v>54.869571064133524</v>
      </c>
      <c r="D34" s="146">
        <f>SUM(D31:D33)</f>
        <v>18.133760252821688</v>
      </c>
      <c r="E34" s="146">
        <f>SUM(E31:E33)</f>
        <v>27.414362163102595</v>
      </c>
      <c r="F34" s="146"/>
      <c r="G34" s="146">
        <f>SUM(G31:G33)</f>
        <v>1.7674042000352557</v>
      </c>
      <c r="H34" s="141"/>
      <c r="I34" s="146">
        <f>SUM(B34:G34)</f>
        <v>129.2878979939638</v>
      </c>
      <c r="L34" s="614"/>
      <c r="N34" s="622"/>
    </row>
    <row r="35" spans="2:14" ht="15">
      <c r="B35" s="90"/>
      <c r="C35" s="90"/>
      <c r="D35" s="90"/>
      <c r="E35" s="90"/>
      <c r="F35" s="90"/>
      <c r="G35" s="90"/>
      <c r="H35" s="90"/>
      <c r="I35" s="90"/>
      <c r="L35" s="614"/>
      <c r="N35" s="622"/>
    </row>
    <row r="36" spans="1:14" ht="15.75">
      <c r="A36" s="615" t="s">
        <v>149</v>
      </c>
      <c r="B36" s="121">
        <f>B26+B28+B34</f>
        <v>1430.9539814104173</v>
      </c>
      <c r="C36" s="121">
        <f>C26+C28+C34</f>
        <v>1407.461444042521</v>
      </c>
      <c r="D36" s="121">
        <f>D26+D28+D34</f>
        <v>419.7328871870601</v>
      </c>
      <c r="E36" s="121">
        <f>E26+E28+E34</f>
        <v>1058.5237108308181</v>
      </c>
      <c r="F36" s="121"/>
      <c r="G36" s="121">
        <f>G26+G28+G34</f>
        <v>43.25454523231802</v>
      </c>
      <c r="H36" s="121"/>
      <c r="I36" s="121">
        <f>I26+I28+I34</f>
        <v>4359.926568703135</v>
      </c>
      <c r="J36" s="121"/>
      <c r="L36" s="614"/>
      <c r="M36" s="614"/>
      <c r="N36" s="622"/>
    </row>
    <row r="37" spans="1:9" ht="6" customHeight="1">
      <c r="A37" s="643"/>
      <c r="B37" s="642"/>
      <c r="C37" s="642"/>
      <c r="D37" s="642"/>
      <c r="E37" s="642"/>
      <c r="F37" s="643"/>
      <c r="G37" s="642"/>
      <c r="H37" s="642"/>
      <c r="I37" s="642"/>
    </row>
    <row r="38" spans="1:9" ht="15">
      <c r="A38" s="613" t="s">
        <v>594</v>
      </c>
      <c r="B38" s="641"/>
      <c r="C38" s="641"/>
      <c r="D38" s="641"/>
      <c r="E38" s="641"/>
      <c r="F38" s="641"/>
      <c r="G38" s="641"/>
      <c r="H38" s="641"/>
      <c r="I38" s="641"/>
    </row>
    <row r="39" spans="1:9" ht="15.75">
      <c r="A39" s="621"/>
      <c r="B39" s="641"/>
      <c r="C39" s="641"/>
      <c r="D39" s="641"/>
      <c r="E39" s="641"/>
      <c r="F39" s="641"/>
      <c r="G39" s="641"/>
      <c r="H39" s="641"/>
      <c r="I39" s="641"/>
    </row>
    <row r="40" spans="1:10" ht="16.5">
      <c r="A40" s="640" t="s">
        <v>741</v>
      </c>
      <c r="H40" s="464"/>
      <c r="I40" s="464"/>
      <c r="J40" s="464"/>
    </row>
    <row r="41" spans="1:10" ht="4.5" customHeight="1">
      <c r="A41" s="639" t="s">
        <v>123</v>
      </c>
      <c r="H41" s="464"/>
      <c r="I41" s="464"/>
      <c r="J41" s="464"/>
    </row>
    <row r="42" spans="1:10" ht="15.75">
      <c r="A42" s="638"/>
      <c r="B42" s="637"/>
      <c r="C42" s="637"/>
      <c r="D42" s="637"/>
      <c r="E42" s="637" t="s">
        <v>115</v>
      </c>
      <c r="F42" s="637"/>
      <c r="G42" s="637"/>
      <c r="H42" s="637"/>
      <c r="I42" s="637"/>
      <c r="J42" s="636"/>
    </row>
    <row r="43" spans="1:10" ht="15.75">
      <c r="A43" s="626"/>
      <c r="B43" s="633"/>
      <c r="C43" s="633"/>
      <c r="D43" s="633"/>
      <c r="E43" s="635"/>
      <c r="F43" s="635"/>
      <c r="G43" s="633"/>
      <c r="H43" s="633"/>
      <c r="I43" s="633" t="s">
        <v>118</v>
      </c>
      <c r="J43" s="615"/>
    </row>
    <row r="44" spans="1:10" ht="15.75">
      <c r="A44" s="626"/>
      <c r="B44" s="633" t="s">
        <v>188</v>
      </c>
      <c r="C44" s="633" t="s">
        <v>116</v>
      </c>
      <c r="D44" s="633" t="s">
        <v>179</v>
      </c>
      <c r="E44" s="635" t="s">
        <v>171</v>
      </c>
      <c r="F44" s="635"/>
      <c r="G44" s="634"/>
      <c r="H44" s="633"/>
      <c r="I44" s="633" t="s">
        <v>119</v>
      </c>
      <c r="J44" s="615"/>
    </row>
    <row r="45" spans="1:10" ht="15.75">
      <c r="A45" s="632" t="s">
        <v>91</v>
      </c>
      <c r="B45" s="630"/>
      <c r="C45" s="630" t="s">
        <v>196</v>
      </c>
      <c r="D45" s="630" t="s">
        <v>180</v>
      </c>
      <c r="E45" s="631" t="s">
        <v>151</v>
      </c>
      <c r="F45" s="631"/>
      <c r="G45" s="629" t="s">
        <v>117</v>
      </c>
      <c r="H45" s="630"/>
      <c r="I45" s="630" t="s">
        <v>197</v>
      </c>
      <c r="J45" s="629" t="s">
        <v>39</v>
      </c>
    </row>
    <row r="46" spans="1:10" ht="6" customHeight="1">
      <c r="A46" s="628"/>
      <c r="B46" s="626"/>
      <c r="C46" s="626"/>
      <c r="D46" s="626"/>
      <c r="E46" s="627"/>
      <c r="F46" s="627"/>
      <c r="G46" s="625"/>
      <c r="H46" s="626"/>
      <c r="I46" s="626"/>
      <c r="J46" s="625"/>
    </row>
    <row r="47" ht="15">
      <c r="J47" s="624" t="s">
        <v>120</v>
      </c>
    </row>
    <row r="48" spans="1:10" ht="15.75">
      <c r="A48" s="621" t="s">
        <v>92</v>
      </c>
      <c r="B48" s="464"/>
      <c r="C48" s="464"/>
      <c r="D48" s="464"/>
      <c r="E48" s="464"/>
      <c r="F48" s="464"/>
      <c r="G48" s="464"/>
      <c r="H48" s="464"/>
      <c r="I48" s="464"/>
      <c r="J48" s="464"/>
    </row>
    <row r="49" spans="1:12" ht="15">
      <c r="A49" s="620" t="s">
        <v>97</v>
      </c>
      <c r="B49" s="703">
        <v>1580.2979700000083</v>
      </c>
      <c r="C49" s="703">
        <v>42.005021</v>
      </c>
      <c r="D49" s="704">
        <v>96.76088399999998</v>
      </c>
      <c r="E49" s="597">
        <v>10.791831</v>
      </c>
      <c r="F49" s="703"/>
      <c r="G49" s="703">
        <v>24.485003000000003</v>
      </c>
      <c r="H49" s="703"/>
      <c r="I49" s="703">
        <v>43.27154499999999</v>
      </c>
      <c r="J49" s="146">
        <f>SUM(B49:I49)</f>
        <v>1797.6122540000083</v>
      </c>
      <c r="L49" s="614"/>
    </row>
    <row r="50" spans="1:12" ht="15">
      <c r="A50" s="620" t="s">
        <v>98</v>
      </c>
      <c r="B50" s="703">
        <v>1012.9723430000034</v>
      </c>
      <c r="C50" s="703">
        <v>33.13838200000001</v>
      </c>
      <c r="D50" s="704">
        <v>140.88210099999986</v>
      </c>
      <c r="E50" s="704">
        <v>36.898320999999996</v>
      </c>
      <c r="F50" s="703"/>
      <c r="G50" s="703">
        <v>100.84736199999995</v>
      </c>
      <c r="H50" s="703"/>
      <c r="I50" s="703">
        <v>116.52183099999989</v>
      </c>
      <c r="J50" s="146">
        <f>SUM(B50:I50)</f>
        <v>1441.260340000003</v>
      </c>
      <c r="L50" s="614"/>
    </row>
    <row r="51" spans="1:12" ht="18">
      <c r="A51" s="623" t="s">
        <v>725</v>
      </c>
      <c r="B51" s="705"/>
      <c r="C51" s="706"/>
      <c r="D51" s="597"/>
      <c r="E51" s="597"/>
      <c r="F51" s="622"/>
      <c r="G51" s="597"/>
      <c r="H51" s="597"/>
      <c r="I51" s="597"/>
      <c r="J51" s="146">
        <f>SUM(B51:I51)</f>
        <v>0</v>
      </c>
      <c r="L51" s="614"/>
    </row>
    <row r="52" spans="1:12" ht="15">
      <c r="A52" s="623" t="s">
        <v>415</v>
      </c>
      <c r="B52" s="705">
        <v>164.6169710000001</v>
      </c>
      <c r="C52" s="705">
        <v>12.91827</v>
      </c>
      <c r="D52" s="597">
        <v>12.75988</v>
      </c>
      <c r="E52" s="597">
        <v>1.537209</v>
      </c>
      <c r="F52" s="622"/>
      <c r="G52" s="597">
        <v>13.043036</v>
      </c>
      <c r="H52" s="622"/>
      <c r="I52" s="706">
        <v>28.487485</v>
      </c>
      <c r="J52" s="146">
        <f>SUM(B52:I52)</f>
        <v>233.3628510000001</v>
      </c>
      <c r="L52" s="614"/>
    </row>
    <row r="53" spans="1:12" ht="15">
      <c r="A53" s="620" t="s">
        <v>416</v>
      </c>
      <c r="B53" s="140">
        <f>SUM(B49:B52)</f>
        <v>2757.8872840000117</v>
      </c>
      <c r="C53" s="140">
        <f>SUM(C49:C52)</f>
        <v>88.06167300000001</v>
      </c>
      <c r="D53" s="140">
        <f>SUM(D49:D52)</f>
        <v>250.40286499999985</v>
      </c>
      <c r="E53" s="140">
        <f>SUM(E49:E52)</f>
        <v>49.227360999999995</v>
      </c>
      <c r="F53" s="140"/>
      <c r="G53" s="140">
        <f>SUM(G49:G52)</f>
        <v>138.37540099999995</v>
      </c>
      <c r="H53" s="140"/>
      <c r="I53" s="140">
        <f>SUM(I49:I52)</f>
        <v>188.28086099999987</v>
      </c>
      <c r="J53" s="140">
        <f>SUM(J49:J52)</f>
        <v>3472.235445000011</v>
      </c>
      <c r="K53" s="614"/>
      <c r="L53" s="614"/>
    </row>
    <row r="54" spans="1:12" ht="6" customHeight="1">
      <c r="A54" s="621"/>
      <c r="B54" s="90"/>
      <c r="C54" s="90"/>
      <c r="D54" s="90"/>
      <c r="E54" s="90"/>
      <c r="F54" s="90"/>
      <c r="G54" s="90"/>
      <c r="H54" s="90"/>
      <c r="I54" s="90"/>
      <c r="J54" s="90"/>
      <c r="L54" s="614"/>
    </row>
    <row r="55" spans="1:12" ht="15">
      <c r="A55" s="620" t="s">
        <v>93</v>
      </c>
      <c r="B55" s="596">
        <v>11.480360315944214</v>
      </c>
      <c r="C55" s="597">
        <v>2.916914499149258</v>
      </c>
      <c r="D55" s="596">
        <v>11.187222486902668</v>
      </c>
      <c r="E55" s="596">
        <v>2.126762842539965</v>
      </c>
      <c r="F55" s="141"/>
      <c r="G55" s="141">
        <v>6.5154233935036405</v>
      </c>
      <c r="H55" s="141"/>
      <c r="I55" s="141">
        <v>7.78418527541046</v>
      </c>
      <c r="J55" s="140">
        <f aca="true" t="shared" si="1" ref="J55:J60">SUM(B55:I55)</f>
        <v>42.0108688134502</v>
      </c>
      <c r="L55" s="614"/>
    </row>
    <row r="56" spans="1:12" ht="15">
      <c r="A56" s="620" t="s">
        <v>94</v>
      </c>
      <c r="B56" s="596">
        <v>59.37321835690521</v>
      </c>
      <c r="C56" s="597">
        <v>3.3260625147240845</v>
      </c>
      <c r="D56" s="596">
        <v>42.6601750012648</v>
      </c>
      <c r="E56" s="597"/>
      <c r="F56" s="596"/>
      <c r="G56" s="596">
        <v>5.849999552035317</v>
      </c>
      <c r="H56" s="596"/>
      <c r="I56" s="596">
        <v>40.49442619427622</v>
      </c>
      <c r="J56" s="140">
        <f t="shared" si="1"/>
        <v>151.70388161920565</v>
      </c>
      <c r="L56" s="614"/>
    </row>
    <row r="57" spans="1:12" ht="15">
      <c r="A57" s="620" t="s">
        <v>95</v>
      </c>
      <c r="B57" s="596">
        <v>30.02392225702899</v>
      </c>
      <c r="C57" s="596">
        <v>2.889907645862428</v>
      </c>
      <c r="D57" s="597"/>
      <c r="E57" s="597"/>
      <c r="F57" s="597"/>
      <c r="G57" s="597"/>
      <c r="H57" s="597"/>
      <c r="I57" s="597"/>
      <c r="J57" s="140">
        <f t="shared" si="1"/>
        <v>32.913829902891415</v>
      </c>
      <c r="L57" s="614"/>
    </row>
    <row r="58" spans="1:12" ht="15">
      <c r="A58" s="620" t="s">
        <v>96</v>
      </c>
      <c r="B58" s="596">
        <v>91.39878699387309</v>
      </c>
      <c r="C58" s="596">
        <v>2.0827791377347715</v>
      </c>
      <c r="D58" s="596">
        <v>21.02583708437076</v>
      </c>
      <c r="E58" s="597"/>
      <c r="F58" s="596"/>
      <c r="G58" s="596">
        <v>5.116311067786539</v>
      </c>
      <c r="H58" s="596"/>
      <c r="I58" s="596">
        <v>39.417965276639926</v>
      </c>
      <c r="J58" s="140">
        <f t="shared" si="1"/>
        <v>159.0416795604051</v>
      </c>
      <c r="K58" s="614"/>
      <c r="L58" s="614"/>
    </row>
    <row r="59" spans="1:12" ht="14.25" customHeight="1">
      <c r="A59" s="620" t="s">
        <v>317</v>
      </c>
      <c r="B59" s="596">
        <v>79.14842996831158</v>
      </c>
      <c r="C59" s="597"/>
      <c r="D59" s="597"/>
      <c r="E59" s="596">
        <v>0.7703099730211149</v>
      </c>
      <c r="F59" s="596"/>
      <c r="G59" s="596">
        <v>1.6257103439292666</v>
      </c>
      <c r="H59" s="596"/>
      <c r="I59" s="596">
        <v>1.1382904211151292</v>
      </c>
      <c r="J59" s="140">
        <f t="shared" si="1"/>
        <v>82.68274070637709</v>
      </c>
      <c r="L59" s="614"/>
    </row>
    <row r="60" spans="1:12" ht="15">
      <c r="A60" s="620" t="s">
        <v>318</v>
      </c>
      <c r="B60" s="596">
        <v>13.16042806699403</v>
      </c>
      <c r="C60" s="597"/>
      <c r="D60" s="597"/>
      <c r="E60" s="597"/>
      <c r="F60" s="596"/>
      <c r="G60" s="596">
        <v>3.3011977083604256</v>
      </c>
      <c r="H60" s="596"/>
      <c r="I60" s="596">
        <v>4.125807416738353</v>
      </c>
      <c r="J60" s="140">
        <f t="shared" si="1"/>
        <v>20.58743319209281</v>
      </c>
      <c r="K60" s="614"/>
      <c r="L60" s="614"/>
    </row>
    <row r="61" spans="1:12" ht="7.5" customHeight="1">
      <c r="A61" s="620"/>
      <c r="B61" s="141"/>
      <c r="C61" s="141"/>
      <c r="D61" s="141"/>
      <c r="E61" s="141"/>
      <c r="F61" s="141"/>
      <c r="H61" s="141"/>
      <c r="J61" s="140"/>
      <c r="K61" s="614"/>
      <c r="L61" s="614"/>
    </row>
    <row r="62" spans="1:12" ht="15.75" customHeight="1">
      <c r="A62" s="620" t="s">
        <v>178</v>
      </c>
      <c r="B62" s="141">
        <v>120.0673661339821</v>
      </c>
      <c r="C62" s="141">
        <v>16.26077892649263</v>
      </c>
      <c r="D62" s="141">
        <v>31.81904111288224</v>
      </c>
      <c r="E62" s="596">
        <v>7.157571040395248</v>
      </c>
      <c r="F62" s="596"/>
      <c r="G62" s="596">
        <v>7.624103089705563</v>
      </c>
      <c r="H62" s="141"/>
      <c r="I62" s="141">
        <v>12.707066419602068</v>
      </c>
      <c r="J62" s="140">
        <f>SUM(B62:I62)</f>
        <v>195.63592672305984</v>
      </c>
      <c r="L62" s="614"/>
    </row>
    <row r="63" spans="1:12" ht="7.5" customHeight="1">
      <c r="A63" s="620"/>
      <c r="B63" s="141"/>
      <c r="C63" s="141"/>
      <c r="D63" s="141"/>
      <c r="E63" s="141"/>
      <c r="F63" s="141"/>
      <c r="G63" s="141"/>
      <c r="H63" s="141"/>
      <c r="I63" s="141"/>
      <c r="J63" s="141"/>
      <c r="L63" s="614"/>
    </row>
    <row r="64" spans="1:12" ht="15.75">
      <c r="A64" s="617" t="s">
        <v>99</v>
      </c>
      <c r="B64" s="146">
        <f>B53+SUM(B55:B62)</f>
        <v>3162.539796093051</v>
      </c>
      <c r="C64" s="146">
        <f>C53+SUM(C55:C62)</f>
        <v>115.53811572396319</v>
      </c>
      <c r="D64" s="146">
        <f>D53+SUM(D55:D62)</f>
        <v>357.09514068542035</v>
      </c>
      <c r="E64" s="146">
        <f>E53+SUM(E55:E62)</f>
        <v>59.28200485595632</v>
      </c>
      <c r="F64" s="146"/>
      <c r="G64" s="146">
        <f>G53+SUM(G55:G62)</f>
        <v>168.4081461553207</v>
      </c>
      <c r="H64" s="146"/>
      <c r="I64" s="146">
        <f>I53+SUM(I55:I62)</f>
        <v>293.948602003782</v>
      </c>
      <c r="J64" s="146">
        <f>J53+SUM(J55:J62)</f>
        <v>4156.811805517494</v>
      </c>
      <c r="K64" s="614"/>
      <c r="L64" s="614"/>
    </row>
    <row r="65" spans="2:12" ht="15">
      <c r="B65" s="90"/>
      <c r="C65" s="90"/>
      <c r="D65" s="90"/>
      <c r="E65" s="90"/>
      <c r="F65" s="90"/>
      <c r="G65" s="90"/>
      <c r="H65" s="90"/>
      <c r="I65" s="90"/>
      <c r="J65" s="90"/>
      <c r="L65" s="614"/>
    </row>
    <row r="66" spans="1:12" ht="15.75">
      <c r="A66" s="621" t="s">
        <v>100</v>
      </c>
      <c r="B66" s="619">
        <v>71.47711996741114</v>
      </c>
      <c r="C66" s="619">
        <v>2.3497452242816728</v>
      </c>
      <c r="D66" s="597"/>
      <c r="E66" s="597"/>
      <c r="F66" s="464"/>
      <c r="G66" s="597"/>
      <c r="H66" s="90"/>
      <c r="I66" s="597"/>
      <c r="J66" s="140">
        <f>SUM(B66:I66)</f>
        <v>73.82686519169282</v>
      </c>
      <c r="L66" s="614"/>
    </row>
    <row r="67" spans="2:12" ht="15">
      <c r="B67" s="90"/>
      <c r="C67" s="90"/>
      <c r="D67" s="90"/>
      <c r="E67" s="90"/>
      <c r="F67" s="90"/>
      <c r="G67" s="90"/>
      <c r="H67" s="90"/>
      <c r="I67" s="90"/>
      <c r="J67" s="597"/>
      <c r="L67" s="614"/>
    </row>
    <row r="68" spans="1:12" ht="15.75">
      <c r="A68" s="621" t="s">
        <v>102</v>
      </c>
      <c r="B68" s="90"/>
      <c r="C68" s="90"/>
      <c r="D68" s="90"/>
      <c r="E68" s="90"/>
      <c r="F68" s="90"/>
      <c r="G68" s="90"/>
      <c r="H68" s="90"/>
      <c r="I68" s="90"/>
      <c r="J68" s="597"/>
      <c r="L68" s="614"/>
    </row>
    <row r="69" spans="1:12" ht="15">
      <c r="A69" s="620" t="s">
        <v>103</v>
      </c>
      <c r="B69" s="619">
        <v>56.50865005989753</v>
      </c>
      <c r="C69" s="597">
        <v>2.6236306418549544</v>
      </c>
      <c r="D69" s="597"/>
      <c r="E69" s="597"/>
      <c r="F69" s="464"/>
      <c r="G69" s="597"/>
      <c r="H69" s="600"/>
      <c r="I69" s="597"/>
      <c r="J69" s="140">
        <f>SUM(B69:I69)</f>
        <v>59.132280701752485</v>
      </c>
      <c r="L69" s="614"/>
    </row>
    <row r="70" spans="1:12" ht="15">
      <c r="A70" s="620" t="s">
        <v>104</v>
      </c>
      <c r="B70" s="619">
        <v>50.092386048291694</v>
      </c>
      <c r="C70" s="619"/>
      <c r="D70" s="597"/>
      <c r="E70" s="597"/>
      <c r="F70" s="464"/>
      <c r="G70" s="597"/>
      <c r="H70" s="600"/>
      <c r="I70" s="618"/>
      <c r="J70" s="140">
        <f>SUM(B70:I70)</f>
        <v>50.092386048291694</v>
      </c>
      <c r="L70" s="614"/>
    </row>
    <row r="71" spans="1:12" ht="15">
      <c r="A71" s="620" t="s">
        <v>724</v>
      </c>
      <c r="B71" s="619">
        <v>18.560135140710376</v>
      </c>
      <c r="C71" s="597"/>
      <c r="D71" s="618">
        <v>0.7515480516046126</v>
      </c>
      <c r="E71" s="597"/>
      <c r="F71" s="464"/>
      <c r="G71" s="597"/>
      <c r="H71" s="600"/>
      <c r="I71" s="146">
        <v>0.7515480516046126</v>
      </c>
      <c r="J71" s="140">
        <f>SUM(B71:I71)</f>
        <v>20.0632312439196</v>
      </c>
      <c r="L71" s="614"/>
    </row>
    <row r="72" spans="1:12" ht="15.75">
      <c r="A72" s="617" t="s">
        <v>150</v>
      </c>
      <c r="B72" s="146">
        <v>125.16117124889959</v>
      </c>
      <c r="C72" s="146">
        <v>2.6236306418549544</v>
      </c>
      <c r="D72" s="146">
        <v>0.7515480516046126</v>
      </c>
      <c r="E72" s="597">
        <v>0</v>
      </c>
      <c r="F72" s="597"/>
      <c r="G72" s="597">
        <v>0</v>
      </c>
      <c r="H72" s="597"/>
      <c r="I72" s="146">
        <v>0.7515480516046126</v>
      </c>
      <c r="J72" s="140">
        <f>SUM(B72:I72)</f>
        <v>129.28789799396375</v>
      </c>
      <c r="L72" s="614"/>
    </row>
    <row r="73" spans="2:12" ht="15">
      <c r="B73" s="90"/>
      <c r="C73" s="90"/>
      <c r="D73" s="616"/>
      <c r="E73" s="616"/>
      <c r="F73" s="616"/>
      <c r="G73" s="616"/>
      <c r="H73" s="616"/>
      <c r="I73" s="616"/>
      <c r="J73" s="90"/>
      <c r="L73" s="614"/>
    </row>
    <row r="74" spans="1:12" ht="15.75">
      <c r="A74" s="615" t="s">
        <v>149</v>
      </c>
      <c r="B74" s="121">
        <f>B64+SUM(B66)+B72</f>
        <v>3359.1780873093617</v>
      </c>
      <c r="C74" s="121">
        <f>C64+SUM(C66)+C72</f>
        <v>120.51149159009982</v>
      </c>
      <c r="D74" s="121">
        <f>D64+SUM(D66)+D72</f>
        <v>357.846688737025</v>
      </c>
      <c r="E74" s="121">
        <f>E64+SUM(E66)+E72</f>
        <v>59.28200485595632</v>
      </c>
      <c r="F74" s="121"/>
      <c r="G74" s="121">
        <f>G64+SUM(G66)+G72</f>
        <v>168.4081461553207</v>
      </c>
      <c r="H74" s="121"/>
      <c r="I74" s="121">
        <f>I64+SUM(I66)+I72</f>
        <v>294.70015005538664</v>
      </c>
      <c r="J74" s="121">
        <f>J64+SUM(J66)+J72</f>
        <v>4359.92656870315</v>
      </c>
      <c r="K74" s="121"/>
      <c r="L74" s="614"/>
    </row>
    <row r="75" spans="1:10" ht="6" customHeight="1">
      <c r="A75" s="466"/>
      <c r="B75" s="466"/>
      <c r="C75" s="466"/>
      <c r="D75" s="466"/>
      <c r="E75" s="466"/>
      <c r="F75" s="466"/>
      <c r="G75" s="466"/>
      <c r="H75" s="466"/>
      <c r="I75" s="466"/>
      <c r="J75" s="466"/>
    </row>
    <row r="76" ht="17.25" customHeight="1">
      <c r="A76" s="613" t="s">
        <v>594</v>
      </c>
    </row>
    <row r="77" s="611" customFormat="1" ht="12.75">
      <c r="A77" s="612" t="s">
        <v>401</v>
      </c>
    </row>
    <row r="78" s="611" customFormat="1" ht="12.75">
      <c r="A78" s="467" t="s">
        <v>402</v>
      </c>
    </row>
    <row r="79" s="611" customFormat="1" ht="12.75">
      <c r="A79" s="611" t="s">
        <v>412</v>
      </c>
    </row>
    <row r="80" s="611" customFormat="1" ht="12.75">
      <c r="A80" s="611" t="s">
        <v>723</v>
      </c>
    </row>
    <row r="81" ht="6" customHeight="1"/>
    <row r="82" ht="118.5" customHeight="1"/>
  </sheetData>
  <sheetProtection/>
  <printOptions/>
  <pageMargins left="0.75" right="0.75" top="0.98" bottom="0.75" header="0.5" footer="0.5"/>
  <pageSetup fitToHeight="1" fitToWidth="1" horizontalDpi="96" verticalDpi="96" orientation="portrait" paperSize="9" scale="64" r:id="rId1"/>
  <headerFooter alignWithMargins="0">
    <oddHeader>&amp;R&amp;"Arial,Bold"&amp;14PERSONAL AND CROSS-MODAL TRAVEL</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AC85"/>
  <sheetViews>
    <sheetView zoomScale="75" zoomScaleNormal="75" zoomScalePageLayoutView="0" workbookViewId="0" topLeftCell="A1">
      <selection activeCell="AK32" sqref="AK32"/>
    </sheetView>
  </sheetViews>
  <sheetFormatPr defaultColWidth="9.140625" defaultRowHeight="12.75"/>
  <cols>
    <col min="1" max="1" width="1.28515625" style="445" customWidth="1"/>
    <col min="2" max="2" width="6.00390625" style="445" customWidth="1"/>
    <col min="3" max="3" width="29.7109375" style="445" customWidth="1"/>
    <col min="4" max="15" width="10.7109375" style="445" hidden="1" customWidth="1"/>
    <col min="16" max="18" width="10.7109375" style="604" customWidth="1"/>
    <col min="19" max="20" width="9.140625" style="445" customWidth="1"/>
    <col min="21" max="21" width="8.00390625" style="445" customWidth="1"/>
    <col min="22" max="23" width="9.00390625" style="445" customWidth="1"/>
    <col min="24" max="26" width="9.7109375" style="445" customWidth="1"/>
    <col min="27" max="16384" width="9.140625" style="445" customWidth="1"/>
  </cols>
  <sheetData>
    <row r="1" spans="1:18" ht="19.5">
      <c r="A1" s="663" t="s">
        <v>426</v>
      </c>
      <c r="B1" s="453"/>
      <c r="C1" s="453"/>
      <c r="D1" s="453"/>
      <c r="E1" s="453"/>
      <c r="F1" s="453"/>
      <c r="G1" s="453"/>
      <c r="H1" s="453"/>
      <c r="I1" s="453"/>
      <c r="J1" s="453"/>
      <c r="K1" s="453"/>
      <c r="L1" s="453"/>
      <c r="M1" s="453"/>
      <c r="N1" s="453"/>
      <c r="O1" s="453"/>
      <c r="P1" s="464"/>
      <c r="Q1" s="464"/>
      <c r="R1" s="464"/>
    </row>
    <row r="2" spans="1:20" ht="5.25" customHeight="1">
      <c r="A2" s="453" t="s">
        <v>0</v>
      </c>
      <c r="B2" s="453"/>
      <c r="C2" s="453"/>
      <c r="D2" s="453"/>
      <c r="E2" s="453"/>
      <c r="F2" s="453"/>
      <c r="G2" s="453"/>
      <c r="H2" s="453"/>
      <c r="I2" s="453"/>
      <c r="J2" s="453"/>
      <c r="K2" s="453"/>
      <c r="L2" s="453"/>
      <c r="M2" s="453"/>
      <c r="N2" s="453"/>
      <c r="O2" s="453"/>
      <c r="P2" s="464"/>
      <c r="Q2" s="464"/>
      <c r="R2" s="464"/>
      <c r="S2" s="453"/>
      <c r="T2" s="453"/>
    </row>
    <row r="3" spans="1:26" ht="15.75">
      <c r="A3" s="662"/>
      <c r="B3" s="662"/>
      <c r="C3" s="662" t="s">
        <v>123</v>
      </c>
      <c r="D3" s="637">
        <v>1995</v>
      </c>
      <c r="E3" s="661">
        <v>1996</v>
      </c>
      <c r="F3" s="637">
        <v>1997</v>
      </c>
      <c r="G3" s="661">
        <v>1998</v>
      </c>
      <c r="H3" s="637">
        <v>1999</v>
      </c>
      <c r="I3" s="661">
        <v>2000</v>
      </c>
      <c r="J3" s="637">
        <v>2001</v>
      </c>
      <c r="K3" s="637">
        <v>2002</v>
      </c>
      <c r="L3" s="637">
        <v>2003</v>
      </c>
      <c r="M3" s="637">
        <v>2004</v>
      </c>
      <c r="N3" s="637">
        <v>2005</v>
      </c>
      <c r="O3" s="637">
        <v>2006</v>
      </c>
      <c r="P3" s="637">
        <v>2007</v>
      </c>
      <c r="Q3" s="637">
        <v>2008</v>
      </c>
      <c r="R3" s="637">
        <v>2009</v>
      </c>
      <c r="S3" s="637">
        <v>2010</v>
      </c>
      <c r="T3" s="637">
        <v>2011</v>
      </c>
      <c r="U3" s="637">
        <v>2012</v>
      </c>
      <c r="V3" s="637">
        <v>2013</v>
      </c>
      <c r="W3" s="637">
        <v>2014</v>
      </c>
      <c r="X3" s="637">
        <v>2015</v>
      </c>
      <c r="Y3" s="637">
        <v>2016</v>
      </c>
      <c r="Z3" s="637">
        <v>2017</v>
      </c>
    </row>
    <row r="4" spans="1:18" ht="6" customHeight="1">
      <c r="A4" s="453"/>
      <c r="B4" s="453"/>
      <c r="C4" s="453"/>
      <c r="D4" s="453"/>
      <c r="E4" s="453"/>
      <c r="F4" s="453"/>
      <c r="G4" s="453"/>
      <c r="H4" s="453"/>
      <c r="J4" s="461"/>
      <c r="M4" s="604"/>
      <c r="N4" s="604"/>
      <c r="O4" s="604"/>
      <c r="P4" s="445"/>
      <c r="Q4" s="445"/>
      <c r="R4" s="445"/>
    </row>
    <row r="5" spans="1:26" ht="15">
      <c r="A5" s="453"/>
      <c r="B5" s="453"/>
      <c r="C5" s="453"/>
      <c r="D5" s="453"/>
      <c r="E5" s="453"/>
      <c r="F5" s="453"/>
      <c r="G5" s="453"/>
      <c r="H5" s="453"/>
      <c r="J5" s="461"/>
      <c r="L5" s="461"/>
      <c r="M5" s="659"/>
      <c r="N5" s="659"/>
      <c r="O5" s="604"/>
      <c r="P5" s="611"/>
      <c r="Q5" s="660"/>
      <c r="R5" s="660"/>
      <c r="S5" s="660"/>
      <c r="X5" s="660"/>
      <c r="Y5" s="660"/>
      <c r="Z5" s="660" t="s">
        <v>120</v>
      </c>
    </row>
    <row r="6" spans="1:18" ht="6" customHeight="1">
      <c r="A6" s="453"/>
      <c r="B6" s="453"/>
      <c r="C6" s="453"/>
      <c r="D6" s="453"/>
      <c r="E6" s="453"/>
      <c r="F6" s="453"/>
      <c r="G6" s="453"/>
      <c r="H6" s="453"/>
      <c r="J6" s="461"/>
      <c r="L6" s="461"/>
      <c r="M6" s="659"/>
      <c r="N6" s="659"/>
      <c r="O6" s="659"/>
      <c r="P6" s="445"/>
      <c r="Q6" s="445"/>
      <c r="R6" s="445"/>
    </row>
    <row r="7" spans="1:26" ht="15.75">
      <c r="A7" s="444" t="s">
        <v>177</v>
      </c>
      <c r="B7" s="453"/>
      <c r="C7" s="453"/>
      <c r="D7" s="121">
        <f aca="true" t="shared" si="0" ref="D7:Z7">SUM(D10,D23,D24)</f>
        <v>2535</v>
      </c>
      <c r="E7" s="121">
        <f t="shared" si="0"/>
        <v>2469</v>
      </c>
      <c r="F7" s="121">
        <f t="shared" si="0"/>
        <v>2781</v>
      </c>
      <c r="G7" s="121">
        <f t="shared" si="0"/>
        <v>2776</v>
      </c>
      <c r="H7" s="121">
        <f t="shared" si="0"/>
        <v>3058</v>
      </c>
      <c r="I7" s="121">
        <f t="shared" si="0"/>
        <v>3506</v>
      </c>
      <c r="J7" s="121">
        <f t="shared" si="0"/>
        <v>3714</v>
      </c>
      <c r="K7" s="121">
        <f t="shared" si="0"/>
        <v>3804</v>
      </c>
      <c r="L7" s="121">
        <f t="shared" si="0"/>
        <v>3817</v>
      </c>
      <c r="M7" s="121">
        <f t="shared" si="0"/>
        <v>4218</v>
      </c>
      <c r="N7" s="121">
        <f t="shared" si="0"/>
        <v>4288</v>
      </c>
      <c r="O7" s="121">
        <f t="shared" si="0"/>
        <v>4791.696134800297</v>
      </c>
      <c r="P7" s="121">
        <f t="shared" si="0"/>
        <v>4737.808855940638</v>
      </c>
      <c r="Q7" s="121">
        <f t="shared" si="0"/>
        <v>4765.242076329928</v>
      </c>
      <c r="R7" s="121">
        <f t="shared" si="0"/>
        <v>3899.0164492446047</v>
      </c>
      <c r="S7" s="121">
        <f t="shared" si="0"/>
        <v>3618.1726777924223</v>
      </c>
      <c r="T7" s="121">
        <f t="shared" si="0"/>
        <v>3579.3039087883126</v>
      </c>
      <c r="U7" s="121">
        <f t="shared" si="0"/>
        <v>3645.2152056880786</v>
      </c>
      <c r="V7" s="121">
        <f t="shared" si="0"/>
        <v>3591.5399123783313</v>
      </c>
      <c r="W7" s="121">
        <f t="shared" si="0"/>
        <v>3907.440613738733</v>
      </c>
      <c r="X7" s="121">
        <f t="shared" si="0"/>
        <v>3889.746303999999</v>
      </c>
      <c r="Y7" s="121">
        <f t="shared" si="0"/>
        <v>4166.345339999999</v>
      </c>
      <c r="Z7" s="121">
        <f t="shared" si="0"/>
        <v>4359.926568703135</v>
      </c>
    </row>
    <row r="8" spans="1:25" ht="6" customHeight="1">
      <c r="A8" s="453"/>
      <c r="B8" s="453"/>
      <c r="C8" s="453"/>
      <c r="D8" s="658"/>
      <c r="E8" s="658"/>
      <c r="F8" s="658"/>
      <c r="G8" s="658"/>
      <c r="H8" s="658"/>
      <c r="I8" s="648"/>
      <c r="J8" s="658"/>
      <c r="K8" s="657"/>
      <c r="L8" s="657"/>
      <c r="M8" s="657"/>
      <c r="P8" s="445"/>
      <c r="Q8" s="445"/>
      <c r="R8" s="445"/>
      <c r="V8" s="453"/>
      <c r="W8" s="453"/>
      <c r="X8" s="453"/>
      <c r="Y8" s="453"/>
    </row>
    <row r="9" spans="1:25" ht="15.75">
      <c r="A9" s="444" t="s">
        <v>164</v>
      </c>
      <c r="B9" s="453"/>
      <c r="C9" s="453"/>
      <c r="D9" s="90"/>
      <c r="E9" s="90"/>
      <c r="F9" s="90"/>
      <c r="G9" s="90"/>
      <c r="H9" s="90"/>
      <c r="I9" s="90"/>
      <c r="J9" s="90"/>
      <c r="K9" s="90"/>
      <c r="L9" s="90"/>
      <c r="M9" s="90"/>
      <c r="P9" s="445"/>
      <c r="Q9" s="445"/>
      <c r="R9" s="445"/>
      <c r="V9" s="453"/>
      <c r="W9" s="453"/>
      <c r="X9" s="453"/>
      <c r="Y9" s="453"/>
    </row>
    <row r="10" spans="2:26" ht="15.75">
      <c r="B10" s="452" t="s">
        <v>92</v>
      </c>
      <c r="C10" s="656" t="s">
        <v>39</v>
      </c>
      <c r="D10" s="121">
        <f aca="true" t="shared" si="1" ref="D10:Z10">SUM(D15:D22)</f>
        <v>2132</v>
      </c>
      <c r="E10" s="121">
        <f t="shared" si="1"/>
        <v>2123</v>
      </c>
      <c r="F10" s="121">
        <f t="shared" si="1"/>
        <v>2350</v>
      </c>
      <c r="G10" s="121">
        <f t="shared" si="1"/>
        <v>2381</v>
      </c>
      <c r="H10" s="121">
        <f t="shared" si="1"/>
        <v>2666</v>
      </c>
      <c r="I10" s="121">
        <f t="shared" si="1"/>
        <v>3110</v>
      </c>
      <c r="J10" s="121">
        <f t="shared" si="1"/>
        <v>3327</v>
      </c>
      <c r="K10" s="121">
        <f t="shared" si="1"/>
        <v>3459</v>
      </c>
      <c r="L10" s="121">
        <f t="shared" si="1"/>
        <v>3569</v>
      </c>
      <c r="M10" s="121">
        <f t="shared" si="1"/>
        <v>4009</v>
      </c>
      <c r="N10" s="121">
        <f t="shared" si="1"/>
        <v>4131</v>
      </c>
      <c r="O10" s="121">
        <f t="shared" si="1"/>
        <v>4561.696134800297</v>
      </c>
      <c r="P10" s="121">
        <f t="shared" si="1"/>
        <v>4517.113044350819</v>
      </c>
      <c r="Q10" s="121">
        <f t="shared" si="1"/>
        <v>4501.031921998643</v>
      </c>
      <c r="R10" s="121">
        <f t="shared" si="1"/>
        <v>3673.505323400212</v>
      </c>
      <c r="S10" s="121">
        <f t="shared" si="1"/>
        <v>3362.3162469191293</v>
      </c>
      <c r="T10" s="121">
        <f t="shared" si="1"/>
        <v>3368.2879601887635</v>
      </c>
      <c r="U10" s="121">
        <f t="shared" si="1"/>
        <v>3468.4611014870557</v>
      </c>
      <c r="V10" s="121">
        <f t="shared" si="1"/>
        <v>3398.568804782542</v>
      </c>
      <c r="W10" s="121">
        <f t="shared" si="1"/>
        <v>3683.40307132531</v>
      </c>
      <c r="X10" s="121">
        <f t="shared" si="1"/>
        <v>3722.236468999999</v>
      </c>
      <c r="Y10" s="121">
        <f t="shared" si="1"/>
        <v>3997.1957599999987</v>
      </c>
      <c r="Z10" s="121">
        <f t="shared" si="1"/>
        <v>4156.811805517478</v>
      </c>
    </row>
    <row r="11" spans="2:26" ht="15">
      <c r="B11" s="623" t="s">
        <v>97</v>
      </c>
      <c r="C11" s="652"/>
      <c r="D11" s="228">
        <v>177</v>
      </c>
      <c r="E11" s="228">
        <v>191</v>
      </c>
      <c r="F11" s="228">
        <v>179</v>
      </c>
      <c r="G11" s="228">
        <v>213</v>
      </c>
      <c r="H11" s="228">
        <v>349</v>
      </c>
      <c r="I11" s="228">
        <v>448</v>
      </c>
      <c r="J11" s="228">
        <v>573</v>
      </c>
      <c r="K11" s="228">
        <v>454</v>
      </c>
      <c r="L11" s="228">
        <v>446</v>
      </c>
      <c r="M11" s="228">
        <v>783</v>
      </c>
      <c r="N11" s="228">
        <v>767</v>
      </c>
      <c r="O11" s="228">
        <v>852</v>
      </c>
      <c r="P11" s="228">
        <v>1076.5139803192262</v>
      </c>
      <c r="Q11" s="141">
        <v>1194.493215317462</v>
      </c>
      <c r="R11" s="141">
        <v>1035.2242959014613</v>
      </c>
      <c r="S11" s="648">
        <v>999.8157116330812</v>
      </c>
      <c r="T11" s="614">
        <v>1037.8406922131844</v>
      </c>
      <c r="U11" s="614">
        <v>1045.4904170403588</v>
      </c>
      <c r="V11" s="647">
        <v>1166.1247141134777</v>
      </c>
      <c r="W11" s="647">
        <v>1212.74750400001</v>
      </c>
      <c r="X11" s="647">
        <v>1308.4984199999985</v>
      </c>
      <c r="Y11" s="647">
        <v>1549.8764500000032</v>
      </c>
      <c r="Z11" s="609">
        <f>'T11.24-T11.25'!I11</f>
        <v>1797.6122539999972</v>
      </c>
    </row>
    <row r="12" spans="2:26" ht="15">
      <c r="B12" s="623" t="s">
        <v>98</v>
      </c>
      <c r="C12" s="652"/>
      <c r="D12" s="228">
        <v>1145</v>
      </c>
      <c r="E12" s="228">
        <v>1061</v>
      </c>
      <c r="F12" s="228">
        <v>1236</v>
      </c>
      <c r="G12" s="228">
        <v>1196</v>
      </c>
      <c r="H12" s="228">
        <v>1380</v>
      </c>
      <c r="I12" s="228">
        <v>1673</v>
      </c>
      <c r="J12" s="228">
        <v>1692</v>
      </c>
      <c r="K12" s="228">
        <v>1954</v>
      </c>
      <c r="L12" s="228">
        <v>2027</v>
      </c>
      <c r="M12" s="228">
        <v>2021</v>
      </c>
      <c r="N12" s="228">
        <v>1721</v>
      </c>
      <c r="O12" s="228">
        <v>1868</v>
      </c>
      <c r="P12" s="228">
        <v>1773.936312376091</v>
      </c>
      <c r="Q12" s="141">
        <v>1741.7799554781284</v>
      </c>
      <c r="R12" s="141">
        <v>1339.1362697800669</v>
      </c>
      <c r="S12" s="655">
        <v>1101.6816080245203</v>
      </c>
      <c r="T12" s="614">
        <v>1108.401896735269</v>
      </c>
      <c r="U12" s="614">
        <v>1176.0650005971613</v>
      </c>
      <c r="V12" s="647">
        <v>971.5686873392216</v>
      </c>
      <c r="W12" s="647">
        <v>1177.9246239999873</v>
      </c>
      <c r="X12" s="647">
        <v>1190.5439650000005</v>
      </c>
      <c r="Y12" s="647">
        <v>1327.735659999995</v>
      </c>
      <c r="Z12" s="609">
        <f>'T11.24-T11.25'!I12</f>
        <v>1441.2603399999987</v>
      </c>
    </row>
    <row r="13" spans="2:26" ht="18">
      <c r="B13" s="623" t="s">
        <v>727</v>
      </c>
      <c r="C13" s="652"/>
      <c r="D13" s="139" t="s">
        <v>130</v>
      </c>
      <c r="E13" s="139" t="s">
        <v>130</v>
      </c>
      <c r="F13" s="139" t="s">
        <v>130</v>
      </c>
      <c r="G13" s="139" t="s">
        <v>130</v>
      </c>
      <c r="H13" s="139" t="s">
        <v>130</v>
      </c>
      <c r="I13" s="139" t="s">
        <v>130</v>
      </c>
      <c r="J13" s="139" t="s">
        <v>130</v>
      </c>
      <c r="K13" s="139" t="s">
        <v>130</v>
      </c>
      <c r="L13" s="139" t="s">
        <v>130</v>
      </c>
      <c r="M13" s="139" t="s">
        <v>130</v>
      </c>
      <c r="N13" s="228">
        <v>566</v>
      </c>
      <c r="O13" s="228">
        <v>673</v>
      </c>
      <c r="P13" s="228">
        <v>656.0406349168933</v>
      </c>
      <c r="Q13" s="141">
        <v>644.1408499510447</v>
      </c>
      <c r="R13" s="141">
        <v>376.338670011558</v>
      </c>
      <c r="S13" s="655">
        <v>409.11760440074397</v>
      </c>
      <c r="T13" s="622">
        <v>413.7211563915709</v>
      </c>
      <c r="U13" s="614">
        <v>363.6644062937131</v>
      </c>
      <c r="V13" s="647">
        <v>382.076390182504</v>
      </c>
      <c r="W13" s="647">
        <v>327.6858089999999</v>
      </c>
      <c r="X13" s="647">
        <v>282.3828390000004</v>
      </c>
      <c r="Y13" s="668">
        <v>32.55315</v>
      </c>
      <c r="Z13" s="609">
        <f>'T11.24-T11.25'!I13</f>
        <v>0</v>
      </c>
    </row>
    <row r="14" spans="2:26" ht="15">
      <c r="B14" s="623" t="s">
        <v>415</v>
      </c>
      <c r="C14" s="652"/>
      <c r="D14" s="139" t="s">
        <v>130</v>
      </c>
      <c r="E14" s="139" t="s">
        <v>130</v>
      </c>
      <c r="F14" s="139" t="s">
        <v>130</v>
      </c>
      <c r="G14" s="139" t="s">
        <v>130</v>
      </c>
      <c r="H14" s="139" t="s">
        <v>130</v>
      </c>
      <c r="I14" s="139" t="s">
        <v>130</v>
      </c>
      <c r="J14" s="139" t="s">
        <v>130</v>
      </c>
      <c r="K14" s="139" t="s">
        <v>130</v>
      </c>
      <c r="L14" s="139" t="s">
        <v>130</v>
      </c>
      <c r="M14" s="139" t="s">
        <v>130</v>
      </c>
      <c r="N14" s="139" t="s">
        <v>130</v>
      </c>
      <c r="O14" s="139" t="s">
        <v>130</v>
      </c>
      <c r="P14" s="139" t="s">
        <v>130</v>
      </c>
      <c r="Q14" s="139" t="s">
        <v>130</v>
      </c>
      <c r="R14" s="141">
        <v>180.41613973618894</v>
      </c>
      <c r="S14" s="655">
        <v>163.52953751650463</v>
      </c>
      <c r="T14" s="622">
        <v>164.3324152023723</v>
      </c>
      <c r="U14" s="614">
        <v>197.08940068930545</v>
      </c>
      <c r="V14" s="647">
        <v>178.73553520845672</v>
      </c>
      <c r="W14" s="647">
        <v>214.64443500000013</v>
      </c>
      <c r="X14" s="647">
        <v>213.42983400000003</v>
      </c>
      <c r="Y14" s="647">
        <v>251.30307</v>
      </c>
      <c r="Z14" s="609">
        <f>'T11.24-T11.25'!I14</f>
        <v>233.36285100000015</v>
      </c>
    </row>
    <row r="15" spans="2:26" ht="15">
      <c r="B15" s="623" t="s">
        <v>298</v>
      </c>
      <c r="C15" s="652"/>
      <c r="D15" s="229">
        <f aca="true" t="shared" si="2" ref="D15:Y15">SUM(D11:D14)</f>
        <v>1322</v>
      </c>
      <c r="E15" s="229">
        <f t="shared" si="2"/>
        <v>1252</v>
      </c>
      <c r="F15" s="229">
        <f t="shared" si="2"/>
        <v>1415</v>
      </c>
      <c r="G15" s="229">
        <f t="shared" si="2"/>
        <v>1409</v>
      </c>
      <c r="H15" s="229">
        <f t="shared" si="2"/>
        <v>1729</v>
      </c>
      <c r="I15" s="229">
        <f t="shared" si="2"/>
        <v>2121</v>
      </c>
      <c r="J15" s="229">
        <f t="shared" si="2"/>
        <v>2265</v>
      </c>
      <c r="K15" s="229">
        <f t="shared" si="2"/>
        <v>2408</v>
      </c>
      <c r="L15" s="229">
        <f t="shared" si="2"/>
        <v>2473</v>
      </c>
      <c r="M15" s="229">
        <f t="shared" si="2"/>
        <v>2804</v>
      </c>
      <c r="N15" s="229">
        <f t="shared" si="2"/>
        <v>3054</v>
      </c>
      <c r="O15" s="229">
        <f t="shared" si="2"/>
        <v>3393</v>
      </c>
      <c r="P15" s="229">
        <f t="shared" si="2"/>
        <v>3506.4909276122107</v>
      </c>
      <c r="Q15" s="229">
        <f t="shared" si="2"/>
        <v>3580.4140207466353</v>
      </c>
      <c r="R15" s="140">
        <f t="shared" si="2"/>
        <v>2931.115375429275</v>
      </c>
      <c r="S15" s="140">
        <f t="shared" si="2"/>
        <v>2674.14446157485</v>
      </c>
      <c r="T15" s="140">
        <f t="shared" si="2"/>
        <v>2724.2961605423966</v>
      </c>
      <c r="U15" s="140">
        <f t="shared" si="2"/>
        <v>2782.3092246205383</v>
      </c>
      <c r="V15" s="140">
        <f t="shared" si="2"/>
        <v>2698.50532684366</v>
      </c>
      <c r="W15" s="140">
        <f t="shared" si="2"/>
        <v>2933.0023719999976</v>
      </c>
      <c r="X15" s="140">
        <f t="shared" si="2"/>
        <v>2994.855057999999</v>
      </c>
      <c r="Y15" s="140">
        <f t="shared" si="2"/>
        <v>3161.4683299999983</v>
      </c>
      <c r="Z15" s="609">
        <f>SUM(Z11:Z14)</f>
        <v>3472.235444999996</v>
      </c>
    </row>
    <row r="16" spans="2:26" ht="15">
      <c r="B16" s="623" t="s">
        <v>93</v>
      </c>
      <c r="C16" s="652"/>
      <c r="D16" s="644">
        <v>366</v>
      </c>
      <c r="E16" s="644">
        <v>417</v>
      </c>
      <c r="F16" s="644">
        <v>388</v>
      </c>
      <c r="G16" s="644">
        <v>453</v>
      </c>
      <c r="H16" s="644">
        <v>314</v>
      </c>
      <c r="I16" s="644">
        <v>341</v>
      </c>
      <c r="J16" s="644">
        <v>373</v>
      </c>
      <c r="K16" s="644">
        <v>352</v>
      </c>
      <c r="L16" s="644">
        <v>364</v>
      </c>
      <c r="M16" s="228">
        <v>435</v>
      </c>
      <c r="N16" s="228">
        <v>383</v>
      </c>
      <c r="O16" s="228">
        <v>148.9793676554282</v>
      </c>
      <c r="P16" s="228">
        <v>116.699902790463</v>
      </c>
      <c r="Q16" s="141">
        <v>101.9831161721994</v>
      </c>
      <c r="R16" s="141">
        <v>108.63135069907739</v>
      </c>
      <c r="S16" s="655">
        <v>87.1128986881156</v>
      </c>
      <c r="T16" s="622">
        <v>76.28844724248279</v>
      </c>
      <c r="U16" s="614">
        <v>84.12159560255562</v>
      </c>
      <c r="V16" s="647">
        <v>73.94728689038453</v>
      </c>
      <c r="W16" s="647">
        <v>61.7579356880047</v>
      </c>
      <c r="X16" s="647">
        <v>173.318381</v>
      </c>
      <c r="Y16" s="647">
        <v>210.60184</v>
      </c>
      <c r="Z16" s="609">
        <f>'T11.24-T11.25'!I17</f>
        <v>42.01086881345021</v>
      </c>
    </row>
    <row r="17" spans="2:26" ht="15">
      <c r="B17" s="623" t="s">
        <v>94</v>
      </c>
      <c r="C17" s="652"/>
      <c r="D17" s="644">
        <v>128</v>
      </c>
      <c r="E17" s="644">
        <v>116</v>
      </c>
      <c r="F17" s="644">
        <v>159</v>
      </c>
      <c r="G17" s="644">
        <v>172</v>
      </c>
      <c r="H17" s="644">
        <v>188</v>
      </c>
      <c r="I17" s="644">
        <v>191</v>
      </c>
      <c r="J17" s="644">
        <v>187</v>
      </c>
      <c r="K17" s="644">
        <v>167</v>
      </c>
      <c r="L17" s="644">
        <v>183</v>
      </c>
      <c r="M17" s="228">
        <v>225</v>
      </c>
      <c r="N17" s="228">
        <v>186</v>
      </c>
      <c r="O17" s="228">
        <v>191.54293211368335</v>
      </c>
      <c r="P17" s="228">
        <v>183.16510194294835</v>
      </c>
      <c r="Q17" s="141">
        <v>215.3168442524115</v>
      </c>
      <c r="R17" s="141">
        <v>139.50289167103665</v>
      </c>
      <c r="S17" s="655">
        <v>126.7269040715285</v>
      </c>
      <c r="T17" s="622">
        <v>146.77024054712578</v>
      </c>
      <c r="U17" s="614">
        <v>190.1430095714992</v>
      </c>
      <c r="V17" s="647">
        <v>133.71694792937362</v>
      </c>
      <c r="W17" s="647">
        <v>137.1408981025497</v>
      </c>
      <c r="X17" s="647">
        <v>171.448526</v>
      </c>
      <c r="Y17" s="647">
        <v>171.54721</v>
      </c>
      <c r="Z17" s="609">
        <f>'T11.24-T11.25'!I18</f>
        <v>151.70388161920562</v>
      </c>
    </row>
    <row r="18" spans="2:26" ht="15">
      <c r="B18" s="623" t="s">
        <v>95</v>
      </c>
      <c r="C18" s="652"/>
      <c r="D18" s="644">
        <v>9</v>
      </c>
      <c r="E18" s="644">
        <v>19</v>
      </c>
      <c r="F18" s="644">
        <v>12</v>
      </c>
      <c r="G18" s="644">
        <v>22</v>
      </c>
      <c r="H18" s="644">
        <v>38</v>
      </c>
      <c r="I18" s="644">
        <v>51</v>
      </c>
      <c r="J18" s="644">
        <v>69</v>
      </c>
      <c r="K18" s="644">
        <v>114</v>
      </c>
      <c r="L18" s="644">
        <v>121</v>
      </c>
      <c r="M18" s="228">
        <v>115</v>
      </c>
      <c r="N18" s="228">
        <v>102</v>
      </c>
      <c r="O18" s="228">
        <v>108.86125269440195</v>
      </c>
      <c r="P18" s="228">
        <v>58.13029998273033</v>
      </c>
      <c r="Q18" s="141">
        <v>80.6650073765096</v>
      </c>
      <c r="R18" s="141">
        <v>47.02042232462973</v>
      </c>
      <c r="S18" s="655">
        <v>44.473547090829626</v>
      </c>
      <c r="T18" s="622">
        <v>35.05058563837004</v>
      </c>
      <c r="U18" s="614">
        <v>35.51944015534745</v>
      </c>
      <c r="V18" s="647">
        <v>24.341581559025588</v>
      </c>
      <c r="W18" s="647">
        <v>29.161450850998037</v>
      </c>
      <c r="X18" s="647">
        <v>52.158991</v>
      </c>
      <c r="Y18" s="647">
        <v>70.40755999999999</v>
      </c>
      <c r="Z18" s="609">
        <f>'T11.24-T11.25'!I19</f>
        <v>32.913829902891415</v>
      </c>
    </row>
    <row r="19" spans="2:26" ht="15">
      <c r="B19" s="623" t="s">
        <v>96</v>
      </c>
      <c r="C19" s="652"/>
      <c r="D19" s="644">
        <v>162</v>
      </c>
      <c r="E19" s="644">
        <v>150</v>
      </c>
      <c r="F19" s="644">
        <v>182</v>
      </c>
      <c r="G19" s="644">
        <v>152</v>
      </c>
      <c r="H19" s="644">
        <v>185</v>
      </c>
      <c r="I19" s="644">
        <v>148</v>
      </c>
      <c r="J19" s="644">
        <v>149</v>
      </c>
      <c r="K19" s="644">
        <v>182</v>
      </c>
      <c r="L19" s="644">
        <v>164</v>
      </c>
      <c r="M19" s="228">
        <v>156</v>
      </c>
      <c r="N19" s="228">
        <v>164</v>
      </c>
      <c r="O19" s="228">
        <v>159.38194352209155</v>
      </c>
      <c r="P19" s="228">
        <v>157.960468244172</v>
      </c>
      <c r="Q19" s="141">
        <v>134.21830080689014</v>
      </c>
      <c r="R19" s="141">
        <v>130.04926914677083</v>
      </c>
      <c r="S19" s="655">
        <v>129.9602369532829</v>
      </c>
      <c r="T19" s="622">
        <v>124.50616847304791</v>
      </c>
      <c r="U19" s="614">
        <v>132.0811029774471</v>
      </c>
      <c r="V19" s="647">
        <v>161.19265315860798</v>
      </c>
      <c r="W19" s="647">
        <v>214.32595401361152</v>
      </c>
      <c r="X19" s="647">
        <v>175.102621</v>
      </c>
      <c r="Y19" s="647">
        <v>191.52722</v>
      </c>
      <c r="Z19" s="609">
        <f>'T11.24-T11.25'!I20</f>
        <v>159.04167956040504</v>
      </c>
    </row>
    <row r="20" spans="2:26" ht="15">
      <c r="B20" s="742" t="s">
        <v>319</v>
      </c>
      <c r="C20" s="743"/>
      <c r="D20" s="139" t="s">
        <v>130</v>
      </c>
      <c r="E20" s="139" t="s">
        <v>130</v>
      </c>
      <c r="F20" s="139" t="s">
        <v>130</v>
      </c>
      <c r="G20" s="139" t="s">
        <v>130</v>
      </c>
      <c r="H20" s="139" t="s">
        <v>130</v>
      </c>
      <c r="I20" s="139" t="s">
        <v>130</v>
      </c>
      <c r="J20" s="139" t="s">
        <v>130</v>
      </c>
      <c r="K20" s="139" t="s">
        <v>130</v>
      </c>
      <c r="L20" s="139" t="s">
        <v>130</v>
      </c>
      <c r="M20" s="139" t="s">
        <v>130</v>
      </c>
      <c r="N20" s="139" t="s">
        <v>130</v>
      </c>
      <c r="O20" s="228">
        <v>136.3094033395473</v>
      </c>
      <c r="P20" s="228">
        <v>175.9009430196522</v>
      </c>
      <c r="Q20" s="141">
        <v>127.95349358346955</v>
      </c>
      <c r="R20" s="141">
        <v>105.25613907293982</v>
      </c>
      <c r="S20" s="655">
        <v>118.852621410729</v>
      </c>
      <c r="T20" s="622">
        <v>82.53373995830765</v>
      </c>
      <c r="U20" s="614">
        <v>90.53019442701452</v>
      </c>
      <c r="V20" s="647">
        <v>79.80345670409616</v>
      </c>
      <c r="W20" s="647">
        <v>90.4575776938733</v>
      </c>
      <c r="X20" s="647">
        <v>63.027992000000026</v>
      </c>
      <c r="Y20" s="647">
        <v>86.35584</v>
      </c>
      <c r="Z20" s="609">
        <f>'T11.24-T11.25'!I21</f>
        <v>82.682740706377</v>
      </c>
    </row>
    <row r="21" spans="2:26" ht="15">
      <c r="B21" s="742" t="s">
        <v>320</v>
      </c>
      <c r="C21" s="743"/>
      <c r="D21" s="139" t="s">
        <v>130</v>
      </c>
      <c r="E21" s="139" t="s">
        <v>130</v>
      </c>
      <c r="F21" s="139" t="s">
        <v>130</v>
      </c>
      <c r="G21" s="139" t="s">
        <v>130</v>
      </c>
      <c r="H21" s="139" t="s">
        <v>130</v>
      </c>
      <c r="I21" s="139" t="s">
        <v>130</v>
      </c>
      <c r="J21" s="139" t="s">
        <v>130</v>
      </c>
      <c r="K21" s="139" t="s">
        <v>130</v>
      </c>
      <c r="L21" s="139" t="s">
        <v>130</v>
      </c>
      <c r="M21" s="139" t="s">
        <v>130</v>
      </c>
      <c r="N21" s="139" t="s">
        <v>130</v>
      </c>
      <c r="O21" s="228">
        <v>38.7906806065147</v>
      </c>
      <c r="P21" s="228">
        <v>22.067340172317806</v>
      </c>
      <c r="Q21" s="141">
        <v>17.692105653826232</v>
      </c>
      <c r="R21" s="141">
        <v>13.393698842736343</v>
      </c>
      <c r="S21" s="655">
        <v>19.468913713773084</v>
      </c>
      <c r="T21" s="622">
        <v>14.383582110897628</v>
      </c>
      <c r="U21" s="614">
        <v>16.72536566488484</v>
      </c>
      <c r="V21" s="647">
        <v>19.37585741880683</v>
      </c>
      <c r="W21" s="647">
        <v>25.000681011919927</v>
      </c>
      <c r="X21" s="647">
        <v>21.471459</v>
      </c>
      <c r="Y21" s="647">
        <v>18.30819</v>
      </c>
      <c r="Z21" s="609">
        <f>'T11.24-T11.25'!I22</f>
        <v>20.58743319209281</v>
      </c>
    </row>
    <row r="22" spans="2:26" ht="15">
      <c r="B22" s="623" t="s">
        <v>178</v>
      </c>
      <c r="C22" s="652"/>
      <c r="D22" s="644">
        <v>145</v>
      </c>
      <c r="E22" s="644">
        <v>169</v>
      </c>
      <c r="F22" s="644">
        <v>194</v>
      </c>
      <c r="G22" s="644">
        <v>173</v>
      </c>
      <c r="H22" s="644">
        <v>212</v>
      </c>
      <c r="I22" s="644">
        <v>258</v>
      </c>
      <c r="J22" s="644">
        <v>284</v>
      </c>
      <c r="K22" s="644">
        <v>236</v>
      </c>
      <c r="L22" s="644">
        <v>264</v>
      </c>
      <c r="M22" s="228">
        <v>274</v>
      </c>
      <c r="N22" s="228">
        <v>242</v>
      </c>
      <c r="O22" s="228">
        <v>384.8305548686298</v>
      </c>
      <c r="P22" s="228">
        <v>296.6980605863249</v>
      </c>
      <c r="Q22" s="141">
        <v>242.78903340670104</v>
      </c>
      <c r="R22" s="141">
        <v>198.53617621374661</v>
      </c>
      <c r="S22" s="655">
        <v>161.57666341602032</v>
      </c>
      <c r="T22" s="622">
        <v>164.4590356761345</v>
      </c>
      <c r="U22" s="614">
        <v>137.03116846776803</v>
      </c>
      <c r="V22" s="647">
        <v>207.68569427858694</v>
      </c>
      <c r="W22" s="647">
        <v>192.55620196435572</v>
      </c>
      <c r="X22" s="647">
        <v>70.85344099999999</v>
      </c>
      <c r="Y22" s="647">
        <v>86.97957000000001</v>
      </c>
      <c r="Z22" s="609">
        <f>'T11.24-T11.25'!I24</f>
        <v>195.63592672305987</v>
      </c>
    </row>
    <row r="23" spans="2:26" ht="15.75">
      <c r="B23" s="452" t="s">
        <v>100</v>
      </c>
      <c r="C23" s="652"/>
      <c r="D23" s="644">
        <v>25</v>
      </c>
      <c r="E23" s="644">
        <v>64</v>
      </c>
      <c r="F23" s="644">
        <v>60</v>
      </c>
      <c r="G23" s="644">
        <v>104</v>
      </c>
      <c r="H23" s="644">
        <v>90</v>
      </c>
      <c r="I23" s="644">
        <v>60</v>
      </c>
      <c r="J23" s="644">
        <v>44</v>
      </c>
      <c r="K23" s="644">
        <v>41</v>
      </c>
      <c r="L23" s="644">
        <v>54</v>
      </c>
      <c r="M23" s="228">
        <v>36</v>
      </c>
      <c r="N23" s="228">
        <v>52</v>
      </c>
      <c r="O23" s="228">
        <v>55</v>
      </c>
      <c r="P23" s="228">
        <v>65.02836106252613</v>
      </c>
      <c r="Q23" s="141">
        <v>82.62653047052501</v>
      </c>
      <c r="R23" s="141">
        <v>62.70138327962323</v>
      </c>
      <c r="S23" s="655">
        <v>76</v>
      </c>
      <c r="T23" s="622">
        <v>55.30998252549878</v>
      </c>
      <c r="U23" s="614">
        <v>63.75668418162099</v>
      </c>
      <c r="V23" s="647">
        <v>59.492269349885824</v>
      </c>
      <c r="W23" s="647">
        <v>62.92831207617492</v>
      </c>
      <c r="X23" s="647">
        <v>58.90819200000001</v>
      </c>
      <c r="Y23" s="647">
        <v>50.63434</v>
      </c>
      <c r="Z23" s="609">
        <f>'T11.24-T11.25'!I28</f>
        <v>73.82686519169279</v>
      </c>
    </row>
    <row r="24" spans="2:26" ht="15.75">
      <c r="B24" s="452" t="s">
        <v>102</v>
      </c>
      <c r="C24" s="656" t="s">
        <v>39</v>
      </c>
      <c r="D24" s="121">
        <f aca="true" t="shared" si="3" ref="D24:Y24">SUM(D25:D27)</f>
        <v>378</v>
      </c>
      <c r="E24" s="121">
        <f t="shared" si="3"/>
        <v>282</v>
      </c>
      <c r="F24" s="121">
        <f t="shared" si="3"/>
        <v>371</v>
      </c>
      <c r="G24" s="121">
        <f t="shared" si="3"/>
        <v>291</v>
      </c>
      <c r="H24" s="121">
        <f t="shared" si="3"/>
        <v>302</v>
      </c>
      <c r="I24" s="121">
        <f t="shared" si="3"/>
        <v>336</v>
      </c>
      <c r="J24" s="121">
        <f t="shared" si="3"/>
        <v>343</v>
      </c>
      <c r="K24" s="121">
        <f t="shared" si="3"/>
        <v>304</v>
      </c>
      <c r="L24" s="121">
        <f t="shared" si="3"/>
        <v>194</v>
      </c>
      <c r="M24" s="121">
        <f t="shared" si="3"/>
        <v>173</v>
      </c>
      <c r="N24" s="121">
        <f t="shared" si="3"/>
        <v>105</v>
      </c>
      <c r="O24" s="121">
        <f t="shared" si="3"/>
        <v>175</v>
      </c>
      <c r="P24" s="121">
        <f t="shared" si="3"/>
        <v>155.66745052729203</v>
      </c>
      <c r="Q24" s="121">
        <f t="shared" si="3"/>
        <v>181.58362386075984</v>
      </c>
      <c r="R24" s="121">
        <f t="shared" si="3"/>
        <v>162.80974256476932</v>
      </c>
      <c r="S24" s="121">
        <f t="shared" si="3"/>
        <v>179.85643087329322</v>
      </c>
      <c r="T24" s="121">
        <f t="shared" si="3"/>
        <v>155.70596607405002</v>
      </c>
      <c r="U24" s="121">
        <f t="shared" si="3"/>
        <v>112.997420019402</v>
      </c>
      <c r="V24" s="121">
        <f t="shared" si="3"/>
        <v>133.47883824590352</v>
      </c>
      <c r="W24" s="121">
        <f t="shared" si="3"/>
        <v>161.10923033724833</v>
      </c>
      <c r="X24" s="121">
        <f t="shared" si="3"/>
        <v>108.60164300000002</v>
      </c>
      <c r="Y24" s="121">
        <f t="shared" si="3"/>
        <v>118.51524</v>
      </c>
      <c r="Z24" s="608">
        <f>SUM(Z25:Z27)</f>
        <v>129.28789799396384</v>
      </c>
    </row>
    <row r="25" spans="2:26" ht="15">
      <c r="B25" s="623" t="s">
        <v>103</v>
      </c>
      <c r="C25" s="652"/>
      <c r="D25" s="644">
        <v>310</v>
      </c>
      <c r="E25" s="644">
        <v>212</v>
      </c>
      <c r="F25" s="644">
        <v>276</v>
      </c>
      <c r="G25" s="644">
        <v>221</v>
      </c>
      <c r="H25" s="644">
        <v>194</v>
      </c>
      <c r="I25" s="644">
        <v>224</v>
      </c>
      <c r="J25" s="644">
        <v>243</v>
      </c>
      <c r="K25" s="644">
        <v>213</v>
      </c>
      <c r="L25" s="644">
        <v>124</v>
      </c>
      <c r="M25" s="228">
        <v>109</v>
      </c>
      <c r="N25" s="228">
        <v>57</v>
      </c>
      <c r="O25" s="228">
        <v>119</v>
      </c>
      <c r="P25" s="228">
        <v>67.8671110744349</v>
      </c>
      <c r="Q25" s="141">
        <v>107.49493761799542</v>
      </c>
      <c r="R25" s="141">
        <v>109.29704859646361</v>
      </c>
      <c r="S25" s="655">
        <v>118.14846538841277</v>
      </c>
      <c r="T25" s="622">
        <v>107.74433729929</v>
      </c>
      <c r="U25" s="614">
        <v>74.15921351228953</v>
      </c>
      <c r="V25" s="647">
        <v>104.995693390836</v>
      </c>
      <c r="W25" s="647">
        <v>106.06226784824955</v>
      </c>
      <c r="X25" s="647">
        <v>66.86284500000001</v>
      </c>
      <c r="Y25" s="647">
        <v>62.56967</v>
      </c>
      <c r="Z25" s="609">
        <f>'T11.24-T11.25'!I31</f>
        <v>59.13228070175251</v>
      </c>
    </row>
    <row r="26" spans="2:26" ht="15">
      <c r="B26" s="623" t="s">
        <v>104</v>
      </c>
      <c r="C26" s="652"/>
      <c r="D26" s="644">
        <v>68</v>
      </c>
      <c r="E26" s="644">
        <v>66</v>
      </c>
      <c r="F26" s="644">
        <v>90</v>
      </c>
      <c r="G26" s="644">
        <v>68</v>
      </c>
      <c r="H26" s="644">
        <v>94</v>
      </c>
      <c r="I26" s="644">
        <v>89</v>
      </c>
      <c r="J26" s="644">
        <v>87</v>
      </c>
      <c r="K26" s="644">
        <v>85</v>
      </c>
      <c r="L26" s="644">
        <v>61</v>
      </c>
      <c r="M26" s="228">
        <v>54</v>
      </c>
      <c r="N26" s="228">
        <v>47</v>
      </c>
      <c r="O26" s="228">
        <v>45</v>
      </c>
      <c r="P26" s="228">
        <v>51.6837721015327</v>
      </c>
      <c r="Q26" s="141">
        <v>45.85659529942015</v>
      </c>
      <c r="R26" s="141">
        <v>37.1273921931672</v>
      </c>
      <c r="S26" s="655">
        <v>33.83683269772088</v>
      </c>
      <c r="T26" s="622">
        <v>43.13735386425038</v>
      </c>
      <c r="U26" s="614">
        <v>35.12506489935507</v>
      </c>
      <c r="V26" s="647">
        <v>25.64406420483629</v>
      </c>
      <c r="W26" s="647">
        <v>51.95528130278656</v>
      </c>
      <c r="X26" s="647">
        <v>41.73879800000002</v>
      </c>
      <c r="Y26" s="647">
        <v>55.945570000000004</v>
      </c>
      <c r="Z26" s="609">
        <f>'T11.24-T11.25'!I32</f>
        <v>50.09238604829172</v>
      </c>
    </row>
    <row r="27" spans="2:26" ht="15">
      <c r="B27" s="623" t="s">
        <v>105</v>
      </c>
      <c r="C27" s="652"/>
      <c r="D27" s="644">
        <v>0</v>
      </c>
      <c r="E27" s="644">
        <v>4</v>
      </c>
      <c r="F27" s="644">
        <v>5</v>
      </c>
      <c r="G27" s="644">
        <v>2</v>
      </c>
      <c r="H27" s="644">
        <v>14</v>
      </c>
      <c r="I27" s="644">
        <v>23</v>
      </c>
      <c r="J27" s="644">
        <v>13</v>
      </c>
      <c r="K27" s="644">
        <v>6</v>
      </c>
      <c r="L27" s="644">
        <v>9</v>
      </c>
      <c r="M27" s="228">
        <v>10</v>
      </c>
      <c r="N27" s="228">
        <v>1</v>
      </c>
      <c r="O27" s="228">
        <v>11</v>
      </c>
      <c r="P27" s="228">
        <v>36.116567351324434</v>
      </c>
      <c r="Q27" s="141">
        <v>28.232090943344275</v>
      </c>
      <c r="R27" s="141">
        <v>16.385301775138522</v>
      </c>
      <c r="S27" s="655">
        <v>27.87113278715957</v>
      </c>
      <c r="T27" s="622">
        <v>4.824274910509652</v>
      </c>
      <c r="U27" s="614">
        <v>3.7131416077574126</v>
      </c>
      <c r="V27" s="647">
        <v>2.839080650231242</v>
      </c>
      <c r="W27" s="647">
        <v>3.091681186212223</v>
      </c>
      <c r="X27" s="647" t="s">
        <v>130</v>
      </c>
      <c r="Y27" s="647" t="s">
        <v>130</v>
      </c>
      <c r="Z27" s="609">
        <f>'T11.24-T11.25'!I33</f>
        <v>20.063231243919596</v>
      </c>
    </row>
    <row r="28" spans="3:25" ht="6" customHeight="1">
      <c r="C28" s="652"/>
      <c r="D28" s="50"/>
      <c r="E28" s="50"/>
      <c r="F28" s="50"/>
      <c r="G28" s="50"/>
      <c r="H28" s="50"/>
      <c r="I28" s="50"/>
      <c r="J28" s="50"/>
      <c r="K28" s="50"/>
      <c r="L28" s="50"/>
      <c r="M28" s="50"/>
      <c r="P28" s="445"/>
      <c r="Q28" s="445"/>
      <c r="S28" s="604"/>
      <c r="T28" s="604"/>
      <c r="U28" s="614"/>
      <c r="V28" s="453"/>
      <c r="W28" s="453"/>
      <c r="X28" s="453"/>
      <c r="Y28" s="453"/>
    </row>
    <row r="29" spans="1:25" ht="15.75">
      <c r="A29" s="653" t="s">
        <v>165</v>
      </c>
      <c r="B29" s="652"/>
      <c r="C29" s="652"/>
      <c r="D29" s="50"/>
      <c r="E29" s="50"/>
      <c r="F29" s="50"/>
      <c r="G29" s="50"/>
      <c r="H29" s="50"/>
      <c r="I29" s="50"/>
      <c r="J29" s="50"/>
      <c r="K29" s="50"/>
      <c r="L29" s="50"/>
      <c r="M29" s="50"/>
      <c r="P29" s="445"/>
      <c r="Q29" s="445"/>
      <c r="S29" s="604"/>
      <c r="T29" s="604"/>
      <c r="U29" s="614"/>
      <c r="V29" s="453"/>
      <c r="W29" s="453"/>
      <c r="X29" s="453"/>
      <c r="Y29" s="453"/>
    </row>
    <row r="30" spans="1:26" ht="15">
      <c r="A30" s="652"/>
      <c r="B30" s="652" t="s">
        <v>166</v>
      </c>
      <c r="C30" s="652"/>
      <c r="D30" s="21">
        <v>1306</v>
      </c>
      <c r="E30" s="21">
        <v>1160</v>
      </c>
      <c r="F30" s="21">
        <v>1351</v>
      </c>
      <c r="G30" s="21">
        <v>1224</v>
      </c>
      <c r="H30" s="21">
        <v>1560</v>
      </c>
      <c r="I30" s="21">
        <v>1785</v>
      </c>
      <c r="J30" s="21">
        <v>1847</v>
      </c>
      <c r="K30" s="21">
        <v>1978</v>
      </c>
      <c r="L30" s="21">
        <v>1903</v>
      </c>
      <c r="M30" s="228">
        <v>1969</v>
      </c>
      <c r="N30" s="228">
        <v>1580</v>
      </c>
      <c r="O30" s="228">
        <v>1681</v>
      </c>
      <c r="P30" s="228">
        <v>1686.580096826138</v>
      </c>
      <c r="Q30" s="141">
        <v>1512.2044654589454</v>
      </c>
      <c r="R30" s="90">
        <v>1161.3057910991433</v>
      </c>
      <c r="S30" s="655">
        <v>1194.8586045782902</v>
      </c>
      <c r="T30" s="614">
        <v>1128.3530814517196</v>
      </c>
      <c r="U30" s="614">
        <v>1210.2257844590138</v>
      </c>
      <c r="V30" s="647">
        <v>1123.0171314871363</v>
      </c>
      <c r="W30" s="647">
        <v>1301.3199762168906</v>
      </c>
      <c r="X30" s="647">
        <v>1328.7229770000038</v>
      </c>
      <c r="Y30" s="647">
        <v>1479.522029999999</v>
      </c>
      <c r="Z30" s="609">
        <f>'T11.24-T11.25'!B36</f>
        <v>1430.9539814104173</v>
      </c>
    </row>
    <row r="31" spans="1:26" ht="15">
      <c r="A31" s="652"/>
      <c r="B31" s="652" t="s">
        <v>167</v>
      </c>
      <c r="C31" s="652"/>
      <c r="D31" s="21">
        <v>640</v>
      </c>
      <c r="E31" s="21">
        <v>661</v>
      </c>
      <c r="F31" s="21">
        <v>737</v>
      </c>
      <c r="G31" s="21">
        <v>739</v>
      </c>
      <c r="H31" s="21">
        <v>817</v>
      </c>
      <c r="I31" s="21">
        <v>897</v>
      </c>
      <c r="J31" s="21">
        <v>1007</v>
      </c>
      <c r="K31" s="21">
        <v>1042</v>
      </c>
      <c r="L31" s="21">
        <v>1084</v>
      </c>
      <c r="M31" s="228">
        <v>1212</v>
      </c>
      <c r="N31" s="228">
        <v>1505</v>
      </c>
      <c r="O31" s="228">
        <v>1694</v>
      </c>
      <c r="P31" s="228">
        <v>1642.966488385418</v>
      </c>
      <c r="Q31" s="141">
        <v>1827.5640593765254</v>
      </c>
      <c r="R31" s="90">
        <v>1453.9356414028584</v>
      </c>
      <c r="S31" s="648">
        <v>1378.2439666059213</v>
      </c>
      <c r="T31" s="614">
        <v>1322.9170742785716</v>
      </c>
      <c r="U31" s="614">
        <v>1335.023753535905</v>
      </c>
      <c r="V31" s="647">
        <v>1363.4439913555602</v>
      </c>
      <c r="W31" s="647">
        <v>1473.763515697358</v>
      </c>
      <c r="X31" s="647">
        <v>1424.7023299999971</v>
      </c>
      <c r="Y31" s="647">
        <v>1360.657499999999</v>
      </c>
      <c r="Z31" s="609">
        <f>'T11.24-T11.25'!C36</f>
        <v>1407.461444042521</v>
      </c>
    </row>
    <row r="32" spans="1:26" ht="15">
      <c r="A32" s="652"/>
      <c r="B32" s="652" t="s">
        <v>28</v>
      </c>
      <c r="C32" s="652"/>
      <c r="D32" s="21">
        <v>286</v>
      </c>
      <c r="E32" s="21">
        <v>284</v>
      </c>
      <c r="F32" s="21">
        <v>328</v>
      </c>
      <c r="G32" s="21">
        <v>390</v>
      </c>
      <c r="H32" s="21">
        <v>326</v>
      </c>
      <c r="I32" s="21">
        <v>374</v>
      </c>
      <c r="J32" s="21">
        <v>338</v>
      </c>
      <c r="K32" s="21">
        <v>329</v>
      </c>
      <c r="L32" s="21">
        <v>305</v>
      </c>
      <c r="M32" s="228">
        <v>329</v>
      </c>
      <c r="N32" s="228">
        <v>394</v>
      </c>
      <c r="O32" s="228">
        <v>383</v>
      </c>
      <c r="P32" s="228">
        <v>457.6139874379603</v>
      </c>
      <c r="Q32" s="141">
        <v>406.90904376103066</v>
      </c>
      <c r="R32" s="90">
        <v>396.5715267800995</v>
      </c>
      <c r="S32" s="648">
        <v>363.18594211773984</v>
      </c>
      <c r="T32" s="622">
        <v>398.6247675365618</v>
      </c>
      <c r="U32" s="614">
        <v>333.7887807576187</v>
      </c>
      <c r="V32" s="647">
        <v>325.3177746230488</v>
      </c>
      <c r="W32" s="647">
        <v>349.7507588837467</v>
      </c>
      <c r="X32" s="647">
        <v>317.41221099999996</v>
      </c>
      <c r="Y32" s="647">
        <v>325.6958200000001</v>
      </c>
      <c r="Z32" s="609">
        <f>'T11.24-T11.25'!D36</f>
        <v>419.7328871870601</v>
      </c>
    </row>
    <row r="33" spans="1:26" ht="15">
      <c r="A33" s="652"/>
      <c r="B33" s="652" t="s">
        <v>169</v>
      </c>
      <c r="C33" s="652"/>
      <c r="D33" s="21">
        <v>215</v>
      </c>
      <c r="E33" s="21">
        <v>302</v>
      </c>
      <c r="F33" s="21">
        <v>269</v>
      </c>
      <c r="G33" s="21">
        <v>312</v>
      </c>
      <c r="H33" s="21">
        <v>282</v>
      </c>
      <c r="I33" s="21">
        <v>358</v>
      </c>
      <c r="J33" s="21">
        <v>455</v>
      </c>
      <c r="K33" s="21">
        <v>391</v>
      </c>
      <c r="L33" s="21">
        <v>389</v>
      </c>
      <c r="M33" s="228">
        <v>598</v>
      </c>
      <c r="N33" s="228">
        <v>692</v>
      </c>
      <c r="O33" s="228">
        <v>859</v>
      </c>
      <c r="P33" s="228">
        <v>824.293451721567</v>
      </c>
      <c r="Q33" s="141">
        <v>912.7034597197613</v>
      </c>
      <c r="R33" s="90">
        <v>799.6371468990261</v>
      </c>
      <c r="S33" s="648">
        <v>611.4902702529786</v>
      </c>
      <c r="T33" s="622">
        <v>669.7342294894165</v>
      </c>
      <c r="U33" s="614">
        <v>672.7975290531899</v>
      </c>
      <c r="V33" s="647">
        <v>710.8683556212993</v>
      </c>
      <c r="W33" s="647">
        <v>718.3631583212477</v>
      </c>
      <c r="X33" s="647">
        <v>757.2490319999991</v>
      </c>
      <c r="Y33" s="647">
        <v>932.73568</v>
      </c>
      <c r="Z33" s="609">
        <f>'T11.24-T11.25'!E36</f>
        <v>1058.5237108308181</v>
      </c>
    </row>
    <row r="34" spans="1:26" ht="15">
      <c r="A34" s="652"/>
      <c r="B34" s="652" t="s">
        <v>168</v>
      </c>
      <c r="C34" s="652"/>
      <c r="D34" s="21">
        <v>87</v>
      </c>
      <c r="E34" s="21">
        <v>61</v>
      </c>
      <c r="F34" s="21">
        <v>94</v>
      </c>
      <c r="G34" s="21">
        <v>111</v>
      </c>
      <c r="H34" s="21">
        <v>73</v>
      </c>
      <c r="I34" s="21">
        <v>90</v>
      </c>
      <c r="J34" s="21">
        <v>68</v>
      </c>
      <c r="K34" s="21">
        <v>64</v>
      </c>
      <c r="L34" s="21">
        <v>136</v>
      </c>
      <c r="M34" s="228">
        <v>110</v>
      </c>
      <c r="N34" s="228">
        <v>118</v>
      </c>
      <c r="O34" s="228">
        <v>174</v>
      </c>
      <c r="P34" s="228">
        <v>126.35483156958117</v>
      </c>
      <c r="Q34" s="141">
        <v>104.12217437042612</v>
      </c>
      <c r="R34" s="90">
        <v>87.56634306347124</v>
      </c>
      <c r="S34" s="648">
        <v>69.76557305136288</v>
      </c>
      <c r="T34" s="622">
        <v>59.67475603203443</v>
      </c>
      <c r="U34" s="614">
        <v>93.37935788234657</v>
      </c>
      <c r="V34" s="647">
        <v>68.89265929128536</v>
      </c>
      <c r="W34" s="647">
        <v>64.24320461949276</v>
      </c>
      <c r="X34" s="647">
        <v>61.659754</v>
      </c>
      <c r="Y34" s="647">
        <v>67.73431000000001</v>
      </c>
      <c r="Z34" s="609">
        <f>'T11.24-T11.25'!G36</f>
        <v>43.25454523231802</v>
      </c>
    </row>
    <row r="35" spans="1:25" ht="6" customHeight="1">
      <c r="A35" s="652"/>
      <c r="B35" s="652"/>
      <c r="C35" s="652"/>
      <c r="D35" s="50"/>
      <c r="E35" s="50"/>
      <c r="F35" s="50"/>
      <c r="G35" s="50"/>
      <c r="H35" s="50"/>
      <c r="I35" s="50"/>
      <c r="J35" s="50"/>
      <c r="K35" s="50"/>
      <c r="L35" s="50"/>
      <c r="M35" s="50"/>
      <c r="P35" s="445"/>
      <c r="Q35" s="445"/>
      <c r="S35" s="604"/>
      <c r="T35" s="604"/>
      <c r="U35" s="614"/>
      <c r="V35" s="453"/>
      <c r="W35" s="453"/>
      <c r="X35" s="453"/>
      <c r="Y35" s="453"/>
    </row>
    <row r="36" spans="1:25" ht="15.75">
      <c r="A36" s="653" t="s">
        <v>170</v>
      </c>
      <c r="B36" s="652"/>
      <c r="C36" s="652"/>
      <c r="D36" s="50"/>
      <c r="E36" s="50"/>
      <c r="F36" s="50"/>
      <c r="G36" s="50"/>
      <c r="H36" s="50"/>
      <c r="I36" s="50"/>
      <c r="J36" s="50"/>
      <c r="K36" s="50"/>
      <c r="L36" s="50"/>
      <c r="M36" s="50"/>
      <c r="P36" s="445"/>
      <c r="Q36" s="445"/>
      <c r="S36" s="604"/>
      <c r="T36" s="604"/>
      <c r="U36" s="614"/>
      <c r="V36" s="453"/>
      <c r="W36" s="453"/>
      <c r="X36" s="453"/>
      <c r="Y36" s="453"/>
    </row>
    <row r="37" spans="1:26" ht="15">
      <c r="A37" s="652"/>
      <c r="B37" s="652" t="s">
        <v>188</v>
      </c>
      <c r="C37" s="652"/>
      <c r="D37" s="21">
        <v>1993</v>
      </c>
      <c r="E37" s="21">
        <v>1875</v>
      </c>
      <c r="F37" s="21">
        <v>2099</v>
      </c>
      <c r="G37" s="21">
        <v>2073</v>
      </c>
      <c r="H37" s="21">
        <v>2322</v>
      </c>
      <c r="I37" s="21">
        <v>2759</v>
      </c>
      <c r="J37" s="21">
        <v>2985</v>
      </c>
      <c r="K37" s="21">
        <v>3092</v>
      </c>
      <c r="L37" s="21">
        <v>3008</v>
      </c>
      <c r="M37" s="228">
        <v>3204</v>
      </c>
      <c r="N37" s="228">
        <v>3276</v>
      </c>
      <c r="O37" s="228">
        <v>3709</v>
      </c>
      <c r="P37" s="228">
        <v>3661.987386042202</v>
      </c>
      <c r="Q37" s="141">
        <v>3692.093205930673</v>
      </c>
      <c r="R37" s="90">
        <v>2932.5907644860335</v>
      </c>
      <c r="S37" s="648">
        <v>2709.0077711073886</v>
      </c>
      <c r="T37" s="614">
        <v>2767.919932617111</v>
      </c>
      <c r="U37" s="614">
        <v>2844.6464844833354</v>
      </c>
      <c r="V37" s="647">
        <v>2760.518888407933</v>
      </c>
      <c r="W37" s="647">
        <v>2971.99852572299</v>
      </c>
      <c r="X37" s="647">
        <v>2858.87098600002</v>
      </c>
      <c r="Y37" s="647">
        <v>3009.6192199999996</v>
      </c>
      <c r="Z37" s="610">
        <f>'T11.24-T11.25'!B74</f>
        <v>3359.1780873093617</v>
      </c>
    </row>
    <row r="38" spans="1:26" ht="15">
      <c r="A38" s="652"/>
      <c r="B38" s="652" t="s">
        <v>172</v>
      </c>
      <c r="C38" s="652"/>
      <c r="D38" s="21">
        <v>11</v>
      </c>
      <c r="E38" s="21">
        <v>12</v>
      </c>
      <c r="F38" s="21">
        <v>28</v>
      </c>
      <c r="G38" s="21">
        <v>24</v>
      </c>
      <c r="H38" s="21">
        <v>21</v>
      </c>
      <c r="I38" s="21">
        <v>15</v>
      </c>
      <c r="J38" s="21">
        <v>12</v>
      </c>
      <c r="K38" s="21">
        <v>14</v>
      </c>
      <c r="L38" s="21">
        <v>29</v>
      </c>
      <c r="M38" s="228">
        <v>32</v>
      </c>
      <c r="N38" s="228">
        <v>41</v>
      </c>
      <c r="O38" s="228">
        <v>61</v>
      </c>
      <c r="P38" s="228">
        <v>47.89130414174244</v>
      </c>
      <c r="Q38" s="141">
        <v>64.30074017450484</v>
      </c>
      <c r="R38" s="90">
        <v>49.66531582862063</v>
      </c>
      <c r="S38" s="648">
        <v>48.014002224439565</v>
      </c>
      <c r="T38" s="622">
        <v>63.521973956225985</v>
      </c>
      <c r="U38" s="614">
        <v>50.27899255673265</v>
      </c>
      <c r="V38" s="647">
        <v>60.055776115536844</v>
      </c>
      <c r="W38" s="647">
        <v>84.51474436281072</v>
      </c>
      <c r="X38" s="647">
        <v>240.79709699999694</v>
      </c>
      <c r="Y38" s="647">
        <v>227.51474999999883</v>
      </c>
      <c r="Z38" s="610">
        <f>'T11.24-T11.25'!C74</f>
        <v>120.51149159009982</v>
      </c>
    </row>
    <row r="39" spans="1:26" ht="15">
      <c r="A39" s="652"/>
      <c r="B39" s="652" t="s">
        <v>189</v>
      </c>
      <c r="C39" s="652"/>
      <c r="D39" s="21">
        <v>322</v>
      </c>
      <c r="E39" s="21">
        <v>353</v>
      </c>
      <c r="F39" s="21">
        <v>376</v>
      </c>
      <c r="G39" s="21">
        <v>383</v>
      </c>
      <c r="H39" s="21">
        <v>449</v>
      </c>
      <c r="I39" s="21">
        <v>465</v>
      </c>
      <c r="J39" s="21">
        <v>455</v>
      </c>
      <c r="K39" s="21">
        <v>388</v>
      </c>
      <c r="L39" s="21">
        <v>456</v>
      </c>
      <c r="M39" s="228">
        <v>497</v>
      </c>
      <c r="N39" s="228">
        <v>484</v>
      </c>
      <c r="O39" s="228">
        <v>503</v>
      </c>
      <c r="P39" s="228">
        <v>464.69055392389726</v>
      </c>
      <c r="Q39" s="141">
        <v>477.4905925283259</v>
      </c>
      <c r="R39" s="90">
        <v>365.40255242320393</v>
      </c>
      <c r="S39" s="648">
        <v>343.7826273924057</v>
      </c>
      <c r="T39" s="622">
        <v>284.6954126881006</v>
      </c>
      <c r="U39" s="614">
        <v>297.0236242430659</v>
      </c>
      <c r="V39" s="647">
        <v>266.8633142457422</v>
      </c>
      <c r="W39" s="647">
        <v>317.0097696516973</v>
      </c>
      <c r="X39" s="647">
        <v>312.49167200000045</v>
      </c>
      <c r="Y39" s="647">
        <v>390.65056</v>
      </c>
      <c r="Z39" s="610">
        <f>'T11.24-T11.25'!D74</f>
        <v>357.846688737025</v>
      </c>
    </row>
    <row r="40" spans="1:26" ht="15">
      <c r="A40" s="652"/>
      <c r="B40" s="652" t="s">
        <v>173</v>
      </c>
      <c r="C40" s="652"/>
      <c r="D40" s="21">
        <v>21</v>
      </c>
      <c r="E40" s="21">
        <v>25</v>
      </c>
      <c r="F40" s="21">
        <v>25</v>
      </c>
      <c r="G40" s="21">
        <v>42</v>
      </c>
      <c r="H40" s="21">
        <v>31</v>
      </c>
      <c r="I40" s="21">
        <v>32</v>
      </c>
      <c r="J40" s="21">
        <v>39</v>
      </c>
      <c r="K40" s="21">
        <v>34</v>
      </c>
      <c r="L40" s="21">
        <v>32</v>
      </c>
      <c r="M40" s="228">
        <v>54</v>
      </c>
      <c r="N40" s="228">
        <v>77</v>
      </c>
      <c r="O40" s="228">
        <v>60</v>
      </c>
      <c r="P40" s="228">
        <v>70.77828892861406</v>
      </c>
      <c r="Q40" s="141">
        <v>52.161310684782656</v>
      </c>
      <c r="R40" s="90">
        <v>57.160125580471885</v>
      </c>
      <c r="S40" s="648">
        <v>55.38605520698006</v>
      </c>
      <c r="T40" s="622">
        <v>42.67890116751629</v>
      </c>
      <c r="U40" s="614">
        <v>38.19899058209585</v>
      </c>
      <c r="V40" s="647">
        <v>46.82203117533494</v>
      </c>
      <c r="W40" s="647">
        <v>47.07395792448988</v>
      </c>
      <c r="X40" s="647">
        <v>47.95861199999996</v>
      </c>
      <c r="Y40" s="647">
        <v>49.691280000000006</v>
      </c>
      <c r="Z40" s="610">
        <f>'T11.24-T11.25'!E74</f>
        <v>59.28200485595632</v>
      </c>
    </row>
    <row r="41" spans="1:26" ht="15">
      <c r="A41" s="652"/>
      <c r="B41" s="652" t="s">
        <v>117</v>
      </c>
      <c r="C41" s="652"/>
      <c r="D41" s="21">
        <v>48</v>
      </c>
      <c r="E41" s="21">
        <v>71</v>
      </c>
      <c r="F41" s="21">
        <v>86</v>
      </c>
      <c r="G41" s="21">
        <v>94</v>
      </c>
      <c r="H41" s="21">
        <v>74</v>
      </c>
      <c r="I41" s="21">
        <v>94</v>
      </c>
      <c r="J41" s="21">
        <v>72</v>
      </c>
      <c r="K41" s="21">
        <v>80</v>
      </c>
      <c r="L41" s="21">
        <v>81</v>
      </c>
      <c r="M41" s="228">
        <v>154</v>
      </c>
      <c r="N41" s="228">
        <v>128</v>
      </c>
      <c r="O41" s="228">
        <v>158</v>
      </c>
      <c r="P41" s="228">
        <v>147.3630047429285</v>
      </c>
      <c r="Q41" s="141">
        <v>153.9267270258781</v>
      </c>
      <c r="R41" s="90">
        <v>146.08832690541908</v>
      </c>
      <c r="S41" s="648">
        <v>138.87040522136095</v>
      </c>
      <c r="T41" s="622">
        <v>132.00556632328028</v>
      </c>
      <c r="U41" s="614">
        <v>118.72315366431745</v>
      </c>
      <c r="V41" s="647">
        <v>139.81691211030358</v>
      </c>
      <c r="W41" s="647">
        <v>167.45951343842626</v>
      </c>
      <c r="X41" s="647">
        <v>210.2776000000007</v>
      </c>
      <c r="Y41" s="647">
        <v>256.78435</v>
      </c>
      <c r="Z41" s="610">
        <f>'T11.24-T11.25'!G74</f>
        <v>168.4081461553207</v>
      </c>
    </row>
    <row r="42" spans="1:26" ht="15">
      <c r="A42" s="652"/>
      <c r="B42" s="652" t="s">
        <v>174</v>
      </c>
      <c r="C42" s="652"/>
      <c r="D42" s="21">
        <v>139</v>
      </c>
      <c r="E42" s="21">
        <v>132</v>
      </c>
      <c r="F42" s="21">
        <v>165</v>
      </c>
      <c r="G42" s="21">
        <v>160</v>
      </c>
      <c r="H42" s="21">
        <v>161</v>
      </c>
      <c r="I42" s="21">
        <v>139</v>
      </c>
      <c r="J42" s="21">
        <v>153</v>
      </c>
      <c r="K42" s="21">
        <v>198</v>
      </c>
      <c r="L42" s="21">
        <v>212</v>
      </c>
      <c r="M42" s="228">
        <v>277</v>
      </c>
      <c r="N42" s="228">
        <v>282</v>
      </c>
      <c r="O42" s="228">
        <v>301</v>
      </c>
      <c r="P42" s="228">
        <v>345.0983181611789</v>
      </c>
      <c r="Q42" s="141">
        <v>323.53062634242485</v>
      </c>
      <c r="R42" s="90">
        <v>348.1093640207682</v>
      </c>
      <c r="S42" s="648">
        <v>322.483495453726</v>
      </c>
      <c r="T42" s="622">
        <v>288.4821220359931</v>
      </c>
      <c r="U42" s="614">
        <v>296.34396015856805</v>
      </c>
      <c r="V42" s="647">
        <v>317.4629903234972</v>
      </c>
      <c r="W42" s="647">
        <v>319.3841026383619</v>
      </c>
      <c r="X42" s="647">
        <v>219.98361374590337</v>
      </c>
      <c r="Y42" s="647">
        <v>231.56992000000002</v>
      </c>
      <c r="Z42" s="610">
        <f>'T11.24-T11.25'!I74</f>
        <v>294.70015005538664</v>
      </c>
    </row>
    <row r="43" spans="1:25" ht="6" customHeight="1">
      <c r="A43" s="652"/>
      <c r="B43" s="652"/>
      <c r="C43" s="652"/>
      <c r="D43" s="50"/>
      <c r="E43" s="50"/>
      <c r="F43" s="50"/>
      <c r="G43" s="50"/>
      <c r="H43" s="50"/>
      <c r="I43" s="50"/>
      <c r="J43" s="50"/>
      <c r="K43" s="50"/>
      <c r="L43" s="50"/>
      <c r="M43" s="50"/>
      <c r="N43" s="50"/>
      <c r="P43" s="445"/>
      <c r="Q43" s="445"/>
      <c r="S43" s="604"/>
      <c r="T43" s="604"/>
      <c r="U43" s="614"/>
      <c r="V43" s="453"/>
      <c r="W43" s="453"/>
      <c r="X43" s="453"/>
      <c r="Y43" s="453"/>
    </row>
    <row r="44" spans="1:25" ht="15.75">
      <c r="A44" s="653" t="s">
        <v>397</v>
      </c>
      <c r="B44" s="652"/>
      <c r="C44" s="652"/>
      <c r="D44" s="50"/>
      <c r="E44" s="50"/>
      <c r="F44" s="50"/>
      <c r="G44" s="50"/>
      <c r="H44" s="50"/>
      <c r="I44" s="50"/>
      <c r="J44" s="50"/>
      <c r="K44" s="50"/>
      <c r="L44" s="50"/>
      <c r="M44" s="50"/>
      <c r="N44" s="50"/>
      <c r="P44" s="445"/>
      <c r="Q44" s="445"/>
      <c r="S44" s="604"/>
      <c r="T44" s="604"/>
      <c r="U44" s="614"/>
      <c r="V44" s="453"/>
      <c r="W44" s="453"/>
      <c r="X44" s="453"/>
      <c r="Y44" s="453"/>
    </row>
    <row r="45" spans="1:25" ht="6" customHeight="1">
      <c r="A45" s="652"/>
      <c r="B45" s="652"/>
      <c r="C45" s="652"/>
      <c r="D45" s="50"/>
      <c r="E45" s="50"/>
      <c r="F45" s="50"/>
      <c r="G45" s="50"/>
      <c r="H45" s="50"/>
      <c r="I45" s="50"/>
      <c r="J45" s="50"/>
      <c r="K45" s="50"/>
      <c r="L45" s="50"/>
      <c r="M45" s="50"/>
      <c r="N45" s="50"/>
      <c r="P45" s="445"/>
      <c r="Q45" s="445"/>
      <c r="S45" s="604"/>
      <c r="T45" s="604"/>
      <c r="U45" s="614"/>
      <c r="V45" s="453"/>
      <c r="W45" s="453"/>
      <c r="X45" s="453"/>
      <c r="Y45" s="453"/>
    </row>
    <row r="46" spans="1:25" ht="15.75">
      <c r="A46" s="652"/>
      <c r="B46" s="653" t="s">
        <v>417</v>
      </c>
      <c r="C46" s="652"/>
      <c r="D46" s="50"/>
      <c r="E46" s="50"/>
      <c r="F46" s="50"/>
      <c r="G46" s="50"/>
      <c r="H46" s="50"/>
      <c r="I46" s="50"/>
      <c r="J46" s="50"/>
      <c r="K46" s="50"/>
      <c r="L46" s="50"/>
      <c r="M46" s="50"/>
      <c r="N46" s="50"/>
      <c r="P46" s="445"/>
      <c r="Q46" s="445"/>
      <c r="S46" s="604"/>
      <c r="T46" s="604"/>
      <c r="U46" s="614"/>
      <c r="V46" s="453"/>
      <c r="W46" s="453"/>
      <c r="X46" s="453"/>
      <c r="Y46" s="453"/>
    </row>
    <row r="47" spans="1:26" ht="15">
      <c r="A47" s="652"/>
      <c r="B47" s="650" t="s">
        <v>166</v>
      </c>
      <c r="C47" s="652"/>
      <c r="D47" s="21">
        <v>866</v>
      </c>
      <c r="E47" s="21">
        <v>750</v>
      </c>
      <c r="F47" s="21">
        <v>849</v>
      </c>
      <c r="G47" s="21">
        <v>764</v>
      </c>
      <c r="H47" s="21">
        <v>1054</v>
      </c>
      <c r="I47" s="21">
        <v>1261</v>
      </c>
      <c r="J47" s="21">
        <v>1280</v>
      </c>
      <c r="K47" s="21">
        <v>1459</v>
      </c>
      <c r="L47" s="21">
        <v>1492</v>
      </c>
      <c r="M47" s="228">
        <v>1504</v>
      </c>
      <c r="N47" s="228">
        <v>1218</v>
      </c>
      <c r="O47" s="228">
        <v>1277</v>
      </c>
      <c r="P47" s="228">
        <v>1322.10140948579</v>
      </c>
      <c r="Q47" s="141">
        <v>1174.7271581190075</v>
      </c>
      <c r="R47" s="90">
        <v>894.5872433034667</v>
      </c>
      <c r="S47" s="648">
        <v>881.852495161196</v>
      </c>
      <c r="T47" s="622">
        <v>849.7312335891855</v>
      </c>
      <c r="U47" s="614">
        <v>973.8617071067449</v>
      </c>
      <c r="V47" s="647">
        <v>847.3547994560973</v>
      </c>
      <c r="W47" s="647">
        <v>997.017039999988</v>
      </c>
      <c r="X47" s="647">
        <v>1068.3293420000036</v>
      </c>
      <c r="Y47" s="647">
        <v>1172.9533899999992</v>
      </c>
      <c r="Z47" s="610">
        <f>'T11.24-T11.25'!B15</f>
        <v>1204.811888999999</v>
      </c>
    </row>
    <row r="48" spans="1:26" ht="15">
      <c r="A48" s="652"/>
      <c r="B48" s="650" t="s">
        <v>167</v>
      </c>
      <c r="C48" s="652"/>
      <c r="D48" s="21">
        <v>276</v>
      </c>
      <c r="E48" s="21">
        <v>278</v>
      </c>
      <c r="F48" s="21">
        <v>335</v>
      </c>
      <c r="G48" s="21">
        <v>307</v>
      </c>
      <c r="H48" s="21">
        <v>363</v>
      </c>
      <c r="I48" s="21">
        <v>437</v>
      </c>
      <c r="J48" s="21">
        <v>547</v>
      </c>
      <c r="K48" s="21">
        <v>543</v>
      </c>
      <c r="L48" s="21">
        <v>588</v>
      </c>
      <c r="M48" s="228">
        <v>727</v>
      </c>
      <c r="N48" s="228">
        <v>1029</v>
      </c>
      <c r="O48" s="228">
        <v>1164</v>
      </c>
      <c r="P48" s="228">
        <v>1148.3732089395905</v>
      </c>
      <c r="Q48" s="141">
        <v>1302.6523873043718</v>
      </c>
      <c r="R48" s="90">
        <v>1054.5841477481404</v>
      </c>
      <c r="S48" s="648">
        <v>988.554649494402</v>
      </c>
      <c r="T48" s="622">
        <v>982.347134157455</v>
      </c>
      <c r="U48" s="614">
        <v>974.579424207548</v>
      </c>
      <c r="V48" s="647">
        <v>1010.7250856682658</v>
      </c>
      <c r="W48" s="647">
        <v>1072.528612999999</v>
      </c>
      <c r="X48" s="647">
        <v>1059.1821239999967</v>
      </c>
      <c r="Y48" s="647">
        <v>992.4422399999991</v>
      </c>
      <c r="Z48" s="610">
        <f>'T11.24-T11.25'!C15</f>
        <v>1022.8870479999979</v>
      </c>
    </row>
    <row r="49" spans="1:26" ht="15">
      <c r="A49" s="652"/>
      <c r="B49" s="650" t="s">
        <v>28</v>
      </c>
      <c r="C49" s="652"/>
      <c r="D49" s="21">
        <v>75</v>
      </c>
      <c r="E49" s="21">
        <v>68</v>
      </c>
      <c r="F49" s="21">
        <v>85</v>
      </c>
      <c r="G49" s="21">
        <v>156</v>
      </c>
      <c r="H49" s="21">
        <v>160</v>
      </c>
      <c r="I49" s="21">
        <v>173</v>
      </c>
      <c r="J49" s="21">
        <v>126</v>
      </c>
      <c r="K49" s="21">
        <v>141</v>
      </c>
      <c r="L49" s="21">
        <v>126</v>
      </c>
      <c r="M49" s="228">
        <v>162</v>
      </c>
      <c r="N49" s="228">
        <v>235</v>
      </c>
      <c r="O49" s="228">
        <v>199</v>
      </c>
      <c r="P49" s="228">
        <v>305.62720049065535</v>
      </c>
      <c r="Q49" s="141">
        <v>296.0163035096578</v>
      </c>
      <c r="R49" s="90">
        <v>289.47612112053554</v>
      </c>
      <c r="S49" s="648">
        <v>241.79572001084074</v>
      </c>
      <c r="T49" s="622">
        <v>298.2209241441888</v>
      </c>
      <c r="U49" s="614">
        <v>246.3366302124638</v>
      </c>
      <c r="V49" s="647">
        <v>210.63009644621587</v>
      </c>
      <c r="W49" s="647">
        <v>230.60788599999987</v>
      </c>
      <c r="X49" s="647">
        <v>229.70261199999993</v>
      </c>
      <c r="Y49" s="647">
        <v>224.55599</v>
      </c>
      <c r="Z49" s="610">
        <f>'T11.24-T11.25'!D15</f>
        <v>333.73166899999995</v>
      </c>
    </row>
    <row r="50" spans="1:26" ht="15">
      <c r="A50" s="652"/>
      <c r="B50" s="650" t="s">
        <v>169</v>
      </c>
      <c r="C50" s="652"/>
      <c r="D50" s="21">
        <v>92</v>
      </c>
      <c r="E50" s="21">
        <v>141</v>
      </c>
      <c r="F50" s="21">
        <v>124</v>
      </c>
      <c r="G50" s="21">
        <v>160</v>
      </c>
      <c r="H50" s="21">
        <v>141</v>
      </c>
      <c r="I50" s="21">
        <v>227</v>
      </c>
      <c r="J50" s="21">
        <v>300</v>
      </c>
      <c r="K50" s="21">
        <v>248</v>
      </c>
      <c r="L50" s="21">
        <v>222</v>
      </c>
      <c r="M50" s="228">
        <v>364</v>
      </c>
      <c r="N50" s="228">
        <v>513</v>
      </c>
      <c r="O50" s="228">
        <v>634</v>
      </c>
      <c r="P50" s="228">
        <v>657.9657938527407</v>
      </c>
      <c r="Q50" s="141">
        <v>748.6365593369218</v>
      </c>
      <c r="R50" s="90">
        <v>651.0464367149167</v>
      </c>
      <c r="S50" s="648">
        <v>512.18782228677</v>
      </c>
      <c r="T50" s="622">
        <v>552.66101625168</v>
      </c>
      <c r="U50" s="614">
        <v>543.2104036915729</v>
      </c>
      <c r="V50" s="647">
        <v>586.5502929584903</v>
      </c>
      <c r="W50" s="647">
        <v>589.0938370000006</v>
      </c>
      <c r="X50" s="647">
        <v>612.9619569999991</v>
      </c>
      <c r="Y50" s="647">
        <v>729.7728099999999</v>
      </c>
      <c r="Z50" s="610">
        <f>'T11.24-T11.25'!E15</f>
        <v>885.9065429999994</v>
      </c>
    </row>
    <row r="51" spans="1:25" ht="15.75">
      <c r="A51" s="652"/>
      <c r="B51" s="653" t="s">
        <v>175</v>
      </c>
      <c r="C51" s="652"/>
      <c r="D51" s="50"/>
      <c r="E51" s="50"/>
      <c r="F51" s="50"/>
      <c r="G51" s="50"/>
      <c r="H51" s="50"/>
      <c r="I51" s="50"/>
      <c r="J51" s="50"/>
      <c r="K51" s="50"/>
      <c r="L51" s="50"/>
      <c r="M51" s="50"/>
      <c r="P51" s="445"/>
      <c r="Q51" s="445"/>
      <c r="S51" s="614"/>
      <c r="T51" s="604"/>
      <c r="U51" s="614"/>
      <c r="V51" s="453"/>
      <c r="W51" s="453"/>
      <c r="X51" s="453"/>
      <c r="Y51" s="453"/>
    </row>
    <row r="52" spans="1:26" ht="15">
      <c r="A52" s="652"/>
      <c r="B52" s="650" t="s">
        <v>166</v>
      </c>
      <c r="D52" s="21">
        <v>280</v>
      </c>
      <c r="E52" s="21">
        <v>296</v>
      </c>
      <c r="F52" s="21">
        <v>330</v>
      </c>
      <c r="G52" s="21">
        <v>326</v>
      </c>
      <c r="H52" s="21">
        <v>358</v>
      </c>
      <c r="I52" s="21">
        <v>359</v>
      </c>
      <c r="J52" s="21">
        <v>364</v>
      </c>
      <c r="K52" s="21">
        <v>362</v>
      </c>
      <c r="L52" s="21">
        <v>298</v>
      </c>
      <c r="M52" s="228">
        <v>394</v>
      </c>
      <c r="N52" s="228">
        <v>310</v>
      </c>
      <c r="O52" s="228">
        <v>297</v>
      </c>
      <c r="P52" s="228">
        <v>283.91993835840356</v>
      </c>
      <c r="Q52" s="141">
        <v>259.9502617768704</v>
      </c>
      <c r="R52" s="90">
        <v>188.46720473490691</v>
      </c>
      <c r="S52" s="648">
        <v>198.12961388947826</v>
      </c>
      <c r="T52" s="622">
        <v>187.09861154357395</v>
      </c>
      <c r="U52" s="614">
        <v>187.0205659346219</v>
      </c>
      <c r="V52" s="647">
        <v>192.6655943058939</v>
      </c>
      <c r="W52" s="647">
        <v>224.49574952343417</v>
      </c>
      <c r="X52" s="647">
        <v>218.262612</v>
      </c>
      <c r="Y52" s="647">
        <v>1433.289279999999</v>
      </c>
      <c r="Z52" s="610">
        <f>'T11.24-T11.25'!B26</f>
        <v>1391.7019100547682</v>
      </c>
    </row>
    <row r="53" spans="1:26" ht="15">
      <c r="A53" s="654"/>
      <c r="B53" s="650" t="s">
        <v>167</v>
      </c>
      <c r="D53" s="21">
        <v>237</v>
      </c>
      <c r="E53" s="21">
        <v>254</v>
      </c>
      <c r="F53" s="21">
        <v>262</v>
      </c>
      <c r="G53" s="21">
        <v>306</v>
      </c>
      <c r="H53" s="21">
        <v>300</v>
      </c>
      <c r="I53" s="21">
        <v>323</v>
      </c>
      <c r="J53" s="21">
        <v>362</v>
      </c>
      <c r="K53" s="21">
        <v>392</v>
      </c>
      <c r="L53" s="21">
        <v>412</v>
      </c>
      <c r="M53" s="228">
        <v>409</v>
      </c>
      <c r="N53" s="228">
        <v>413</v>
      </c>
      <c r="O53" s="228">
        <v>466</v>
      </c>
      <c r="P53" s="228">
        <v>408.189834418691</v>
      </c>
      <c r="Q53" s="141">
        <v>398.1869719763293</v>
      </c>
      <c r="R53" s="90">
        <v>217.56552867556104</v>
      </c>
      <c r="S53" s="648">
        <v>213.8755681531252</v>
      </c>
      <c r="T53" s="622">
        <v>178.3694573174693</v>
      </c>
      <c r="U53" s="614">
        <v>213.2103649210563</v>
      </c>
      <c r="V53" s="647">
        <v>182.5282128033886</v>
      </c>
      <c r="W53" s="647">
        <v>216.1547433442572</v>
      </c>
      <c r="X53" s="647">
        <v>287.117592</v>
      </c>
      <c r="Y53" s="647">
        <v>1300.587489999999</v>
      </c>
      <c r="Z53" s="610">
        <f>'T11.24-T11.25'!C26</f>
        <v>1311.1156574650524</v>
      </c>
    </row>
    <row r="54" spans="2:26" ht="15">
      <c r="B54" s="650" t="s">
        <v>28</v>
      </c>
      <c r="D54" s="21">
        <v>167</v>
      </c>
      <c r="E54" s="21">
        <v>166</v>
      </c>
      <c r="F54" s="21">
        <v>181</v>
      </c>
      <c r="G54" s="21">
        <v>167</v>
      </c>
      <c r="H54" s="21">
        <v>121</v>
      </c>
      <c r="I54" s="21">
        <v>146</v>
      </c>
      <c r="J54" s="21">
        <v>173</v>
      </c>
      <c r="K54" s="21">
        <v>139</v>
      </c>
      <c r="L54" s="21">
        <v>152</v>
      </c>
      <c r="M54" s="228">
        <v>141</v>
      </c>
      <c r="N54" s="228">
        <v>149</v>
      </c>
      <c r="O54" s="228">
        <v>163</v>
      </c>
      <c r="P54" s="228">
        <v>131.68380702309815</v>
      </c>
      <c r="Q54" s="141">
        <v>93.69693358513773</v>
      </c>
      <c r="R54" s="90">
        <v>39.81769719135571</v>
      </c>
      <c r="S54" s="648">
        <v>48.22654442235376</v>
      </c>
      <c r="T54" s="622">
        <v>49.36872618820153</v>
      </c>
      <c r="U54" s="614">
        <v>46.82887051934465</v>
      </c>
      <c r="V54" s="647">
        <v>41.60294172837431</v>
      </c>
      <c r="W54" s="647">
        <v>46.9535714489323</v>
      </c>
      <c r="X54" s="647">
        <v>72.10196199999999</v>
      </c>
      <c r="Y54" s="647">
        <v>296.77110000000005</v>
      </c>
      <c r="Z54" s="610">
        <f>'T11.24-T11.25'!D26</f>
        <v>391.77295112010324</v>
      </c>
    </row>
    <row r="55" spans="2:26" ht="15">
      <c r="B55" s="650" t="s">
        <v>169</v>
      </c>
      <c r="D55" s="21">
        <v>100</v>
      </c>
      <c r="E55" s="21">
        <v>130</v>
      </c>
      <c r="F55" s="21">
        <v>130</v>
      </c>
      <c r="G55" s="21">
        <v>131</v>
      </c>
      <c r="H55" s="21">
        <v>117</v>
      </c>
      <c r="I55" s="21">
        <v>118</v>
      </c>
      <c r="J55" s="21">
        <v>135</v>
      </c>
      <c r="K55" s="21">
        <v>133</v>
      </c>
      <c r="L55" s="21">
        <v>153</v>
      </c>
      <c r="M55" s="228">
        <v>213</v>
      </c>
      <c r="N55" s="228">
        <v>160</v>
      </c>
      <c r="O55" s="228">
        <v>198</v>
      </c>
      <c r="P55" s="228">
        <v>146.96317799482082</v>
      </c>
      <c r="Q55" s="141">
        <v>134.78328850885737</v>
      </c>
      <c r="R55" s="90">
        <v>77.98709226597161</v>
      </c>
      <c r="S55" s="648">
        <v>54.292958770344725</v>
      </c>
      <c r="T55" s="622">
        <v>55.50052681937484</v>
      </c>
      <c r="U55" s="614">
        <v>74.92026118731799</v>
      </c>
      <c r="V55" s="647">
        <v>63.894173490604764</v>
      </c>
      <c r="W55" s="647">
        <v>61.741735596934795</v>
      </c>
      <c r="X55" s="647">
        <v>117.36620399999998</v>
      </c>
      <c r="Y55" s="647">
        <v>901.99559</v>
      </c>
      <c r="Z55" s="610">
        <f>'T11.24-T11.25'!E26</f>
        <v>1022.1963103580997</v>
      </c>
    </row>
    <row r="56" spans="2:25" ht="15.75">
      <c r="B56" s="653" t="s">
        <v>176</v>
      </c>
      <c r="C56" s="652"/>
      <c r="K56" s="604"/>
      <c r="L56" s="604"/>
      <c r="M56" s="604"/>
      <c r="P56" s="445"/>
      <c r="Q56" s="445"/>
      <c r="S56" s="614"/>
      <c r="T56" s="604"/>
      <c r="U56" s="614"/>
      <c r="V56" s="651"/>
      <c r="W56" s="651"/>
      <c r="X56" s="651"/>
      <c r="Y56" s="651"/>
    </row>
    <row r="57" spans="2:26" ht="15">
      <c r="B57" s="650" t="s">
        <v>166</v>
      </c>
      <c r="D57" s="21">
        <v>161</v>
      </c>
      <c r="E57" s="21">
        <v>115</v>
      </c>
      <c r="F57" s="21">
        <v>172</v>
      </c>
      <c r="G57" s="21">
        <v>135</v>
      </c>
      <c r="H57" s="21">
        <v>148</v>
      </c>
      <c r="I57" s="21">
        <v>165</v>
      </c>
      <c r="J57" s="21">
        <v>204</v>
      </c>
      <c r="K57" s="21">
        <v>157</v>
      </c>
      <c r="L57" s="21">
        <v>113</v>
      </c>
      <c r="M57" s="228">
        <v>71</v>
      </c>
      <c r="N57" s="228">
        <v>52</v>
      </c>
      <c r="O57" s="228">
        <v>107</v>
      </c>
      <c r="P57" s="228">
        <v>80.55874898195458</v>
      </c>
      <c r="Q57" s="141">
        <v>77.52704556305922</v>
      </c>
      <c r="R57" s="141">
        <v>78.25134306077595</v>
      </c>
      <c r="S57" s="648">
        <v>114.87649552762848</v>
      </c>
      <c r="T57" s="622">
        <v>91.52323631896428</v>
      </c>
      <c r="U57" s="614">
        <v>49.343511417653446</v>
      </c>
      <c r="V57" s="647">
        <v>82.9967377251462</v>
      </c>
      <c r="W57" s="647">
        <v>79.80718669345843</v>
      </c>
      <c r="X57" s="647">
        <v>42.131023000000006</v>
      </c>
      <c r="Y57" s="647">
        <v>41.3229</v>
      </c>
      <c r="Z57" s="609">
        <f>'T11.24-T11.25'!B34</f>
        <v>27.102800313870766</v>
      </c>
    </row>
    <row r="58" spans="2:26" ht="15">
      <c r="B58" s="650" t="s">
        <v>167</v>
      </c>
      <c r="D58" s="21">
        <v>128</v>
      </c>
      <c r="E58" s="21">
        <v>129</v>
      </c>
      <c r="F58" s="21">
        <v>139</v>
      </c>
      <c r="G58" s="21">
        <v>126</v>
      </c>
      <c r="H58" s="21">
        <v>153</v>
      </c>
      <c r="I58" s="21">
        <v>137</v>
      </c>
      <c r="J58" s="21">
        <v>98</v>
      </c>
      <c r="K58" s="21">
        <v>107</v>
      </c>
      <c r="L58" s="21">
        <v>84</v>
      </c>
      <c r="M58" s="228">
        <v>76</v>
      </c>
      <c r="N58" s="228">
        <v>63</v>
      </c>
      <c r="O58" s="228">
        <v>64</v>
      </c>
      <c r="P58" s="228">
        <v>86.40344502712203</v>
      </c>
      <c r="Q58" s="141">
        <v>126.72470009581068</v>
      </c>
      <c r="R58" s="141">
        <v>181.78596497915672</v>
      </c>
      <c r="S58" s="648">
        <v>175.81374895840978</v>
      </c>
      <c r="T58" s="622">
        <v>162.2004828036641</v>
      </c>
      <c r="U58" s="614">
        <v>147.23396440730642</v>
      </c>
      <c r="V58" s="647">
        <v>170.19069288390827</v>
      </c>
      <c r="W58" s="647">
        <v>185.08015935310095</v>
      </c>
      <c r="X58" s="647">
        <v>78.40261400000001</v>
      </c>
      <c r="Y58" s="647">
        <v>44.05024999999999</v>
      </c>
      <c r="Z58" s="609">
        <f>'T11.24-T11.25'!C34</f>
        <v>54.869571064133524</v>
      </c>
    </row>
    <row r="59" spans="2:26" ht="15">
      <c r="B59" s="650" t="s">
        <v>28</v>
      </c>
      <c r="D59" s="21">
        <v>44</v>
      </c>
      <c r="E59" s="21">
        <v>50</v>
      </c>
      <c r="F59" s="21">
        <v>62</v>
      </c>
      <c r="G59" s="21">
        <v>66</v>
      </c>
      <c r="H59" s="21">
        <v>46</v>
      </c>
      <c r="I59" s="21">
        <v>54</v>
      </c>
      <c r="J59" s="21">
        <v>39</v>
      </c>
      <c r="K59" s="21">
        <v>50</v>
      </c>
      <c r="L59" s="21">
        <v>27</v>
      </c>
      <c r="M59" s="228">
        <v>26</v>
      </c>
      <c r="N59" s="228">
        <v>10</v>
      </c>
      <c r="O59" s="228">
        <v>21</v>
      </c>
      <c r="P59" s="228">
        <v>20.302979924206475</v>
      </c>
      <c r="Q59" s="141">
        <v>17.19580666623579</v>
      </c>
      <c r="R59" s="141">
        <v>67.27770846820755</v>
      </c>
      <c r="S59" s="648">
        <v>73.16367768454451</v>
      </c>
      <c r="T59" s="622">
        <v>51.035117204171115</v>
      </c>
      <c r="U59" s="614">
        <v>40.62328002581035</v>
      </c>
      <c r="V59" s="647">
        <v>73.08473644845884</v>
      </c>
      <c r="W59" s="647">
        <v>72.18930143481374</v>
      </c>
      <c r="X59" s="647">
        <v>15.607637</v>
      </c>
      <c r="Y59" s="647">
        <v>9.47908</v>
      </c>
      <c r="Z59" s="609">
        <f>'T11.24-T11.25'!D34</f>
        <v>18.133760252821688</v>
      </c>
    </row>
    <row r="60" spans="2:26" ht="15">
      <c r="B60" s="650" t="s">
        <v>169</v>
      </c>
      <c r="D60" s="21">
        <v>23</v>
      </c>
      <c r="E60" s="21">
        <v>30</v>
      </c>
      <c r="F60" s="21">
        <v>15</v>
      </c>
      <c r="G60" s="21">
        <v>21</v>
      </c>
      <c r="H60" s="21">
        <v>23</v>
      </c>
      <c r="I60" s="21">
        <v>14</v>
      </c>
      <c r="J60" s="21">
        <v>20</v>
      </c>
      <c r="K60" s="21">
        <v>10</v>
      </c>
      <c r="L60" s="21">
        <v>14</v>
      </c>
      <c r="M60" s="228">
        <v>22</v>
      </c>
      <c r="N60" s="228">
        <v>19</v>
      </c>
      <c r="O60" s="228">
        <v>27</v>
      </c>
      <c r="P60" s="228">
        <v>19.364479874003536</v>
      </c>
      <c r="Q60" s="141">
        <v>29.283611873984576</v>
      </c>
      <c r="R60" s="141">
        <v>70.60361791813713</v>
      </c>
      <c r="S60" s="648">
        <v>45.00948919586135</v>
      </c>
      <c r="T60" s="622">
        <v>61.57268641836228</v>
      </c>
      <c r="U60" s="614">
        <v>54.6668641742989</v>
      </c>
      <c r="V60" s="647">
        <v>60.42388917220542</v>
      </c>
      <c r="W60" s="647">
        <v>67.52758572431236</v>
      </c>
      <c r="X60" s="647">
        <v>26.920871</v>
      </c>
      <c r="Y60" s="647">
        <v>22.1596</v>
      </c>
      <c r="Z60" s="609">
        <f>'T11.24-T11.25'!E34</f>
        <v>27.414362163102595</v>
      </c>
    </row>
    <row r="61" spans="12:25" ht="6" customHeight="1">
      <c r="L61" s="604"/>
      <c r="M61" s="604"/>
      <c r="N61" s="604"/>
      <c r="P61" s="445"/>
      <c r="Q61" s="445"/>
      <c r="S61" s="614"/>
      <c r="T61" s="604"/>
      <c r="U61" s="614"/>
      <c r="V61" s="453"/>
      <c r="W61" s="453"/>
      <c r="X61" s="453"/>
      <c r="Y61" s="453"/>
    </row>
    <row r="62" spans="1:25" ht="15.75">
      <c r="A62" s="452" t="s">
        <v>398</v>
      </c>
      <c r="L62" s="604"/>
      <c r="M62" s="604"/>
      <c r="N62" s="604"/>
      <c r="P62" s="445"/>
      <c r="Q62" s="445"/>
      <c r="S62" s="614"/>
      <c r="T62" s="604"/>
      <c r="U62" s="614"/>
      <c r="V62" s="453"/>
      <c r="W62" s="453"/>
      <c r="X62" s="453"/>
      <c r="Y62" s="453"/>
    </row>
    <row r="63" spans="12:25" ht="6" customHeight="1">
      <c r="L63" s="604"/>
      <c r="M63" s="604"/>
      <c r="N63" s="604"/>
      <c r="P63" s="445"/>
      <c r="Q63" s="445"/>
      <c r="S63" s="614"/>
      <c r="T63" s="604"/>
      <c r="U63" s="614"/>
      <c r="V63" s="453"/>
      <c r="W63" s="453"/>
      <c r="X63" s="453"/>
      <c r="Y63" s="453"/>
    </row>
    <row r="64" spans="2:25" ht="15.75">
      <c r="B64" s="452" t="s">
        <v>166</v>
      </c>
      <c r="L64" s="604"/>
      <c r="M64" s="604"/>
      <c r="N64" s="604"/>
      <c r="O64" s="651"/>
      <c r="P64" s="651"/>
      <c r="Q64" s="651"/>
      <c r="R64" s="651"/>
      <c r="S64" s="651"/>
      <c r="T64" s="651"/>
      <c r="U64" s="651"/>
      <c r="V64" s="651"/>
      <c r="W64" s="651"/>
      <c r="X64" s="453"/>
      <c r="Y64" s="453"/>
    </row>
    <row r="65" spans="2:26" ht="15">
      <c r="B65" s="623" t="s">
        <v>188</v>
      </c>
      <c r="D65" s="21">
        <v>1135</v>
      </c>
      <c r="E65" s="21">
        <v>1004</v>
      </c>
      <c r="F65" s="21">
        <v>1148</v>
      </c>
      <c r="G65" s="21">
        <v>1021</v>
      </c>
      <c r="H65" s="21">
        <v>1357</v>
      </c>
      <c r="I65" s="21">
        <v>1631</v>
      </c>
      <c r="J65" s="21">
        <v>1661</v>
      </c>
      <c r="K65" s="21">
        <v>1781</v>
      </c>
      <c r="L65" s="21">
        <v>1644</v>
      </c>
      <c r="M65" s="228">
        <v>1653</v>
      </c>
      <c r="N65" s="228">
        <v>1305</v>
      </c>
      <c r="O65" s="228">
        <v>1410</v>
      </c>
      <c r="P65" s="228">
        <v>1365.569855002133</v>
      </c>
      <c r="Q65" s="141">
        <v>1226.780854230223</v>
      </c>
      <c r="R65" s="141">
        <v>897.5091910786222</v>
      </c>
      <c r="S65" s="648">
        <v>908.1538904673589</v>
      </c>
      <c r="T65" s="622">
        <v>911.990778687947</v>
      </c>
      <c r="U65" s="614">
        <v>986.8443849311689</v>
      </c>
      <c r="V65" s="647">
        <v>867.789024953879</v>
      </c>
      <c r="W65" s="647">
        <v>1049.7339286646481</v>
      </c>
      <c r="X65" s="647">
        <v>1061.3739700000126</v>
      </c>
      <c r="Y65" s="647">
        <v>1095.17949</v>
      </c>
      <c r="Z65" s="647">
        <v>1200.9361878370685</v>
      </c>
    </row>
    <row r="66" spans="2:26" ht="15">
      <c r="B66" s="623" t="s">
        <v>136</v>
      </c>
      <c r="D66" s="21">
        <v>171</v>
      </c>
      <c r="E66" s="21">
        <v>156</v>
      </c>
      <c r="F66" s="21">
        <v>203</v>
      </c>
      <c r="G66" s="21">
        <v>203</v>
      </c>
      <c r="H66" s="21">
        <v>203</v>
      </c>
      <c r="I66" s="21">
        <v>154</v>
      </c>
      <c r="J66" s="21">
        <v>187</v>
      </c>
      <c r="K66" s="21">
        <v>197</v>
      </c>
      <c r="L66" s="21">
        <v>259</v>
      </c>
      <c r="M66" s="228">
        <v>315</v>
      </c>
      <c r="N66" s="228">
        <v>275</v>
      </c>
      <c r="O66" s="228">
        <v>272</v>
      </c>
      <c r="P66" s="228">
        <v>321.0102418240086</v>
      </c>
      <c r="Q66" s="141">
        <v>285.4236112287167</v>
      </c>
      <c r="R66" s="141">
        <v>263.79660002053026</v>
      </c>
      <c r="S66" s="648">
        <v>286.7047141109405</v>
      </c>
      <c r="T66" s="622">
        <v>216.36230276377535</v>
      </c>
      <c r="U66" s="614">
        <v>223.38139952784798</v>
      </c>
      <c r="V66" s="647">
        <v>255.2281065332609</v>
      </c>
      <c r="W66" s="647">
        <v>251.58604755223357</v>
      </c>
      <c r="X66" s="647">
        <v>267.34900699999116</v>
      </c>
      <c r="Y66" s="647">
        <v>246.35572999999962</v>
      </c>
      <c r="Z66" s="647">
        <v>230.0177935733529</v>
      </c>
    </row>
    <row r="67" spans="2:28" ht="15.75">
      <c r="B67" s="452" t="s">
        <v>167</v>
      </c>
      <c r="K67" s="604"/>
      <c r="L67" s="604"/>
      <c r="M67" s="604"/>
      <c r="P67" s="445"/>
      <c r="Q67" s="445"/>
      <c r="S67" s="614"/>
      <c r="T67" s="604"/>
      <c r="U67" s="614"/>
      <c r="V67" s="453"/>
      <c r="W67" s="453"/>
      <c r="X67" s="453"/>
      <c r="Y67" s="453"/>
      <c r="Z67" s="453"/>
      <c r="AA67" s="648"/>
      <c r="AB67" s="648"/>
    </row>
    <row r="68" spans="2:28" ht="15">
      <c r="B68" s="623" t="s">
        <v>188</v>
      </c>
      <c r="D68" s="21">
        <v>465</v>
      </c>
      <c r="E68" s="21">
        <v>450</v>
      </c>
      <c r="F68" s="21">
        <v>534</v>
      </c>
      <c r="G68" s="21">
        <v>528</v>
      </c>
      <c r="H68" s="21">
        <v>555</v>
      </c>
      <c r="I68" s="21">
        <v>630</v>
      </c>
      <c r="J68" s="21">
        <v>755</v>
      </c>
      <c r="K68" s="21">
        <v>816</v>
      </c>
      <c r="L68" s="21">
        <v>841</v>
      </c>
      <c r="M68" s="228">
        <v>936</v>
      </c>
      <c r="N68" s="228">
        <v>1186</v>
      </c>
      <c r="O68" s="228">
        <v>1370</v>
      </c>
      <c r="P68" s="228">
        <v>1352.510707037016</v>
      </c>
      <c r="Q68" s="141">
        <v>1503.1978765645877</v>
      </c>
      <c r="R68" s="141">
        <v>1185.475841139054</v>
      </c>
      <c r="S68" s="648">
        <v>1119.8034371109</v>
      </c>
      <c r="T68" s="614">
        <v>1105.8713850245686</v>
      </c>
      <c r="U68" s="614">
        <v>1110.1562933892692</v>
      </c>
      <c r="V68" s="647">
        <v>1151.8693220018108</v>
      </c>
      <c r="W68" s="647">
        <v>1219.035154</v>
      </c>
      <c r="X68" s="647">
        <v>1122.2765930000019</v>
      </c>
      <c r="Y68" s="647">
        <v>922.9714400000016</v>
      </c>
      <c r="Z68" s="647">
        <v>1132.4935576190626</v>
      </c>
      <c r="AA68" s="648"/>
      <c r="AB68" s="648"/>
    </row>
    <row r="69" spans="2:28" ht="15">
      <c r="B69" s="623" t="s">
        <v>136</v>
      </c>
      <c r="D69" s="21">
        <v>175</v>
      </c>
      <c r="E69" s="21">
        <v>211</v>
      </c>
      <c r="F69" s="21">
        <v>203</v>
      </c>
      <c r="G69" s="21">
        <v>211</v>
      </c>
      <c r="H69" s="21">
        <v>262</v>
      </c>
      <c r="I69" s="21">
        <v>267</v>
      </c>
      <c r="J69" s="21">
        <v>252</v>
      </c>
      <c r="K69" s="21">
        <v>226</v>
      </c>
      <c r="L69" s="21">
        <v>244</v>
      </c>
      <c r="M69" s="228">
        <v>276</v>
      </c>
      <c r="N69" s="228">
        <v>319</v>
      </c>
      <c r="O69" s="228">
        <v>324</v>
      </c>
      <c r="P69" s="228">
        <v>290.4557813483956</v>
      </c>
      <c r="Q69" s="141">
        <v>324.3661828119284</v>
      </c>
      <c r="R69" s="141">
        <v>268.45980026380744</v>
      </c>
      <c r="S69" s="648">
        <v>258.4405294950304</v>
      </c>
      <c r="T69" s="622">
        <v>217.04568925401568</v>
      </c>
      <c r="U69" s="614">
        <v>224.86746014663652</v>
      </c>
      <c r="V69" s="647">
        <v>211.5746693537559</v>
      </c>
      <c r="W69" s="647">
        <v>254.728361</v>
      </c>
      <c r="X69" s="647">
        <v>302.42573699999525</v>
      </c>
      <c r="Y69" s="647">
        <v>283.6181099999998</v>
      </c>
      <c r="Z69" s="647">
        <v>274.9678864234635</v>
      </c>
      <c r="AA69" s="648"/>
      <c r="AB69" s="648"/>
    </row>
    <row r="70" spans="2:26" ht="15.75">
      <c r="B70" s="452" t="s">
        <v>28</v>
      </c>
      <c r="D70" s="604"/>
      <c r="E70" s="604"/>
      <c r="F70" s="604"/>
      <c r="G70" s="604"/>
      <c r="H70" s="604"/>
      <c r="J70" s="604"/>
      <c r="K70" s="604"/>
      <c r="L70" s="604"/>
      <c r="P70" s="445"/>
      <c r="S70" s="614"/>
      <c r="T70" s="604"/>
      <c r="U70" s="614"/>
      <c r="V70" s="453"/>
      <c r="W70" s="453"/>
      <c r="X70" s="453"/>
      <c r="Y70" s="453"/>
      <c r="Z70" s="453"/>
    </row>
    <row r="71" spans="2:26" ht="15">
      <c r="B71" s="623" t="s">
        <v>188</v>
      </c>
      <c r="D71" s="21">
        <v>212</v>
      </c>
      <c r="E71" s="21">
        <v>208</v>
      </c>
      <c r="F71" s="21">
        <v>240</v>
      </c>
      <c r="G71" s="21">
        <v>294</v>
      </c>
      <c r="H71" s="21">
        <v>236</v>
      </c>
      <c r="I71" s="21">
        <v>259</v>
      </c>
      <c r="J71" s="21">
        <v>249</v>
      </c>
      <c r="K71" s="21">
        <v>243</v>
      </c>
      <c r="L71" s="21">
        <v>204</v>
      </c>
      <c r="M71" s="228">
        <v>235</v>
      </c>
      <c r="N71" s="228">
        <v>285</v>
      </c>
      <c r="O71" s="228">
        <v>263</v>
      </c>
      <c r="P71" s="228">
        <v>356.4026929440116</v>
      </c>
      <c r="Q71" s="141">
        <v>274.7260071831474</v>
      </c>
      <c r="R71" s="141">
        <v>273.8498561546672</v>
      </c>
      <c r="S71" s="648">
        <v>251.98255210513264</v>
      </c>
      <c r="T71" s="622">
        <v>274.2068417799751</v>
      </c>
      <c r="U71" s="614">
        <v>237.2768020712839</v>
      </c>
      <c r="V71" s="647">
        <v>219.28668909570746</v>
      </c>
      <c r="W71" s="647">
        <v>240.37039094631683</v>
      </c>
      <c r="X71" s="647">
        <v>170.0912770000001</v>
      </c>
      <c r="Y71" s="647">
        <v>162.86669000000006</v>
      </c>
      <c r="Z71" s="647">
        <v>299.83626060766</v>
      </c>
    </row>
    <row r="72" spans="2:26" ht="15">
      <c r="B72" s="623" t="s">
        <v>136</v>
      </c>
      <c r="D72" s="21">
        <v>74</v>
      </c>
      <c r="E72" s="21">
        <v>77</v>
      </c>
      <c r="F72" s="21">
        <v>89</v>
      </c>
      <c r="G72" s="21">
        <v>96</v>
      </c>
      <c r="H72" s="21">
        <v>91</v>
      </c>
      <c r="I72" s="21">
        <v>115</v>
      </c>
      <c r="J72" s="21">
        <v>89</v>
      </c>
      <c r="K72" s="21">
        <v>86</v>
      </c>
      <c r="L72" s="21">
        <v>101</v>
      </c>
      <c r="M72" s="228">
        <v>94</v>
      </c>
      <c r="N72" s="228">
        <v>108</v>
      </c>
      <c r="O72" s="228">
        <v>120</v>
      </c>
      <c r="P72" s="228">
        <v>101.21129449394853</v>
      </c>
      <c r="Q72" s="141">
        <v>132.18303657788437</v>
      </c>
      <c r="R72" s="141">
        <v>122.72167062543187</v>
      </c>
      <c r="S72" s="648">
        <v>111.20339001260638</v>
      </c>
      <c r="T72" s="622">
        <v>124.41792575658567</v>
      </c>
      <c r="U72" s="614">
        <v>96.51197868633506</v>
      </c>
      <c r="V72" s="647">
        <v>106.0310855273417</v>
      </c>
      <c r="W72" s="647">
        <v>109.38036793742927</v>
      </c>
      <c r="X72" s="647">
        <v>147.32093399999985</v>
      </c>
      <c r="Y72" s="647">
        <v>133.9044100000001</v>
      </c>
      <c r="Z72" s="647">
        <v>119.89662657940009</v>
      </c>
    </row>
    <row r="73" spans="2:26" ht="15.75">
      <c r="B73" s="452" t="s">
        <v>169</v>
      </c>
      <c r="D73" s="604"/>
      <c r="E73" s="604"/>
      <c r="F73" s="604"/>
      <c r="G73" s="604"/>
      <c r="H73" s="604"/>
      <c r="J73" s="604"/>
      <c r="K73" s="604"/>
      <c r="L73" s="604"/>
      <c r="P73" s="445"/>
      <c r="R73" s="604" t="s">
        <v>123</v>
      </c>
      <c r="S73" s="614"/>
      <c r="T73" s="604"/>
      <c r="U73" s="614"/>
      <c r="V73" s="453"/>
      <c r="W73" s="453"/>
      <c r="X73" s="453"/>
      <c r="Y73" s="453"/>
      <c r="Z73" s="453"/>
    </row>
    <row r="74" spans="1:29" ht="15">
      <c r="A74" s="453"/>
      <c r="B74" s="649" t="s">
        <v>188</v>
      </c>
      <c r="C74" s="453"/>
      <c r="D74" s="16">
        <v>106</v>
      </c>
      <c r="E74" s="16">
        <v>165</v>
      </c>
      <c r="F74" s="16">
        <v>107</v>
      </c>
      <c r="G74" s="16">
        <v>150</v>
      </c>
      <c r="H74" s="16">
        <v>128</v>
      </c>
      <c r="I74" s="16">
        <v>175</v>
      </c>
      <c r="J74" s="16">
        <v>262</v>
      </c>
      <c r="K74" s="16">
        <v>201</v>
      </c>
      <c r="L74" s="16">
        <v>219</v>
      </c>
      <c r="M74" s="232">
        <v>288</v>
      </c>
      <c r="N74" s="232">
        <v>407</v>
      </c>
      <c r="O74" s="232">
        <v>529</v>
      </c>
      <c r="P74" s="232">
        <v>509.8015826672746</v>
      </c>
      <c r="Q74" s="90">
        <v>609.0850999229051</v>
      </c>
      <c r="R74" s="141">
        <v>513.9114050760932</v>
      </c>
      <c r="S74" s="648">
        <v>379.1159791328147</v>
      </c>
      <c r="T74" s="622">
        <v>430.1487923959591</v>
      </c>
      <c r="U74" s="614">
        <v>441.38509307043034</v>
      </c>
      <c r="V74" s="647">
        <v>471.3621704360633</v>
      </c>
      <c r="W74" s="647">
        <v>422.8925342202185</v>
      </c>
      <c r="X74" s="647">
        <v>477.5411099999985</v>
      </c>
      <c r="Y74" s="647">
        <v>543.5058099999992</v>
      </c>
      <c r="Z74" s="647">
        <v>704.2910050530891</v>
      </c>
      <c r="AB74" s="648"/>
      <c r="AC74" s="648"/>
    </row>
    <row r="75" spans="1:26" ht="15">
      <c r="A75" s="453"/>
      <c r="B75" s="649" t="s">
        <v>136</v>
      </c>
      <c r="C75" s="453"/>
      <c r="D75" s="16">
        <v>109</v>
      </c>
      <c r="E75" s="16">
        <v>137</v>
      </c>
      <c r="F75" s="16">
        <v>162</v>
      </c>
      <c r="G75" s="16">
        <v>161</v>
      </c>
      <c r="H75" s="16">
        <v>154</v>
      </c>
      <c r="I75" s="16">
        <v>184</v>
      </c>
      <c r="J75" s="16">
        <v>194</v>
      </c>
      <c r="K75" s="16">
        <v>190</v>
      </c>
      <c r="L75" s="16">
        <v>170</v>
      </c>
      <c r="M75" s="232">
        <v>310</v>
      </c>
      <c r="N75" s="232">
        <v>284</v>
      </c>
      <c r="O75" s="232">
        <v>331</v>
      </c>
      <c r="P75" s="232">
        <v>314.491869054294</v>
      </c>
      <c r="Q75" s="90">
        <v>303.61835979685895</v>
      </c>
      <c r="R75" s="141">
        <v>285.72574182292635</v>
      </c>
      <c r="S75" s="648">
        <v>232.37429112016164</v>
      </c>
      <c r="T75" s="90">
        <v>239.58543709345753</v>
      </c>
      <c r="U75" s="614">
        <v>231.4124359827594</v>
      </c>
      <c r="V75" s="647">
        <v>239.50618518524126</v>
      </c>
      <c r="W75" s="647">
        <v>295.4706241010297</v>
      </c>
      <c r="X75" s="647">
        <v>279.7079220000006</v>
      </c>
      <c r="Y75" s="647">
        <v>358.4897800000002</v>
      </c>
      <c r="Z75" s="647">
        <v>354.23270577773</v>
      </c>
    </row>
    <row r="76" spans="1:26" ht="5.25" customHeight="1">
      <c r="A76" s="457"/>
      <c r="B76" s="457"/>
      <c r="C76" s="457"/>
      <c r="D76" s="457"/>
      <c r="E76" s="457"/>
      <c r="F76" s="457"/>
      <c r="G76" s="457"/>
      <c r="H76" s="457"/>
      <c r="I76" s="457"/>
      <c r="J76" s="457"/>
      <c r="K76" s="457"/>
      <c r="L76" s="457"/>
      <c r="M76" s="457"/>
      <c r="N76" s="457"/>
      <c r="O76" s="457"/>
      <c r="P76" s="466"/>
      <c r="Q76" s="466"/>
      <c r="R76" s="466"/>
      <c r="S76" s="457"/>
      <c r="T76" s="457"/>
      <c r="U76" s="457"/>
      <c r="V76" s="457"/>
      <c r="W76" s="457"/>
      <c r="X76" s="457"/>
      <c r="Y76" s="457"/>
      <c r="Z76" s="457"/>
    </row>
    <row r="77" ht="6" customHeight="1"/>
    <row r="78" ht="12" customHeight="1">
      <c r="B78" s="467" t="s">
        <v>594</v>
      </c>
    </row>
    <row r="79" spans="2:18" s="467" customFormat="1" ht="12.75">
      <c r="B79" s="611" t="s">
        <v>299</v>
      </c>
      <c r="P79" s="611"/>
      <c r="Q79" s="611"/>
      <c r="R79" s="611"/>
    </row>
    <row r="80" spans="2:18" s="467" customFormat="1" ht="12.75">
      <c r="B80" s="611" t="s">
        <v>639</v>
      </c>
      <c r="P80" s="611"/>
      <c r="Q80" s="611"/>
      <c r="R80" s="611"/>
    </row>
    <row r="81" spans="2:18" s="467" customFormat="1" ht="12.75">
      <c r="B81" s="611" t="s">
        <v>726</v>
      </c>
      <c r="P81" s="611"/>
      <c r="Q81" s="611"/>
      <c r="R81" s="611"/>
    </row>
    <row r="82" spans="2:18" s="467" customFormat="1" ht="12.75">
      <c r="B82" s="611" t="s">
        <v>300</v>
      </c>
      <c r="P82" s="611"/>
      <c r="Q82" s="611"/>
      <c r="R82" s="611"/>
    </row>
    <row r="83" spans="2:18" s="467" customFormat="1" ht="12.75">
      <c r="B83" s="611" t="s">
        <v>1</v>
      </c>
      <c r="P83" s="611"/>
      <c r="Q83" s="611"/>
      <c r="R83" s="611"/>
    </row>
    <row r="84" spans="2:18" s="467" customFormat="1" ht="12.75">
      <c r="B84" s="611" t="s">
        <v>728</v>
      </c>
      <c r="P84" s="611"/>
      <c r="Q84" s="611"/>
      <c r="R84" s="611"/>
    </row>
    <row r="85" ht="6" customHeight="1">
      <c r="B85" s="611"/>
    </row>
    <row r="86" ht="75" customHeight="1"/>
  </sheetData>
  <sheetProtection/>
  <mergeCells count="2">
    <mergeCell ref="B20:C20"/>
    <mergeCell ref="B21:C21"/>
  </mergeCells>
  <printOptions/>
  <pageMargins left="0.7480314960629921" right="0.7480314960629921" top="0.8267716535433072" bottom="0.7086614173228347" header="0.5118110236220472" footer="0.5118110236220472"/>
  <pageSetup fitToHeight="1" fitToWidth="1" horizontalDpi="600" verticalDpi="600" orientation="portrait" paperSize="9" scale="61" r:id="rId1"/>
  <headerFooter alignWithMargins="0">
    <oddHeader>&amp;R&amp;"Arial,Bold"&amp;15PERSONAL AND CROSS-MODAL TRAVEL</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4">
      <selection activeCell="G45" sqref="G45"/>
    </sheetView>
  </sheetViews>
  <sheetFormatPr defaultColWidth="9.140625" defaultRowHeight="12.75"/>
  <cols>
    <col min="1" max="1" width="30.00390625" style="372" customWidth="1"/>
    <col min="2" max="2" width="14.8515625" style="372" customWidth="1"/>
    <col min="3" max="3" width="6.7109375" style="372" customWidth="1"/>
    <col min="4" max="4" width="10.8515625" style="372" customWidth="1"/>
    <col min="5" max="5" width="12.421875" style="372" customWidth="1"/>
    <col min="6" max="6" width="12.57421875" style="372" customWidth="1"/>
    <col min="7" max="7" width="13.00390625" style="372" customWidth="1"/>
    <col min="8" max="8" width="12.28125" style="372" customWidth="1"/>
    <col min="9" max="9" width="12.00390625" style="372" customWidth="1"/>
    <col min="10" max="10" width="11.57421875" style="372" customWidth="1"/>
    <col min="11" max="11" width="14.140625" style="372" customWidth="1"/>
    <col min="12" max="12" width="15.28125" style="372" customWidth="1"/>
    <col min="13" max="13" width="8.8515625" style="372" customWidth="1"/>
    <col min="14" max="16384" width="9.140625" style="372" customWidth="1"/>
  </cols>
  <sheetData>
    <row r="1" spans="1:13" ht="21">
      <c r="A1" s="370" t="s">
        <v>506</v>
      </c>
      <c r="B1" s="371"/>
      <c r="C1" s="371"/>
      <c r="D1" s="371"/>
      <c r="E1" s="371"/>
      <c r="F1" s="371"/>
      <c r="G1" s="371"/>
      <c r="H1" s="371"/>
      <c r="I1" s="371"/>
      <c r="J1" s="371"/>
      <c r="K1" s="371"/>
      <c r="L1" s="371"/>
      <c r="M1" s="371"/>
    </row>
    <row r="2" spans="1:13" ht="18">
      <c r="A2" s="371" t="s">
        <v>466</v>
      </c>
      <c r="B2" s="371"/>
      <c r="C2" s="371"/>
      <c r="D2" s="371"/>
      <c r="E2" s="371"/>
      <c r="F2" s="371"/>
      <c r="G2" s="371"/>
      <c r="H2" s="371"/>
      <c r="I2" s="371"/>
      <c r="J2" s="371"/>
      <c r="K2" s="371"/>
      <c r="L2" s="371"/>
      <c r="M2" s="371"/>
    </row>
    <row r="3" spans="1:13" ht="18">
      <c r="A3" s="373" t="s">
        <v>467</v>
      </c>
      <c r="B3" s="374"/>
      <c r="C3" s="374"/>
      <c r="D3" s="374"/>
      <c r="E3" s="374"/>
      <c r="F3" s="374"/>
      <c r="G3" s="374"/>
      <c r="H3" s="374"/>
      <c r="I3" s="374"/>
      <c r="J3" s="374"/>
      <c r="K3" s="374"/>
      <c r="L3" s="374"/>
      <c r="M3" s="374"/>
    </row>
    <row r="4" spans="1:13" ht="18">
      <c r="A4" s="375"/>
      <c r="B4" s="376"/>
      <c r="C4" s="376"/>
      <c r="D4" s="376"/>
      <c r="E4" s="377"/>
      <c r="F4" s="378" t="s">
        <v>468</v>
      </c>
      <c r="G4" s="376"/>
      <c r="H4" s="376"/>
      <c r="I4" s="376"/>
      <c r="J4" s="376"/>
      <c r="K4" s="376"/>
      <c r="L4" s="376"/>
      <c r="M4" s="379"/>
    </row>
    <row r="5" spans="1:13" ht="72">
      <c r="A5" s="380" t="s">
        <v>469</v>
      </c>
      <c r="B5" s="381" t="s">
        <v>470</v>
      </c>
      <c r="C5" s="381" t="s">
        <v>42</v>
      </c>
      <c r="D5" s="381" t="s">
        <v>43</v>
      </c>
      <c r="E5" s="381" t="s">
        <v>507</v>
      </c>
      <c r="F5" s="381" t="s">
        <v>45</v>
      </c>
      <c r="G5" s="381" t="s">
        <v>471</v>
      </c>
      <c r="H5" s="381" t="s">
        <v>47</v>
      </c>
      <c r="I5" s="381" t="s">
        <v>472</v>
      </c>
      <c r="J5" s="381" t="s">
        <v>49</v>
      </c>
      <c r="K5" s="381" t="s">
        <v>508</v>
      </c>
      <c r="L5" s="381" t="s">
        <v>473</v>
      </c>
      <c r="M5" s="381" t="s">
        <v>39</v>
      </c>
    </row>
    <row r="6" spans="1:13" ht="18.75">
      <c r="A6" s="371"/>
      <c r="B6" s="382"/>
      <c r="C6" s="382"/>
      <c r="D6" s="382"/>
      <c r="E6" s="382"/>
      <c r="F6" s="382"/>
      <c r="G6" s="382"/>
      <c r="H6" s="382"/>
      <c r="I6" s="382"/>
      <c r="J6" s="382"/>
      <c r="K6" s="382"/>
      <c r="L6" s="383"/>
      <c r="M6" s="384" t="s">
        <v>120</v>
      </c>
    </row>
    <row r="7" spans="1:13" ht="18">
      <c r="A7" s="371" t="s">
        <v>41</v>
      </c>
      <c r="B7" s="385">
        <v>842.1077694799998</v>
      </c>
      <c r="C7" s="385">
        <v>27.859236</v>
      </c>
      <c r="D7" s="385">
        <v>29.291290599999993</v>
      </c>
      <c r="E7" s="385">
        <v>42.835012539999994</v>
      </c>
      <c r="F7" s="385">
        <v>0.87633694</v>
      </c>
      <c r="G7" s="385">
        <v>0.4553460799999999</v>
      </c>
      <c r="H7" s="385">
        <v>11.15427164</v>
      </c>
      <c r="I7" s="385">
        <v>3.9496478399999995</v>
      </c>
      <c r="J7" s="385">
        <v>1.6677778799999996</v>
      </c>
      <c r="K7" s="385">
        <v>1.9358835199999997</v>
      </c>
      <c r="L7" s="385">
        <v>0.6537302199999999</v>
      </c>
      <c r="M7" s="386">
        <v>962.7863027399999</v>
      </c>
    </row>
    <row r="8" spans="1:13" ht="18">
      <c r="A8" s="371" t="s">
        <v>42</v>
      </c>
      <c r="B8" s="385">
        <v>26.921084479999998</v>
      </c>
      <c r="C8" s="385">
        <v>285.98417537999995</v>
      </c>
      <c r="D8" s="385">
        <v>11.449716899999999</v>
      </c>
      <c r="E8" s="385">
        <v>3.908130459999999</v>
      </c>
      <c r="F8" s="385">
        <v>0.07388769999999999</v>
      </c>
      <c r="G8" s="385">
        <v>0.017497079999999998</v>
      </c>
      <c r="H8" s="385">
        <v>0.12376363999999997</v>
      </c>
      <c r="I8" s="385">
        <v>10.999170619999997</v>
      </c>
      <c r="J8" s="385">
        <v>11.25611618</v>
      </c>
      <c r="K8" s="385">
        <v>1.7947566</v>
      </c>
      <c r="L8" s="385">
        <v>0.11752317999999998</v>
      </c>
      <c r="M8" s="386">
        <v>352.6458222199999</v>
      </c>
    </row>
    <row r="9" spans="1:13" ht="18">
      <c r="A9" s="371" t="s">
        <v>43</v>
      </c>
      <c r="B9" s="385">
        <v>31.288864919999995</v>
      </c>
      <c r="C9" s="385">
        <v>10.53147926</v>
      </c>
      <c r="D9" s="385">
        <v>189.16358651999994</v>
      </c>
      <c r="E9" s="385">
        <v>41.12211761999999</v>
      </c>
      <c r="F9" s="385">
        <v>0.3809003999999999</v>
      </c>
      <c r="G9" s="385">
        <v>0.06058735999999999</v>
      </c>
      <c r="H9" s="385">
        <v>0.11012133999999998</v>
      </c>
      <c r="I9" s="385">
        <v>5.097707079999999</v>
      </c>
      <c r="J9" s="385">
        <v>0.35299393999999995</v>
      </c>
      <c r="K9" s="385">
        <v>0.36110706</v>
      </c>
      <c r="L9" s="385">
        <v>0.14491853999999998</v>
      </c>
      <c r="M9" s="386">
        <v>278.61438403999983</v>
      </c>
    </row>
    <row r="10" spans="1:13" ht="21">
      <c r="A10" s="371" t="s">
        <v>509</v>
      </c>
      <c r="B10" s="385">
        <v>41.934435199999996</v>
      </c>
      <c r="C10" s="385">
        <v>3.1867981399999996</v>
      </c>
      <c r="D10" s="385">
        <v>39.99801229999999</v>
      </c>
      <c r="E10" s="385">
        <v>1818.9791337999998</v>
      </c>
      <c r="F10" s="385">
        <v>50.0845919</v>
      </c>
      <c r="G10" s="385">
        <v>1.7702721199999996</v>
      </c>
      <c r="H10" s="385">
        <v>1.14678972</v>
      </c>
      <c r="I10" s="385">
        <v>1.6291881</v>
      </c>
      <c r="J10" s="385">
        <v>1.6457109599999997</v>
      </c>
      <c r="K10" s="385">
        <v>1.4728204999999999</v>
      </c>
      <c r="L10" s="385">
        <v>1.3343878399999998</v>
      </c>
      <c r="M10" s="386">
        <v>1963.18214058</v>
      </c>
    </row>
    <row r="11" spans="1:13" ht="18">
      <c r="A11" s="371" t="s">
        <v>45</v>
      </c>
      <c r="B11" s="385">
        <v>1.03168404</v>
      </c>
      <c r="C11" s="385">
        <v>0.07983218</v>
      </c>
      <c r="D11" s="385">
        <v>0.3705269599999999</v>
      </c>
      <c r="E11" s="385">
        <v>53.24198395999999</v>
      </c>
      <c r="F11" s="385">
        <v>282.80767431999993</v>
      </c>
      <c r="G11" s="385">
        <v>2.03775022</v>
      </c>
      <c r="H11" s="385">
        <v>0.22688147999999997</v>
      </c>
      <c r="I11" s="385">
        <v>0.035720779999999994</v>
      </c>
      <c r="J11" s="385">
        <v>0.07705701999999999</v>
      </c>
      <c r="K11" s="385">
        <v>0.24736389999999997</v>
      </c>
      <c r="L11" s="385">
        <v>0.09207199999999999</v>
      </c>
      <c r="M11" s="386">
        <v>340.24854685999986</v>
      </c>
    </row>
    <row r="12" spans="1:13" ht="18">
      <c r="A12" s="371" t="s">
        <v>471</v>
      </c>
      <c r="B12" s="385">
        <v>0.4681698999999999</v>
      </c>
      <c r="C12" s="385">
        <v>0.020762159999999998</v>
      </c>
      <c r="D12" s="385">
        <v>0.06536059999999999</v>
      </c>
      <c r="E12" s="385">
        <v>1.6891171999999997</v>
      </c>
      <c r="F12" s="385">
        <v>2.0750475199999996</v>
      </c>
      <c r="G12" s="385">
        <v>103.49361983999998</v>
      </c>
      <c r="H12" s="385">
        <v>0.39611213999999995</v>
      </c>
      <c r="I12" s="385">
        <v>0.00648876</v>
      </c>
      <c r="J12" s="385">
        <v>0.017221900000000002</v>
      </c>
      <c r="K12" s="385">
        <v>0.06718405999999999</v>
      </c>
      <c r="L12" s="385">
        <v>0.01703818</v>
      </c>
      <c r="M12" s="386">
        <v>108.31612225999997</v>
      </c>
    </row>
    <row r="13" spans="1:13" ht="18">
      <c r="A13" s="371" t="s">
        <v>47</v>
      </c>
      <c r="B13" s="385">
        <v>11.089351019999999</v>
      </c>
      <c r="C13" s="385">
        <v>0.10871166</v>
      </c>
      <c r="D13" s="385">
        <v>0.08227527999999999</v>
      </c>
      <c r="E13" s="385">
        <v>1.14597276</v>
      </c>
      <c r="F13" s="385">
        <v>0.21845088</v>
      </c>
      <c r="G13" s="385">
        <v>0.38166243999999994</v>
      </c>
      <c r="H13" s="385">
        <v>65.14316276</v>
      </c>
      <c r="I13" s="385">
        <v>0.01631808</v>
      </c>
      <c r="J13" s="385">
        <v>0.015168959999999999</v>
      </c>
      <c r="K13" s="385">
        <v>0.0657624</v>
      </c>
      <c r="L13" s="385">
        <v>0.0125376</v>
      </c>
      <c r="M13" s="386">
        <v>78.27937383999999</v>
      </c>
    </row>
    <row r="14" spans="1:13" ht="18">
      <c r="A14" s="371" t="s">
        <v>474</v>
      </c>
      <c r="B14" s="385">
        <v>3.1493081999999992</v>
      </c>
      <c r="C14" s="385">
        <v>10.852192819999999</v>
      </c>
      <c r="D14" s="385">
        <v>5.434048699999999</v>
      </c>
      <c r="E14" s="385">
        <v>1.81486982</v>
      </c>
      <c r="F14" s="385">
        <v>0.03559564</v>
      </c>
      <c r="G14" s="385">
        <v>0.00625342</v>
      </c>
      <c r="H14" s="385">
        <v>0.01825008</v>
      </c>
      <c r="I14" s="385">
        <v>93.54612329999998</v>
      </c>
      <c r="J14" s="385">
        <v>11.71923854</v>
      </c>
      <c r="K14" s="385">
        <v>2.7303508</v>
      </c>
      <c r="L14" s="385">
        <v>0.48200753999999996</v>
      </c>
      <c r="M14" s="386">
        <v>129.78823885999998</v>
      </c>
    </row>
    <row r="15" spans="1:13" ht="18">
      <c r="A15" s="371" t="s">
        <v>49</v>
      </c>
      <c r="B15" s="385">
        <v>1.2650964399999998</v>
      </c>
      <c r="C15" s="385">
        <v>12.625016419999998</v>
      </c>
      <c r="D15" s="385">
        <v>0.49908467999999995</v>
      </c>
      <c r="E15" s="385">
        <v>1.8050835199999997</v>
      </c>
      <c r="F15" s="385">
        <v>0.07628968</v>
      </c>
      <c r="G15" s="385">
        <v>0.03210037999999999</v>
      </c>
      <c r="H15" s="385">
        <v>0.039863699999999995</v>
      </c>
      <c r="I15" s="385">
        <v>11.02736528</v>
      </c>
      <c r="J15" s="385">
        <v>117.38878563999998</v>
      </c>
      <c r="K15" s="385">
        <v>21.82958742</v>
      </c>
      <c r="L15" s="385">
        <v>0.27923373999999995</v>
      </c>
      <c r="M15" s="386">
        <v>166.86750689999997</v>
      </c>
    </row>
    <row r="16" spans="1:13" ht="21">
      <c r="A16" s="371" t="s">
        <v>510</v>
      </c>
      <c r="B16" s="385">
        <v>1.43557588</v>
      </c>
      <c r="C16" s="385">
        <v>2.0251077399999997</v>
      </c>
      <c r="D16" s="385">
        <v>0.38299649999999996</v>
      </c>
      <c r="E16" s="385">
        <v>1.69376922</v>
      </c>
      <c r="F16" s="385">
        <v>0.2945231199999999</v>
      </c>
      <c r="G16" s="385">
        <v>0.05201003999999999</v>
      </c>
      <c r="H16" s="385">
        <v>0.041844</v>
      </c>
      <c r="I16" s="385">
        <v>2.7517330999999996</v>
      </c>
      <c r="J16" s="385">
        <v>22.39403756</v>
      </c>
      <c r="K16" s="385">
        <v>493.83812762</v>
      </c>
      <c r="L16" s="385">
        <v>5.804992739999999</v>
      </c>
      <c r="M16" s="386">
        <v>530.71471752</v>
      </c>
    </row>
    <row r="17" spans="1:13" ht="18">
      <c r="A17" s="371" t="s">
        <v>475</v>
      </c>
      <c r="B17" s="385">
        <v>0.6432581399999999</v>
      </c>
      <c r="C17" s="385">
        <v>0.18778929999999996</v>
      </c>
      <c r="D17" s="385">
        <v>0.18619321999999996</v>
      </c>
      <c r="E17" s="385">
        <v>1.4908397199999999</v>
      </c>
      <c r="F17" s="385">
        <v>0.13218613999999998</v>
      </c>
      <c r="G17" s="385">
        <v>0.03653466</v>
      </c>
      <c r="H17" s="385">
        <v>0.018628099999999998</v>
      </c>
      <c r="I17" s="385">
        <v>0.63464396</v>
      </c>
      <c r="J17" s="385">
        <v>0.3613476399999999</v>
      </c>
      <c r="K17" s="385">
        <v>5.948222639999999</v>
      </c>
      <c r="L17" s="385">
        <v>227.51070732</v>
      </c>
      <c r="M17" s="386">
        <v>237.15035084</v>
      </c>
    </row>
    <row r="18" spans="1:13" ht="18">
      <c r="A18" s="380" t="s">
        <v>39</v>
      </c>
      <c r="B18" s="387">
        <v>961.3345976999997</v>
      </c>
      <c r="C18" s="387">
        <v>353.46110106</v>
      </c>
      <c r="D18" s="387">
        <v>276.9230922599999</v>
      </c>
      <c r="E18" s="387">
        <v>1969.7260306199996</v>
      </c>
      <c r="F18" s="387">
        <v>337.0554842399999</v>
      </c>
      <c r="G18" s="387">
        <v>108.34363363999998</v>
      </c>
      <c r="H18" s="387">
        <v>78.41968859999999</v>
      </c>
      <c r="I18" s="387">
        <v>129.69410689999998</v>
      </c>
      <c r="J18" s="387">
        <v>166.89545622</v>
      </c>
      <c r="K18" s="387">
        <v>530.29116652</v>
      </c>
      <c r="L18" s="387">
        <v>236.44914889999998</v>
      </c>
      <c r="M18" s="387">
        <v>5148.593506659999</v>
      </c>
    </row>
    <row r="19" spans="2:13" s="388" customFormat="1" ht="12.75">
      <c r="B19" s="389"/>
      <c r="C19" s="389"/>
      <c r="D19" s="389"/>
      <c r="E19" s="389"/>
      <c r="F19" s="389"/>
      <c r="G19" s="389"/>
      <c r="H19" s="389"/>
      <c r="I19" s="389"/>
      <c r="J19" s="389"/>
      <c r="K19" s="389"/>
      <c r="L19" s="389"/>
      <c r="M19" s="389"/>
    </row>
    <row r="21" spans="1:13" ht="18.75" thickBot="1">
      <c r="A21" s="390" t="s">
        <v>476</v>
      </c>
      <c r="B21" s="391"/>
      <c r="C21" s="391"/>
      <c r="D21" s="391"/>
      <c r="E21" s="391"/>
      <c r="F21" s="391"/>
      <c r="G21" s="391"/>
      <c r="H21" s="391"/>
      <c r="I21" s="391"/>
      <c r="J21" s="391"/>
      <c r="K21" s="391"/>
      <c r="L21" s="391"/>
      <c r="M21" s="391"/>
    </row>
    <row r="22" spans="1:13" ht="18">
      <c r="A22" s="373"/>
      <c r="B22" s="392"/>
      <c r="C22" s="392"/>
      <c r="D22" s="392"/>
      <c r="E22" s="393"/>
      <c r="F22" s="393" t="s">
        <v>468</v>
      </c>
      <c r="G22" s="392"/>
      <c r="H22" s="392"/>
      <c r="I22" s="392"/>
      <c r="J22" s="392"/>
      <c r="K22" s="392"/>
      <c r="L22" s="392"/>
      <c r="M22" s="374"/>
    </row>
    <row r="23" spans="1:13" ht="72.75" thickBot="1">
      <c r="A23" s="390" t="s">
        <v>469</v>
      </c>
      <c r="B23" s="394" t="s">
        <v>470</v>
      </c>
      <c r="C23" s="394" t="s">
        <v>42</v>
      </c>
      <c r="D23" s="394" t="s">
        <v>43</v>
      </c>
      <c r="E23" s="394" t="s">
        <v>507</v>
      </c>
      <c r="F23" s="394" t="s">
        <v>45</v>
      </c>
      <c r="G23" s="394" t="s">
        <v>471</v>
      </c>
      <c r="H23" s="394" t="s">
        <v>47</v>
      </c>
      <c r="I23" s="394" t="s">
        <v>472</v>
      </c>
      <c r="J23" s="394" t="s">
        <v>49</v>
      </c>
      <c r="K23" s="394" t="s">
        <v>508</v>
      </c>
      <c r="L23" s="394" t="s">
        <v>473</v>
      </c>
      <c r="M23" s="394" t="s">
        <v>39</v>
      </c>
    </row>
    <row r="24" spans="1:13" ht="18.75">
      <c r="A24" s="371"/>
      <c r="B24" s="382"/>
      <c r="C24" s="382"/>
      <c r="D24" s="382"/>
      <c r="E24" s="382"/>
      <c r="F24" s="382"/>
      <c r="G24" s="382"/>
      <c r="H24" s="382"/>
      <c r="I24" s="382"/>
      <c r="J24" s="382"/>
      <c r="K24" s="382"/>
      <c r="L24" s="395"/>
      <c r="M24" s="384" t="s">
        <v>120</v>
      </c>
    </row>
    <row r="25" spans="1:13" ht="18">
      <c r="A25" s="371" t="s">
        <v>41</v>
      </c>
      <c r="B25" s="385">
        <v>647.3695678799999</v>
      </c>
      <c r="C25" s="385">
        <v>20.125305</v>
      </c>
      <c r="D25" s="385">
        <v>24.880414799999993</v>
      </c>
      <c r="E25" s="385">
        <v>33.651719039999996</v>
      </c>
      <c r="F25" s="385">
        <v>0.39412043999999996</v>
      </c>
      <c r="G25" s="385">
        <v>0.3019732799999999</v>
      </c>
      <c r="H25" s="385">
        <v>9.37384764</v>
      </c>
      <c r="I25" s="385">
        <v>3.4072382399999994</v>
      </c>
      <c r="J25" s="385">
        <v>1.0382248799999998</v>
      </c>
      <c r="K25" s="385">
        <v>1.2685753199999998</v>
      </c>
      <c r="L25" s="385">
        <v>0.33696371999999997</v>
      </c>
      <c r="M25" s="386">
        <v>742.1479502399999</v>
      </c>
    </row>
    <row r="26" spans="1:13" ht="18">
      <c r="A26" s="371" t="s">
        <v>42</v>
      </c>
      <c r="B26" s="385">
        <v>19.117652279999998</v>
      </c>
      <c r="C26" s="385">
        <v>240.49511327999994</v>
      </c>
      <c r="D26" s="385">
        <v>10.784135999999998</v>
      </c>
      <c r="E26" s="385">
        <v>3.207915359999999</v>
      </c>
      <c r="F26" s="385">
        <v>0.05600879999999999</v>
      </c>
      <c r="G26" s="385">
        <v>0.015339479999999997</v>
      </c>
      <c r="H26" s="385">
        <v>0.11600663999999997</v>
      </c>
      <c r="I26" s="385">
        <v>10.431234119999997</v>
      </c>
      <c r="J26" s="385">
        <v>8.52357348</v>
      </c>
      <c r="K26" s="385">
        <v>1.4998242</v>
      </c>
      <c r="L26" s="385">
        <v>0.09611447999999997</v>
      </c>
      <c r="M26" s="386">
        <v>294.3429181199999</v>
      </c>
    </row>
    <row r="27" spans="1:13" ht="18">
      <c r="A27" s="371" t="s">
        <v>43</v>
      </c>
      <c r="B27" s="385">
        <v>26.834751119999996</v>
      </c>
      <c r="C27" s="385">
        <v>9.81452976</v>
      </c>
      <c r="D27" s="385">
        <v>161.08612571999996</v>
      </c>
      <c r="E27" s="385">
        <v>36.12923771999999</v>
      </c>
      <c r="F27" s="385">
        <v>0.25075919999999996</v>
      </c>
      <c r="G27" s="385">
        <v>0.04574315999999999</v>
      </c>
      <c r="H27" s="385">
        <v>0.09241403999999999</v>
      </c>
      <c r="I27" s="385">
        <v>4.74752688</v>
      </c>
      <c r="J27" s="385">
        <v>0.29501903999999995</v>
      </c>
      <c r="K27" s="385">
        <v>0.27814236</v>
      </c>
      <c r="L27" s="385">
        <v>0.07637603999999999</v>
      </c>
      <c r="M27" s="386">
        <v>239.65062503999997</v>
      </c>
    </row>
    <row r="28" spans="1:13" ht="21">
      <c r="A28" s="371" t="s">
        <v>509</v>
      </c>
      <c r="B28" s="385">
        <v>32.2935684</v>
      </c>
      <c r="C28" s="385">
        <v>2.5970522399999996</v>
      </c>
      <c r="D28" s="385">
        <v>35.275772999999994</v>
      </c>
      <c r="E28" s="385">
        <v>1430.3670809999999</v>
      </c>
      <c r="F28" s="385">
        <v>39.4046418</v>
      </c>
      <c r="G28" s="385">
        <v>1.1606497199999997</v>
      </c>
      <c r="H28" s="385">
        <v>0.9851593199999998</v>
      </c>
      <c r="I28" s="385">
        <v>1.095378</v>
      </c>
      <c r="J28" s="385">
        <v>1.1876361599999998</v>
      </c>
      <c r="K28" s="385">
        <v>0.8218193999999999</v>
      </c>
      <c r="L28" s="385">
        <v>0.9491732399999998</v>
      </c>
      <c r="M28" s="386">
        <v>1546.13793228</v>
      </c>
    </row>
    <row r="29" spans="1:13" ht="18">
      <c r="A29" s="371" t="s">
        <v>45</v>
      </c>
      <c r="B29" s="385">
        <v>0.46504523999999997</v>
      </c>
      <c r="C29" s="385">
        <v>0.055635479999999994</v>
      </c>
      <c r="D29" s="385">
        <v>0.26208335999999993</v>
      </c>
      <c r="E29" s="385">
        <v>41.031539759999994</v>
      </c>
      <c r="F29" s="385">
        <v>242.33627951999995</v>
      </c>
      <c r="G29" s="385">
        <v>1.8302203199999998</v>
      </c>
      <c r="H29" s="385">
        <v>0.22688147999999997</v>
      </c>
      <c r="I29" s="385">
        <v>0.020723279999999997</v>
      </c>
      <c r="J29" s="385">
        <v>0.025159319999999995</v>
      </c>
      <c r="K29" s="385">
        <v>0.15926459999999998</v>
      </c>
      <c r="L29" s="385">
        <v>0.053047199999999996</v>
      </c>
      <c r="M29" s="386">
        <v>286.4658795599999</v>
      </c>
    </row>
    <row r="30" spans="1:13" ht="18">
      <c r="A30" s="371" t="s">
        <v>471</v>
      </c>
      <c r="B30" s="385">
        <v>0.32253419999999994</v>
      </c>
      <c r="C30" s="385">
        <v>0.01644696</v>
      </c>
      <c r="D30" s="385">
        <v>0.0456168</v>
      </c>
      <c r="E30" s="385">
        <v>1.2459269999999996</v>
      </c>
      <c r="F30" s="385">
        <v>1.8978193199999995</v>
      </c>
      <c r="G30" s="385">
        <v>90.34659743999998</v>
      </c>
      <c r="H30" s="385">
        <v>0.37579763999999993</v>
      </c>
      <c r="I30" s="385">
        <v>0.00529536</v>
      </c>
      <c r="J30" s="385">
        <v>0.007425</v>
      </c>
      <c r="K30" s="385">
        <v>0.05034216</v>
      </c>
      <c r="L30" s="385">
        <v>0.011446079999999999</v>
      </c>
      <c r="M30" s="386">
        <v>94.32524795999998</v>
      </c>
    </row>
    <row r="31" spans="1:13" ht="18">
      <c r="A31" s="371" t="s">
        <v>47</v>
      </c>
      <c r="B31" s="385">
        <v>9.09480312</v>
      </c>
      <c r="C31" s="385">
        <v>0.10629456</v>
      </c>
      <c r="D31" s="385">
        <v>0.07957908</v>
      </c>
      <c r="E31" s="385">
        <v>1.02929136</v>
      </c>
      <c r="F31" s="385">
        <v>0.21845088</v>
      </c>
      <c r="G31" s="385">
        <v>0.36569843999999996</v>
      </c>
      <c r="H31" s="385">
        <v>57.31251455999999</v>
      </c>
      <c r="I31" s="385">
        <v>0.01631808</v>
      </c>
      <c r="J31" s="385">
        <v>0.015168959999999999</v>
      </c>
      <c r="K31" s="385">
        <v>0.039592800000000004</v>
      </c>
      <c r="L31" s="385">
        <v>0.011772</v>
      </c>
      <c r="M31" s="386">
        <v>68.28948383999997</v>
      </c>
    </row>
    <row r="32" spans="1:13" ht="18">
      <c r="A32" s="371" t="s">
        <v>474</v>
      </c>
      <c r="B32" s="385">
        <v>2.4641777999999994</v>
      </c>
      <c r="C32" s="385">
        <v>10.29667452</v>
      </c>
      <c r="D32" s="385">
        <v>5.0911409999999995</v>
      </c>
      <c r="E32" s="385">
        <v>1.30220232</v>
      </c>
      <c r="F32" s="385">
        <v>0.02126724</v>
      </c>
      <c r="G32" s="385">
        <v>0.00489132</v>
      </c>
      <c r="H32" s="385">
        <v>0.01825008</v>
      </c>
      <c r="I32" s="385">
        <v>80.17532399999997</v>
      </c>
      <c r="J32" s="385">
        <v>10.02189204</v>
      </c>
      <c r="K32" s="385">
        <v>2.4840198</v>
      </c>
      <c r="L32" s="385">
        <v>0.33486923999999996</v>
      </c>
      <c r="M32" s="386">
        <v>112.21470935999997</v>
      </c>
    </row>
    <row r="33" spans="1:13" ht="18">
      <c r="A33" s="371" t="s">
        <v>49</v>
      </c>
      <c r="B33" s="385">
        <v>0.7441754399999998</v>
      </c>
      <c r="C33" s="385">
        <v>10.182508919999998</v>
      </c>
      <c r="D33" s="385">
        <v>0.39778008</v>
      </c>
      <c r="E33" s="385">
        <v>1.4121907199999997</v>
      </c>
      <c r="F33" s="385">
        <v>0.02768688</v>
      </c>
      <c r="G33" s="385">
        <v>0.008149079999999998</v>
      </c>
      <c r="H33" s="385">
        <v>0.010886399999999997</v>
      </c>
      <c r="I33" s="385">
        <v>9.80771508</v>
      </c>
      <c r="J33" s="385">
        <v>93.28590383999999</v>
      </c>
      <c r="K33" s="385">
        <v>18.68570892</v>
      </c>
      <c r="L33" s="385">
        <v>0.24116423999999997</v>
      </c>
      <c r="M33" s="386">
        <v>134.80386959999998</v>
      </c>
    </row>
    <row r="34" spans="1:13" ht="21">
      <c r="A34" s="371" t="s">
        <v>511</v>
      </c>
      <c r="B34" s="385">
        <v>0.8766502799999999</v>
      </c>
      <c r="C34" s="385">
        <v>1.7621222399999998</v>
      </c>
      <c r="D34" s="385">
        <v>0.29938619999999994</v>
      </c>
      <c r="E34" s="385">
        <v>1.13280552</v>
      </c>
      <c r="F34" s="385">
        <v>0.16113251999999997</v>
      </c>
      <c r="G34" s="385">
        <v>0.04299923999999999</v>
      </c>
      <c r="H34" s="385">
        <v>0.041844</v>
      </c>
      <c r="I34" s="385">
        <v>2.4495569999999995</v>
      </c>
      <c r="J34" s="385">
        <v>18.64325676</v>
      </c>
      <c r="K34" s="385">
        <v>429.51557352000003</v>
      </c>
      <c r="L34" s="385">
        <v>4.948233839999999</v>
      </c>
      <c r="M34" s="386">
        <v>459.87356112000003</v>
      </c>
    </row>
    <row r="35" spans="1:13" ht="18">
      <c r="A35" s="371" t="s">
        <v>475</v>
      </c>
      <c r="B35" s="385">
        <v>0.34536323999999996</v>
      </c>
      <c r="C35" s="385">
        <v>0.14261279999999998</v>
      </c>
      <c r="D35" s="385">
        <v>0.12508331999999997</v>
      </c>
      <c r="E35" s="385">
        <v>1.09385052</v>
      </c>
      <c r="F35" s="385">
        <v>0.08868983999999999</v>
      </c>
      <c r="G35" s="385">
        <v>0.029754959999999997</v>
      </c>
      <c r="H35" s="385">
        <v>0.015523799999999997</v>
      </c>
      <c r="I35" s="385">
        <v>0.48795816</v>
      </c>
      <c r="J35" s="385">
        <v>0.30761243999999993</v>
      </c>
      <c r="K35" s="385">
        <v>5.18547204</v>
      </c>
      <c r="L35" s="385">
        <v>198.81827112</v>
      </c>
      <c r="M35" s="386">
        <v>206.64019223999998</v>
      </c>
    </row>
    <row r="36" spans="1:13" ht="18.75" thickBot="1">
      <c r="A36" s="391" t="s">
        <v>39</v>
      </c>
      <c r="B36" s="396">
        <v>739.928289</v>
      </c>
      <c r="C36" s="396">
        <v>295.5942957599999</v>
      </c>
      <c r="D36" s="396">
        <v>238.3271193599999</v>
      </c>
      <c r="E36" s="396">
        <v>1551.6037603199995</v>
      </c>
      <c r="F36" s="396">
        <v>284.8568564399999</v>
      </c>
      <c r="G36" s="396">
        <v>94.15201643999998</v>
      </c>
      <c r="H36" s="396">
        <v>68.56912559999999</v>
      </c>
      <c r="I36" s="396">
        <v>112.64426819999997</v>
      </c>
      <c r="J36" s="396">
        <v>133.35087192</v>
      </c>
      <c r="K36" s="396">
        <v>459.98833512</v>
      </c>
      <c r="L36" s="396">
        <v>205.8774312</v>
      </c>
      <c r="M36" s="396">
        <v>4184.892369359999</v>
      </c>
    </row>
    <row r="37" s="388" customFormat="1" ht="20.25" customHeight="1">
      <c r="A37" s="397" t="s">
        <v>477</v>
      </c>
    </row>
    <row r="38" s="388" customFormat="1" ht="20.25" customHeight="1">
      <c r="A38" s="397"/>
    </row>
    <row r="39" s="388" customFormat="1" ht="18" customHeight="1">
      <c r="A39" s="432" t="s">
        <v>535</v>
      </c>
    </row>
    <row r="40" s="388" customFormat="1" ht="18" customHeight="1">
      <c r="A40" s="40" t="s">
        <v>536</v>
      </c>
    </row>
    <row r="41" s="388" customFormat="1" ht="18" customHeight="1">
      <c r="A41" s="433" t="s">
        <v>537</v>
      </c>
    </row>
    <row r="42" s="388" customFormat="1" ht="18" customHeight="1">
      <c r="A42" s="40"/>
    </row>
    <row r="43" spans="1:12" ht="15">
      <c r="A43" s="398" t="s">
        <v>478</v>
      </c>
      <c r="L43"/>
    </row>
    <row r="44" spans="1:12" ht="15">
      <c r="A44" s="398" t="s">
        <v>479</v>
      </c>
      <c r="L44"/>
    </row>
    <row r="45" spans="1:12" ht="15">
      <c r="A45" s="398" t="s">
        <v>480</v>
      </c>
      <c r="L45"/>
    </row>
    <row r="46" spans="1:12" ht="15">
      <c r="A46" s="398" t="s">
        <v>481</v>
      </c>
      <c r="L46"/>
    </row>
    <row r="47" ht="15">
      <c r="A47" s="398" t="s">
        <v>482</v>
      </c>
    </row>
    <row r="48" ht="15">
      <c r="A48" s="398" t="s">
        <v>483</v>
      </c>
    </row>
    <row r="49" ht="15">
      <c r="A49" s="398" t="s">
        <v>484</v>
      </c>
    </row>
    <row r="50" ht="15">
      <c r="A50" s="398" t="s">
        <v>485</v>
      </c>
    </row>
    <row r="51" ht="15">
      <c r="A51" s="398" t="s">
        <v>486</v>
      </c>
    </row>
  </sheetData>
  <sheetProtection/>
  <hyperlinks>
    <hyperlink ref="A41" r:id="rId1" display="http://www.transportscotland.gov.uk/analysis/LATIS"/>
  </hyperlinks>
  <printOptions/>
  <pageMargins left="0.75" right="0.75" top="1" bottom="1" header="0.5" footer="0.5"/>
  <pageSetup fitToHeight="1" fitToWidth="1" horizontalDpi="96" verticalDpi="96" orientation="portrait" paperSize="9" scale="50" r:id="rId2"/>
  <headerFooter alignWithMargins="0">
    <oddHeader>&amp;R&amp;"Arial,Bold"&amp;18PERSONAL AND CROSS-MODAL TRAVEL</oddHeader>
  </headerFooter>
</worksheet>
</file>

<file path=xl/worksheets/sheet17.xml><?xml version="1.0" encoding="utf-8"?>
<worksheet xmlns="http://schemas.openxmlformats.org/spreadsheetml/2006/main" xmlns:r="http://schemas.openxmlformats.org/officeDocument/2006/relationships">
  <sheetPr>
    <pageSetUpPr fitToPage="1"/>
  </sheetPr>
  <dimension ref="A1:M51"/>
  <sheetViews>
    <sheetView zoomScale="75" zoomScaleNormal="75" zoomScalePageLayoutView="0" workbookViewId="0" topLeftCell="A19">
      <selection activeCell="G45" sqref="G45"/>
    </sheetView>
  </sheetViews>
  <sheetFormatPr defaultColWidth="9.140625" defaultRowHeight="12.75"/>
  <cols>
    <col min="1" max="1" width="29.7109375" style="372" customWidth="1"/>
    <col min="2" max="2" width="15.421875" style="372" customWidth="1"/>
    <col min="3" max="3" width="6.7109375" style="372" customWidth="1"/>
    <col min="4" max="4" width="10.57421875" style="372" customWidth="1"/>
    <col min="5" max="5" width="14.140625" style="372" customWidth="1"/>
    <col min="6" max="6" width="12.57421875" style="372" customWidth="1"/>
    <col min="7" max="7" width="13.7109375" style="372" customWidth="1"/>
    <col min="8" max="8" width="12.57421875" style="372" customWidth="1"/>
    <col min="9" max="9" width="12.140625" style="372" customWidth="1"/>
    <col min="10" max="10" width="11.421875" style="372" customWidth="1"/>
    <col min="11" max="11" width="14.7109375" style="372" customWidth="1"/>
    <col min="12" max="12" width="15.8515625" style="372" customWidth="1"/>
    <col min="13" max="13" width="8.8515625" style="372" customWidth="1"/>
    <col min="14" max="16384" width="9.140625" style="372" customWidth="1"/>
  </cols>
  <sheetData>
    <row r="1" spans="1:13" ht="21">
      <c r="A1" s="370" t="s">
        <v>512</v>
      </c>
      <c r="B1" s="371"/>
      <c r="C1" s="371"/>
      <c r="D1" s="371"/>
      <c r="E1" s="371"/>
      <c r="F1" s="371"/>
      <c r="G1" s="371"/>
      <c r="H1" s="371"/>
      <c r="I1" s="371"/>
      <c r="J1" s="371"/>
      <c r="K1" s="371"/>
      <c r="L1" s="371"/>
      <c r="M1" s="371"/>
    </row>
    <row r="2" spans="1:13" ht="18">
      <c r="A2" s="371"/>
      <c r="B2" s="371"/>
      <c r="C2" s="371"/>
      <c r="D2" s="371"/>
      <c r="E2" s="371"/>
      <c r="F2" s="371"/>
      <c r="G2" s="371"/>
      <c r="H2" s="371"/>
      <c r="I2" s="371"/>
      <c r="J2" s="371"/>
      <c r="K2" s="371"/>
      <c r="L2" s="371"/>
      <c r="M2" s="371"/>
    </row>
    <row r="3" spans="1:13" ht="18">
      <c r="A3" s="373" t="s">
        <v>487</v>
      </c>
      <c r="B3" s="374"/>
      <c r="C3" s="374"/>
      <c r="D3" s="374"/>
      <c r="E3" s="374"/>
      <c r="F3" s="374"/>
      <c r="G3" s="374"/>
      <c r="H3" s="374"/>
      <c r="I3" s="374"/>
      <c r="J3" s="374"/>
      <c r="K3" s="374"/>
      <c r="L3" s="374"/>
      <c r="M3" s="374"/>
    </row>
    <row r="4" spans="1:13" ht="18">
      <c r="A4" s="375"/>
      <c r="B4" s="376"/>
      <c r="C4" s="376"/>
      <c r="D4" s="376"/>
      <c r="E4" s="377"/>
      <c r="F4" s="378" t="s">
        <v>468</v>
      </c>
      <c r="G4" s="376"/>
      <c r="H4" s="376"/>
      <c r="I4" s="376"/>
      <c r="J4" s="376"/>
      <c r="K4" s="376"/>
      <c r="L4" s="376"/>
      <c r="M4" s="379"/>
    </row>
    <row r="5" spans="1:13" ht="57">
      <c r="A5" s="380" t="s">
        <v>469</v>
      </c>
      <c r="B5" s="399" t="s">
        <v>470</v>
      </c>
      <c r="C5" s="399" t="s">
        <v>42</v>
      </c>
      <c r="D5" s="399" t="s">
        <v>43</v>
      </c>
      <c r="E5" s="399" t="s">
        <v>513</v>
      </c>
      <c r="F5" s="399" t="s">
        <v>45</v>
      </c>
      <c r="G5" s="399" t="s">
        <v>471</v>
      </c>
      <c r="H5" s="399" t="s">
        <v>47</v>
      </c>
      <c r="I5" s="399" t="s">
        <v>472</v>
      </c>
      <c r="J5" s="399" t="s">
        <v>49</v>
      </c>
      <c r="K5" s="399" t="s">
        <v>508</v>
      </c>
      <c r="L5" s="399" t="s">
        <v>473</v>
      </c>
      <c r="M5" s="399" t="s">
        <v>39</v>
      </c>
    </row>
    <row r="6" spans="1:13" ht="18.75">
      <c r="A6" s="371"/>
      <c r="B6" s="382"/>
      <c r="C6" s="382"/>
      <c r="D6" s="382"/>
      <c r="E6" s="382"/>
      <c r="F6" s="382"/>
      <c r="G6" s="382"/>
      <c r="H6" s="382"/>
      <c r="I6" s="382"/>
      <c r="J6" s="382"/>
      <c r="K6" s="382"/>
      <c r="L6" s="383"/>
      <c r="M6" s="384" t="s">
        <v>120</v>
      </c>
    </row>
    <row r="7" spans="1:13" ht="18">
      <c r="A7" s="371" t="s">
        <v>41</v>
      </c>
      <c r="B7" s="385">
        <v>194.73820159999994</v>
      </c>
      <c r="C7" s="385">
        <v>7.733930999999999</v>
      </c>
      <c r="D7" s="385">
        <v>4.4108757999999995</v>
      </c>
      <c r="E7" s="385">
        <v>9.1832935</v>
      </c>
      <c r="F7" s="385">
        <v>0.4822165</v>
      </c>
      <c r="G7" s="385">
        <v>0.15337279999999998</v>
      </c>
      <c r="H7" s="385">
        <v>1.780424</v>
      </c>
      <c r="I7" s="385">
        <v>0.5424095999999999</v>
      </c>
      <c r="J7" s="385">
        <v>0.6295529999999999</v>
      </c>
      <c r="K7" s="385">
        <v>0.6673081999999999</v>
      </c>
      <c r="L7" s="385">
        <v>0.31676649999999995</v>
      </c>
      <c r="M7" s="386">
        <v>220.63835249999994</v>
      </c>
    </row>
    <row r="8" spans="1:13" ht="18">
      <c r="A8" s="371" t="s">
        <v>42</v>
      </c>
      <c r="B8" s="385">
        <v>7.803432200000001</v>
      </c>
      <c r="C8" s="385">
        <v>45.489062100000005</v>
      </c>
      <c r="D8" s="385">
        <v>0.6655808999999999</v>
      </c>
      <c r="E8" s="385">
        <v>0.7002151</v>
      </c>
      <c r="F8" s="385">
        <v>0.0178789</v>
      </c>
      <c r="G8" s="385">
        <v>0.0021575999999999995</v>
      </c>
      <c r="H8" s="385">
        <v>0.007757</v>
      </c>
      <c r="I8" s="385">
        <v>0.5679365</v>
      </c>
      <c r="J8" s="385">
        <v>2.7325426999999993</v>
      </c>
      <c r="K8" s="385">
        <v>0.29493240000000004</v>
      </c>
      <c r="L8" s="385">
        <v>0.021408699999999996</v>
      </c>
      <c r="M8" s="386">
        <v>58.302904100000006</v>
      </c>
    </row>
    <row r="9" spans="1:13" ht="18">
      <c r="A9" s="371" t="s">
        <v>43</v>
      </c>
      <c r="B9" s="385">
        <v>4.4541138</v>
      </c>
      <c r="C9" s="385">
        <v>0.7169494999999999</v>
      </c>
      <c r="D9" s="385">
        <v>28.077460799999994</v>
      </c>
      <c r="E9" s="385">
        <v>4.992879899999999</v>
      </c>
      <c r="F9" s="385">
        <v>0.13014119999999998</v>
      </c>
      <c r="G9" s="385">
        <v>0.014844199999999998</v>
      </c>
      <c r="H9" s="385">
        <v>0.017707299999999995</v>
      </c>
      <c r="I9" s="385">
        <v>0.3501802</v>
      </c>
      <c r="J9" s="385">
        <v>0.057974899999999996</v>
      </c>
      <c r="K9" s="385">
        <v>0.08296469999999999</v>
      </c>
      <c r="L9" s="385">
        <v>0.0685425</v>
      </c>
      <c r="M9" s="386">
        <v>38.96375899999998</v>
      </c>
    </row>
    <row r="10" spans="1:13" ht="21">
      <c r="A10" s="371" t="s">
        <v>509</v>
      </c>
      <c r="B10" s="385">
        <v>9.6408668</v>
      </c>
      <c r="C10" s="385">
        <v>0.5897458999999999</v>
      </c>
      <c r="D10" s="385">
        <v>4.722239299999999</v>
      </c>
      <c r="E10" s="385">
        <v>388.61205279999996</v>
      </c>
      <c r="F10" s="385">
        <v>10.679950099999997</v>
      </c>
      <c r="G10" s="385">
        <v>0.6096224</v>
      </c>
      <c r="H10" s="385">
        <v>0.1616304</v>
      </c>
      <c r="I10" s="385">
        <v>0.5338101</v>
      </c>
      <c r="J10" s="385">
        <v>0.4580748</v>
      </c>
      <c r="K10" s="385">
        <v>0.6510011</v>
      </c>
      <c r="L10" s="385">
        <v>0.3852146</v>
      </c>
      <c r="M10" s="386">
        <v>417.04420829999987</v>
      </c>
    </row>
    <row r="11" spans="1:13" ht="18">
      <c r="A11" s="371" t="s">
        <v>45</v>
      </c>
      <c r="B11" s="385">
        <v>0.5666388</v>
      </c>
      <c r="C11" s="385">
        <v>0.0241967</v>
      </c>
      <c r="D11" s="385">
        <v>0.10844359999999999</v>
      </c>
      <c r="E11" s="385">
        <v>12.2104442</v>
      </c>
      <c r="F11" s="385">
        <v>40.47139479999999</v>
      </c>
      <c r="G11" s="385">
        <v>0.2075299</v>
      </c>
      <c r="H11" s="385">
        <v>0</v>
      </c>
      <c r="I11" s="385">
        <v>0.014997499999999999</v>
      </c>
      <c r="J11" s="385">
        <v>0.0518977</v>
      </c>
      <c r="K11" s="385">
        <v>0.0880993</v>
      </c>
      <c r="L11" s="385">
        <v>0.0390248</v>
      </c>
      <c r="M11" s="386">
        <v>53.78266729999999</v>
      </c>
    </row>
    <row r="12" spans="1:13" ht="18">
      <c r="A12" s="371" t="s">
        <v>471</v>
      </c>
      <c r="B12" s="385">
        <v>0.14563569999999998</v>
      </c>
      <c r="C12" s="385">
        <v>0.004315199999999999</v>
      </c>
      <c r="D12" s="385">
        <v>0.0197438</v>
      </c>
      <c r="E12" s="385">
        <v>0.4431902</v>
      </c>
      <c r="F12" s="385">
        <v>0.17722819999999997</v>
      </c>
      <c r="G12" s="385">
        <v>13.147022399999997</v>
      </c>
      <c r="H12" s="385">
        <v>0.0203145</v>
      </c>
      <c r="I12" s="385">
        <v>0.0011934</v>
      </c>
      <c r="J12" s="385">
        <v>0.0097969</v>
      </c>
      <c r="K12" s="385">
        <v>0.0168419</v>
      </c>
      <c r="L12" s="385">
        <v>0.0055921</v>
      </c>
      <c r="M12" s="386">
        <v>13.990874299999994</v>
      </c>
    </row>
    <row r="13" spans="1:13" ht="18">
      <c r="A13" s="371" t="s">
        <v>47</v>
      </c>
      <c r="B13" s="385">
        <v>1.9945478999999995</v>
      </c>
      <c r="C13" s="385">
        <v>0.0024170999999999997</v>
      </c>
      <c r="D13" s="385">
        <v>0.0026961999999999997</v>
      </c>
      <c r="E13" s="385">
        <v>0.11668139999999999</v>
      </c>
      <c r="F13" s="385">
        <v>0</v>
      </c>
      <c r="G13" s="385">
        <v>0.015964</v>
      </c>
      <c r="H13" s="385">
        <v>7.8306482</v>
      </c>
      <c r="I13" s="385">
        <v>0</v>
      </c>
      <c r="J13" s="385">
        <v>0</v>
      </c>
      <c r="K13" s="385">
        <v>0.026169599999999994</v>
      </c>
      <c r="L13" s="385">
        <v>0.0007656</v>
      </c>
      <c r="M13" s="386">
        <v>9.989889999999997</v>
      </c>
    </row>
    <row r="14" spans="1:13" ht="18">
      <c r="A14" s="371" t="s">
        <v>474</v>
      </c>
      <c r="B14" s="385">
        <v>0.6851304</v>
      </c>
      <c r="C14" s="385">
        <v>0.5555182999999999</v>
      </c>
      <c r="D14" s="385">
        <v>0.3429077</v>
      </c>
      <c r="E14" s="385">
        <v>0.5126675</v>
      </c>
      <c r="F14" s="385">
        <v>0.0143284</v>
      </c>
      <c r="G14" s="385">
        <v>0.0013621</v>
      </c>
      <c r="H14" s="385">
        <v>0</v>
      </c>
      <c r="I14" s="385">
        <v>13.370799299999998</v>
      </c>
      <c r="J14" s="385">
        <v>1.6973464999999999</v>
      </c>
      <c r="K14" s="385">
        <v>0.246331</v>
      </c>
      <c r="L14" s="385">
        <v>0.1471383</v>
      </c>
      <c r="M14" s="386">
        <v>17.5735295</v>
      </c>
    </row>
    <row r="15" spans="1:13" ht="18">
      <c r="A15" s="371" t="s">
        <v>49</v>
      </c>
      <c r="B15" s="385">
        <v>0.5209210000000001</v>
      </c>
      <c r="C15" s="385">
        <v>2.4425074999999996</v>
      </c>
      <c r="D15" s="385">
        <v>0.1013046</v>
      </c>
      <c r="E15" s="385">
        <v>0.3928928</v>
      </c>
      <c r="F15" s="385">
        <v>0.0486028</v>
      </c>
      <c r="G15" s="385">
        <v>0.023951299999999995</v>
      </c>
      <c r="H15" s="385">
        <v>0.028977299999999998</v>
      </c>
      <c r="I15" s="385">
        <v>1.2196501999999998</v>
      </c>
      <c r="J15" s="385">
        <v>24.102881799999995</v>
      </c>
      <c r="K15" s="385">
        <v>3.1438785</v>
      </c>
      <c r="L15" s="385">
        <v>0.0380695</v>
      </c>
      <c r="M15" s="386">
        <v>32.063637299999996</v>
      </c>
    </row>
    <row r="16" spans="1:13" ht="21">
      <c r="A16" s="371" t="s">
        <v>510</v>
      </c>
      <c r="B16" s="385">
        <v>0.5589256</v>
      </c>
      <c r="C16" s="385">
        <v>0.2629855</v>
      </c>
      <c r="D16" s="385">
        <v>0.0836103</v>
      </c>
      <c r="E16" s="385">
        <v>0.5609637000000001</v>
      </c>
      <c r="F16" s="385">
        <v>0.13339059999999997</v>
      </c>
      <c r="G16" s="385">
        <v>0.0090108</v>
      </c>
      <c r="H16" s="385">
        <v>0</v>
      </c>
      <c r="I16" s="385">
        <v>0.30217609999999995</v>
      </c>
      <c r="J16" s="385">
        <v>3.7507807999999994</v>
      </c>
      <c r="K16" s="385">
        <v>64.32255409999999</v>
      </c>
      <c r="L16" s="385">
        <v>0.8567589</v>
      </c>
      <c r="M16" s="386">
        <v>70.84115639999999</v>
      </c>
    </row>
    <row r="17" spans="1:13" ht="18">
      <c r="A17" s="371" t="s">
        <v>475</v>
      </c>
      <c r="B17" s="385">
        <v>0.2978949</v>
      </c>
      <c r="C17" s="385">
        <v>0.04517649999999999</v>
      </c>
      <c r="D17" s="385">
        <v>0.061109899999999995</v>
      </c>
      <c r="E17" s="385">
        <v>0.3969892</v>
      </c>
      <c r="F17" s="385">
        <v>0.04349629999999999</v>
      </c>
      <c r="G17" s="385">
        <v>0.006779699999999999</v>
      </c>
      <c r="H17" s="385">
        <v>0.0031043</v>
      </c>
      <c r="I17" s="385">
        <v>0.1466858</v>
      </c>
      <c r="J17" s="385">
        <v>0.05373519999999999</v>
      </c>
      <c r="K17" s="385">
        <v>0.7627506</v>
      </c>
      <c r="L17" s="385">
        <v>28.692436199999996</v>
      </c>
      <c r="M17" s="386">
        <v>30.510158599999997</v>
      </c>
    </row>
    <row r="18" spans="1:13" ht="18">
      <c r="A18" s="380" t="s">
        <v>39</v>
      </c>
      <c r="B18" s="387">
        <v>221.4063086999999</v>
      </c>
      <c r="C18" s="387">
        <v>57.866805299999996</v>
      </c>
      <c r="D18" s="387">
        <v>38.595972899999985</v>
      </c>
      <c r="E18" s="387">
        <v>418.1222703</v>
      </c>
      <c r="F18" s="387">
        <v>52.19862779999998</v>
      </c>
      <c r="G18" s="387">
        <v>14.191617199999998</v>
      </c>
      <c r="H18" s="387">
        <v>9.850563</v>
      </c>
      <c r="I18" s="387">
        <v>17.0498387</v>
      </c>
      <c r="J18" s="387">
        <v>33.54458429999999</v>
      </c>
      <c r="K18" s="387">
        <v>70.3028314</v>
      </c>
      <c r="L18" s="387">
        <v>30.571717699999997</v>
      </c>
      <c r="M18" s="387">
        <v>963.7011372999999</v>
      </c>
    </row>
    <row r="19" spans="1:13" ht="18">
      <c r="A19" s="374"/>
      <c r="B19" s="385"/>
      <c r="C19" s="385"/>
      <c r="D19" s="385"/>
      <c r="E19" s="385"/>
      <c r="F19" s="385"/>
      <c r="G19" s="385"/>
      <c r="H19" s="385"/>
      <c r="I19" s="385"/>
      <c r="J19" s="385"/>
      <c r="K19" s="385"/>
      <c r="L19" s="385"/>
      <c r="M19" s="385"/>
    </row>
    <row r="21" spans="1:13" ht="18">
      <c r="A21" s="373" t="s">
        <v>488</v>
      </c>
      <c r="B21" s="374"/>
      <c r="C21" s="374"/>
      <c r="D21" s="374"/>
      <c r="E21" s="374"/>
      <c r="F21" s="374"/>
      <c r="G21" s="374"/>
      <c r="H21" s="374"/>
      <c r="I21" s="374"/>
      <c r="J21" s="374"/>
      <c r="K21" s="374"/>
      <c r="L21" s="374"/>
      <c r="M21" s="374"/>
    </row>
    <row r="22" spans="1:13" ht="18">
      <c r="A22" s="375"/>
      <c r="B22" s="376"/>
      <c r="C22" s="376"/>
      <c r="D22" s="376"/>
      <c r="E22" s="377"/>
      <c r="F22" s="378" t="s">
        <v>468</v>
      </c>
      <c r="G22" s="376"/>
      <c r="H22" s="376"/>
      <c r="I22" s="376"/>
      <c r="J22" s="376"/>
      <c r="K22" s="376"/>
      <c r="L22" s="376"/>
      <c r="M22" s="379"/>
    </row>
    <row r="23" spans="1:13" ht="57">
      <c r="A23" s="380" t="s">
        <v>469</v>
      </c>
      <c r="B23" s="399" t="s">
        <v>470</v>
      </c>
      <c r="C23" s="399" t="s">
        <v>42</v>
      </c>
      <c r="D23" s="399" t="s">
        <v>43</v>
      </c>
      <c r="E23" s="399" t="s">
        <v>514</v>
      </c>
      <c r="F23" s="399" t="s">
        <v>45</v>
      </c>
      <c r="G23" s="399" t="s">
        <v>471</v>
      </c>
      <c r="H23" s="399" t="s">
        <v>47</v>
      </c>
      <c r="I23" s="399" t="s">
        <v>472</v>
      </c>
      <c r="J23" s="399" t="s">
        <v>49</v>
      </c>
      <c r="K23" s="399" t="s">
        <v>515</v>
      </c>
      <c r="L23" s="399" t="s">
        <v>473</v>
      </c>
      <c r="M23" s="399" t="s">
        <v>39</v>
      </c>
    </row>
    <row r="24" spans="1:13" ht="18.75">
      <c r="A24" s="371"/>
      <c r="B24" s="382"/>
      <c r="C24" s="382"/>
      <c r="D24" s="382"/>
      <c r="E24" s="382"/>
      <c r="F24" s="382"/>
      <c r="G24" s="382"/>
      <c r="H24" s="382"/>
      <c r="I24" s="382"/>
      <c r="J24" s="382"/>
      <c r="K24" s="382"/>
      <c r="L24" s="395"/>
      <c r="M24" s="384" t="s">
        <v>120</v>
      </c>
    </row>
    <row r="25" spans="1:13" ht="18">
      <c r="A25" s="371" t="s">
        <v>41</v>
      </c>
      <c r="B25" s="385">
        <v>695.6767341999999</v>
      </c>
      <c r="C25" s="385">
        <v>20.2530559</v>
      </c>
      <c r="D25" s="385">
        <v>24.125735799999994</v>
      </c>
      <c r="E25" s="385">
        <v>35.3993616</v>
      </c>
      <c r="F25" s="385">
        <v>1.1594662999999998</v>
      </c>
      <c r="G25" s="385">
        <v>0.9058898</v>
      </c>
      <c r="H25" s="385">
        <v>9.1159731</v>
      </c>
      <c r="I25" s="385">
        <v>4.1409082999999995</v>
      </c>
      <c r="J25" s="385">
        <v>1.1687754</v>
      </c>
      <c r="K25" s="385">
        <v>1.8155389</v>
      </c>
      <c r="L25" s="385">
        <v>0.8405349</v>
      </c>
      <c r="M25" s="386">
        <v>794.6019741999999</v>
      </c>
    </row>
    <row r="26" spans="1:13" ht="18">
      <c r="A26" s="371" t="s">
        <v>42</v>
      </c>
      <c r="B26" s="385">
        <v>18.6361449</v>
      </c>
      <c r="C26" s="385">
        <v>239.92260909999996</v>
      </c>
      <c r="D26" s="385">
        <v>11.093318</v>
      </c>
      <c r="E26" s="385">
        <v>3.4888513999999993</v>
      </c>
      <c r="F26" s="385">
        <v>0.1314994</v>
      </c>
      <c r="G26" s="385">
        <v>0.016073999999999998</v>
      </c>
      <c r="H26" s="385">
        <v>0.11408779999999998</v>
      </c>
      <c r="I26" s="385">
        <v>10.929632299999998</v>
      </c>
      <c r="J26" s="385">
        <v>7.9936336</v>
      </c>
      <c r="K26" s="385">
        <v>1.9072955999999999</v>
      </c>
      <c r="L26" s="385">
        <v>0.35328399999999993</v>
      </c>
      <c r="M26" s="386">
        <v>294.5864300999999</v>
      </c>
    </row>
    <row r="27" spans="1:13" ht="18">
      <c r="A27" s="371" t="s">
        <v>43</v>
      </c>
      <c r="B27" s="385">
        <v>26.353058499999996</v>
      </c>
      <c r="C27" s="385">
        <v>10.1739407</v>
      </c>
      <c r="D27" s="385">
        <v>186.49040509999998</v>
      </c>
      <c r="E27" s="385">
        <v>35.812178599999996</v>
      </c>
      <c r="F27" s="385">
        <v>0.5698163</v>
      </c>
      <c r="G27" s="385">
        <v>0.07483589999999998</v>
      </c>
      <c r="H27" s="385">
        <v>0.1170416</v>
      </c>
      <c r="I27" s="385">
        <v>4.576977299999999</v>
      </c>
      <c r="J27" s="385">
        <v>0.4211753999999999</v>
      </c>
      <c r="K27" s="385">
        <v>0.7304932</v>
      </c>
      <c r="L27" s="385">
        <v>0.37909489999999996</v>
      </c>
      <c r="M27" s="386">
        <v>265.6990174999999</v>
      </c>
    </row>
    <row r="28" spans="1:13" ht="21">
      <c r="A28" s="371" t="s">
        <v>509</v>
      </c>
      <c r="B28" s="385">
        <v>37.9471698</v>
      </c>
      <c r="C28" s="385">
        <v>2.8530023</v>
      </c>
      <c r="D28" s="385">
        <v>34.74341629999999</v>
      </c>
      <c r="E28" s="385">
        <v>1446.630985</v>
      </c>
      <c r="F28" s="385">
        <v>44.8267416</v>
      </c>
      <c r="G28" s="385">
        <v>2.0448247</v>
      </c>
      <c r="H28" s="385">
        <v>1.3407736999999997</v>
      </c>
      <c r="I28" s="385">
        <v>1.4086051</v>
      </c>
      <c r="J28" s="385">
        <v>1.5582911</v>
      </c>
      <c r="K28" s="385">
        <v>1.0254683999999998</v>
      </c>
      <c r="L28" s="385">
        <v>2.0709147999999997</v>
      </c>
      <c r="M28" s="386">
        <v>1576.4501928</v>
      </c>
    </row>
    <row r="29" spans="1:13" ht="18">
      <c r="A29" s="371" t="s">
        <v>45</v>
      </c>
      <c r="B29" s="385">
        <v>0.9929763999999999</v>
      </c>
      <c r="C29" s="385">
        <v>0.0770183</v>
      </c>
      <c r="D29" s="385">
        <v>0.39316529999999994</v>
      </c>
      <c r="E29" s="385">
        <v>39.305349699999994</v>
      </c>
      <c r="F29" s="385">
        <v>240.91189709999998</v>
      </c>
      <c r="G29" s="385">
        <v>1.9517238</v>
      </c>
      <c r="H29" s="385">
        <v>0.259279</v>
      </c>
      <c r="I29" s="385">
        <v>0.053759799999999996</v>
      </c>
      <c r="J29" s="385">
        <v>0.0264761</v>
      </c>
      <c r="K29" s="385">
        <v>0.18143769999999998</v>
      </c>
      <c r="L29" s="385">
        <v>0.1637268</v>
      </c>
      <c r="M29" s="386">
        <v>284.31681000000003</v>
      </c>
    </row>
    <row r="30" spans="1:13" ht="18">
      <c r="A30" s="371" t="s">
        <v>471</v>
      </c>
      <c r="B30" s="385">
        <v>1.0673404</v>
      </c>
      <c r="C30" s="385">
        <v>0.024383799999999997</v>
      </c>
      <c r="D30" s="385">
        <v>0.09263749999999998</v>
      </c>
      <c r="E30" s="385">
        <v>1.9949055999999996</v>
      </c>
      <c r="F30" s="385">
        <v>3.3639005999999996</v>
      </c>
      <c r="G30" s="385">
        <v>94.13097649999999</v>
      </c>
      <c r="H30" s="385">
        <v>0.753296</v>
      </c>
      <c r="I30" s="385">
        <v>0.017802299999999997</v>
      </c>
      <c r="J30" s="385">
        <v>0.0177564</v>
      </c>
      <c r="K30" s="385">
        <v>0.057626899999999995</v>
      </c>
      <c r="L30" s="385">
        <v>0.07718570000000001</v>
      </c>
      <c r="M30" s="386">
        <v>101.5978117</v>
      </c>
    </row>
    <row r="31" spans="1:13" ht="18">
      <c r="A31" s="371" t="s">
        <v>47</v>
      </c>
      <c r="B31" s="385">
        <v>8.9225447</v>
      </c>
      <c r="C31" s="385">
        <v>0.1003288</v>
      </c>
      <c r="D31" s="385">
        <v>0.10277979999999998</v>
      </c>
      <c r="E31" s="385">
        <v>1.3698355</v>
      </c>
      <c r="F31" s="385">
        <v>0.33735529999999997</v>
      </c>
      <c r="G31" s="385">
        <v>0.754448</v>
      </c>
      <c r="H31" s="385">
        <v>50.51268639999999</v>
      </c>
      <c r="I31" s="385">
        <v>0.0495488</v>
      </c>
      <c r="J31" s="385">
        <v>0.019710399999999996</v>
      </c>
      <c r="K31" s="385">
        <v>0.050795799999999995</v>
      </c>
      <c r="L31" s="385">
        <v>0.04708829999999999</v>
      </c>
      <c r="M31" s="386">
        <v>62.26712179999999</v>
      </c>
    </row>
    <row r="32" spans="1:13" ht="18">
      <c r="A32" s="371" t="s">
        <v>474</v>
      </c>
      <c r="B32" s="385">
        <v>2.889483</v>
      </c>
      <c r="C32" s="385">
        <v>10.4404079</v>
      </c>
      <c r="D32" s="385">
        <v>5.075906399999999</v>
      </c>
      <c r="E32" s="385">
        <v>1.7291819</v>
      </c>
      <c r="F32" s="385">
        <v>0.08444469999999998</v>
      </c>
      <c r="G32" s="385">
        <v>0.0301907</v>
      </c>
      <c r="H32" s="385">
        <v>0.08166149999999998</v>
      </c>
      <c r="I32" s="385">
        <v>75.48655969999999</v>
      </c>
      <c r="J32" s="385">
        <v>9.461195799999999</v>
      </c>
      <c r="K32" s="385">
        <v>2.9654553999999997</v>
      </c>
      <c r="L32" s="385">
        <v>0.7566278</v>
      </c>
      <c r="M32" s="386">
        <v>109.00111479999998</v>
      </c>
    </row>
    <row r="33" spans="1:13" ht="18">
      <c r="A33" s="371" t="s">
        <v>49</v>
      </c>
      <c r="B33" s="385">
        <v>0.9210136999999998</v>
      </c>
      <c r="C33" s="385">
        <v>9.356609599999999</v>
      </c>
      <c r="D33" s="385">
        <v>0.5612359</v>
      </c>
      <c r="E33" s="385">
        <v>1.9396150999999997</v>
      </c>
      <c r="F33" s="385">
        <v>0.0676594</v>
      </c>
      <c r="G33" s="385">
        <v>0.026857499999999996</v>
      </c>
      <c r="H33" s="385">
        <v>0.026716599999999993</v>
      </c>
      <c r="I33" s="385">
        <v>9.1822286</v>
      </c>
      <c r="J33" s="385">
        <v>87.27960479999999</v>
      </c>
      <c r="K33" s="385">
        <v>18.6692794</v>
      </c>
      <c r="L33" s="385">
        <v>0.38523699999999994</v>
      </c>
      <c r="M33" s="386">
        <v>128.41605759999996</v>
      </c>
    </row>
    <row r="34" spans="1:13" ht="21">
      <c r="A34" s="371" t="s">
        <v>510</v>
      </c>
      <c r="B34" s="385">
        <v>1.138051</v>
      </c>
      <c r="C34" s="385">
        <v>2.0616287</v>
      </c>
      <c r="D34" s="385">
        <v>0.48894779999999993</v>
      </c>
      <c r="E34" s="385">
        <v>1.2801647999999999</v>
      </c>
      <c r="F34" s="385">
        <v>0.21377099999999996</v>
      </c>
      <c r="G34" s="385">
        <v>0.05184859999999999</v>
      </c>
      <c r="H34" s="385">
        <v>0.0618934</v>
      </c>
      <c r="I34" s="385">
        <v>2.9679349999999998</v>
      </c>
      <c r="J34" s="385">
        <v>18.4772006</v>
      </c>
      <c r="K34" s="385">
        <v>401.88697110000004</v>
      </c>
      <c r="L34" s="385">
        <v>6.171764899999999</v>
      </c>
      <c r="M34" s="386">
        <v>434.8001769</v>
      </c>
    </row>
    <row r="35" spans="1:13" ht="18">
      <c r="A35" s="371" t="s">
        <v>475</v>
      </c>
      <c r="B35" s="385">
        <v>0.4536783999999999</v>
      </c>
      <c r="C35" s="385">
        <v>0.2904582</v>
      </c>
      <c r="D35" s="385">
        <v>0.49034039999999995</v>
      </c>
      <c r="E35" s="385">
        <v>1.6175910999999998</v>
      </c>
      <c r="F35" s="385">
        <v>0.2279694</v>
      </c>
      <c r="G35" s="385">
        <v>0.07954619999999998</v>
      </c>
      <c r="H35" s="385">
        <v>0.11798089999999999</v>
      </c>
      <c r="I35" s="385">
        <v>1.0659123</v>
      </c>
      <c r="J35" s="385">
        <v>0.32638239999999996</v>
      </c>
      <c r="K35" s="385">
        <v>5.6646676</v>
      </c>
      <c r="L35" s="385">
        <v>181.5975025</v>
      </c>
      <c r="M35" s="386">
        <v>191.93202939999998</v>
      </c>
    </row>
    <row r="36" spans="1:13" ht="18">
      <c r="A36" s="380" t="s">
        <v>39</v>
      </c>
      <c r="B36" s="387">
        <v>794.9981949999999</v>
      </c>
      <c r="C36" s="387">
        <v>295.5534433</v>
      </c>
      <c r="D36" s="387">
        <v>263.65788829999997</v>
      </c>
      <c r="E36" s="387">
        <v>1570.5680203000002</v>
      </c>
      <c r="F36" s="387">
        <v>291.8945211000001</v>
      </c>
      <c r="G36" s="387">
        <v>100.06721569999999</v>
      </c>
      <c r="H36" s="387">
        <v>62.50139</v>
      </c>
      <c r="I36" s="387">
        <v>109.87986949999998</v>
      </c>
      <c r="J36" s="387">
        <v>126.75020199999999</v>
      </c>
      <c r="K36" s="387">
        <v>434.95503</v>
      </c>
      <c r="L36" s="387">
        <v>192.8429616</v>
      </c>
      <c r="M36" s="387">
        <v>4243.6687368</v>
      </c>
    </row>
    <row r="37" s="388" customFormat="1" ht="14.25">
      <c r="A37" s="397" t="s">
        <v>477</v>
      </c>
    </row>
    <row r="38" s="388" customFormat="1" ht="14.25">
      <c r="A38" s="397"/>
    </row>
    <row r="39" s="388" customFormat="1" ht="20.25">
      <c r="A39" s="432" t="s">
        <v>535</v>
      </c>
    </row>
    <row r="40" s="388" customFormat="1" ht="18">
      <c r="A40" s="40" t="s">
        <v>536</v>
      </c>
    </row>
    <row r="41" s="388" customFormat="1" ht="18">
      <c r="A41" s="433" t="s">
        <v>537</v>
      </c>
    </row>
    <row r="42" s="388" customFormat="1" ht="18">
      <c r="A42" s="433"/>
    </row>
    <row r="43" s="388" customFormat="1" ht="14.25">
      <c r="A43" s="398" t="s">
        <v>478</v>
      </c>
    </row>
    <row r="44" s="388" customFormat="1" ht="14.25">
      <c r="A44" s="398" t="s">
        <v>479</v>
      </c>
    </row>
    <row r="45" ht="15">
      <c r="A45" s="398" t="s">
        <v>480</v>
      </c>
    </row>
    <row r="46" ht="15">
      <c r="A46" s="398" t="s">
        <v>481</v>
      </c>
    </row>
    <row r="47" ht="15">
      <c r="A47" s="398" t="s">
        <v>482</v>
      </c>
    </row>
    <row r="48" ht="15">
      <c r="A48" s="398" t="s">
        <v>483</v>
      </c>
    </row>
    <row r="49" ht="15">
      <c r="A49" s="398" t="s">
        <v>484</v>
      </c>
    </row>
    <row r="50" ht="15">
      <c r="A50" s="398" t="s">
        <v>485</v>
      </c>
    </row>
    <row r="51" ht="15">
      <c r="A51" s="398" t="s">
        <v>486</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9" r:id="rId2"/>
  <headerFooter alignWithMargins="0">
    <oddHeader>&amp;R&amp;"Arial,Bold"&amp;18PERSONAL AND CROSS-MODAL TRAVEL</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2:M50"/>
  <sheetViews>
    <sheetView zoomScale="75" zoomScaleNormal="75" zoomScalePageLayoutView="0" workbookViewId="0" topLeftCell="A26">
      <selection activeCell="G45" sqref="G45"/>
    </sheetView>
  </sheetViews>
  <sheetFormatPr defaultColWidth="9.140625" defaultRowHeight="12.75"/>
  <cols>
    <col min="1" max="1" width="37.00390625" style="372" customWidth="1"/>
    <col min="2" max="2" width="15.8515625" style="372" customWidth="1"/>
    <col min="3" max="3" width="18.421875" style="372" customWidth="1"/>
    <col min="4" max="4" width="11.421875" style="372" customWidth="1"/>
    <col min="5" max="5" width="13.421875" style="372" customWidth="1"/>
    <col min="6" max="6" width="14.28125" style="372" customWidth="1"/>
    <col min="7" max="7" width="15.140625" style="372" customWidth="1"/>
    <col min="8" max="8" width="12.421875" style="372" customWidth="1"/>
    <col min="9" max="9" width="14.00390625" style="372" customWidth="1"/>
    <col min="10" max="10" width="12.140625" style="372" customWidth="1"/>
    <col min="11" max="11" width="11.7109375" style="372" customWidth="1"/>
    <col min="12" max="12" width="14.7109375" style="372" customWidth="1"/>
    <col min="13" max="13" width="10.8515625" style="372" customWidth="1"/>
    <col min="14" max="16384" width="9.140625" style="372" customWidth="1"/>
  </cols>
  <sheetData>
    <row r="1" ht="15" hidden="1"/>
    <row r="2" spans="1:13" ht="18" customHeight="1">
      <c r="A2" s="370" t="s">
        <v>516</v>
      </c>
      <c r="B2" s="371"/>
      <c r="C2" s="371"/>
      <c r="D2" s="371"/>
      <c r="E2" s="371"/>
      <c r="F2" s="371"/>
      <c r="G2" s="371"/>
      <c r="H2" s="371"/>
      <c r="I2" s="371"/>
      <c r="J2" s="371"/>
      <c r="K2" s="371"/>
      <c r="L2" s="371"/>
      <c r="M2" s="371"/>
    </row>
    <row r="3" spans="1:13" ht="14.25" customHeight="1">
      <c r="A3" s="400" t="s">
        <v>466</v>
      </c>
      <c r="B3" s="371"/>
      <c r="C3" s="371"/>
      <c r="D3" s="371"/>
      <c r="E3" s="371"/>
      <c r="F3" s="371"/>
      <c r="G3" s="371"/>
      <c r="H3" s="371"/>
      <c r="I3" s="371"/>
      <c r="J3" s="371"/>
      <c r="K3" s="371"/>
      <c r="L3" s="371"/>
      <c r="M3" s="371"/>
    </row>
    <row r="4" spans="1:13" ht="21">
      <c r="A4" s="373" t="s">
        <v>517</v>
      </c>
      <c r="B4" s="374"/>
      <c r="C4" s="374"/>
      <c r="D4" s="374"/>
      <c r="E4" s="374"/>
      <c r="F4" s="374"/>
      <c r="G4" s="374"/>
      <c r="H4" s="374"/>
      <c r="I4" s="374"/>
      <c r="J4" s="374"/>
      <c r="K4" s="374"/>
      <c r="L4" s="374"/>
      <c r="M4" s="401"/>
    </row>
    <row r="5" spans="1:13" ht="18">
      <c r="A5" s="375"/>
      <c r="B5" s="376"/>
      <c r="C5" s="376"/>
      <c r="D5" s="377"/>
      <c r="E5" s="378" t="s">
        <v>468</v>
      </c>
      <c r="F5" s="378"/>
      <c r="G5" s="378"/>
      <c r="H5" s="376"/>
      <c r="I5" s="376"/>
      <c r="J5" s="376"/>
      <c r="K5" s="376"/>
      <c r="L5" s="376"/>
      <c r="M5" s="376"/>
    </row>
    <row r="6" spans="1:13" ht="84.75" customHeight="1">
      <c r="A6" s="380" t="s">
        <v>469</v>
      </c>
      <c r="B6" s="399" t="s">
        <v>489</v>
      </c>
      <c r="C6" s="399" t="s">
        <v>518</v>
      </c>
      <c r="D6" s="399" t="s">
        <v>490</v>
      </c>
      <c r="E6" s="399" t="s">
        <v>491</v>
      </c>
      <c r="F6" s="399" t="s">
        <v>492</v>
      </c>
      <c r="G6" s="399" t="s">
        <v>473</v>
      </c>
      <c r="H6" s="399" t="s">
        <v>493</v>
      </c>
      <c r="I6" s="399" t="s">
        <v>494</v>
      </c>
      <c r="J6" s="399" t="s">
        <v>495</v>
      </c>
      <c r="K6" s="399" t="s">
        <v>496</v>
      </c>
      <c r="L6" s="399" t="s">
        <v>497</v>
      </c>
      <c r="M6" s="402" t="s">
        <v>498</v>
      </c>
    </row>
    <row r="7" spans="1:13" ht="18.75">
      <c r="A7" s="373"/>
      <c r="B7" s="403"/>
      <c r="C7" s="403"/>
      <c r="D7" s="403"/>
      <c r="E7" s="403"/>
      <c r="F7" s="403"/>
      <c r="G7" s="403"/>
      <c r="H7" s="403"/>
      <c r="I7" s="403"/>
      <c r="J7" s="403"/>
      <c r="K7" s="403"/>
      <c r="L7" s="371"/>
      <c r="M7" s="384" t="s">
        <v>120</v>
      </c>
    </row>
    <row r="8" spans="1:13" ht="18">
      <c r="A8" s="371" t="s">
        <v>499</v>
      </c>
      <c r="B8" s="404"/>
      <c r="C8" s="404"/>
      <c r="D8" s="404"/>
      <c r="E8" s="404"/>
      <c r="F8" s="404"/>
      <c r="G8" s="404"/>
      <c r="H8" s="405">
        <v>0.36137729999999996</v>
      </c>
      <c r="I8" s="405">
        <v>4.387746139999999</v>
      </c>
      <c r="J8" s="405">
        <v>1.6230865199999998</v>
      </c>
      <c r="K8" s="405">
        <v>0.35386828</v>
      </c>
      <c r="L8" s="405">
        <v>2.73785296</v>
      </c>
      <c r="M8" s="406">
        <v>9.4639312</v>
      </c>
    </row>
    <row r="9" spans="1:13" ht="18">
      <c r="A9" s="371" t="s">
        <v>500</v>
      </c>
      <c r="B9" s="404"/>
      <c r="C9" s="404"/>
      <c r="D9" s="404"/>
      <c r="E9" s="404"/>
      <c r="F9" s="404"/>
      <c r="G9" s="404"/>
      <c r="H9" s="405">
        <v>0.12826823999999998</v>
      </c>
      <c r="I9" s="405">
        <v>0.2944381</v>
      </c>
      <c r="J9" s="405">
        <v>0.7051600199999999</v>
      </c>
      <c r="K9" s="405">
        <v>0.11631441999999999</v>
      </c>
      <c r="L9" s="405">
        <v>1.0584117199999998</v>
      </c>
      <c r="M9" s="406">
        <v>2.3025924999999994</v>
      </c>
    </row>
    <row r="10" spans="1:13" ht="21">
      <c r="A10" s="371" t="s">
        <v>519</v>
      </c>
      <c r="C10" s="407"/>
      <c r="D10" s="404"/>
      <c r="E10" s="404"/>
      <c r="F10" s="404"/>
      <c r="G10" s="404"/>
      <c r="H10" s="405">
        <v>0.6683614799999998</v>
      </c>
      <c r="I10" s="405">
        <v>0.5506970199999999</v>
      </c>
      <c r="J10" s="405">
        <v>2.3378702</v>
      </c>
      <c r="K10" s="405">
        <v>0.19614164</v>
      </c>
      <c r="L10" s="405">
        <v>2.8191606399999998</v>
      </c>
      <c r="M10" s="406">
        <v>6.572230979999999</v>
      </c>
    </row>
    <row r="11" spans="1:13" ht="18">
      <c r="A11" s="371" t="s">
        <v>491</v>
      </c>
      <c r="C11" s="407"/>
      <c r="D11" s="407"/>
      <c r="E11" s="407"/>
      <c r="F11" s="407"/>
      <c r="G11" s="407"/>
      <c r="H11" s="405">
        <v>1.8298949799999997</v>
      </c>
      <c r="I11" s="405">
        <v>0.17290847999999998</v>
      </c>
      <c r="J11" s="405">
        <v>0.5599177999999999</v>
      </c>
      <c r="K11" s="405">
        <v>0.05635153999999999</v>
      </c>
      <c r="L11" s="405">
        <v>0.6051153199999999</v>
      </c>
      <c r="M11" s="406">
        <v>3.2241881199999995</v>
      </c>
    </row>
    <row r="12" spans="1:13" ht="18">
      <c r="A12" s="371" t="s">
        <v>492</v>
      </c>
      <c r="B12" s="407"/>
      <c r="C12" s="407"/>
      <c r="D12" s="407"/>
      <c r="E12" s="407"/>
      <c r="F12" s="407"/>
      <c r="G12" s="407"/>
      <c r="H12" s="405">
        <v>0.08633495999999999</v>
      </c>
      <c r="I12" s="405">
        <v>0.35744553999999995</v>
      </c>
      <c r="J12" s="405">
        <v>0.46705423999999995</v>
      </c>
      <c r="K12" s="405">
        <v>0.22544955999999997</v>
      </c>
      <c r="L12" s="405">
        <v>0.6511345399999999</v>
      </c>
      <c r="M12" s="406">
        <v>1.7874188399999997</v>
      </c>
    </row>
    <row r="13" spans="1:13" ht="18">
      <c r="A13" s="371" t="s">
        <v>475</v>
      </c>
      <c r="B13" s="407"/>
      <c r="C13" s="407"/>
      <c r="D13" s="407"/>
      <c r="E13" s="407"/>
      <c r="F13" s="407"/>
      <c r="G13" s="407"/>
      <c r="H13" s="405">
        <v>0.08009915999999999</v>
      </c>
      <c r="I13" s="405">
        <v>0.21978571999999996</v>
      </c>
      <c r="J13" s="405">
        <v>0.6743537199999998</v>
      </c>
      <c r="K13" s="405">
        <v>0.060204859999999985</v>
      </c>
      <c r="L13" s="405">
        <v>1.1582615799999998</v>
      </c>
      <c r="M13" s="406">
        <v>2.19270504</v>
      </c>
    </row>
    <row r="14" spans="1:13" ht="18">
      <c r="A14" s="371" t="s">
        <v>493</v>
      </c>
      <c r="B14" s="405">
        <v>0.3169917</v>
      </c>
      <c r="C14" s="405">
        <v>0.13285554</v>
      </c>
      <c r="D14" s="405">
        <v>0.4528449599999999</v>
      </c>
      <c r="E14" s="405">
        <v>1.8750656399999999</v>
      </c>
      <c r="F14" s="405">
        <v>0.0986707</v>
      </c>
      <c r="G14" s="405">
        <v>0.05257579999999999</v>
      </c>
      <c r="H14" s="407"/>
      <c r="I14" s="407"/>
      <c r="J14" s="407"/>
      <c r="K14" s="407"/>
      <c r="L14" s="407"/>
      <c r="M14" s="408">
        <v>2.9290043399999997</v>
      </c>
    </row>
    <row r="15" spans="1:13" ht="18">
      <c r="A15" s="371" t="s">
        <v>494</v>
      </c>
      <c r="B15" s="405">
        <v>3.783931899999999</v>
      </c>
      <c r="C15" s="405">
        <v>0.19999798</v>
      </c>
      <c r="D15" s="405">
        <v>0.4879121999999999</v>
      </c>
      <c r="E15" s="405">
        <v>0.14108652</v>
      </c>
      <c r="F15" s="405">
        <v>0.25916132</v>
      </c>
      <c r="G15" s="405">
        <v>0.12523428</v>
      </c>
      <c r="H15" s="407"/>
      <c r="I15" s="407"/>
      <c r="J15" s="407"/>
      <c r="K15" s="407"/>
      <c r="L15" s="407"/>
      <c r="M15" s="408">
        <v>4.997324199999999</v>
      </c>
    </row>
    <row r="16" spans="1:13" ht="18">
      <c r="A16" s="371" t="s">
        <v>495</v>
      </c>
      <c r="B16" s="405">
        <v>1.4356606199999997</v>
      </c>
      <c r="C16" s="405">
        <v>0.69458418</v>
      </c>
      <c r="D16" s="405">
        <v>1.9380804999999999</v>
      </c>
      <c r="E16" s="405">
        <v>0.5784569799999999</v>
      </c>
      <c r="F16" s="405">
        <v>0.52887376</v>
      </c>
      <c r="G16" s="405">
        <v>0.55070724</v>
      </c>
      <c r="H16" s="407"/>
      <c r="I16" s="407"/>
      <c r="J16" s="407"/>
      <c r="K16" s="407"/>
      <c r="L16" s="407"/>
      <c r="M16" s="408">
        <v>5.72636328</v>
      </c>
    </row>
    <row r="17" spans="1:13" ht="18">
      <c r="A17" s="371" t="s">
        <v>496</v>
      </c>
      <c r="B17" s="405">
        <v>0.28696144</v>
      </c>
      <c r="C17" s="405">
        <v>0.10697595999999998</v>
      </c>
      <c r="D17" s="405">
        <v>0.16397783999999999</v>
      </c>
      <c r="E17" s="405">
        <v>0.05034144</v>
      </c>
      <c r="F17" s="405">
        <v>0.18857039999999994</v>
      </c>
      <c r="G17" s="405">
        <v>0.047068979999999996</v>
      </c>
      <c r="H17" s="407"/>
      <c r="I17" s="407"/>
      <c r="J17" s="407"/>
      <c r="K17" s="407"/>
      <c r="L17" s="407"/>
      <c r="M17" s="408">
        <v>0.84389606</v>
      </c>
    </row>
    <row r="18" spans="1:13" ht="18">
      <c r="A18" s="374" t="s">
        <v>501</v>
      </c>
      <c r="B18" s="405">
        <v>2.6717196999999997</v>
      </c>
      <c r="C18" s="405">
        <v>1.07131882</v>
      </c>
      <c r="D18" s="405">
        <v>2.2098037199999996</v>
      </c>
      <c r="E18" s="405">
        <v>0.50716094</v>
      </c>
      <c r="F18" s="405">
        <v>0.75122388</v>
      </c>
      <c r="G18" s="405">
        <v>0.9033968199999999</v>
      </c>
      <c r="H18" s="407"/>
      <c r="I18" s="407"/>
      <c r="J18" s="407"/>
      <c r="K18" s="407"/>
      <c r="L18" s="407"/>
      <c r="M18" s="408">
        <v>8.114623879999998</v>
      </c>
    </row>
    <row r="19" spans="1:13" ht="18">
      <c r="A19" s="380" t="s">
        <v>498</v>
      </c>
      <c r="B19" s="409">
        <v>8.495265359999998</v>
      </c>
      <c r="C19" s="409">
        <v>2.20573248</v>
      </c>
      <c r="D19" s="409">
        <v>5.252619219999999</v>
      </c>
      <c r="E19" s="409">
        <v>3.1521115199999996</v>
      </c>
      <c r="F19" s="409">
        <v>1.8265000599999999</v>
      </c>
      <c r="G19" s="409">
        <v>1.6789831199999998</v>
      </c>
      <c r="H19" s="409">
        <v>3.1543361199999995</v>
      </c>
      <c r="I19" s="409">
        <v>5.983020999999999</v>
      </c>
      <c r="J19" s="409">
        <v>6.3674425</v>
      </c>
      <c r="K19" s="409">
        <v>1.0083303</v>
      </c>
      <c r="L19" s="409">
        <v>9.02993676</v>
      </c>
      <c r="M19" s="410">
        <v>48.15427843999999</v>
      </c>
    </row>
    <row r="20" spans="1:13" s="388" customFormat="1" ht="14.25">
      <c r="A20" s="397"/>
      <c r="B20" s="411"/>
      <c r="C20" s="411"/>
      <c r="D20" s="411"/>
      <c r="E20" s="411"/>
      <c r="F20" s="411"/>
      <c r="G20" s="411"/>
      <c r="H20" s="411"/>
      <c r="I20" s="411"/>
      <c r="J20" s="411"/>
      <c r="K20" s="411"/>
      <c r="L20" s="411"/>
      <c r="M20" s="411"/>
    </row>
    <row r="21" spans="1:13" s="388" customFormat="1" ht="13.5" customHeight="1">
      <c r="A21" s="398"/>
      <c r="B21" s="411"/>
      <c r="C21" s="411"/>
      <c r="D21" s="411"/>
      <c r="E21" s="411"/>
      <c r="F21" s="411"/>
      <c r="G21" s="411"/>
      <c r="H21" s="411"/>
      <c r="I21" s="411"/>
      <c r="J21" s="411"/>
      <c r="K21" s="411"/>
      <c r="L21" s="411"/>
      <c r="M21" s="411"/>
    </row>
    <row r="22" spans="1:13" ht="18">
      <c r="A22" s="373" t="s">
        <v>502</v>
      </c>
      <c r="B22" s="374"/>
      <c r="C22" s="374"/>
      <c r="D22" s="374"/>
      <c r="E22" s="374"/>
      <c r="F22" s="374"/>
      <c r="G22" s="374"/>
      <c r="H22" s="374"/>
      <c r="I22" s="374"/>
      <c r="J22" s="374"/>
      <c r="K22" s="374"/>
      <c r="L22" s="374"/>
      <c r="M22" s="401"/>
    </row>
    <row r="23" spans="1:13" ht="18">
      <c r="A23" s="375"/>
      <c r="B23" s="412"/>
      <c r="C23" s="412"/>
      <c r="D23" s="378"/>
      <c r="E23" s="378" t="s">
        <v>468</v>
      </c>
      <c r="F23" s="378"/>
      <c r="G23" s="378"/>
      <c r="H23" s="412"/>
      <c r="I23" s="412"/>
      <c r="J23" s="412"/>
      <c r="K23" s="412"/>
      <c r="L23" s="412"/>
      <c r="M23" s="401"/>
    </row>
    <row r="24" spans="1:13" ht="76.5" customHeight="1">
      <c r="A24" s="380" t="s">
        <v>469</v>
      </c>
      <c r="B24" s="399" t="s">
        <v>489</v>
      </c>
      <c r="C24" s="399" t="s">
        <v>520</v>
      </c>
      <c r="D24" s="399" t="s">
        <v>490</v>
      </c>
      <c r="E24" s="399" t="s">
        <v>491</v>
      </c>
      <c r="F24" s="399" t="s">
        <v>492</v>
      </c>
      <c r="G24" s="399" t="s">
        <v>473</v>
      </c>
      <c r="H24" s="399" t="s">
        <v>493</v>
      </c>
      <c r="I24" s="399" t="s">
        <v>494</v>
      </c>
      <c r="J24" s="399" t="s">
        <v>495</v>
      </c>
      <c r="K24" s="399" t="s">
        <v>496</v>
      </c>
      <c r="L24" s="399" t="s">
        <v>497</v>
      </c>
      <c r="M24" s="402" t="s">
        <v>498</v>
      </c>
    </row>
    <row r="25" spans="1:13" s="388" customFormat="1" ht="18.75">
      <c r="A25" s="371"/>
      <c r="B25" s="382"/>
      <c r="C25" s="382"/>
      <c r="D25" s="382"/>
      <c r="E25" s="382"/>
      <c r="F25" s="382"/>
      <c r="G25" s="382"/>
      <c r="H25" s="382"/>
      <c r="I25" s="382"/>
      <c r="J25" s="382"/>
      <c r="K25" s="382"/>
      <c r="L25" s="371"/>
      <c r="M25" s="384" t="s">
        <v>120</v>
      </c>
    </row>
    <row r="26" spans="1:13" ht="18">
      <c r="A26" s="371" t="s">
        <v>499</v>
      </c>
      <c r="B26" s="385"/>
      <c r="C26" s="385"/>
      <c r="D26" s="385"/>
      <c r="E26" s="385"/>
      <c r="F26" s="385"/>
      <c r="G26" s="385"/>
      <c r="H26" s="385">
        <v>0.24226259999999994</v>
      </c>
      <c r="I26" s="385">
        <v>3.4288220399999996</v>
      </c>
      <c r="J26" s="385">
        <v>0.78337812</v>
      </c>
      <c r="K26" s="385">
        <v>0.20005188</v>
      </c>
      <c r="L26" s="385">
        <v>0.68307576</v>
      </c>
      <c r="M26" s="386">
        <v>5.3375904</v>
      </c>
    </row>
    <row r="27" spans="1:13" ht="18">
      <c r="A27" s="371" t="s">
        <v>500</v>
      </c>
      <c r="B27" s="385"/>
      <c r="C27" s="385"/>
      <c r="D27" s="385"/>
      <c r="E27" s="385"/>
      <c r="F27" s="385"/>
      <c r="G27" s="385"/>
      <c r="H27" s="385">
        <v>0.08545103999999999</v>
      </c>
      <c r="I27" s="385">
        <v>0.18191159999999998</v>
      </c>
      <c r="J27" s="385">
        <v>0.41471111999999993</v>
      </c>
      <c r="K27" s="385">
        <v>0.06005291999999999</v>
      </c>
      <c r="L27" s="385">
        <v>0.52531692</v>
      </c>
      <c r="M27" s="386">
        <v>1.2674436</v>
      </c>
    </row>
    <row r="28" spans="1:13" ht="21">
      <c r="A28" s="371" t="s">
        <v>519</v>
      </c>
      <c r="B28" s="385"/>
      <c r="C28" s="385"/>
      <c r="D28" s="385"/>
      <c r="E28" s="385"/>
      <c r="F28" s="385"/>
      <c r="G28" s="385"/>
      <c r="H28" s="385">
        <v>0.5430040799999999</v>
      </c>
      <c r="I28" s="385">
        <v>0.3311431199999999</v>
      </c>
      <c r="J28" s="385">
        <v>1.7220012</v>
      </c>
      <c r="K28" s="385">
        <v>0.10726583999999999</v>
      </c>
      <c r="L28" s="385">
        <v>1.6938332399999998</v>
      </c>
      <c r="M28" s="386">
        <v>4.39724748</v>
      </c>
    </row>
    <row r="29" spans="1:13" ht="18">
      <c r="A29" s="371" t="s">
        <v>491</v>
      </c>
      <c r="B29" s="385"/>
      <c r="C29" s="385"/>
      <c r="D29" s="385"/>
      <c r="E29" s="385"/>
      <c r="F29" s="385"/>
      <c r="G29" s="385"/>
      <c r="H29" s="385">
        <v>1.3800526799999997</v>
      </c>
      <c r="I29" s="385">
        <v>0.11956007999999997</v>
      </c>
      <c r="J29" s="385">
        <v>0.3867743999999999</v>
      </c>
      <c r="K29" s="385">
        <v>0.04511004</v>
      </c>
      <c r="L29" s="385">
        <v>0.40531991999999994</v>
      </c>
      <c r="M29" s="386">
        <v>2.3368171199999996</v>
      </c>
    </row>
    <row r="30" spans="1:13" ht="18">
      <c r="A30" s="371" t="s">
        <v>492</v>
      </c>
      <c r="B30" s="385"/>
      <c r="C30" s="385"/>
      <c r="D30" s="385"/>
      <c r="E30" s="385"/>
      <c r="F30" s="385"/>
      <c r="G30" s="385"/>
      <c r="H30" s="385">
        <v>0.08257656</v>
      </c>
      <c r="I30" s="385">
        <v>0.26931624</v>
      </c>
      <c r="J30" s="385">
        <v>0.36279443999999994</v>
      </c>
      <c r="K30" s="385">
        <v>0.17054795999999997</v>
      </c>
      <c r="L30" s="385">
        <v>0.3523442399999999</v>
      </c>
      <c r="M30" s="386">
        <v>1.2375794399999998</v>
      </c>
    </row>
    <row r="31" spans="1:13" ht="18">
      <c r="A31" s="371" t="s">
        <v>475</v>
      </c>
      <c r="B31" s="385"/>
      <c r="C31" s="385"/>
      <c r="D31" s="385"/>
      <c r="E31" s="385"/>
      <c r="F31" s="385"/>
      <c r="G31" s="385"/>
      <c r="H31" s="385">
        <v>0.07237355999999999</v>
      </c>
      <c r="I31" s="385">
        <v>0.16955471999999996</v>
      </c>
      <c r="J31" s="385">
        <v>0.5164963199999999</v>
      </c>
      <c r="K31" s="385">
        <v>0.045429959999999985</v>
      </c>
      <c r="L31" s="385">
        <v>0.6927718799999999</v>
      </c>
      <c r="M31" s="386">
        <v>1.4966264399999998</v>
      </c>
    </row>
    <row r="32" spans="1:13" ht="18">
      <c r="A32" s="371" t="s">
        <v>493</v>
      </c>
      <c r="B32" s="407">
        <v>0.2398098</v>
      </c>
      <c r="C32" s="407">
        <v>0.08554824</v>
      </c>
      <c r="D32" s="407">
        <v>0.32868035999999995</v>
      </c>
      <c r="E32" s="407">
        <v>1.53898824</v>
      </c>
      <c r="F32" s="407">
        <v>0.095208</v>
      </c>
      <c r="G32" s="407">
        <v>0.04317479999999999</v>
      </c>
      <c r="H32" s="385"/>
      <c r="I32" s="385"/>
      <c r="J32" s="385"/>
      <c r="K32" s="385"/>
      <c r="L32" s="413"/>
      <c r="M32" s="386">
        <v>2.33140944</v>
      </c>
    </row>
    <row r="33" spans="1:13" ht="18">
      <c r="A33" s="371" t="s">
        <v>494</v>
      </c>
      <c r="B33" s="407">
        <v>3.0059351999999993</v>
      </c>
      <c r="C33" s="407">
        <v>0.09921347999999999</v>
      </c>
      <c r="D33" s="407">
        <v>0.26318939999999996</v>
      </c>
      <c r="E33" s="407">
        <v>0.10076832000000001</v>
      </c>
      <c r="F33" s="407">
        <v>0.19479191999999998</v>
      </c>
      <c r="G33" s="407">
        <v>0.10647468</v>
      </c>
      <c r="H33" s="385"/>
      <c r="I33" s="385"/>
      <c r="J33" s="385"/>
      <c r="K33" s="385"/>
      <c r="L33" s="413"/>
      <c r="M33" s="386">
        <v>3.770372999999999</v>
      </c>
    </row>
    <row r="34" spans="1:13" ht="18">
      <c r="A34" s="371" t="s">
        <v>495</v>
      </c>
      <c r="B34" s="407">
        <v>0.61342932</v>
      </c>
      <c r="C34" s="407">
        <v>0.41181828</v>
      </c>
      <c r="D34" s="407">
        <v>1.3676615999999997</v>
      </c>
      <c r="E34" s="407">
        <v>0.39584507999999996</v>
      </c>
      <c r="F34" s="407">
        <v>0.38871755999999996</v>
      </c>
      <c r="G34" s="407">
        <v>0.39950004</v>
      </c>
      <c r="H34" s="385"/>
      <c r="I34" s="385"/>
      <c r="J34" s="385"/>
      <c r="K34" s="385"/>
      <c r="L34" s="413"/>
      <c r="M34" s="386">
        <v>3.5769718799999994</v>
      </c>
    </row>
    <row r="35" spans="1:13" ht="18">
      <c r="A35" s="371" t="s">
        <v>496</v>
      </c>
      <c r="B35" s="407">
        <v>0.15513744000000002</v>
      </c>
      <c r="C35" s="407">
        <v>0.054498359999999996</v>
      </c>
      <c r="D35" s="407">
        <v>0.08329883999999997</v>
      </c>
      <c r="E35" s="407">
        <v>0.03871824</v>
      </c>
      <c r="F35" s="407">
        <v>0.13339019999999996</v>
      </c>
      <c r="G35" s="407">
        <v>0.032368680000000004</v>
      </c>
      <c r="H35" s="385"/>
      <c r="I35" s="385"/>
      <c r="J35" s="385"/>
      <c r="K35" s="385"/>
      <c r="L35" s="413"/>
      <c r="M35" s="386">
        <v>0.4974117599999999</v>
      </c>
    </row>
    <row r="36" spans="1:13" ht="18">
      <c r="A36" s="374" t="s">
        <v>501</v>
      </c>
      <c r="B36" s="407">
        <v>0.7572618</v>
      </c>
      <c r="C36" s="407">
        <v>0.5182753199999999</v>
      </c>
      <c r="D36" s="407">
        <v>1.3298605199999998</v>
      </c>
      <c r="E36" s="407">
        <v>0.35228904</v>
      </c>
      <c r="F36" s="407">
        <v>0.49788767999999994</v>
      </c>
      <c r="G36" s="407">
        <v>0.5272459199999999</v>
      </c>
      <c r="H36" s="413"/>
      <c r="I36" s="413"/>
      <c r="J36" s="413"/>
      <c r="K36" s="413"/>
      <c r="L36" s="413"/>
      <c r="M36" s="386">
        <v>3.9828202799999994</v>
      </c>
    </row>
    <row r="37" spans="1:13" ht="18">
      <c r="A37" s="380" t="s">
        <v>498</v>
      </c>
      <c r="B37" s="409">
        <v>4.771573559999999</v>
      </c>
      <c r="C37" s="409">
        <v>1.16935368</v>
      </c>
      <c r="D37" s="409">
        <v>3.3726907199999996</v>
      </c>
      <c r="E37" s="409">
        <v>2.42660892</v>
      </c>
      <c r="F37" s="409">
        <v>1.3099953599999998</v>
      </c>
      <c r="G37" s="409">
        <v>1.10876412</v>
      </c>
      <c r="H37" s="410">
        <v>2.4057205199999996</v>
      </c>
      <c r="I37" s="410">
        <v>4.5003078</v>
      </c>
      <c r="J37" s="410">
        <v>4.186155599999999</v>
      </c>
      <c r="K37" s="410">
        <v>0.6284586</v>
      </c>
      <c r="L37" s="410">
        <v>4.352661959999999</v>
      </c>
      <c r="M37" s="414">
        <v>30.232290839999994</v>
      </c>
    </row>
    <row r="38" s="388" customFormat="1" ht="19.5" customHeight="1">
      <c r="A38" s="397" t="s">
        <v>477</v>
      </c>
    </row>
    <row r="39" s="388" customFormat="1" ht="19.5" customHeight="1">
      <c r="A39" s="397"/>
    </row>
    <row r="40" s="388" customFormat="1" ht="19.5" customHeight="1">
      <c r="A40" s="432" t="s">
        <v>535</v>
      </c>
    </row>
    <row r="41" s="388" customFormat="1" ht="19.5" customHeight="1">
      <c r="A41" s="40" t="s">
        <v>536</v>
      </c>
    </row>
    <row r="42" s="388" customFormat="1" ht="19.5" customHeight="1">
      <c r="A42" s="433" t="s">
        <v>537</v>
      </c>
    </row>
    <row r="43" s="388" customFormat="1" ht="18">
      <c r="A43" s="433"/>
    </row>
    <row r="44" ht="15">
      <c r="A44" s="398" t="s">
        <v>503</v>
      </c>
    </row>
    <row r="45" ht="15">
      <c r="A45" s="398" t="s">
        <v>480</v>
      </c>
    </row>
    <row r="46" ht="15">
      <c r="A46" s="398" t="s">
        <v>504</v>
      </c>
    </row>
    <row r="47" ht="15">
      <c r="A47" s="398" t="s">
        <v>483</v>
      </c>
    </row>
    <row r="48" ht="15">
      <c r="A48" s="398" t="s">
        <v>484</v>
      </c>
    </row>
    <row r="49" ht="15">
      <c r="A49" s="398" t="s">
        <v>485</v>
      </c>
    </row>
    <row r="50" ht="15">
      <c r="A50" s="398" t="s">
        <v>486</v>
      </c>
    </row>
  </sheetData>
  <sheetProtection/>
  <hyperlinks>
    <hyperlink ref="A42"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N49"/>
  <sheetViews>
    <sheetView zoomScale="75" zoomScaleNormal="75" zoomScalePageLayoutView="0" workbookViewId="0" topLeftCell="A13">
      <selection activeCell="G45" sqref="G45"/>
    </sheetView>
  </sheetViews>
  <sheetFormatPr defaultColWidth="9.140625" defaultRowHeight="12.75"/>
  <cols>
    <col min="1" max="1" width="36.140625" style="372" customWidth="1"/>
    <col min="2" max="2" width="16.28125" style="372" customWidth="1"/>
    <col min="3" max="3" width="17.7109375" style="372" customWidth="1"/>
    <col min="4" max="4" width="11.8515625" style="372" customWidth="1"/>
    <col min="5" max="5" width="14.00390625" style="372" customWidth="1"/>
    <col min="6" max="6" width="15.421875" style="372" customWidth="1"/>
    <col min="7" max="7" width="15.140625" style="372" customWidth="1"/>
    <col min="8" max="8" width="14.00390625" style="372" customWidth="1"/>
    <col min="9" max="9" width="13.28125" style="372" customWidth="1"/>
    <col min="10" max="10" width="13.00390625" style="372" customWidth="1"/>
    <col min="11" max="11" width="12.57421875" style="372" customWidth="1"/>
    <col min="12" max="12" width="14.00390625" style="372" customWidth="1"/>
    <col min="13" max="13" width="11.140625" style="372" customWidth="1"/>
    <col min="14" max="16384" width="9.140625" style="372" customWidth="1"/>
  </cols>
  <sheetData>
    <row r="1" spans="1:13" ht="21">
      <c r="A1" s="370" t="s">
        <v>521</v>
      </c>
      <c r="B1" s="371"/>
      <c r="C1" s="371"/>
      <c r="D1" s="371"/>
      <c r="E1" s="371"/>
      <c r="F1" s="371"/>
      <c r="G1" s="371"/>
      <c r="H1" s="371"/>
      <c r="I1" s="371"/>
      <c r="J1" s="371"/>
      <c r="K1" s="371"/>
      <c r="L1" s="371"/>
      <c r="M1" s="371"/>
    </row>
    <row r="2" spans="1:13" ht="18">
      <c r="A2" s="371"/>
      <c r="B2" s="371"/>
      <c r="C2" s="371"/>
      <c r="D2" s="371"/>
      <c r="E2" s="371"/>
      <c r="F2" s="371"/>
      <c r="G2" s="371"/>
      <c r="H2" s="371"/>
      <c r="I2" s="371"/>
      <c r="J2" s="371"/>
      <c r="K2" s="371"/>
      <c r="L2" s="371"/>
      <c r="M2" s="371"/>
    </row>
    <row r="3" spans="1:13" ht="21">
      <c r="A3" s="373" t="s">
        <v>522</v>
      </c>
      <c r="B3" s="374"/>
      <c r="C3" s="374"/>
      <c r="D3" s="374"/>
      <c r="E3" s="374"/>
      <c r="F3" s="374"/>
      <c r="G3" s="374"/>
      <c r="H3" s="374"/>
      <c r="I3" s="374"/>
      <c r="J3" s="374"/>
      <c r="K3" s="374"/>
      <c r="L3" s="374"/>
      <c r="M3" s="401"/>
    </row>
    <row r="4" spans="1:13" ht="18">
      <c r="A4" s="375"/>
      <c r="B4" s="412"/>
      <c r="C4" s="412"/>
      <c r="D4" s="378"/>
      <c r="E4" s="378" t="s">
        <v>468</v>
      </c>
      <c r="F4" s="378"/>
      <c r="G4" s="378"/>
      <c r="H4" s="412"/>
      <c r="I4" s="412"/>
      <c r="J4" s="412"/>
      <c r="K4" s="412"/>
      <c r="L4" s="412"/>
      <c r="M4" s="371"/>
    </row>
    <row r="5" spans="1:13" ht="78">
      <c r="A5" s="380" t="s">
        <v>469</v>
      </c>
      <c r="B5" s="399" t="s">
        <v>489</v>
      </c>
      <c r="C5" s="399" t="s">
        <v>523</v>
      </c>
      <c r="D5" s="399" t="s">
        <v>490</v>
      </c>
      <c r="E5" s="399" t="s">
        <v>491</v>
      </c>
      <c r="F5" s="399" t="s">
        <v>492</v>
      </c>
      <c r="G5" s="399" t="s">
        <v>473</v>
      </c>
      <c r="H5" s="399" t="s">
        <v>493</v>
      </c>
      <c r="I5" s="399" t="s">
        <v>494</v>
      </c>
      <c r="J5" s="399" t="s">
        <v>495</v>
      </c>
      <c r="K5" s="399" t="s">
        <v>496</v>
      </c>
      <c r="L5" s="399" t="s">
        <v>501</v>
      </c>
      <c r="M5" s="402" t="s">
        <v>498</v>
      </c>
    </row>
    <row r="6" spans="1:13" s="388" customFormat="1" ht="18.75">
      <c r="A6" s="371"/>
      <c r="B6" s="382"/>
      <c r="C6" s="382"/>
      <c r="D6" s="382"/>
      <c r="E6" s="382"/>
      <c r="F6" s="382"/>
      <c r="G6" s="382"/>
      <c r="H6" s="382"/>
      <c r="I6" s="382"/>
      <c r="J6" s="382"/>
      <c r="K6" s="382"/>
      <c r="L6" s="371"/>
      <c r="M6" s="384" t="s">
        <v>120</v>
      </c>
    </row>
    <row r="7" spans="1:13" ht="18">
      <c r="A7" s="371" t="s">
        <v>499</v>
      </c>
      <c r="B7" s="385"/>
      <c r="C7" s="385"/>
      <c r="D7" s="385"/>
      <c r="E7" s="385"/>
      <c r="F7" s="385"/>
      <c r="G7" s="385"/>
      <c r="H7" s="413">
        <v>0.1191147</v>
      </c>
      <c r="I7" s="413">
        <v>0.9589241</v>
      </c>
      <c r="J7" s="413">
        <v>0.8397083999999999</v>
      </c>
      <c r="K7" s="413">
        <v>0.1538164</v>
      </c>
      <c r="L7" s="413">
        <v>2.0547772</v>
      </c>
      <c r="M7" s="408">
        <v>4.1263407999999995</v>
      </c>
    </row>
    <row r="8" spans="1:13" ht="18">
      <c r="A8" s="371" t="s">
        <v>500</v>
      </c>
      <c r="B8" s="385"/>
      <c r="C8" s="385"/>
      <c r="D8" s="385"/>
      <c r="E8" s="385"/>
      <c r="F8" s="385"/>
      <c r="G8" s="385"/>
      <c r="H8" s="413">
        <v>0.04281719999999999</v>
      </c>
      <c r="I8" s="413">
        <v>0.1125265</v>
      </c>
      <c r="J8" s="413">
        <v>0.29044889999999995</v>
      </c>
      <c r="K8" s="413">
        <v>0.0562615</v>
      </c>
      <c r="L8" s="413">
        <v>0.5330947999999999</v>
      </c>
      <c r="M8" s="408">
        <v>1.0351488999999998</v>
      </c>
    </row>
    <row r="9" spans="1:13" ht="21">
      <c r="A9" s="371" t="s">
        <v>519</v>
      </c>
      <c r="B9" s="385"/>
      <c r="C9" s="385"/>
      <c r="D9" s="385"/>
      <c r="E9" s="385"/>
      <c r="F9" s="385"/>
      <c r="G9" s="385"/>
      <c r="H9" s="413">
        <v>0.12535739999999998</v>
      </c>
      <c r="I9" s="413">
        <v>0.21955389999999997</v>
      </c>
      <c r="J9" s="413">
        <v>0.6158689999999999</v>
      </c>
      <c r="K9" s="413">
        <v>0.0888758</v>
      </c>
      <c r="L9" s="413">
        <v>1.1253274</v>
      </c>
      <c r="M9" s="408">
        <v>2.1749834999999997</v>
      </c>
    </row>
    <row r="10" spans="1:13" ht="18">
      <c r="A10" s="371" t="s">
        <v>491</v>
      </c>
      <c r="B10" s="385"/>
      <c r="C10" s="385"/>
      <c r="D10" s="385"/>
      <c r="E10" s="385"/>
      <c r="F10" s="385"/>
      <c r="G10" s="385"/>
      <c r="H10" s="413">
        <v>0.4498423</v>
      </c>
      <c r="I10" s="413">
        <v>0.05334839999999999</v>
      </c>
      <c r="J10" s="413">
        <v>0.17314339999999998</v>
      </c>
      <c r="K10" s="413">
        <v>0.011241499999999998</v>
      </c>
      <c r="L10" s="413">
        <v>0.19979539999999998</v>
      </c>
      <c r="M10" s="408">
        <v>0.8873709999999999</v>
      </c>
    </row>
    <row r="11" spans="1:13" ht="18">
      <c r="A11" s="371" t="s">
        <v>492</v>
      </c>
      <c r="B11" s="385"/>
      <c r="C11" s="385"/>
      <c r="D11" s="385"/>
      <c r="E11" s="385"/>
      <c r="F11" s="385"/>
      <c r="G11" s="385"/>
      <c r="H11" s="413">
        <v>0.0037584</v>
      </c>
      <c r="I11" s="413">
        <v>0.0881293</v>
      </c>
      <c r="J11" s="413">
        <v>0.10425979999999999</v>
      </c>
      <c r="K11" s="413">
        <v>0.05490159999999999</v>
      </c>
      <c r="L11" s="413">
        <v>0.29879029999999995</v>
      </c>
      <c r="M11" s="408">
        <v>0.5498394</v>
      </c>
    </row>
    <row r="12" spans="1:14" ht="18">
      <c r="A12" s="371" t="s">
        <v>475</v>
      </c>
      <c r="B12" s="385"/>
      <c r="C12" s="385"/>
      <c r="D12" s="385"/>
      <c r="E12" s="385"/>
      <c r="F12" s="385"/>
      <c r="G12" s="385"/>
      <c r="H12" s="413">
        <v>0.0077256</v>
      </c>
      <c r="I12" s="413">
        <v>0.050231</v>
      </c>
      <c r="J12" s="413">
        <v>0.15785739999999998</v>
      </c>
      <c r="K12" s="413">
        <v>0.014774899999999997</v>
      </c>
      <c r="L12" s="413">
        <v>0.46548969999999995</v>
      </c>
      <c r="M12" s="408">
        <v>0.6960785999999999</v>
      </c>
      <c r="N12" s="415"/>
    </row>
    <row r="13" spans="1:13" ht="18">
      <c r="A13" s="371" t="s">
        <v>493</v>
      </c>
      <c r="B13" s="413">
        <v>0.07718189999999998</v>
      </c>
      <c r="C13" s="413">
        <v>0.0473073</v>
      </c>
      <c r="D13" s="413">
        <v>0.12416459999999997</v>
      </c>
      <c r="E13" s="413">
        <v>0.3360774</v>
      </c>
      <c r="F13" s="413">
        <v>0.0034627</v>
      </c>
      <c r="G13" s="413">
        <v>0.009401</v>
      </c>
      <c r="H13" s="385"/>
      <c r="I13" s="385"/>
      <c r="J13" s="385"/>
      <c r="K13" s="385"/>
      <c r="L13" s="413"/>
      <c r="M13" s="416">
        <v>0.5975949</v>
      </c>
    </row>
    <row r="14" spans="1:13" ht="18">
      <c r="A14" s="371" t="s">
        <v>494</v>
      </c>
      <c r="B14" s="413">
        <v>0.7779966999999999</v>
      </c>
      <c r="C14" s="413">
        <v>0.1007845</v>
      </c>
      <c r="D14" s="413">
        <v>0.22472279999999997</v>
      </c>
      <c r="E14" s="413">
        <v>0.04031819999999999</v>
      </c>
      <c r="F14" s="413">
        <v>0.0643694</v>
      </c>
      <c r="G14" s="413">
        <v>0.018759599999999998</v>
      </c>
      <c r="H14" s="385"/>
      <c r="I14" s="385"/>
      <c r="J14" s="385"/>
      <c r="K14" s="385"/>
      <c r="L14" s="413"/>
      <c r="M14" s="416">
        <v>1.2269511999999998</v>
      </c>
    </row>
    <row r="15" spans="1:13" ht="18">
      <c r="A15" s="371" t="s">
        <v>495</v>
      </c>
      <c r="B15" s="413">
        <v>0.8222312999999999</v>
      </c>
      <c r="C15" s="413">
        <v>0.2827659</v>
      </c>
      <c r="D15" s="413">
        <v>0.5704189000000001</v>
      </c>
      <c r="E15" s="413">
        <v>0.18261189999999997</v>
      </c>
      <c r="F15" s="413">
        <v>0.14015619999999998</v>
      </c>
      <c r="G15" s="413">
        <v>0.1512072</v>
      </c>
      <c r="H15" s="385"/>
      <c r="I15" s="385"/>
      <c r="J15" s="385"/>
      <c r="K15" s="385"/>
      <c r="L15" s="413"/>
      <c r="M15" s="416">
        <v>2.1493914000000003</v>
      </c>
    </row>
    <row r="16" spans="1:13" ht="18">
      <c r="A16" s="371" t="s">
        <v>496</v>
      </c>
      <c r="B16" s="413">
        <v>0.131824</v>
      </c>
      <c r="C16" s="413">
        <v>0.05247759999999999</v>
      </c>
      <c r="D16" s="413">
        <v>0.080679</v>
      </c>
      <c r="E16" s="413">
        <v>0.011623199999999997</v>
      </c>
      <c r="F16" s="413">
        <v>0.05518019999999999</v>
      </c>
      <c r="G16" s="413">
        <v>0.014700299999999996</v>
      </c>
      <c r="H16" s="385"/>
      <c r="I16" s="385"/>
      <c r="J16" s="385"/>
      <c r="K16" s="385"/>
      <c r="L16" s="413"/>
      <c r="M16" s="416">
        <v>0.3464843</v>
      </c>
    </row>
    <row r="17" spans="1:13" ht="18">
      <c r="A17" s="374" t="s">
        <v>501</v>
      </c>
      <c r="B17" s="413">
        <v>1.9144578999999997</v>
      </c>
      <c r="C17" s="413">
        <v>0.5530435</v>
      </c>
      <c r="D17" s="413">
        <v>0.8799431999999998</v>
      </c>
      <c r="E17" s="413">
        <v>0.15487189999999998</v>
      </c>
      <c r="F17" s="413">
        <v>0.25333619999999996</v>
      </c>
      <c r="G17" s="413">
        <v>0.37615089999999995</v>
      </c>
      <c r="H17" s="385"/>
      <c r="I17" s="385"/>
      <c r="J17" s="385"/>
      <c r="K17" s="385"/>
      <c r="L17" s="413"/>
      <c r="M17" s="416">
        <v>4.1318036</v>
      </c>
    </row>
    <row r="18" spans="1:13" ht="18">
      <c r="A18" s="380" t="s">
        <v>498</v>
      </c>
      <c r="B18" s="410">
        <v>3.723691799999999</v>
      </c>
      <c r="C18" s="410">
        <v>1.0363788</v>
      </c>
      <c r="D18" s="410">
        <v>1.8799285</v>
      </c>
      <c r="E18" s="410">
        <v>0.7255025999999999</v>
      </c>
      <c r="F18" s="410">
        <v>0.5165046999999999</v>
      </c>
      <c r="G18" s="410">
        <v>0.570219</v>
      </c>
      <c r="H18" s="410">
        <v>0.7486155999999999</v>
      </c>
      <c r="I18" s="410">
        <v>1.4827131999999998</v>
      </c>
      <c r="J18" s="410">
        <v>2.1812869</v>
      </c>
      <c r="K18" s="410">
        <v>0.3798717</v>
      </c>
      <c r="L18" s="410">
        <v>4.6772748</v>
      </c>
      <c r="M18" s="414">
        <v>17.921987599999998</v>
      </c>
    </row>
    <row r="19" spans="1:12" s="388" customFormat="1" ht="14.25">
      <c r="A19" s="397"/>
      <c r="B19" s="411"/>
      <c r="C19" s="411"/>
      <c r="D19" s="411"/>
      <c r="E19" s="411"/>
      <c r="F19" s="411"/>
      <c r="G19" s="411"/>
      <c r="H19" s="411"/>
      <c r="I19" s="411"/>
      <c r="J19" s="411"/>
      <c r="K19" s="411"/>
      <c r="L19" s="411"/>
    </row>
    <row r="20" spans="1:12" s="388" customFormat="1" ht="14.25">
      <c r="A20" s="398"/>
      <c r="B20" s="411"/>
      <c r="C20" s="411"/>
      <c r="D20" s="411"/>
      <c r="E20" s="411"/>
      <c r="F20" s="411"/>
      <c r="G20" s="411"/>
      <c r="H20" s="411"/>
      <c r="I20" s="411"/>
      <c r="J20" s="411"/>
      <c r="K20" s="411"/>
      <c r="L20" s="411"/>
    </row>
    <row r="21" spans="1:13" ht="18">
      <c r="A21" s="373" t="s">
        <v>505</v>
      </c>
      <c r="B21" s="374"/>
      <c r="C21" s="374"/>
      <c r="D21" s="374"/>
      <c r="E21" s="374"/>
      <c r="F21" s="374"/>
      <c r="G21" s="374"/>
      <c r="H21" s="374"/>
      <c r="I21" s="374"/>
      <c r="J21" s="374"/>
      <c r="K21" s="374"/>
      <c r="L21" s="374"/>
      <c r="M21" s="401"/>
    </row>
    <row r="22" spans="1:13" s="418" customFormat="1" ht="18">
      <c r="A22" s="375"/>
      <c r="B22" s="412"/>
      <c r="C22" s="412"/>
      <c r="D22" s="378"/>
      <c r="E22" s="378" t="s">
        <v>468</v>
      </c>
      <c r="F22" s="378"/>
      <c r="G22" s="378"/>
      <c r="H22" s="412"/>
      <c r="I22" s="412"/>
      <c r="J22" s="412"/>
      <c r="K22" s="412"/>
      <c r="L22" s="412"/>
      <c r="M22" s="417"/>
    </row>
    <row r="23" spans="1:13" s="418" customFormat="1" ht="78">
      <c r="A23" s="380" t="s">
        <v>469</v>
      </c>
      <c r="B23" s="399" t="s">
        <v>489</v>
      </c>
      <c r="C23" s="399" t="s">
        <v>523</v>
      </c>
      <c r="D23" s="399" t="s">
        <v>490</v>
      </c>
      <c r="E23" s="399" t="s">
        <v>491</v>
      </c>
      <c r="F23" s="399" t="s">
        <v>492</v>
      </c>
      <c r="G23" s="399" t="s">
        <v>473</v>
      </c>
      <c r="H23" s="399" t="s">
        <v>493</v>
      </c>
      <c r="I23" s="399" t="s">
        <v>494</v>
      </c>
      <c r="J23" s="399" t="s">
        <v>495</v>
      </c>
      <c r="K23" s="399" t="s">
        <v>496</v>
      </c>
      <c r="L23" s="399" t="s">
        <v>501</v>
      </c>
      <c r="M23" s="402" t="s">
        <v>498</v>
      </c>
    </row>
    <row r="24" spans="1:13" s="388" customFormat="1" ht="18.75">
      <c r="A24" s="371"/>
      <c r="B24" s="382"/>
      <c r="C24" s="382"/>
      <c r="D24" s="382"/>
      <c r="E24" s="382"/>
      <c r="F24" s="382"/>
      <c r="G24" s="382"/>
      <c r="H24" s="382"/>
      <c r="I24" s="382"/>
      <c r="J24" s="382"/>
      <c r="K24" s="382"/>
      <c r="L24" s="371"/>
      <c r="M24" s="384" t="s">
        <v>120</v>
      </c>
    </row>
    <row r="25" spans="1:13" ht="18">
      <c r="A25" s="371" t="s">
        <v>499</v>
      </c>
      <c r="B25" s="385"/>
      <c r="C25" s="385"/>
      <c r="D25" s="385"/>
      <c r="E25" s="385"/>
      <c r="F25" s="385"/>
      <c r="G25" s="385"/>
      <c r="H25" s="413">
        <v>0.3517237</v>
      </c>
      <c r="I25" s="413">
        <v>4.6379217</v>
      </c>
      <c r="J25" s="413">
        <v>0.9165654999999999</v>
      </c>
      <c r="K25" s="413">
        <v>0.2794202</v>
      </c>
      <c r="L25" s="413">
        <v>0.7370957</v>
      </c>
      <c r="M25" s="408">
        <v>6.9227267999999995</v>
      </c>
    </row>
    <row r="26" spans="1:13" ht="18">
      <c r="A26" s="371" t="s">
        <v>500</v>
      </c>
      <c r="B26" s="385"/>
      <c r="C26" s="385"/>
      <c r="D26" s="385"/>
      <c r="E26" s="385"/>
      <c r="F26" s="385"/>
      <c r="G26" s="385"/>
      <c r="H26" s="413">
        <v>0.25582229999999995</v>
      </c>
      <c r="I26" s="413">
        <v>0.39499379999999995</v>
      </c>
      <c r="J26" s="413">
        <v>0.6267666999999999</v>
      </c>
      <c r="K26" s="413">
        <v>0.06637479999999998</v>
      </c>
      <c r="L26" s="413">
        <v>0.5346856</v>
      </c>
      <c r="M26" s="408">
        <v>1.8786431999999997</v>
      </c>
    </row>
    <row r="27" spans="1:13" ht="21">
      <c r="A27" s="371" t="s">
        <v>519</v>
      </c>
      <c r="B27" s="385"/>
      <c r="C27" s="385"/>
      <c r="D27" s="385"/>
      <c r="E27" s="385"/>
      <c r="F27" s="385"/>
      <c r="G27" s="385"/>
      <c r="H27" s="413">
        <v>1.5691649999999997</v>
      </c>
      <c r="I27" s="413">
        <v>0.4075097999999999</v>
      </c>
      <c r="J27" s="413">
        <v>2.5206707</v>
      </c>
      <c r="K27" s="413">
        <v>0.09881159999999999</v>
      </c>
      <c r="L27" s="413">
        <v>1.9968168</v>
      </c>
      <c r="M27" s="408">
        <v>6.5929739000000005</v>
      </c>
    </row>
    <row r="28" spans="1:13" ht="18">
      <c r="A28" s="371" t="s">
        <v>491</v>
      </c>
      <c r="B28" s="385"/>
      <c r="C28" s="385"/>
      <c r="D28" s="385"/>
      <c r="E28" s="385"/>
      <c r="F28" s="385"/>
      <c r="G28" s="385"/>
      <c r="H28" s="413">
        <v>1.4861608999999998</v>
      </c>
      <c r="I28" s="413">
        <v>0.17649859999999998</v>
      </c>
      <c r="J28" s="413">
        <v>0.5836685999999999</v>
      </c>
      <c r="K28" s="413">
        <v>0.0494686</v>
      </c>
      <c r="L28" s="413">
        <v>0.5030979</v>
      </c>
      <c r="M28" s="408">
        <v>2.7988945999999997</v>
      </c>
    </row>
    <row r="29" spans="1:13" ht="18">
      <c r="A29" s="371" t="s">
        <v>492</v>
      </c>
      <c r="B29" s="385"/>
      <c r="C29" s="385"/>
      <c r="D29" s="385"/>
      <c r="E29" s="385"/>
      <c r="F29" s="385"/>
      <c r="G29" s="385"/>
      <c r="H29" s="413">
        <v>0.0777814</v>
      </c>
      <c r="I29" s="413">
        <v>0.2637945</v>
      </c>
      <c r="J29" s="413">
        <v>0.3662715999999999</v>
      </c>
      <c r="K29" s="413">
        <v>0.14339229999999997</v>
      </c>
      <c r="L29" s="413">
        <v>0.36091699999999993</v>
      </c>
      <c r="M29" s="408">
        <v>1.2121567999999998</v>
      </c>
    </row>
    <row r="30" spans="1:13" ht="18">
      <c r="A30" s="371" t="s">
        <v>475</v>
      </c>
      <c r="B30" s="385"/>
      <c r="C30" s="385"/>
      <c r="D30" s="385"/>
      <c r="E30" s="385"/>
      <c r="F30" s="385"/>
      <c r="G30" s="385"/>
      <c r="H30" s="413">
        <v>0.08040049999999999</v>
      </c>
      <c r="I30" s="413">
        <v>0.17060969999999998</v>
      </c>
      <c r="J30" s="413">
        <v>0.6198147999999999</v>
      </c>
      <c r="K30" s="413">
        <v>0.04224629999999999</v>
      </c>
      <c r="L30" s="413">
        <v>0.6853257999999999</v>
      </c>
      <c r="M30" s="408">
        <v>1.5983970999999997</v>
      </c>
    </row>
    <row r="31" spans="1:13" ht="18">
      <c r="A31" s="371" t="s">
        <v>493</v>
      </c>
      <c r="B31" s="385">
        <v>0.4084008</v>
      </c>
      <c r="C31" s="385">
        <v>0.15882049999999998</v>
      </c>
      <c r="D31" s="385">
        <v>0.6186683</v>
      </c>
      <c r="E31" s="385">
        <v>1.7032623</v>
      </c>
      <c r="F31" s="385">
        <v>0.0849236</v>
      </c>
      <c r="G31" s="385">
        <v>0.1048548</v>
      </c>
      <c r="H31" s="413"/>
      <c r="I31" s="413"/>
      <c r="J31" s="413"/>
      <c r="K31" s="413"/>
      <c r="L31" s="413"/>
      <c r="M31" s="416">
        <v>3.0789303</v>
      </c>
    </row>
    <row r="32" spans="1:13" ht="18">
      <c r="A32" s="371" t="s">
        <v>494</v>
      </c>
      <c r="B32" s="385">
        <v>4.814617199999999</v>
      </c>
      <c r="C32" s="385">
        <v>0.1898826</v>
      </c>
      <c r="D32" s="385">
        <v>0.40527879999999994</v>
      </c>
      <c r="E32" s="385">
        <v>0.25231820000000005</v>
      </c>
      <c r="F32" s="385">
        <v>0.24669479999999996</v>
      </c>
      <c r="G32" s="385">
        <v>0.1293649</v>
      </c>
      <c r="H32" s="413"/>
      <c r="I32" s="413"/>
      <c r="J32" s="413"/>
      <c r="K32" s="413"/>
      <c r="L32" s="413"/>
      <c r="M32" s="416">
        <v>6.038156499999999</v>
      </c>
    </row>
    <row r="33" spans="1:13" ht="18">
      <c r="A33" s="371" t="s">
        <v>495</v>
      </c>
      <c r="B33" s="385">
        <v>0.8239262</v>
      </c>
      <c r="C33" s="385">
        <v>0.6311058</v>
      </c>
      <c r="D33" s="385">
        <v>2.1392472</v>
      </c>
      <c r="E33" s="385">
        <v>0.7542115999999999</v>
      </c>
      <c r="F33" s="385">
        <v>0.3680594</v>
      </c>
      <c r="G33" s="385">
        <v>0.5516402</v>
      </c>
      <c r="H33" s="413"/>
      <c r="I33" s="413"/>
      <c r="J33" s="413"/>
      <c r="K33" s="413"/>
      <c r="L33" s="413"/>
      <c r="M33" s="416">
        <v>5.2681904</v>
      </c>
    </row>
    <row r="34" spans="1:13" ht="18">
      <c r="A34" s="371" t="s">
        <v>496</v>
      </c>
      <c r="B34" s="385">
        <v>0.21933760000000002</v>
      </c>
      <c r="C34" s="385">
        <v>0.0665414</v>
      </c>
      <c r="D34" s="385">
        <v>0.08069469999999998</v>
      </c>
      <c r="E34" s="385">
        <v>0.058748999999999996</v>
      </c>
      <c r="F34" s="385">
        <v>0.11200449999999998</v>
      </c>
      <c r="G34" s="385">
        <v>0.07273450000000001</v>
      </c>
      <c r="H34" s="413"/>
      <c r="I34" s="413"/>
      <c r="J34" s="413"/>
      <c r="K34" s="413"/>
      <c r="L34" s="413"/>
      <c r="M34" s="416">
        <v>0.6100617</v>
      </c>
    </row>
    <row r="35" spans="1:13" ht="18">
      <c r="A35" s="374" t="s">
        <v>501</v>
      </c>
      <c r="B35" s="385">
        <v>0.8764137</v>
      </c>
      <c r="C35" s="385">
        <v>0.5330535999999999</v>
      </c>
      <c r="D35" s="385">
        <v>1.5801790999999998</v>
      </c>
      <c r="E35" s="385">
        <v>0.6776443999999999</v>
      </c>
      <c r="F35" s="385">
        <v>0.5385743999999999</v>
      </c>
      <c r="G35" s="385">
        <v>1.0076956999999997</v>
      </c>
      <c r="H35" s="413"/>
      <c r="I35" s="413"/>
      <c r="J35" s="413"/>
      <c r="K35" s="413"/>
      <c r="L35" s="413"/>
      <c r="M35" s="416">
        <v>5.213560899999999</v>
      </c>
    </row>
    <row r="36" spans="1:13" ht="18">
      <c r="A36" s="380" t="s">
        <v>498</v>
      </c>
      <c r="B36" s="410">
        <v>7.1426954999999985</v>
      </c>
      <c r="C36" s="410">
        <v>1.5794039</v>
      </c>
      <c r="D36" s="410">
        <v>4.8240681</v>
      </c>
      <c r="E36" s="410">
        <v>3.4461854999999995</v>
      </c>
      <c r="F36" s="410">
        <v>1.3502566999999996</v>
      </c>
      <c r="G36" s="410">
        <v>1.8662900999999998</v>
      </c>
      <c r="H36" s="410">
        <v>3.8210537999999996</v>
      </c>
      <c r="I36" s="410">
        <v>6.0513281</v>
      </c>
      <c r="J36" s="410">
        <v>5.633757900000001</v>
      </c>
      <c r="K36" s="410">
        <v>0.6797137999999998</v>
      </c>
      <c r="L36" s="410">
        <v>4.8179388</v>
      </c>
      <c r="M36" s="414">
        <v>41.2126922</v>
      </c>
    </row>
    <row r="37" s="388" customFormat="1" ht="17.25" customHeight="1">
      <c r="A37" s="397" t="s">
        <v>477</v>
      </c>
    </row>
    <row r="38" s="388" customFormat="1" ht="17.25" customHeight="1">
      <c r="A38" s="397"/>
    </row>
    <row r="39" s="388" customFormat="1" ht="17.25" customHeight="1">
      <c r="A39" s="432" t="s">
        <v>535</v>
      </c>
    </row>
    <row r="40" s="388" customFormat="1" ht="17.25" customHeight="1">
      <c r="A40" s="40" t="s">
        <v>536</v>
      </c>
    </row>
    <row r="41" s="388" customFormat="1" ht="17.25" customHeight="1">
      <c r="A41" s="433" t="s">
        <v>537</v>
      </c>
    </row>
    <row r="42" s="388" customFormat="1" ht="18">
      <c r="A42" s="433"/>
    </row>
    <row r="43" ht="15">
      <c r="A43" s="398" t="s">
        <v>503</v>
      </c>
    </row>
    <row r="44" ht="15">
      <c r="A44" s="398" t="s">
        <v>480</v>
      </c>
    </row>
    <row r="45" ht="15">
      <c r="A45" s="398" t="s">
        <v>504</v>
      </c>
    </row>
    <row r="46" ht="15">
      <c r="A46" s="398" t="s">
        <v>483</v>
      </c>
    </row>
    <row r="47" ht="15">
      <c r="A47" s="398" t="s">
        <v>484</v>
      </c>
    </row>
    <row r="48" ht="15">
      <c r="A48" s="398" t="s">
        <v>485</v>
      </c>
    </row>
    <row r="49" ht="15">
      <c r="A49" s="398" t="s">
        <v>486</v>
      </c>
    </row>
  </sheetData>
  <sheetProtection/>
  <hyperlinks>
    <hyperlink ref="A41" r:id="rId1" display="http://www.transportscotland.gov.uk/analysis/LATIS"/>
  </hyperlinks>
  <printOptions/>
  <pageMargins left="0.75" right="0.75" top="1" bottom="1" header="0.5" footer="0.5"/>
  <pageSetup fitToHeight="1" fitToWidth="1" horizontalDpi="300" verticalDpi="300" orientation="portrait" paperSize="9" scale="43" r:id="rId2"/>
  <headerFooter alignWithMargins="0">
    <oddHeader>&amp;R&amp;"Arial,Bold"&amp;18PERSONAL AND CROSS-MODAL TRAVEL</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M82"/>
  <sheetViews>
    <sheetView zoomScale="70" zoomScaleNormal="70" zoomScalePageLayoutView="0" workbookViewId="0" topLeftCell="A1">
      <selection activeCell="P35" sqref="P35"/>
    </sheetView>
  </sheetViews>
  <sheetFormatPr defaultColWidth="9.140625" defaultRowHeight="12.75"/>
  <cols>
    <col min="1" max="1" width="55.28125" style="9" customWidth="1"/>
    <col min="2" max="2" width="1.7109375" style="12" customWidth="1"/>
    <col min="3" max="3" width="10.00390625" style="9" customWidth="1"/>
    <col min="4" max="4" width="1.7109375" style="9" customWidth="1"/>
    <col min="5" max="5" width="9.57421875" style="9" customWidth="1"/>
    <col min="6" max="6" width="1.7109375" style="9" customWidth="1"/>
    <col min="7" max="7" width="10.00390625" style="9" customWidth="1"/>
    <col min="8" max="8" width="1.7109375" style="9" customWidth="1"/>
    <col min="9" max="9" width="9.7109375" style="9" customWidth="1"/>
    <col min="10" max="10" width="1.7109375" style="9" customWidth="1"/>
    <col min="11" max="11" width="10.57421875" style="9" customWidth="1"/>
    <col min="12" max="12" width="1.57421875" style="9" customWidth="1"/>
    <col min="13" max="16384" width="9.140625" style="9" customWidth="1"/>
  </cols>
  <sheetData>
    <row r="1" ht="15">
      <c r="A1" s="9" t="s">
        <v>301</v>
      </c>
    </row>
    <row r="2" spans="1:2" s="39" customFormat="1" ht="18">
      <c r="A2" s="39" t="s">
        <v>283</v>
      </c>
      <c r="B2" s="40"/>
    </row>
    <row r="3" s="39" customFormat="1" ht="7.5" customHeight="1">
      <c r="B3" s="40"/>
    </row>
    <row r="4" spans="1:10" ht="15" customHeight="1">
      <c r="A4" s="29" t="s">
        <v>234</v>
      </c>
      <c r="C4" s="12"/>
      <c r="D4" s="12"/>
      <c r="E4" s="82"/>
      <c r="F4" s="12"/>
      <c r="G4" s="12"/>
      <c r="H4" s="12"/>
      <c r="I4" s="12"/>
      <c r="J4" s="12"/>
    </row>
    <row r="5" spans="1:13" ht="7.5" customHeight="1" thickBot="1">
      <c r="A5" s="10"/>
      <c r="B5" s="10"/>
      <c r="C5" s="10"/>
      <c r="D5" s="10"/>
      <c r="E5" s="11"/>
      <c r="F5" s="10"/>
      <c r="G5" s="10"/>
      <c r="H5" s="10"/>
      <c r="I5" s="10"/>
      <c r="J5" s="10"/>
      <c r="K5" s="10"/>
      <c r="L5" s="10"/>
      <c r="M5" s="10"/>
    </row>
    <row r="6" spans="1:13" ht="15" customHeight="1">
      <c r="A6" s="12"/>
      <c r="C6" s="57">
        <v>1995</v>
      </c>
      <c r="D6" s="12"/>
      <c r="E6" s="57">
        <v>1998</v>
      </c>
      <c r="F6" s="12"/>
      <c r="G6" s="57">
        <v>2002</v>
      </c>
      <c r="H6" s="12"/>
      <c r="I6" s="57">
        <v>2004</v>
      </c>
      <c r="J6" s="12"/>
      <c r="K6" s="57">
        <v>2005</v>
      </c>
      <c r="M6" s="57">
        <v>2006</v>
      </c>
    </row>
    <row r="7" spans="1:13" ht="15" customHeight="1" thickBot="1">
      <c r="A7" s="11"/>
      <c r="B7" s="13"/>
      <c r="C7" s="13" t="s">
        <v>284</v>
      </c>
      <c r="D7" s="10"/>
      <c r="E7" s="13" t="s">
        <v>285</v>
      </c>
      <c r="F7" s="10"/>
      <c r="G7" s="13" t="s">
        <v>286</v>
      </c>
      <c r="H7" s="13"/>
      <c r="I7" s="13" t="s">
        <v>287</v>
      </c>
      <c r="J7" s="13"/>
      <c r="K7" s="13" t="s">
        <v>309</v>
      </c>
      <c r="L7" s="13"/>
      <c r="M7" s="13" t="s">
        <v>314</v>
      </c>
    </row>
    <row r="8" spans="1:10" ht="15" customHeight="1">
      <c r="A8" s="12"/>
      <c r="C8" s="12"/>
      <c r="D8" s="12"/>
      <c r="E8" s="12"/>
      <c r="F8" s="12"/>
      <c r="G8" s="12"/>
      <c r="I8" s="12"/>
      <c r="J8" s="12"/>
    </row>
    <row r="9" spans="1:13" ht="18">
      <c r="A9" s="12" t="s">
        <v>239</v>
      </c>
      <c r="C9" s="16">
        <v>300.630254416036</v>
      </c>
      <c r="D9" s="12"/>
      <c r="E9" s="21">
        <v>302.3833429810407</v>
      </c>
      <c r="G9" s="50">
        <v>289.255482018374</v>
      </c>
      <c r="H9" s="50"/>
      <c r="I9" s="50">
        <v>242.1313321068332</v>
      </c>
      <c r="J9" s="50"/>
      <c r="K9" s="50">
        <v>248.3609750512233</v>
      </c>
      <c r="M9" s="147"/>
    </row>
    <row r="10" spans="1:13" ht="15">
      <c r="A10" s="12" t="s">
        <v>12</v>
      </c>
      <c r="C10" s="16">
        <v>8.698385061846324</v>
      </c>
      <c r="D10" s="12"/>
      <c r="E10" s="21">
        <v>13.634431222267043</v>
      </c>
      <c r="G10" s="50">
        <v>9.187545727344073</v>
      </c>
      <c r="H10" s="50"/>
      <c r="I10" s="50">
        <v>10.304629496361125</v>
      </c>
      <c r="J10" s="50"/>
      <c r="K10" s="50">
        <v>8.268060917026808</v>
      </c>
      <c r="M10" s="147"/>
    </row>
    <row r="11" spans="1:13" ht="15">
      <c r="A11" s="12" t="s">
        <v>13</v>
      </c>
      <c r="C11" s="16">
        <v>388.20493587474607</v>
      </c>
      <c r="D11" s="12"/>
      <c r="E11" s="21">
        <v>432.73754951593384</v>
      </c>
      <c r="G11" s="50">
        <v>395.4799301971285</v>
      </c>
      <c r="H11" s="50"/>
      <c r="I11" s="50">
        <v>406.56784273327685</v>
      </c>
      <c r="J11" s="50"/>
      <c r="K11" s="50">
        <v>407.7408328311438</v>
      </c>
      <c r="M11" s="147"/>
    </row>
    <row r="12" spans="1:13" ht="15">
      <c r="A12" s="12" t="s">
        <v>14</v>
      </c>
      <c r="C12" s="16">
        <v>229.82106169116116</v>
      </c>
      <c r="D12" s="12"/>
      <c r="E12" s="16">
        <v>219.43389269866879</v>
      </c>
      <c r="F12" s="12"/>
      <c r="G12" s="50">
        <v>214.15985670098334</v>
      </c>
      <c r="H12" s="50"/>
      <c r="I12" s="50">
        <v>229.44825728645552</v>
      </c>
      <c r="J12" s="50"/>
      <c r="K12" s="50">
        <v>225.32205375436905</v>
      </c>
      <c r="M12" s="147"/>
    </row>
    <row r="13" spans="1:13" s="24" customFormat="1" ht="15" hidden="1">
      <c r="A13" s="18" t="s">
        <v>15</v>
      </c>
      <c r="B13" s="18"/>
      <c r="C13" s="17">
        <v>1.333604057467865</v>
      </c>
      <c r="D13" s="18"/>
      <c r="E13" s="67">
        <v>1.2030689794271883</v>
      </c>
      <c r="F13" s="18"/>
      <c r="G13" s="101">
        <v>2.3798107197266978</v>
      </c>
      <c r="H13" s="101"/>
      <c r="I13" s="101">
        <v>0.7782902510649659</v>
      </c>
      <c r="J13" s="101"/>
      <c r="K13" s="101" t="e">
        <v>#DIV/0!</v>
      </c>
      <c r="M13" s="148"/>
    </row>
    <row r="14" spans="1:13" s="24" customFormat="1" ht="15" hidden="1">
      <c r="A14" s="18" t="s">
        <v>16</v>
      </c>
      <c r="B14" s="18"/>
      <c r="C14" s="17">
        <v>11.10342305211965</v>
      </c>
      <c r="D14" s="18"/>
      <c r="E14" s="17">
        <v>10.201898749495765</v>
      </c>
      <c r="F14" s="18"/>
      <c r="G14" s="101">
        <v>10.10448695812751</v>
      </c>
      <c r="H14" s="101"/>
      <c r="I14" s="101">
        <v>9.187728517869372</v>
      </c>
      <c r="J14" s="101"/>
      <c r="K14" s="101" t="e">
        <v>#DIV/0!</v>
      </c>
      <c r="M14" s="148"/>
    </row>
    <row r="15" spans="1:13" ht="15">
      <c r="A15" s="12" t="s">
        <v>17</v>
      </c>
      <c r="C15" s="16">
        <v>12.437027109587515</v>
      </c>
      <c r="D15" s="12"/>
      <c r="E15" s="16">
        <v>11.404967728922953</v>
      </c>
      <c r="F15" s="12"/>
      <c r="G15" s="50">
        <v>12.48429767785421</v>
      </c>
      <c r="H15" s="50"/>
      <c r="I15" s="50">
        <v>9.966018768934338</v>
      </c>
      <c r="J15" s="50"/>
      <c r="K15" s="50">
        <v>11.035502505208425</v>
      </c>
      <c r="M15" s="147"/>
    </row>
    <row r="16" spans="1:13" ht="15">
      <c r="A16" s="12" t="s">
        <v>18</v>
      </c>
      <c r="C16" s="16">
        <v>86.26458928320332</v>
      </c>
      <c r="D16" s="12"/>
      <c r="E16" s="16">
        <v>82.77803398547802</v>
      </c>
      <c r="F16" s="12"/>
      <c r="G16" s="50">
        <v>82.98414422233508</v>
      </c>
      <c r="H16" s="50"/>
      <c r="I16" s="50">
        <v>81.16535448562442</v>
      </c>
      <c r="J16" s="50"/>
      <c r="K16" s="50">
        <v>80.09720484168118</v>
      </c>
      <c r="M16" s="147"/>
    </row>
    <row r="17" spans="1:13" s="24" customFormat="1" ht="2.25" customHeight="1" hidden="1">
      <c r="A17" s="18" t="s">
        <v>19</v>
      </c>
      <c r="B17" s="18"/>
      <c r="C17" s="17">
        <v>1.8842371640394304</v>
      </c>
      <c r="D17" s="18"/>
      <c r="E17" s="67">
        <v>3.0208178701089152</v>
      </c>
      <c r="F17" s="18"/>
      <c r="G17" s="101">
        <v>0.5793065878768293</v>
      </c>
      <c r="H17" s="101"/>
      <c r="I17" s="101">
        <v>0.44633674973593496</v>
      </c>
      <c r="J17" s="101"/>
      <c r="K17" s="101">
        <v>15.457035072917922</v>
      </c>
      <c r="M17" s="148"/>
    </row>
    <row r="18" spans="1:13" ht="15">
      <c r="A18" s="12" t="s">
        <v>20</v>
      </c>
      <c r="C18" s="16">
        <v>9.351914253989344</v>
      </c>
      <c r="D18" s="12"/>
      <c r="E18" s="68">
        <v>14.57038523598225</v>
      </c>
      <c r="F18" s="12"/>
      <c r="G18" s="102">
        <v>11.88557388855547</v>
      </c>
      <c r="H18" s="102"/>
      <c r="I18" s="102">
        <v>15.947233816582129</v>
      </c>
      <c r="J18" s="102"/>
      <c r="K18" s="102">
        <v>15.457035072917922</v>
      </c>
      <c r="M18" s="147"/>
    </row>
    <row r="19" spans="1:13" ht="15">
      <c r="A19" s="12" t="s">
        <v>21</v>
      </c>
      <c r="C19" s="16">
        <v>12.592508909652487</v>
      </c>
      <c r="D19" s="12"/>
      <c r="E19" s="68">
        <v>19.365835014118595</v>
      </c>
      <c r="F19" s="12"/>
      <c r="G19" s="102">
        <v>15.846041087669082</v>
      </c>
      <c r="H19" s="102"/>
      <c r="I19" s="102">
        <v>15.86326198739452</v>
      </c>
      <c r="J19" s="102"/>
      <c r="K19" s="102">
        <v>15.67713166549011</v>
      </c>
      <c r="M19" s="147"/>
    </row>
    <row r="20" spans="1:13" s="24" customFormat="1" ht="15" hidden="1">
      <c r="A20" s="18" t="s">
        <v>22</v>
      </c>
      <c r="B20" s="18"/>
      <c r="C20" s="17">
        <v>4.512258809040086</v>
      </c>
      <c r="D20" s="18"/>
      <c r="E20" s="67">
        <v>2.191341770875353</v>
      </c>
      <c r="F20" s="18"/>
      <c r="G20" s="101">
        <v>3.1406119754397306</v>
      </c>
      <c r="H20" s="101"/>
      <c r="I20" s="101">
        <v>1.6815547920559935</v>
      </c>
      <c r="J20" s="101"/>
      <c r="K20" s="101">
        <v>0</v>
      </c>
      <c r="M20" s="148"/>
    </row>
    <row r="21" spans="1:13" ht="15">
      <c r="A21" s="12" t="s">
        <v>23</v>
      </c>
      <c r="C21" s="16">
        <v>6.3964959730795155</v>
      </c>
      <c r="D21" s="12"/>
      <c r="E21" s="16">
        <v>5.212159640984268</v>
      </c>
      <c r="F21" s="12"/>
      <c r="G21" s="16">
        <v>3.71991856331656</v>
      </c>
      <c r="H21" s="16"/>
      <c r="I21" s="16">
        <v>2.127891541791928</v>
      </c>
      <c r="J21" s="16"/>
      <c r="K21" s="16">
        <v>2.4426083438075725</v>
      </c>
      <c r="M21" s="147"/>
    </row>
    <row r="22" spans="1:13" ht="15">
      <c r="A22" s="12" t="s">
        <v>24</v>
      </c>
      <c r="C22" s="16">
        <v>1054.3971725733018</v>
      </c>
      <c r="D22" s="12"/>
      <c r="E22" s="16">
        <v>1101.5205980233964</v>
      </c>
      <c r="F22" s="12"/>
      <c r="G22" s="50">
        <v>1035.0027900835603</v>
      </c>
      <c r="H22" s="50"/>
      <c r="I22" s="50">
        <v>1013.5218222232543</v>
      </c>
      <c r="J22" s="50"/>
      <c r="K22" s="50">
        <v>1014.4014049828683</v>
      </c>
      <c r="M22" s="147"/>
    </row>
    <row r="23" spans="1:11" ht="15">
      <c r="A23" s="12"/>
      <c r="C23" s="19" t="str">
        <f>IF(ABS(C22-(SUM(C9:C21)-C13-C14-C17-C20))&gt;comments!$A$1,'T12.1 - T12.3a'!C22-(SUM(C9:C21)-C13-C14-C17-C20)," ")</f>
        <v> </v>
      </c>
      <c r="D23" s="19"/>
      <c r="E23" s="19" t="str">
        <f>IF(ABS(E22-(SUM(E9:E21)-E13-E14-E17-E20))&gt;comments!$A$1,'T12.1 - T12.3a'!E22-(SUM(E9:E21)-E13-E14-E17-E20)," ")</f>
        <v> </v>
      </c>
      <c r="F23" s="19"/>
      <c r="G23" s="19" t="str">
        <f>IF(ABS(G22-(SUM(G9:G21)-G13-G14-G17-G20))&gt;comments!$A$1,'T12.1 - T12.3a'!G22-(SUM(G9:G21)-G13-G14-G17-G20)," ")</f>
        <v> </v>
      </c>
      <c r="H23" s="19"/>
      <c r="I23" s="19" t="str">
        <f>IF(ABS(I22-(SUM(I9:I21)-I13-I14-I17-I20))&gt;comments!$A$1,'T12.1 - T12.3a'!I22-(SUM(I9:I21)-I13-I14-I17-I20)," ")</f>
        <v> </v>
      </c>
      <c r="J23" s="19"/>
      <c r="K23" s="19"/>
    </row>
    <row r="24" spans="1:10" ht="6" customHeight="1">
      <c r="A24" s="12"/>
      <c r="C24" s="12"/>
      <c r="D24" s="12"/>
      <c r="G24" s="59"/>
      <c r="H24" s="59"/>
      <c r="J24" s="59"/>
    </row>
    <row r="25" spans="1:13" ht="15">
      <c r="A25" s="29" t="s">
        <v>25</v>
      </c>
      <c r="C25" s="20">
        <v>2024</v>
      </c>
      <c r="D25" s="12"/>
      <c r="E25" s="34">
        <v>1926</v>
      </c>
      <c r="G25" s="66">
        <v>3396</v>
      </c>
      <c r="H25" s="66"/>
      <c r="I25" s="34">
        <v>3766</v>
      </c>
      <c r="J25" s="34"/>
      <c r="K25" s="34">
        <v>3723</v>
      </c>
      <c r="M25" s="147"/>
    </row>
    <row r="26" spans="1:13" ht="6" customHeight="1" thickBot="1">
      <c r="A26" s="10"/>
      <c r="B26" s="10"/>
      <c r="C26" s="10"/>
      <c r="D26" s="10"/>
      <c r="E26" s="10"/>
      <c r="F26" s="10"/>
      <c r="G26" s="10"/>
      <c r="H26" s="10"/>
      <c r="I26" s="10"/>
      <c r="J26" s="10"/>
      <c r="K26" s="10"/>
      <c r="L26" s="10"/>
      <c r="M26" s="10"/>
    </row>
    <row r="27" spans="1:6" ht="15">
      <c r="A27" s="48" t="s">
        <v>235</v>
      </c>
      <c r="C27" s="12"/>
      <c r="D27" s="12"/>
      <c r="E27" s="12"/>
      <c r="F27" s="12"/>
    </row>
    <row r="28" spans="1:6" ht="15">
      <c r="A28" s="48" t="s">
        <v>238</v>
      </c>
      <c r="C28" s="12"/>
      <c r="D28" s="12"/>
      <c r="E28" s="12"/>
      <c r="F28" s="12"/>
    </row>
    <row r="29" spans="1:6" ht="15">
      <c r="A29" s="48" t="s">
        <v>236</v>
      </c>
      <c r="C29" s="12"/>
      <c r="D29" s="12"/>
      <c r="E29" s="12"/>
      <c r="F29" s="12"/>
    </row>
    <row r="30" spans="1:6" ht="15">
      <c r="A30" s="48" t="s">
        <v>310</v>
      </c>
      <c r="C30" s="12"/>
      <c r="D30" s="12"/>
      <c r="E30" s="12"/>
      <c r="F30" s="12"/>
    </row>
    <row r="31" spans="1:6" ht="15">
      <c r="A31" s="142" t="s">
        <v>311</v>
      </c>
      <c r="C31" s="12"/>
      <c r="D31" s="12"/>
      <c r="E31" s="12"/>
      <c r="F31" s="12"/>
    </row>
    <row r="32" spans="1:6" ht="15">
      <c r="A32" s="48" t="s">
        <v>278</v>
      </c>
      <c r="C32" s="12"/>
      <c r="D32" s="12"/>
      <c r="E32" s="12"/>
      <c r="F32" s="12"/>
    </row>
    <row r="33" spans="1:6" ht="15">
      <c r="A33" s="48"/>
      <c r="C33" s="12"/>
      <c r="D33" s="12"/>
      <c r="E33" s="12"/>
      <c r="F33" s="12"/>
    </row>
    <row r="34" spans="1:6" ht="15">
      <c r="A34" s="12"/>
      <c r="C34" s="12"/>
      <c r="D34" s="12"/>
      <c r="E34" s="12"/>
      <c r="F34" s="12"/>
    </row>
    <row r="35" spans="1:6" ht="18">
      <c r="A35" s="39" t="s">
        <v>252</v>
      </c>
      <c r="F35" s="12"/>
    </row>
    <row r="36" spans="1:6" ht="7.5" customHeight="1">
      <c r="A36" s="39"/>
      <c r="F36" s="12"/>
    </row>
    <row r="37" spans="1:10" ht="15" customHeight="1">
      <c r="A37" s="29" t="s">
        <v>234</v>
      </c>
      <c r="C37" s="12"/>
      <c r="D37" s="12"/>
      <c r="E37" s="82"/>
      <c r="F37" s="12"/>
      <c r="G37" s="12"/>
      <c r="H37" s="12"/>
      <c r="I37" s="12"/>
      <c r="J37" s="12"/>
    </row>
    <row r="38" spans="1:13" ht="7.5" customHeight="1" thickBot="1">
      <c r="A38" s="10"/>
      <c r="B38" s="10"/>
      <c r="C38" s="10"/>
      <c r="D38" s="10"/>
      <c r="E38" s="11"/>
      <c r="F38" s="10"/>
      <c r="G38" s="10"/>
      <c r="H38" s="10"/>
      <c r="I38" s="10"/>
      <c r="J38" s="10"/>
      <c r="K38" s="10"/>
      <c r="L38" s="10"/>
      <c r="M38" s="10"/>
    </row>
    <row r="39" spans="1:13" ht="15" customHeight="1">
      <c r="A39" s="12"/>
      <c r="C39" s="57">
        <v>1995</v>
      </c>
      <c r="D39" s="12"/>
      <c r="E39" s="57">
        <v>1998</v>
      </c>
      <c r="F39" s="12"/>
      <c r="G39" s="57">
        <v>2002</v>
      </c>
      <c r="H39" s="12"/>
      <c r="I39" s="57">
        <v>2004</v>
      </c>
      <c r="J39" s="12"/>
      <c r="K39" s="57">
        <v>2005</v>
      </c>
      <c r="M39" s="57">
        <v>2006</v>
      </c>
    </row>
    <row r="40" spans="1:13" ht="15" customHeight="1" thickBot="1">
      <c r="A40" s="11"/>
      <c r="B40" s="11"/>
      <c r="C40" s="13" t="s">
        <v>284</v>
      </c>
      <c r="D40" s="10"/>
      <c r="E40" s="13" t="s">
        <v>285</v>
      </c>
      <c r="F40" s="10"/>
      <c r="G40" s="13" t="s">
        <v>286</v>
      </c>
      <c r="H40" s="13"/>
      <c r="I40" s="13" t="s">
        <v>287</v>
      </c>
      <c r="J40" s="13"/>
      <c r="K40" s="13" t="s">
        <v>309</v>
      </c>
      <c r="L40" s="13"/>
      <c r="M40" s="13" t="s">
        <v>314</v>
      </c>
    </row>
    <row r="41" spans="6:13" ht="15">
      <c r="F41" s="12"/>
      <c r="G41" s="34"/>
      <c r="J41" s="33"/>
      <c r="M41" s="33" t="s">
        <v>26</v>
      </c>
    </row>
    <row r="42" spans="1:13" ht="15">
      <c r="A42" s="12" t="s">
        <v>275</v>
      </c>
      <c r="C42" s="16">
        <v>182.77730002860787</v>
      </c>
      <c r="D42" s="12"/>
      <c r="E42" s="21">
        <v>185.79268199878987</v>
      </c>
      <c r="G42" s="50">
        <v>199.23000262222425</v>
      </c>
      <c r="H42" s="50"/>
      <c r="I42" s="50">
        <v>169.22919899481158</v>
      </c>
      <c r="J42" s="50"/>
      <c r="K42" s="50">
        <v>190.96259663561705</v>
      </c>
      <c r="M42" s="147"/>
    </row>
    <row r="43" spans="1:13" ht="15">
      <c r="A43" s="9" t="s">
        <v>12</v>
      </c>
      <c r="C43" s="16">
        <v>25.536002181955713</v>
      </c>
      <c r="D43" s="12"/>
      <c r="E43" s="21">
        <v>30.095233239209364</v>
      </c>
      <c r="G43" s="50">
        <v>27.598550981025806</v>
      </c>
      <c r="H43" s="50"/>
      <c r="I43" s="50">
        <v>24.827443878913098</v>
      </c>
      <c r="J43" s="50"/>
      <c r="K43" s="50">
        <v>22.822146352382102</v>
      </c>
      <c r="M43" s="147"/>
    </row>
    <row r="44" spans="1:13" ht="15">
      <c r="A44" s="9" t="s">
        <v>13</v>
      </c>
      <c r="C44" s="16">
        <v>3316.4356439436187</v>
      </c>
      <c r="D44" s="12"/>
      <c r="E44" s="21">
        <v>3737.7596436668014</v>
      </c>
      <c r="G44" s="50">
        <v>3275.202178717511</v>
      </c>
      <c r="H44" s="50"/>
      <c r="I44" s="50">
        <v>3548.6476102109045</v>
      </c>
      <c r="J44" s="50"/>
      <c r="K44" s="50">
        <v>3595.3511553229228</v>
      </c>
      <c r="M44" s="147"/>
    </row>
    <row r="45" spans="1:13" ht="15">
      <c r="A45" s="9" t="s">
        <v>14</v>
      </c>
      <c r="C45" s="16">
        <v>1998.7991375553372</v>
      </c>
      <c r="D45" s="12"/>
      <c r="E45" s="21">
        <v>2000.6704022892297</v>
      </c>
      <c r="G45" s="50">
        <v>2058.186538276165</v>
      </c>
      <c r="H45" s="50"/>
      <c r="I45" s="50">
        <v>2071.657181311156</v>
      </c>
      <c r="J45" s="50"/>
      <c r="K45" s="50">
        <v>2079.9245901616764</v>
      </c>
      <c r="M45" s="147"/>
    </row>
    <row r="46" spans="1:13" s="24" customFormat="1" ht="15" hidden="1">
      <c r="A46" s="24" t="s">
        <v>15</v>
      </c>
      <c r="B46" s="18"/>
      <c r="C46" s="17">
        <v>18.866136338290413</v>
      </c>
      <c r="D46" s="18"/>
      <c r="E46" s="62">
        <v>12.999112999193224</v>
      </c>
      <c r="G46" s="101">
        <v>20.230332837819123</v>
      </c>
      <c r="H46" s="101"/>
      <c r="I46" s="101">
        <v>16.58216675565564</v>
      </c>
      <c r="J46" s="101"/>
      <c r="K46" s="101">
        <v>170.6751670311128</v>
      </c>
      <c r="M46" s="148"/>
    </row>
    <row r="47" spans="1:13" s="24" customFormat="1" ht="15" hidden="1">
      <c r="A47" s="24" t="s">
        <v>16</v>
      </c>
      <c r="B47" s="18"/>
      <c r="C47" s="17">
        <v>141.14759161547153</v>
      </c>
      <c r="D47" s="18"/>
      <c r="E47" s="23">
        <v>179.3665163876563</v>
      </c>
      <c r="G47" s="101">
        <v>162.732211236785</v>
      </c>
      <c r="H47" s="101"/>
      <c r="I47" s="101">
        <v>155.12224942253897</v>
      </c>
      <c r="J47" s="101"/>
      <c r="K47" s="101">
        <v>407.2055088414057</v>
      </c>
      <c r="M47" s="148"/>
    </row>
    <row r="48" spans="1:13" s="24" customFormat="1" ht="15">
      <c r="A48" s="9" t="s">
        <v>17</v>
      </c>
      <c r="B48" s="18"/>
      <c r="C48" s="68">
        <v>160.01372795376196</v>
      </c>
      <c r="D48" s="18"/>
      <c r="E48" s="21">
        <v>192.36562938684958</v>
      </c>
      <c r="G48" s="50">
        <v>182.96254407460412</v>
      </c>
      <c r="H48" s="50"/>
      <c r="I48" s="50">
        <v>171.70441617819463</v>
      </c>
      <c r="J48" s="50"/>
      <c r="K48" s="50">
        <v>170.6751670311128</v>
      </c>
      <c r="M48" s="148"/>
    </row>
    <row r="49" spans="1:13" ht="15">
      <c r="A49" s="9" t="s">
        <v>18</v>
      </c>
      <c r="C49" s="16">
        <v>434.78146840770574</v>
      </c>
      <c r="D49" s="12"/>
      <c r="E49" s="21">
        <v>447.29347478822103</v>
      </c>
      <c r="G49" s="50">
        <v>379.55379716541256</v>
      </c>
      <c r="H49" s="50"/>
      <c r="I49" s="50">
        <v>440.95692428586364</v>
      </c>
      <c r="J49" s="50"/>
      <c r="K49" s="50">
        <v>407.2055088414057</v>
      </c>
      <c r="M49" s="147"/>
    </row>
    <row r="50" spans="1:13" s="24" customFormat="1" ht="15" hidden="1">
      <c r="A50" s="24" t="s">
        <v>19</v>
      </c>
      <c r="B50" s="18"/>
      <c r="C50" s="17">
        <v>94.87097462627948</v>
      </c>
      <c r="D50" s="18"/>
      <c r="E50" s="62">
        <v>117.03000726099235</v>
      </c>
      <c r="G50" s="101">
        <v>54.65070833294862</v>
      </c>
      <c r="H50" s="101"/>
      <c r="I50" s="101">
        <v>35.43325233596045</v>
      </c>
      <c r="J50" s="101"/>
      <c r="K50" s="101">
        <v>433.3354182062364</v>
      </c>
      <c r="M50" s="148"/>
    </row>
    <row r="51" spans="1:13" ht="15">
      <c r="A51" s="9" t="s">
        <v>237</v>
      </c>
      <c r="C51" s="16">
        <v>268.0602050359538</v>
      </c>
      <c r="D51" s="12"/>
      <c r="E51" s="21">
        <v>524.517778499395</v>
      </c>
      <c r="G51" s="50">
        <v>339.30060669405844</v>
      </c>
      <c r="H51" s="50"/>
      <c r="I51" s="50">
        <v>465.12840444325803</v>
      </c>
      <c r="J51" s="50"/>
      <c r="K51" s="50">
        <v>408.1079497580881</v>
      </c>
      <c r="M51" s="147"/>
    </row>
    <row r="52" spans="1:13" ht="15">
      <c r="A52" s="9" t="s">
        <v>21</v>
      </c>
      <c r="C52" s="16">
        <v>39.147081212391576</v>
      </c>
      <c r="D52" s="12"/>
      <c r="E52" s="21">
        <v>79.18993859419122</v>
      </c>
      <c r="G52" s="50">
        <v>54.96019605743041</v>
      </c>
      <c r="H52" s="50"/>
      <c r="I52" s="50">
        <v>61.01359822641116</v>
      </c>
      <c r="J52" s="50"/>
      <c r="K52" s="50">
        <v>67.53963938773052</v>
      </c>
      <c r="M52" s="147"/>
    </row>
    <row r="53" spans="1:13" s="24" customFormat="1" ht="15" hidden="1">
      <c r="A53" s="24" t="s">
        <v>22</v>
      </c>
      <c r="B53" s="18"/>
      <c r="C53" s="17">
        <v>375.96298154065465</v>
      </c>
      <c r="D53" s="18"/>
      <c r="E53" s="62">
        <v>235.02336359419124</v>
      </c>
      <c r="G53" s="101">
        <v>361.15991435298463</v>
      </c>
      <c r="H53" s="101"/>
      <c r="I53" s="101">
        <v>343.71031391826176</v>
      </c>
      <c r="J53" s="101"/>
      <c r="K53" s="101">
        <v>0</v>
      </c>
      <c r="M53" s="148"/>
    </row>
    <row r="54" spans="1:13" s="24" customFormat="1" ht="15">
      <c r="A54" s="9" t="s">
        <v>23</v>
      </c>
      <c r="B54" s="18"/>
      <c r="C54" s="68">
        <v>470.8339561669341</v>
      </c>
      <c r="D54" s="18"/>
      <c r="E54" s="25">
        <v>352.0533708551836</v>
      </c>
      <c r="G54" s="102">
        <v>415.81062268593325</v>
      </c>
      <c r="H54" s="102"/>
      <c r="I54" s="102">
        <v>379.1435662542222</v>
      </c>
      <c r="J54" s="102"/>
      <c r="K54" s="102">
        <v>433.3354182062364</v>
      </c>
      <c r="M54" s="148"/>
    </row>
    <row r="55" spans="1:13" ht="15">
      <c r="A55" s="9" t="s">
        <v>24</v>
      </c>
      <c r="C55" s="16">
        <v>6896.384522486268</v>
      </c>
      <c r="D55" s="22"/>
      <c r="E55" s="21">
        <v>7549.73815331787</v>
      </c>
      <c r="G55" s="50">
        <v>6932.805037274365</v>
      </c>
      <c r="H55" s="50"/>
      <c r="I55" s="50">
        <v>7332.308343783734</v>
      </c>
      <c r="J55" s="50"/>
      <c r="K55" s="50">
        <v>7375.924171697172</v>
      </c>
      <c r="M55" s="147"/>
    </row>
    <row r="56" spans="1:13" ht="15.75" thickBot="1">
      <c r="A56" s="10"/>
      <c r="B56" s="10"/>
      <c r="C56" s="32" t="str">
        <f>IF(ABS(C55-(SUM(C42:C54)-C46-C47-C50-C53))&gt;comments!$A$1,'T12.1 - T12.3a'!C55-(SUM(C42:C54)-C46-C47-C50-C53)," ")</f>
        <v> </v>
      </c>
      <c r="D56" s="32"/>
      <c r="E56" s="32" t="str">
        <f>IF(ABS(E55-(SUM(E42:E54)-E46-E47-E50-E53))&gt;comments!$A$1,'T12.1 - T12.3a'!E55-(SUM(E42:E54)-E46-E47-E50-E53)," ")</f>
        <v> </v>
      </c>
      <c r="F56" s="32"/>
      <c r="G56" s="32" t="str">
        <f>IF(ABS(G55-(SUM(G42:G54)-G46-G47-G50-G53))&gt;comments!$A$1,'T12.1 - T12.3a'!G55-(SUM(G42:G54)-G46-G47-G50-G53)," ")</f>
        <v> </v>
      </c>
      <c r="H56" s="32"/>
      <c r="I56" s="32" t="str">
        <f>IF(ABS(I55-(SUM(I42:I54)-I46-I47-I50-I53))&gt;comments!$A$1,'T12.1 - T12.3a'!I55-(SUM(I42:I54)-I46-I47-I50-I53)," ")</f>
        <v> </v>
      </c>
      <c r="J56" s="32"/>
      <c r="K56" s="32" t="str">
        <f>IF(ABS(K55-(SUM(K42:K54)-K46-K47-K50-K53))&gt;comments!$A$1,'T12.1 - T12.3a'!K55-(SUM(K42:K54)-K46-K47-K50-K53)," ")</f>
        <v> </v>
      </c>
      <c r="L56" s="32" t="str">
        <f>IF(ABS(L55-(SUM(L42:L54)-L46-L47-L50-L53))&gt;comments!$A$1,'T12.1 - T12.3a'!L55-(SUM(L42:L54)-L46-L47-L50-L53)," ")</f>
        <v> </v>
      </c>
      <c r="M56" s="32" t="str">
        <f>IF(ABS(M55-(SUM(M42:M54)-M46-M47-M50-M53))&gt;comments!$A$1,'T12.1 - T12.3a'!M55-(SUM(M42:M54)-M46-M47-M50-M53)," ")</f>
        <v> </v>
      </c>
    </row>
    <row r="57" spans="1:6" ht="15">
      <c r="A57" s="48" t="s">
        <v>279</v>
      </c>
      <c r="C57" s="12"/>
      <c r="D57" s="12"/>
      <c r="E57" s="12"/>
      <c r="F57" s="12"/>
    </row>
    <row r="58" spans="1:6" ht="15">
      <c r="A58" s="48"/>
      <c r="C58" s="12"/>
      <c r="D58" s="12"/>
      <c r="E58" s="12"/>
      <c r="F58" s="12"/>
    </row>
    <row r="59" ht="15">
      <c r="A59" s="12"/>
    </row>
    <row r="60" spans="1:2" s="39" customFormat="1" ht="18">
      <c r="A60" s="39" t="s">
        <v>251</v>
      </c>
      <c r="B60" s="40"/>
    </row>
    <row r="61" spans="1:10" ht="7.5" customHeight="1">
      <c r="A61" s="12"/>
      <c r="B61" s="57"/>
      <c r="C61" s="57"/>
      <c r="D61" s="57"/>
      <c r="E61" s="87"/>
      <c r="F61" s="12"/>
      <c r="G61" s="12"/>
      <c r="H61" s="12"/>
      <c r="I61" s="12"/>
      <c r="J61" s="12"/>
    </row>
    <row r="62" spans="1:10" ht="15" customHeight="1">
      <c r="A62" s="29" t="s">
        <v>288</v>
      </c>
      <c r="C62" s="12"/>
      <c r="D62" s="12"/>
      <c r="E62" s="82"/>
      <c r="F62" s="12"/>
      <c r="G62" s="12"/>
      <c r="H62" s="12"/>
      <c r="I62" s="12"/>
      <c r="J62" s="12"/>
    </row>
    <row r="63" spans="1:13" ht="7.5" customHeight="1" thickBot="1">
      <c r="A63" s="10"/>
      <c r="B63" s="10"/>
      <c r="C63" s="10"/>
      <c r="D63" s="10"/>
      <c r="E63" s="11"/>
      <c r="F63" s="10"/>
      <c r="G63" s="10"/>
      <c r="H63" s="10"/>
      <c r="I63" s="10"/>
      <c r="J63" s="10"/>
      <c r="K63" s="10"/>
      <c r="L63" s="10"/>
      <c r="M63" s="10"/>
    </row>
    <row r="64" spans="1:13" ht="15" customHeight="1">
      <c r="A64" s="12"/>
      <c r="C64" s="57">
        <v>1995</v>
      </c>
      <c r="D64" s="12"/>
      <c r="E64" s="57">
        <v>1998</v>
      </c>
      <c r="F64" s="12"/>
      <c r="G64" s="57">
        <v>2002</v>
      </c>
      <c r="H64" s="12"/>
      <c r="I64" s="57">
        <v>2004</v>
      </c>
      <c r="J64" s="12"/>
      <c r="K64" s="57">
        <v>2005</v>
      </c>
      <c r="M64" s="57">
        <v>2006</v>
      </c>
    </row>
    <row r="65" spans="1:13" ht="15" customHeight="1" thickBot="1">
      <c r="A65" s="11"/>
      <c r="B65" s="11"/>
      <c r="C65" s="13" t="s">
        <v>284</v>
      </c>
      <c r="D65" s="10"/>
      <c r="E65" s="13" t="s">
        <v>285</v>
      </c>
      <c r="F65" s="10"/>
      <c r="G65" s="13" t="s">
        <v>286</v>
      </c>
      <c r="H65" s="13"/>
      <c r="I65" s="13" t="s">
        <v>287</v>
      </c>
      <c r="J65" s="13"/>
      <c r="K65" s="13" t="s">
        <v>309</v>
      </c>
      <c r="L65" s="13"/>
      <c r="M65" s="13" t="s">
        <v>314</v>
      </c>
    </row>
    <row r="66" spans="7:13" ht="15">
      <c r="G66" s="33"/>
      <c r="I66" s="33"/>
      <c r="J66" s="33"/>
      <c r="M66" s="33" t="s">
        <v>26</v>
      </c>
    </row>
    <row r="67" spans="1:13" ht="15">
      <c r="A67" s="12" t="s">
        <v>275</v>
      </c>
      <c r="C67" s="143">
        <v>0.6079803923382446</v>
      </c>
      <c r="E67" s="27">
        <v>0.6144276340328674</v>
      </c>
      <c r="G67" s="103">
        <v>0.688768286194724</v>
      </c>
      <c r="H67" s="103"/>
      <c r="I67" s="103">
        <v>0.6989149133336625</v>
      </c>
      <c r="J67" s="103"/>
      <c r="K67" s="103">
        <v>0.6763447623144244</v>
      </c>
      <c r="M67" s="147"/>
    </row>
    <row r="68" spans="1:13" ht="15">
      <c r="A68" s="9" t="s">
        <v>12</v>
      </c>
      <c r="C68" s="143">
        <v>2.935717607394059</v>
      </c>
      <c r="E68" s="27">
        <v>2.2072965676822216</v>
      </c>
      <c r="G68" s="103">
        <v>3.003908965469059</v>
      </c>
      <c r="H68" s="103"/>
      <c r="I68" s="103">
        <v>2.409348525114893</v>
      </c>
      <c r="J68" s="103"/>
      <c r="K68" s="103">
        <v>2.7007184350060625</v>
      </c>
      <c r="M68" s="147"/>
    </row>
    <row r="69" spans="1:13" ht="15">
      <c r="A69" s="9" t="s">
        <v>13</v>
      </c>
      <c r="C69" s="143">
        <v>8.543002258512404</v>
      </c>
      <c r="E69" s="27">
        <v>8.6374747184475</v>
      </c>
      <c r="G69" s="103">
        <v>8.281588845949713</v>
      </c>
      <c r="H69" s="103"/>
      <c r="I69" s="103">
        <v>8.728303710283711</v>
      </c>
      <c r="J69" s="103"/>
      <c r="K69" s="103">
        <v>8.767453901810095</v>
      </c>
      <c r="M69" s="147"/>
    </row>
    <row r="70" spans="1:13" ht="15">
      <c r="A70" s="9" t="s">
        <v>14</v>
      </c>
      <c r="C70" s="143">
        <v>8.697197388468119</v>
      </c>
      <c r="E70" s="27">
        <v>9.117417449439282</v>
      </c>
      <c r="G70" s="103">
        <v>9.61051510764629</v>
      </c>
      <c r="H70" s="103"/>
      <c r="I70" s="103">
        <v>9.028864310461021</v>
      </c>
      <c r="J70" s="103"/>
      <c r="K70" s="103">
        <v>9.141200020718177</v>
      </c>
      <c r="M70" s="147"/>
    </row>
    <row r="71" spans="1:13" s="24" customFormat="1" ht="15" hidden="1">
      <c r="A71" s="24" t="s">
        <v>15</v>
      </c>
      <c r="B71" s="18"/>
      <c r="C71" s="144">
        <v>14.146729857819903</v>
      </c>
      <c r="E71" s="63">
        <v>10.804960664335667</v>
      </c>
      <c r="G71" s="104">
        <v>8.50081591368847</v>
      </c>
      <c r="H71" s="104"/>
      <c r="I71" s="104">
        <v>21.305890357698292</v>
      </c>
      <c r="J71" s="104"/>
      <c r="K71" s="104">
        <v>15.528722120534198</v>
      </c>
      <c r="M71" s="148"/>
    </row>
    <row r="72" spans="1:13" s="24" customFormat="1" ht="15" hidden="1">
      <c r="A72" s="24" t="s">
        <v>16</v>
      </c>
      <c r="B72" s="18"/>
      <c r="C72" s="144">
        <v>12.712079054623283</v>
      </c>
      <c r="E72" s="28">
        <v>17.581679723739818</v>
      </c>
      <c r="G72" s="104">
        <v>16.104945447615417</v>
      </c>
      <c r="H72" s="104"/>
      <c r="I72" s="104">
        <v>16.883634417455742</v>
      </c>
      <c r="J72" s="104"/>
      <c r="K72" s="104">
        <v>5.108923567783249</v>
      </c>
      <c r="M72" s="148"/>
    </row>
    <row r="73" spans="1:13" ht="15">
      <c r="A73" s="9" t="s">
        <v>17</v>
      </c>
      <c r="C73" s="143">
        <v>12.865914542423873</v>
      </c>
      <c r="E73" s="27">
        <v>16.866828031350856</v>
      </c>
      <c r="G73" s="103">
        <v>14.655413447819322</v>
      </c>
      <c r="H73" s="103"/>
      <c r="I73" s="103">
        <v>17.228987839499613</v>
      </c>
      <c r="J73" s="103"/>
      <c r="K73" s="103">
        <v>15.528722120534198</v>
      </c>
      <c r="M73" s="147"/>
    </row>
    <row r="74" spans="1:13" ht="15">
      <c r="A74" s="9" t="s">
        <v>18</v>
      </c>
      <c r="C74" s="143">
        <v>5.040092024090383</v>
      </c>
      <c r="E74" s="27">
        <v>5.403528608407044</v>
      </c>
      <c r="G74" s="103">
        <v>4.573811066226024</v>
      </c>
      <c r="H74" s="103"/>
      <c r="I74" s="103">
        <v>5.432822009838738</v>
      </c>
      <c r="J74" s="103"/>
      <c r="K74" s="103">
        <v>5.108923567783249</v>
      </c>
      <c r="M74" s="147"/>
    </row>
    <row r="75" spans="1:13" s="24" customFormat="1" ht="15" hidden="1">
      <c r="A75" s="24" t="s">
        <v>19</v>
      </c>
      <c r="B75" s="18"/>
      <c r="C75" s="144">
        <v>50.349805447470814</v>
      </c>
      <c r="E75" s="63">
        <v>38.74116623150566</v>
      </c>
      <c r="G75" s="104">
        <v>94.33814404432133</v>
      </c>
      <c r="H75" s="104"/>
      <c r="I75" s="104">
        <v>79.38681355932204</v>
      </c>
      <c r="J75" s="104"/>
      <c r="K75" s="104">
        <v>190.0864808575804</v>
      </c>
      <c r="M75" s="148"/>
    </row>
    <row r="76" spans="1:13" ht="15">
      <c r="A76" s="9" t="s">
        <v>20</v>
      </c>
      <c r="C76" s="143">
        <v>28.663672244600036</v>
      </c>
      <c r="E76" s="27">
        <v>35.998895705521484</v>
      </c>
      <c r="G76" s="103">
        <v>28.54726325169443</v>
      </c>
      <c r="H76" s="103"/>
      <c r="I76" s="103">
        <v>29.16671378829423</v>
      </c>
      <c r="J76" s="103"/>
      <c r="K76" s="103">
        <v>28.852296091224133</v>
      </c>
      <c r="M76" s="147"/>
    </row>
    <row r="77" spans="1:13" ht="15">
      <c r="A77" s="9" t="s">
        <v>21</v>
      </c>
      <c r="C77" s="143">
        <v>3.1087594611415614</v>
      </c>
      <c r="E77" s="27">
        <v>4.089156937279393</v>
      </c>
      <c r="G77" s="103">
        <v>3.4683865675571672</v>
      </c>
      <c r="H77" s="103"/>
      <c r="I77" s="103">
        <v>3.846220170535834</v>
      </c>
      <c r="J77" s="103"/>
      <c r="K77" s="103">
        <v>3.8398847075216893</v>
      </c>
      <c r="M77" s="147"/>
    </row>
    <row r="78" spans="1:13" s="24" customFormat="1" ht="15" hidden="1">
      <c r="A78" s="24" t="s">
        <v>22</v>
      </c>
      <c r="B78" s="18"/>
      <c r="C78" s="144">
        <v>83.32034961900492</v>
      </c>
      <c r="E78" s="63">
        <v>107.25089382123578</v>
      </c>
      <c r="G78" s="104">
        <v>114.996668540187</v>
      </c>
      <c r="H78" s="104"/>
      <c r="I78" s="104">
        <v>204.4003059204607</v>
      </c>
      <c r="J78" s="104"/>
      <c r="K78" s="104" t="e">
        <v>#DIV/0!</v>
      </c>
      <c r="M78" s="148"/>
    </row>
    <row r="79" spans="1:13" ht="15">
      <c r="A79" s="9" t="s">
        <v>23</v>
      </c>
      <c r="C79" s="143">
        <v>73.60810639895655</v>
      </c>
      <c r="E79" s="27">
        <v>67.54462547288777</v>
      </c>
      <c r="G79" s="103">
        <v>111.77949613907941</v>
      </c>
      <c r="H79" s="103"/>
      <c r="I79" s="103">
        <v>178.17805034129697</v>
      </c>
      <c r="J79" s="103"/>
      <c r="K79" s="103">
        <v>190.0864808575804</v>
      </c>
      <c r="M79" s="147"/>
    </row>
    <row r="80" spans="1:13" ht="15">
      <c r="A80" s="9" t="s">
        <v>24</v>
      </c>
      <c r="C80" s="143">
        <v>6.540594665722922</v>
      </c>
      <c r="E80" s="27">
        <v>6.8539237185989625</v>
      </c>
      <c r="G80" s="103">
        <v>6.698344297907302</v>
      </c>
      <c r="H80" s="103"/>
      <c r="I80" s="103">
        <v>7.234484924754392</v>
      </c>
      <c r="J80" s="103"/>
      <c r="K80" s="103">
        <v>7.271208228116961</v>
      </c>
      <c r="M80" s="147"/>
    </row>
    <row r="81" spans="1:13" ht="15.75" thickBot="1">
      <c r="A81" s="10"/>
      <c r="B81" s="10"/>
      <c r="C81" s="10"/>
      <c r="D81" s="10"/>
      <c r="E81" s="10"/>
      <c r="F81" s="10"/>
      <c r="G81" s="10"/>
      <c r="H81" s="10"/>
      <c r="I81" s="10"/>
      <c r="J81" s="10"/>
      <c r="K81" s="10"/>
      <c r="L81" s="10"/>
      <c r="M81" s="10"/>
    </row>
    <row r="82" ht="16.5" customHeight="1">
      <c r="A82" s="48" t="s">
        <v>279</v>
      </c>
    </row>
  </sheetData>
  <sheetProtection/>
  <printOptions/>
  <pageMargins left="0.7480314960629921" right="0.7480314960629921" top="0.984251968503937" bottom="0.3937007874015748" header="0.5118110236220472" footer="0.5118110236220472"/>
  <pageSetup fitToHeight="1" fitToWidth="1" horizontalDpi="600" verticalDpi="600" orientation="portrait" paperSize="9" scale="77" r:id="rId1"/>
  <headerFooter alignWithMargins="0">
    <oddHeader>&amp;R&amp;"Arial,Bold"&amp;16PERSONAL AND CROSS-MODAL TRAVEL</oddHeader>
  </headerFooter>
</worksheet>
</file>

<file path=xl/worksheets/sheet20.xml><?xml version="1.0" encoding="utf-8"?>
<worksheet xmlns="http://schemas.openxmlformats.org/spreadsheetml/2006/main" xmlns:r="http://schemas.openxmlformats.org/officeDocument/2006/relationships">
  <sheetPr>
    <pageSetUpPr fitToPage="1"/>
  </sheetPr>
  <dimension ref="A1:K77"/>
  <sheetViews>
    <sheetView zoomScalePageLayoutView="0" workbookViewId="0" topLeftCell="A1">
      <selection activeCell="M20" sqref="M20"/>
    </sheetView>
  </sheetViews>
  <sheetFormatPr defaultColWidth="9.140625" defaultRowHeight="12.75"/>
  <cols>
    <col min="1" max="1" width="23.7109375" style="296" customWidth="1"/>
    <col min="2" max="2" width="11.140625" style="296" customWidth="1"/>
    <col min="3" max="4" width="10.421875" style="296" customWidth="1"/>
    <col min="5" max="5" width="10.00390625" style="296" customWidth="1"/>
    <col min="6" max="6" width="10.140625" style="296" customWidth="1"/>
    <col min="7" max="8" width="9.140625" style="296" customWidth="1"/>
    <col min="9" max="9" width="10.421875" style="296" customWidth="1"/>
    <col min="10" max="16384" width="9.140625" style="296" customWidth="1"/>
  </cols>
  <sheetData>
    <row r="1" spans="1:11" ht="18.75">
      <c r="A1" s="505" t="s">
        <v>715</v>
      </c>
      <c r="B1" s="495"/>
      <c r="C1" s="495"/>
      <c r="D1" s="495"/>
      <c r="E1" s="495"/>
      <c r="F1" s="495"/>
      <c r="G1" s="495"/>
      <c r="H1" s="495"/>
      <c r="I1" s="495"/>
      <c r="J1" s="495"/>
      <c r="K1" s="495"/>
    </row>
    <row r="2" spans="1:11" ht="12.75">
      <c r="A2" s="495"/>
      <c r="B2" s="495"/>
      <c r="C2" s="495"/>
      <c r="D2" s="495"/>
      <c r="E2" s="495"/>
      <c r="F2" s="495"/>
      <c r="G2" s="495"/>
      <c r="H2" s="495"/>
      <c r="I2" s="495"/>
      <c r="J2" s="495"/>
      <c r="K2" s="495"/>
    </row>
    <row r="3" spans="1:11" ht="12.75">
      <c r="A3" s="494" t="s">
        <v>467</v>
      </c>
      <c r="B3" s="496"/>
      <c r="C3" s="496"/>
      <c r="D3" s="496"/>
      <c r="E3" s="496"/>
      <c r="F3" s="496"/>
      <c r="G3" s="496"/>
      <c r="H3" s="496"/>
      <c r="I3" s="496"/>
      <c r="J3" s="496"/>
      <c r="K3" s="496"/>
    </row>
    <row r="4" spans="1:11" ht="12.75">
      <c r="A4" s="497"/>
      <c r="B4" s="498"/>
      <c r="C4" s="498"/>
      <c r="D4" s="498"/>
      <c r="E4" s="499"/>
      <c r="F4" s="500" t="s">
        <v>468</v>
      </c>
      <c r="G4" s="498"/>
      <c r="H4" s="498"/>
      <c r="I4" s="498"/>
      <c r="J4" s="498"/>
      <c r="K4" s="498"/>
    </row>
    <row r="5" spans="1:11" ht="38.25">
      <c r="A5" s="501" t="s">
        <v>469</v>
      </c>
      <c r="B5" s="502" t="s">
        <v>588</v>
      </c>
      <c r="C5" s="502" t="s">
        <v>589</v>
      </c>
      <c r="D5" s="502" t="s">
        <v>590</v>
      </c>
      <c r="E5" s="502" t="s">
        <v>582</v>
      </c>
      <c r="F5" s="502" t="s">
        <v>471</v>
      </c>
      <c r="G5" s="502" t="s">
        <v>45</v>
      </c>
      <c r="H5" s="502" t="s">
        <v>583</v>
      </c>
      <c r="I5" s="502" t="s">
        <v>475</v>
      </c>
      <c r="J5" s="502" t="s">
        <v>584</v>
      </c>
      <c r="K5" s="502" t="s">
        <v>39</v>
      </c>
    </row>
    <row r="6" spans="1:11" ht="12.75">
      <c r="A6" s="495"/>
      <c r="B6" s="503"/>
      <c r="C6" s="503"/>
      <c r="D6" s="503"/>
      <c r="E6" s="503"/>
      <c r="F6" s="503"/>
      <c r="G6" s="503"/>
      <c r="H6" s="503"/>
      <c r="I6" s="503"/>
      <c r="J6" s="503"/>
      <c r="K6" s="504" t="s">
        <v>120</v>
      </c>
    </row>
    <row r="7" spans="1:11" ht="14.25">
      <c r="A7" s="495" t="s">
        <v>591</v>
      </c>
      <c r="B7" s="601">
        <v>1851.4952493770243</v>
      </c>
      <c r="C7" s="601">
        <v>52.29967462908</v>
      </c>
      <c r="D7" s="601">
        <v>4.984260467267</v>
      </c>
      <c r="E7" s="601">
        <v>1.837373247151</v>
      </c>
      <c r="F7" s="601">
        <v>2.646179773536</v>
      </c>
      <c r="G7" s="601">
        <v>61.594384614833004</v>
      </c>
      <c r="H7" s="601">
        <v>39.031457847417</v>
      </c>
      <c r="I7" s="601">
        <v>14.29201668571</v>
      </c>
      <c r="J7" s="601">
        <v>8.550720714764001</v>
      </c>
      <c r="K7" s="602">
        <v>2036.7313173567823</v>
      </c>
    </row>
    <row r="8" spans="1:11" ht="14.25">
      <c r="A8" s="495" t="s">
        <v>592</v>
      </c>
      <c r="B8" s="601">
        <v>52.649780081925</v>
      </c>
      <c r="C8" s="601">
        <v>1225.912602687073</v>
      </c>
      <c r="D8" s="601">
        <v>42.670824107089004</v>
      </c>
      <c r="E8" s="601">
        <v>2.509049020481</v>
      </c>
      <c r="F8" s="601">
        <v>1.649490177799</v>
      </c>
      <c r="G8" s="601">
        <v>1.837004730465</v>
      </c>
      <c r="H8" s="601">
        <v>40.976404356611</v>
      </c>
      <c r="I8" s="601">
        <v>2.415815312753</v>
      </c>
      <c r="J8" s="601">
        <v>10.648852882923002</v>
      </c>
      <c r="K8" s="602">
        <v>1381.2698233571189</v>
      </c>
    </row>
    <row r="9" spans="1:11" ht="14.25">
      <c r="A9" s="495" t="s">
        <v>593</v>
      </c>
      <c r="B9" s="601">
        <v>4.946484058212</v>
      </c>
      <c r="C9" s="601">
        <v>42.097679810906</v>
      </c>
      <c r="D9" s="601">
        <v>410.68606319103606</v>
      </c>
      <c r="E9" s="601">
        <v>6.1973209983320015</v>
      </c>
      <c r="F9" s="601">
        <v>0.183553368097</v>
      </c>
      <c r="G9" s="601">
        <v>0.346725760917</v>
      </c>
      <c r="H9" s="601">
        <v>8.233998033964001</v>
      </c>
      <c r="I9" s="601">
        <v>1.888561813624</v>
      </c>
      <c r="J9" s="601">
        <v>1.645548022103</v>
      </c>
      <c r="K9" s="602">
        <v>476.22593505719107</v>
      </c>
    </row>
    <row r="10" spans="1:11" ht="12.75">
      <c r="A10" s="495" t="s">
        <v>582</v>
      </c>
      <c r="B10" s="601">
        <v>1.929646827047</v>
      </c>
      <c r="C10" s="601">
        <v>2.715283508397</v>
      </c>
      <c r="D10" s="601">
        <v>7.0285709978240005</v>
      </c>
      <c r="E10" s="601">
        <v>486.859935938654</v>
      </c>
      <c r="F10" s="601">
        <v>0.144830702434</v>
      </c>
      <c r="G10" s="601">
        <v>0.295946739183</v>
      </c>
      <c r="H10" s="601">
        <v>0.646655429736</v>
      </c>
      <c r="I10" s="601">
        <v>7.868510911804</v>
      </c>
      <c r="J10" s="601">
        <v>1.4037955222250003</v>
      </c>
      <c r="K10" s="602">
        <v>508.89317657730396</v>
      </c>
    </row>
    <row r="11" spans="1:11" ht="12.75">
      <c r="A11" s="495" t="s">
        <v>471</v>
      </c>
      <c r="B11" s="601">
        <v>2.718717315308</v>
      </c>
      <c r="C11" s="601">
        <v>1.512400080426</v>
      </c>
      <c r="D11" s="601">
        <v>0.17589479954500004</v>
      </c>
      <c r="E11" s="601">
        <v>0.05613119428300001</v>
      </c>
      <c r="F11" s="601">
        <v>110.425024569999</v>
      </c>
      <c r="G11" s="601">
        <v>2.617420337812</v>
      </c>
      <c r="H11" s="601">
        <v>0.10387248391500001</v>
      </c>
      <c r="I11" s="601">
        <v>0.17977128804000003</v>
      </c>
      <c r="J11" s="601">
        <v>2.6247305330589996</v>
      </c>
      <c r="K11" s="602">
        <v>120.413962602387</v>
      </c>
    </row>
    <row r="12" spans="1:11" ht="12.75">
      <c r="A12" s="495" t="s">
        <v>45</v>
      </c>
      <c r="B12" s="601">
        <v>61.754760684268</v>
      </c>
      <c r="C12" s="601">
        <v>1.8080532210249998</v>
      </c>
      <c r="D12" s="601">
        <v>0.364819058745</v>
      </c>
      <c r="E12" s="601">
        <v>0.248545787355</v>
      </c>
      <c r="F12" s="601">
        <v>2.5314408768320003</v>
      </c>
      <c r="G12" s="601">
        <v>282.577140333136</v>
      </c>
      <c r="H12" s="601">
        <v>0.5602020298620001</v>
      </c>
      <c r="I12" s="601">
        <v>0.545746822922</v>
      </c>
      <c r="J12" s="601">
        <v>0.9785079560960002</v>
      </c>
      <c r="K12" s="602">
        <v>351.36921677024105</v>
      </c>
    </row>
    <row r="13" spans="1:11" ht="12.75">
      <c r="A13" s="495" t="s">
        <v>583</v>
      </c>
      <c r="B13" s="601">
        <v>43.047881698128</v>
      </c>
      <c r="C13" s="601">
        <v>42.479806853128004</v>
      </c>
      <c r="D13" s="601">
        <v>8.298315217715999</v>
      </c>
      <c r="E13" s="601">
        <v>0.50575388836</v>
      </c>
      <c r="F13" s="601">
        <v>0.108693326836</v>
      </c>
      <c r="G13" s="601">
        <v>0.535618836642</v>
      </c>
      <c r="H13" s="601">
        <v>209.376734529821</v>
      </c>
      <c r="I13" s="601">
        <v>1.2678289457549998</v>
      </c>
      <c r="J13" s="601">
        <v>1.1819370064330001</v>
      </c>
      <c r="K13" s="602">
        <v>306.802570302819</v>
      </c>
    </row>
    <row r="14" spans="1:11" ht="12.75">
      <c r="A14" s="495" t="s">
        <v>475</v>
      </c>
      <c r="B14" s="601">
        <v>15.084556935325</v>
      </c>
      <c r="C14" s="601">
        <v>2.965750857575</v>
      </c>
      <c r="D14" s="601">
        <v>2.0682087756460006</v>
      </c>
      <c r="E14" s="601">
        <v>7.633507802983</v>
      </c>
      <c r="F14" s="601">
        <v>0.268613711502</v>
      </c>
      <c r="G14" s="601">
        <v>0.535940889667</v>
      </c>
      <c r="H14" s="601">
        <v>1.3465990792110003</v>
      </c>
      <c r="I14" s="601">
        <v>298.4807274944051</v>
      </c>
      <c r="J14" s="601">
        <v>2.2835277644270002</v>
      </c>
      <c r="K14" s="602">
        <v>330.66743331074105</v>
      </c>
    </row>
    <row r="15" spans="1:11" ht="12.75">
      <c r="A15" s="495" t="s">
        <v>584</v>
      </c>
      <c r="B15" s="601">
        <v>7.290532634997001</v>
      </c>
      <c r="C15" s="601">
        <v>9.558472445361001</v>
      </c>
      <c r="D15" s="601">
        <v>1.6206767207619999</v>
      </c>
      <c r="E15" s="601">
        <v>1.1544781598320002</v>
      </c>
      <c r="F15" s="601">
        <v>2.7138736135109998</v>
      </c>
      <c r="G15" s="601">
        <v>0.8142345418680002</v>
      </c>
      <c r="H15" s="601">
        <v>0.97806201942</v>
      </c>
      <c r="I15" s="601">
        <v>1.9754246729530003</v>
      </c>
      <c r="J15" s="601">
        <v>0.017667536542999997</v>
      </c>
      <c r="K15" s="602">
        <v>26.123422345247008</v>
      </c>
    </row>
    <row r="16" spans="1:11" ht="12.75">
      <c r="A16" s="501" t="s">
        <v>39</v>
      </c>
      <c r="B16" s="665">
        <v>2040.9176096122342</v>
      </c>
      <c r="C16" s="665">
        <v>1381.349724092971</v>
      </c>
      <c r="D16" s="665">
        <v>477.89763333563</v>
      </c>
      <c r="E16" s="665">
        <v>507.00209603743104</v>
      </c>
      <c r="F16" s="665">
        <v>120.67170012054599</v>
      </c>
      <c r="G16" s="665">
        <v>351.15441678452305</v>
      </c>
      <c r="H16" s="665">
        <v>301.253985809957</v>
      </c>
      <c r="I16" s="665">
        <v>328.9144039479661</v>
      </c>
      <c r="J16" s="665">
        <v>29.335287938573003</v>
      </c>
      <c r="K16" s="665">
        <v>5538.496857679831</v>
      </c>
    </row>
    <row r="17" spans="1:11" ht="12.75">
      <c r="A17" s="496"/>
      <c r="B17" s="601"/>
      <c r="C17" s="601"/>
      <c r="D17" s="601"/>
      <c r="E17" s="601"/>
      <c r="F17" s="601"/>
      <c r="G17" s="601"/>
      <c r="H17" s="601"/>
      <c r="I17" s="601"/>
      <c r="J17" s="601"/>
      <c r="K17" s="601"/>
    </row>
    <row r="18" spans="1:11" ht="12.75">
      <c r="A18" s="495"/>
      <c r="B18" s="495"/>
      <c r="C18" s="495"/>
      <c r="D18" s="495"/>
      <c r="E18" s="495"/>
      <c r="F18" s="495"/>
      <c r="G18" s="495"/>
      <c r="H18" s="495"/>
      <c r="I18" s="495"/>
      <c r="J18" s="495"/>
      <c r="K18" s="495"/>
    </row>
    <row r="19" spans="1:11" ht="12.75">
      <c r="A19" s="501" t="s">
        <v>476</v>
      </c>
      <c r="B19" s="496"/>
      <c r="C19" s="496"/>
      <c r="D19" s="496"/>
      <c r="E19" s="496"/>
      <c r="F19" s="496"/>
      <c r="G19" s="496"/>
      <c r="H19" s="496"/>
      <c r="I19" s="496"/>
      <c r="J19" s="496"/>
      <c r="K19" s="496"/>
    </row>
    <row r="20" spans="1:11" ht="12.75">
      <c r="A20" s="494"/>
      <c r="B20" s="498"/>
      <c r="C20" s="498"/>
      <c r="D20" s="498"/>
      <c r="E20" s="499"/>
      <c r="F20" s="500" t="s">
        <v>468</v>
      </c>
      <c r="G20" s="498"/>
      <c r="H20" s="498"/>
      <c r="I20" s="498"/>
      <c r="J20" s="498"/>
      <c r="K20" s="498"/>
    </row>
    <row r="21" spans="1:11" ht="38.25">
      <c r="A21" s="501" t="s">
        <v>469</v>
      </c>
      <c r="B21" s="502" t="s">
        <v>588</v>
      </c>
      <c r="C21" s="502" t="s">
        <v>589</v>
      </c>
      <c r="D21" s="502" t="s">
        <v>590</v>
      </c>
      <c r="E21" s="502" t="s">
        <v>582</v>
      </c>
      <c r="F21" s="502" t="s">
        <v>471</v>
      </c>
      <c r="G21" s="502" t="s">
        <v>45</v>
      </c>
      <c r="H21" s="502" t="s">
        <v>583</v>
      </c>
      <c r="I21" s="502" t="s">
        <v>475</v>
      </c>
      <c r="J21" s="502" t="s">
        <v>584</v>
      </c>
      <c r="K21" s="502" t="s">
        <v>39</v>
      </c>
    </row>
    <row r="22" spans="1:11" ht="12.75">
      <c r="A22" s="495"/>
      <c r="B22" s="503"/>
      <c r="C22" s="503"/>
      <c r="D22" s="503"/>
      <c r="E22" s="503"/>
      <c r="F22" s="503"/>
      <c r="G22" s="503"/>
      <c r="H22" s="503"/>
      <c r="I22" s="503"/>
      <c r="J22" s="503"/>
      <c r="K22" s="504" t="s">
        <v>120</v>
      </c>
    </row>
    <row r="23" spans="1:11" ht="14.25">
      <c r="A23" s="495" t="s">
        <v>591</v>
      </c>
      <c r="B23" s="601">
        <v>1438.6173350370243</v>
      </c>
      <c r="C23" s="601">
        <v>41.096963749080004</v>
      </c>
      <c r="D23" s="601">
        <v>3.5634558572670003</v>
      </c>
      <c r="E23" s="601">
        <v>1.2132901671510001</v>
      </c>
      <c r="F23" s="601">
        <v>1.980191983536</v>
      </c>
      <c r="G23" s="601">
        <v>50.126872204833006</v>
      </c>
      <c r="H23" s="601">
        <v>33.917377287417004</v>
      </c>
      <c r="I23" s="601">
        <v>10.778542855709999</v>
      </c>
      <c r="J23" s="601">
        <v>6.093224764764002</v>
      </c>
      <c r="K23" s="602">
        <v>1587.3872539067822</v>
      </c>
    </row>
    <row r="24" spans="1:11" ht="14.25">
      <c r="A24" s="495" t="s">
        <v>592</v>
      </c>
      <c r="B24" s="601">
        <v>41.715177371925</v>
      </c>
      <c r="C24" s="601">
        <v>953.618758517073</v>
      </c>
      <c r="D24" s="601">
        <v>36.032976757089</v>
      </c>
      <c r="E24" s="601">
        <v>1.6395427404810001</v>
      </c>
      <c r="F24" s="601">
        <v>1.4214688977990002</v>
      </c>
      <c r="G24" s="601">
        <v>1.254687090465</v>
      </c>
      <c r="H24" s="601">
        <v>35.582967046611</v>
      </c>
      <c r="I24" s="601">
        <v>1.7145117727530004</v>
      </c>
      <c r="J24" s="601">
        <v>6.052945732923001</v>
      </c>
      <c r="K24" s="602">
        <v>1079.033035927119</v>
      </c>
    </row>
    <row r="25" spans="1:11" ht="14.25">
      <c r="A25" s="495" t="s">
        <v>593</v>
      </c>
      <c r="B25" s="601">
        <v>3.690694258212</v>
      </c>
      <c r="C25" s="601">
        <v>35.825942730906</v>
      </c>
      <c r="D25" s="601">
        <v>339.86486747103606</v>
      </c>
      <c r="E25" s="601">
        <v>5.357684158332002</v>
      </c>
      <c r="F25" s="601">
        <v>0.151938488097</v>
      </c>
      <c r="G25" s="601">
        <v>0.26948860091700005</v>
      </c>
      <c r="H25" s="601">
        <v>7.711652573964001</v>
      </c>
      <c r="I25" s="601">
        <v>1.6143564636240002</v>
      </c>
      <c r="J25" s="601">
        <v>0.9425798421030002</v>
      </c>
      <c r="K25" s="602">
        <v>395.42920458719107</v>
      </c>
    </row>
    <row r="26" spans="1:11" ht="12.75">
      <c r="A26" s="495" t="s">
        <v>582</v>
      </c>
      <c r="B26" s="601">
        <v>1.308612697047</v>
      </c>
      <c r="C26" s="601">
        <v>2.012429288397</v>
      </c>
      <c r="D26" s="601">
        <v>6.185941957824</v>
      </c>
      <c r="E26" s="601">
        <v>426.37970509865403</v>
      </c>
      <c r="F26" s="601">
        <v>0.12049310243400001</v>
      </c>
      <c r="G26" s="601">
        <v>0.135822519183</v>
      </c>
      <c r="H26" s="601">
        <v>0.524859659736</v>
      </c>
      <c r="I26" s="601">
        <v>6.872408631804</v>
      </c>
      <c r="J26" s="601">
        <v>0.8194722722250003</v>
      </c>
      <c r="K26" s="602">
        <v>444.3597452273041</v>
      </c>
    </row>
    <row r="27" spans="1:11" ht="12.75">
      <c r="A27" s="495" t="s">
        <v>471</v>
      </c>
      <c r="B27" s="601">
        <v>2.2283654053079998</v>
      </c>
      <c r="C27" s="601">
        <v>1.2996975604260002</v>
      </c>
      <c r="D27" s="601">
        <v>0.15762217954500005</v>
      </c>
      <c r="E27" s="601">
        <v>0.031872344283</v>
      </c>
      <c r="F27" s="601">
        <v>96.506372619999</v>
      </c>
      <c r="G27" s="601">
        <v>2.389557877812</v>
      </c>
      <c r="H27" s="601">
        <v>0.08223177391500001</v>
      </c>
      <c r="I27" s="601">
        <v>0.17451798804000004</v>
      </c>
      <c r="J27" s="601">
        <v>2.0134830730589997</v>
      </c>
      <c r="K27" s="602">
        <v>104.88372082238698</v>
      </c>
    </row>
    <row r="28" spans="1:11" ht="12.75">
      <c r="A28" s="495" t="s">
        <v>45</v>
      </c>
      <c r="B28" s="601">
        <v>48.657713504268</v>
      </c>
      <c r="C28" s="601">
        <v>1.1365886510249998</v>
      </c>
      <c r="D28" s="601">
        <v>0.286281128745</v>
      </c>
      <c r="E28" s="601">
        <v>0.132623207355</v>
      </c>
      <c r="F28" s="601">
        <v>2.278841156832</v>
      </c>
      <c r="G28" s="601">
        <v>238.531207283136</v>
      </c>
      <c r="H28" s="601">
        <v>0.437016509862</v>
      </c>
      <c r="I28" s="601">
        <v>0.501597332922</v>
      </c>
      <c r="J28" s="601">
        <v>0.5866162260960001</v>
      </c>
      <c r="K28" s="602">
        <v>292.54848500024104</v>
      </c>
    </row>
    <row r="29" spans="1:11" ht="12.75">
      <c r="A29" s="495" t="s">
        <v>583</v>
      </c>
      <c r="B29" s="601">
        <v>37.727406628128</v>
      </c>
      <c r="C29" s="601">
        <v>37.017164593128</v>
      </c>
      <c r="D29" s="601">
        <v>7.761116167716</v>
      </c>
      <c r="E29" s="601">
        <v>0.41494444836000005</v>
      </c>
      <c r="F29" s="601">
        <v>0.09207922683599999</v>
      </c>
      <c r="G29" s="601">
        <v>0.390290226642</v>
      </c>
      <c r="H29" s="601">
        <v>178.555561759821</v>
      </c>
      <c r="I29" s="601">
        <v>1.1508834557549998</v>
      </c>
      <c r="J29" s="601">
        <v>0.6822898164330001</v>
      </c>
      <c r="K29" s="602">
        <v>263.79173632281896</v>
      </c>
    </row>
    <row r="30" spans="1:11" ht="12.75">
      <c r="A30" s="495" t="s">
        <v>475</v>
      </c>
      <c r="B30" s="601">
        <v>11.688139235325002</v>
      </c>
      <c r="C30" s="601">
        <v>2.1055891875749997</v>
      </c>
      <c r="D30" s="601">
        <v>1.8472488956460005</v>
      </c>
      <c r="E30" s="601">
        <v>6.658385542983</v>
      </c>
      <c r="F30" s="601">
        <v>0.256393991502</v>
      </c>
      <c r="G30" s="601">
        <v>0.48400799966700003</v>
      </c>
      <c r="H30" s="601">
        <v>1.1807497492110002</v>
      </c>
      <c r="I30" s="601">
        <v>262.96550237440505</v>
      </c>
      <c r="J30" s="601">
        <v>1.8104952144270003</v>
      </c>
      <c r="K30" s="602">
        <v>288.99651219074104</v>
      </c>
    </row>
    <row r="31" spans="1:11" ht="12.75">
      <c r="A31" s="495" t="s">
        <v>584</v>
      </c>
      <c r="B31" s="601">
        <v>5.245835954997001</v>
      </c>
      <c r="C31" s="601">
        <v>5.444796725361001</v>
      </c>
      <c r="D31" s="601">
        <v>0.949892820762</v>
      </c>
      <c r="E31" s="601">
        <v>0.6453900898320001</v>
      </c>
      <c r="F31" s="601">
        <v>2.176332503511</v>
      </c>
      <c r="G31" s="601">
        <v>0.5201104318680002</v>
      </c>
      <c r="H31" s="601">
        <v>0.5667048394199999</v>
      </c>
      <c r="I31" s="601">
        <v>1.6033907329530002</v>
      </c>
      <c r="J31" s="601">
        <v>0.016627566542999996</v>
      </c>
      <c r="K31" s="602">
        <v>17.169081665247003</v>
      </c>
    </row>
    <row r="32" spans="1:11" ht="12.75">
      <c r="A32" s="501" t="s">
        <v>39</v>
      </c>
      <c r="B32" s="665">
        <v>1590.8792800922342</v>
      </c>
      <c r="C32" s="665">
        <v>1079.5579310029711</v>
      </c>
      <c r="D32" s="665">
        <v>396.64940323563</v>
      </c>
      <c r="E32" s="665">
        <v>442.473437797431</v>
      </c>
      <c r="F32" s="665">
        <v>104.98411197054601</v>
      </c>
      <c r="G32" s="665">
        <v>294.102044234523</v>
      </c>
      <c r="H32" s="665">
        <v>258.559121199957</v>
      </c>
      <c r="I32" s="665">
        <v>287.3757116079661</v>
      </c>
      <c r="J32" s="665">
        <v>19.017734508573003</v>
      </c>
      <c r="K32" s="665">
        <v>4473.598775649832</v>
      </c>
    </row>
    <row r="33" spans="1:11" ht="12.75">
      <c r="A33" s="494"/>
      <c r="B33" s="602"/>
      <c r="C33" s="602"/>
      <c r="D33" s="602"/>
      <c r="E33" s="602"/>
      <c r="F33" s="602"/>
      <c r="G33" s="602"/>
      <c r="H33" s="602"/>
      <c r="I33" s="602"/>
      <c r="J33" s="602"/>
      <c r="K33" s="602"/>
    </row>
    <row r="34" spans="1:11" ht="12.75">
      <c r="A34" s="494"/>
      <c r="B34" s="602"/>
      <c r="C34" s="602"/>
      <c r="D34" s="602"/>
      <c r="E34" s="602"/>
      <c r="F34" s="602"/>
      <c r="G34" s="602"/>
      <c r="H34" s="602"/>
      <c r="I34" s="602"/>
      <c r="J34" s="602"/>
      <c r="K34" s="602"/>
    </row>
    <row r="35" spans="1:11" ht="12.75">
      <c r="A35" s="494" t="s">
        <v>487</v>
      </c>
      <c r="B35" s="496"/>
      <c r="C35" s="496"/>
      <c r="D35" s="496"/>
      <c r="E35" s="496"/>
      <c r="F35" s="496"/>
      <c r="G35" s="496"/>
      <c r="H35" s="496"/>
      <c r="I35" s="496"/>
      <c r="J35" s="496"/>
      <c r="K35" s="496"/>
    </row>
    <row r="36" spans="1:11" ht="12.75">
      <c r="A36" s="497"/>
      <c r="B36" s="498"/>
      <c r="C36" s="498"/>
      <c r="D36" s="498"/>
      <c r="E36" s="499"/>
      <c r="F36" s="500" t="s">
        <v>468</v>
      </c>
      <c r="G36" s="498"/>
      <c r="H36" s="498"/>
      <c r="I36" s="498"/>
      <c r="J36" s="498"/>
      <c r="K36" s="498"/>
    </row>
    <row r="37" spans="1:11" ht="38.25">
      <c r="A37" s="501" t="s">
        <v>469</v>
      </c>
      <c r="B37" s="502" t="s">
        <v>588</v>
      </c>
      <c r="C37" s="502" t="s">
        <v>589</v>
      </c>
      <c r="D37" s="502" t="s">
        <v>590</v>
      </c>
      <c r="E37" s="502" t="s">
        <v>582</v>
      </c>
      <c r="F37" s="502" t="s">
        <v>471</v>
      </c>
      <c r="G37" s="502" t="s">
        <v>45</v>
      </c>
      <c r="H37" s="502" t="s">
        <v>583</v>
      </c>
      <c r="I37" s="502" t="s">
        <v>475</v>
      </c>
      <c r="J37" s="502" t="s">
        <v>584</v>
      </c>
      <c r="K37" s="502" t="s">
        <v>39</v>
      </c>
    </row>
    <row r="38" spans="1:11" ht="12.75">
      <c r="A38" s="495"/>
      <c r="B38" s="503"/>
      <c r="C38" s="503"/>
      <c r="D38" s="503"/>
      <c r="E38" s="503"/>
      <c r="F38" s="503"/>
      <c r="G38" s="503"/>
      <c r="H38" s="503"/>
      <c r="I38" s="503"/>
      <c r="J38" s="503"/>
      <c r="K38" s="504" t="s">
        <v>120</v>
      </c>
    </row>
    <row r="39" spans="1:11" ht="14.25">
      <c r="A39" s="495" t="s">
        <v>591</v>
      </c>
      <c r="B39" s="601">
        <v>412.87791433999996</v>
      </c>
      <c r="C39" s="601">
        <v>11.20271088</v>
      </c>
      <c r="D39" s="601">
        <v>1.4208046099999998</v>
      </c>
      <c r="E39" s="601">
        <v>0.62408308</v>
      </c>
      <c r="F39" s="601">
        <v>0.6659877900000001</v>
      </c>
      <c r="G39" s="601">
        <v>11.46751241</v>
      </c>
      <c r="H39" s="601">
        <v>5.1140805600000006</v>
      </c>
      <c r="I39" s="601">
        <v>3.5134738299999997</v>
      </c>
      <c r="J39" s="601">
        <v>2.45749595</v>
      </c>
      <c r="K39" s="602">
        <v>449.3440634499999</v>
      </c>
    </row>
    <row r="40" spans="1:11" ht="14.25">
      <c r="A40" s="495" t="s">
        <v>592</v>
      </c>
      <c r="B40" s="601">
        <v>10.93460271</v>
      </c>
      <c r="C40" s="601">
        <v>272.29384417</v>
      </c>
      <c r="D40" s="601">
        <v>6.63784735</v>
      </c>
      <c r="E40" s="601">
        <v>0.86950628</v>
      </c>
      <c r="F40" s="601">
        <v>0.22802128</v>
      </c>
      <c r="G40" s="601">
        <v>0.58231764</v>
      </c>
      <c r="H40" s="601">
        <v>5.3934373099999995</v>
      </c>
      <c r="I40" s="601">
        <v>0.70130354</v>
      </c>
      <c r="J40" s="601">
        <v>4.59590715</v>
      </c>
      <c r="K40" s="602">
        <v>302.23678743000005</v>
      </c>
    </row>
    <row r="41" spans="1:11" ht="14.25">
      <c r="A41" s="495" t="s">
        <v>593</v>
      </c>
      <c r="B41" s="601">
        <v>1.2557898</v>
      </c>
      <c r="C41" s="601">
        <v>6.27173708</v>
      </c>
      <c r="D41" s="601">
        <v>70.82119571999999</v>
      </c>
      <c r="E41" s="601">
        <v>0.83963684</v>
      </c>
      <c r="F41" s="601">
        <v>0.03161488</v>
      </c>
      <c r="G41" s="601">
        <v>0.07723716</v>
      </c>
      <c r="H41" s="601">
        <v>0.52234546</v>
      </c>
      <c r="I41" s="601">
        <v>0.27420534999999996</v>
      </c>
      <c r="J41" s="601">
        <v>0.7029681799999999</v>
      </c>
      <c r="K41" s="602">
        <v>80.79673046999999</v>
      </c>
    </row>
    <row r="42" spans="1:11" ht="12.75">
      <c r="A42" s="495" t="s">
        <v>582</v>
      </c>
      <c r="B42" s="601">
        <v>0.62103413</v>
      </c>
      <c r="C42" s="601">
        <v>0.70285422</v>
      </c>
      <c r="D42" s="601">
        <v>0.84262904</v>
      </c>
      <c r="E42" s="601">
        <v>60.480230840000004</v>
      </c>
      <c r="F42" s="601">
        <v>0.024337599999999997</v>
      </c>
      <c r="G42" s="601">
        <v>0.16012422</v>
      </c>
      <c r="H42" s="601">
        <v>0.12179577</v>
      </c>
      <c r="I42" s="601">
        <v>0.9961022800000001</v>
      </c>
      <c r="J42" s="601">
        <v>0.58432325</v>
      </c>
      <c r="K42" s="602">
        <v>64.53343135000001</v>
      </c>
    </row>
    <row r="43" spans="1:11" ht="12.75">
      <c r="A43" s="495" t="s">
        <v>471</v>
      </c>
      <c r="B43" s="601">
        <v>0.49035191</v>
      </c>
      <c r="C43" s="601">
        <v>0.21270252</v>
      </c>
      <c r="D43" s="601">
        <v>0.01827262</v>
      </c>
      <c r="E43" s="601">
        <v>0.024258850000000002</v>
      </c>
      <c r="F43" s="601">
        <v>13.91865195</v>
      </c>
      <c r="G43" s="601">
        <v>0.22786246</v>
      </c>
      <c r="H43" s="601">
        <v>0.02164071</v>
      </c>
      <c r="I43" s="601">
        <v>0.0052533</v>
      </c>
      <c r="J43" s="601">
        <v>0.6112474600000001</v>
      </c>
      <c r="K43" s="602">
        <v>15.530241779999999</v>
      </c>
    </row>
    <row r="44" spans="1:11" ht="12.75">
      <c r="A44" s="495" t="s">
        <v>45</v>
      </c>
      <c r="B44" s="601">
        <v>13.097047179999999</v>
      </c>
      <c r="C44" s="601">
        <v>0.6714645699999999</v>
      </c>
      <c r="D44" s="601">
        <v>0.07853793</v>
      </c>
      <c r="E44" s="601">
        <v>0.11592258</v>
      </c>
      <c r="F44" s="601">
        <v>0.25259971999999997</v>
      </c>
      <c r="G44" s="601">
        <v>44.04593305</v>
      </c>
      <c r="H44" s="601">
        <v>0.12318551999999999</v>
      </c>
      <c r="I44" s="601">
        <v>0.04414949</v>
      </c>
      <c r="J44" s="601">
        <v>0.39189173000000005</v>
      </c>
      <c r="K44" s="602">
        <v>58.820731769999995</v>
      </c>
    </row>
    <row r="45" spans="1:11" ht="12.75">
      <c r="A45" s="495" t="s">
        <v>583</v>
      </c>
      <c r="B45" s="601">
        <v>5.3204750700000005</v>
      </c>
      <c r="C45" s="601">
        <v>5.46264226</v>
      </c>
      <c r="D45" s="601">
        <v>0.5371990499999999</v>
      </c>
      <c r="E45" s="601">
        <v>0.09080943999999999</v>
      </c>
      <c r="F45" s="601">
        <v>0.0166141</v>
      </c>
      <c r="G45" s="601">
        <v>0.14532861</v>
      </c>
      <c r="H45" s="601">
        <v>30.821172769999997</v>
      </c>
      <c r="I45" s="601">
        <v>0.11694549</v>
      </c>
      <c r="J45" s="601">
        <v>0.49964719</v>
      </c>
      <c r="K45" s="602">
        <v>43.010833979999994</v>
      </c>
    </row>
    <row r="46" spans="1:11" ht="12.75">
      <c r="A46" s="495" t="s">
        <v>475</v>
      </c>
      <c r="B46" s="601">
        <v>3.3964176999999998</v>
      </c>
      <c r="C46" s="601">
        <v>0.8601616700000001</v>
      </c>
      <c r="D46" s="601">
        <v>0.22095988</v>
      </c>
      <c r="E46" s="601">
        <v>0.9751222600000001</v>
      </c>
      <c r="F46" s="601">
        <v>0.012219719999999998</v>
      </c>
      <c r="G46" s="601">
        <v>0.05193289</v>
      </c>
      <c r="H46" s="601">
        <v>0.16584933000000002</v>
      </c>
      <c r="I46" s="601">
        <v>35.51522512</v>
      </c>
      <c r="J46" s="601">
        <v>0.47303254999999994</v>
      </c>
      <c r="K46" s="602">
        <v>41.670921119999996</v>
      </c>
    </row>
    <row r="47" spans="1:11" ht="12.75">
      <c r="A47" s="495" t="s">
        <v>584</v>
      </c>
      <c r="B47" s="601">
        <v>2.04469668</v>
      </c>
      <c r="C47" s="601">
        <v>4.11367572</v>
      </c>
      <c r="D47" s="601">
        <v>0.6707838999999999</v>
      </c>
      <c r="E47" s="601">
        <v>0.50908807</v>
      </c>
      <c r="F47" s="601">
        <v>0.53754111</v>
      </c>
      <c r="G47" s="601">
        <v>0.29412411</v>
      </c>
      <c r="H47" s="601">
        <v>0.41135718000000004</v>
      </c>
      <c r="I47" s="601">
        <v>0.37203394</v>
      </c>
      <c r="J47" s="601">
        <v>0.00103997</v>
      </c>
      <c r="K47" s="602">
        <v>8.95434068</v>
      </c>
    </row>
    <row r="48" spans="1:11" ht="12.75">
      <c r="A48" s="501" t="s">
        <v>39</v>
      </c>
      <c r="B48" s="665">
        <v>450.03832951999993</v>
      </c>
      <c r="C48" s="665">
        <v>301.79179309</v>
      </c>
      <c r="D48" s="665">
        <v>81.2482301</v>
      </c>
      <c r="E48" s="665">
        <v>64.52865824000001</v>
      </c>
      <c r="F48" s="665">
        <v>15.687588149999996</v>
      </c>
      <c r="G48" s="665">
        <v>57.05237255</v>
      </c>
      <c r="H48" s="665">
        <v>42.69486461</v>
      </c>
      <c r="I48" s="665">
        <v>41.53869234</v>
      </c>
      <c r="J48" s="665">
        <v>10.317553429999998</v>
      </c>
      <c r="K48" s="665">
        <v>1064.8980820299998</v>
      </c>
    </row>
    <row r="49" spans="1:11" ht="12.75">
      <c r="A49" s="494"/>
      <c r="B49" s="602"/>
      <c r="C49" s="602"/>
      <c r="D49" s="602"/>
      <c r="E49" s="602"/>
      <c r="F49" s="602"/>
      <c r="G49" s="602"/>
      <c r="H49" s="602"/>
      <c r="I49" s="602"/>
      <c r="J49" s="602"/>
      <c r="K49" s="602"/>
    </row>
    <row r="50" spans="1:11" ht="12.75">
      <c r="A50" s="494"/>
      <c r="B50" s="602"/>
      <c r="C50" s="602"/>
      <c r="D50" s="602"/>
      <c r="E50" s="602"/>
      <c r="F50" s="602"/>
      <c r="G50" s="602"/>
      <c r="H50" s="602"/>
      <c r="I50" s="602"/>
      <c r="J50" s="602"/>
      <c r="K50" s="602"/>
    </row>
    <row r="51" spans="1:11" ht="12.75">
      <c r="A51" s="494" t="s">
        <v>505</v>
      </c>
      <c r="B51" s="496"/>
      <c r="C51" s="496"/>
      <c r="D51" s="496"/>
      <c r="E51" s="496"/>
      <c r="F51" s="496"/>
      <c r="G51" s="496"/>
      <c r="H51" s="496"/>
      <c r="I51" s="496"/>
      <c r="J51" s="496"/>
      <c r="K51" s="496"/>
    </row>
    <row r="52" spans="1:11" ht="12.75">
      <c r="A52" s="497"/>
      <c r="B52" s="498"/>
      <c r="C52" s="498"/>
      <c r="D52" s="498"/>
      <c r="E52" s="499"/>
      <c r="F52" s="500" t="s">
        <v>468</v>
      </c>
      <c r="G52" s="498"/>
      <c r="H52" s="498"/>
      <c r="I52" s="498"/>
      <c r="J52" s="498"/>
      <c r="K52" s="498"/>
    </row>
    <row r="53" spans="1:11" ht="38.25">
      <c r="A53" s="501" t="s">
        <v>469</v>
      </c>
      <c r="B53" s="502" t="s">
        <v>588</v>
      </c>
      <c r="C53" s="502" t="s">
        <v>589</v>
      </c>
      <c r="D53" s="502" t="s">
        <v>590</v>
      </c>
      <c r="E53" s="502" t="s">
        <v>582</v>
      </c>
      <c r="F53" s="502" t="s">
        <v>471</v>
      </c>
      <c r="G53" s="502" t="s">
        <v>45</v>
      </c>
      <c r="H53" s="502" t="s">
        <v>583</v>
      </c>
      <c r="I53" s="502" t="s">
        <v>475</v>
      </c>
      <c r="J53" s="502" t="s">
        <v>584</v>
      </c>
      <c r="K53" s="502" t="s">
        <v>39</v>
      </c>
    </row>
    <row r="54" spans="1:11" ht="12.75">
      <c r="A54" s="495"/>
      <c r="B54" s="503"/>
      <c r="C54" s="503"/>
      <c r="D54" s="503"/>
      <c r="E54" s="503"/>
      <c r="F54" s="503"/>
      <c r="G54" s="503"/>
      <c r="H54" s="503"/>
      <c r="I54" s="503"/>
      <c r="J54" s="503"/>
      <c r="K54" s="504" t="s">
        <v>120</v>
      </c>
    </row>
    <row r="55" spans="1:11" ht="14.25">
      <c r="A55" s="495" t="s">
        <v>591</v>
      </c>
      <c r="B55" s="601">
        <v>1483.352392120579</v>
      </c>
      <c r="C55" s="601">
        <v>45.539966006210534</v>
      </c>
      <c r="D55" s="601">
        <v>4.556560180736842</v>
      </c>
      <c r="E55" s="601">
        <v>1.6183449551052633</v>
      </c>
      <c r="F55" s="601">
        <v>2.5987185308421052</v>
      </c>
      <c r="G55" s="601">
        <v>55.40880102378948</v>
      </c>
      <c r="H55" s="601">
        <v>35.04638791105263</v>
      </c>
      <c r="I55" s="601">
        <v>10.328054767210528</v>
      </c>
      <c r="J55" s="601">
        <v>7.266245296999999</v>
      </c>
      <c r="K55" s="602">
        <v>1645.715470792526</v>
      </c>
    </row>
    <row r="56" spans="1:11" ht="14.25">
      <c r="A56" s="495" t="s">
        <v>592</v>
      </c>
      <c r="B56" s="601">
        <v>44.41613449315789</v>
      </c>
      <c r="C56" s="601">
        <v>1013.1277188863158</v>
      </c>
      <c r="D56" s="601">
        <v>37.85782420531579</v>
      </c>
      <c r="E56" s="601">
        <v>1.683443160526316</v>
      </c>
      <c r="F56" s="601">
        <v>2.292599352894737</v>
      </c>
      <c r="G56" s="601">
        <v>2.062272445789474</v>
      </c>
      <c r="H56" s="601">
        <v>36.110835885421054</v>
      </c>
      <c r="I56" s="601">
        <v>1.8613455783157897</v>
      </c>
      <c r="J56" s="601">
        <v>7.219862927052632</v>
      </c>
      <c r="K56" s="602">
        <v>1146.6320369347898</v>
      </c>
    </row>
    <row r="57" spans="1:11" ht="14.25">
      <c r="A57" s="495" t="s">
        <v>593</v>
      </c>
      <c r="B57" s="601">
        <v>4.941022166578947</v>
      </c>
      <c r="C57" s="601">
        <v>37.5807850923158</v>
      </c>
      <c r="D57" s="601">
        <v>328.47993436436843</v>
      </c>
      <c r="E57" s="601">
        <v>6.264180725421053</v>
      </c>
      <c r="F57" s="601">
        <v>0.15723658847368424</v>
      </c>
      <c r="G57" s="601">
        <v>0.313427475</v>
      </c>
      <c r="H57" s="601">
        <v>8.280330998894737</v>
      </c>
      <c r="I57" s="601">
        <v>2.0593431825789477</v>
      </c>
      <c r="J57" s="601">
        <v>1.3222911525789476</v>
      </c>
      <c r="K57" s="602">
        <v>389.39855174621056</v>
      </c>
    </row>
    <row r="58" spans="1:11" ht="12.75">
      <c r="A58" s="495" t="s">
        <v>582</v>
      </c>
      <c r="B58" s="601">
        <v>1.7607091844736842</v>
      </c>
      <c r="C58" s="601">
        <v>2.0687897263157895</v>
      </c>
      <c r="D58" s="601">
        <v>7.3309673492105265</v>
      </c>
      <c r="E58" s="601">
        <v>409.24410292484214</v>
      </c>
      <c r="F58" s="601">
        <v>0.11837797626315791</v>
      </c>
      <c r="G58" s="601">
        <v>0.150840786</v>
      </c>
      <c r="H58" s="601">
        <v>0.5480567061052631</v>
      </c>
      <c r="I58" s="601">
        <v>7.4331824152631585</v>
      </c>
      <c r="J58" s="601">
        <v>0.9110588731578948</v>
      </c>
      <c r="K58" s="602">
        <v>429.5660859416317</v>
      </c>
    </row>
    <row r="59" spans="1:11" ht="12.75">
      <c r="A59" s="495" t="s">
        <v>471</v>
      </c>
      <c r="B59" s="601">
        <v>2.7331728053157893</v>
      </c>
      <c r="C59" s="601">
        <v>2.1423020703157896</v>
      </c>
      <c r="D59" s="601">
        <v>0.16122946768421054</v>
      </c>
      <c r="E59" s="601">
        <v>0.04463353321052632</v>
      </c>
      <c r="F59" s="601">
        <v>102.53785703110528</v>
      </c>
      <c r="G59" s="601">
        <v>3.3530848023157893</v>
      </c>
      <c r="H59" s="601">
        <v>0.17180481068421052</v>
      </c>
      <c r="I59" s="601">
        <v>0.25998825821052635</v>
      </c>
      <c r="J59" s="601">
        <v>2.402355261894737</v>
      </c>
      <c r="K59" s="602">
        <v>113.80642804073686</v>
      </c>
    </row>
    <row r="60" spans="1:11" ht="12.75">
      <c r="A60" s="495" t="s">
        <v>45</v>
      </c>
      <c r="B60" s="601">
        <v>48.447688587736835</v>
      </c>
      <c r="C60" s="601">
        <v>1.9380817408947366</v>
      </c>
      <c r="D60" s="601">
        <v>0.47254428600000004</v>
      </c>
      <c r="E60" s="601">
        <v>0.1553719712631579</v>
      </c>
      <c r="F60" s="601">
        <v>2.387370353631579</v>
      </c>
      <c r="G60" s="601">
        <v>238.36487806973685</v>
      </c>
      <c r="H60" s="601">
        <v>0.8077368857894737</v>
      </c>
      <c r="I60" s="601">
        <v>0.7077474336842106</v>
      </c>
      <c r="J60" s="601">
        <v>0.8038552733684211</v>
      </c>
      <c r="K60" s="602">
        <v>294.0852746021053</v>
      </c>
    </row>
    <row r="61" spans="1:11" ht="12.75">
      <c r="A61" s="495" t="s">
        <v>583</v>
      </c>
      <c r="B61" s="601">
        <v>38.01848394773685</v>
      </c>
      <c r="C61" s="601">
        <v>36.92832693463158</v>
      </c>
      <c r="D61" s="601">
        <v>7.796577910368422</v>
      </c>
      <c r="E61" s="601">
        <v>0.4328207096842106</v>
      </c>
      <c r="F61" s="601">
        <v>0.12849727173684208</v>
      </c>
      <c r="G61" s="601">
        <v>0.6918886877894738</v>
      </c>
      <c r="H61" s="601">
        <v>203.23410782905265</v>
      </c>
      <c r="I61" s="601">
        <v>1.1900662010526317</v>
      </c>
      <c r="J61" s="601">
        <v>0.9485011374210527</v>
      </c>
      <c r="K61" s="602">
        <v>289.3692706294737</v>
      </c>
    </row>
    <row r="62" spans="1:11" ht="12.75">
      <c r="A62" s="495" t="s">
        <v>475</v>
      </c>
      <c r="B62" s="601">
        <v>11.316266170157895</v>
      </c>
      <c r="C62" s="601">
        <v>2.3415831519473684</v>
      </c>
      <c r="D62" s="601">
        <v>2.4282602619473685</v>
      </c>
      <c r="E62" s="601">
        <v>7.116742080789474</v>
      </c>
      <c r="F62" s="601">
        <v>0.30982534557894736</v>
      </c>
      <c r="G62" s="601">
        <v>0.7585590652105263</v>
      </c>
      <c r="H62" s="601">
        <v>1.2315006569473685</v>
      </c>
      <c r="I62" s="601">
        <v>250.6668138717895</v>
      </c>
      <c r="J62" s="601">
        <v>2.1644797298421055</v>
      </c>
      <c r="K62" s="602">
        <v>278.3340303342106</v>
      </c>
    </row>
    <row r="63" spans="1:11" ht="12.75">
      <c r="A63" s="495" t="s">
        <v>584</v>
      </c>
      <c r="B63" s="601">
        <v>6.349205717526317</v>
      </c>
      <c r="C63" s="601">
        <v>7.137847987578947</v>
      </c>
      <c r="D63" s="601">
        <v>1.1939074709473685</v>
      </c>
      <c r="E63" s="601">
        <v>0.7491177835263159</v>
      </c>
      <c r="F63" s="601">
        <v>2.630207023368421</v>
      </c>
      <c r="G63" s="601">
        <v>1.1677466804736842</v>
      </c>
      <c r="H63" s="601">
        <v>0.7718629281578948</v>
      </c>
      <c r="I63" s="601">
        <v>1.7857494641578946</v>
      </c>
      <c r="J63" s="601">
        <v>0.014272273684210524</v>
      </c>
      <c r="K63" s="602">
        <v>21.799917329421053</v>
      </c>
    </row>
    <row r="64" spans="1:11" ht="12.75">
      <c r="A64" s="501" t="s">
        <v>39</v>
      </c>
      <c r="B64" s="665">
        <v>1641.3350751932628</v>
      </c>
      <c r="C64" s="665">
        <v>1148.805401596526</v>
      </c>
      <c r="D64" s="665">
        <v>390.27780549657894</v>
      </c>
      <c r="E64" s="665">
        <v>427.3087578443684</v>
      </c>
      <c r="F64" s="665">
        <v>113.16068947389476</v>
      </c>
      <c r="G64" s="665">
        <v>302.27149903610524</v>
      </c>
      <c r="H64" s="665">
        <v>286.2026246121053</v>
      </c>
      <c r="I64" s="665">
        <v>276.29229117226316</v>
      </c>
      <c r="J64" s="665">
        <v>23.052921926000003</v>
      </c>
      <c r="K64" s="665">
        <v>4608.707066351106</v>
      </c>
    </row>
    <row r="65" spans="1:11" ht="7.5" customHeight="1">
      <c r="A65" s="494"/>
      <c r="B65" s="602"/>
      <c r="C65" s="602"/>
      <c r="D65" s="602"/>
      <c r="E65" s="602"/>
      <c r="F65" s="602"/>
      <c r="G65" s="602"/>
      <c r="H65" s="602"/>
      <c r="I65" s="602"/>
      <c r="J65" s="602"/>
      <c r="K65" s="602"/>
    </row>
    <row r="66" spans="1:11" ht="12.75">
      <c r="A66" s="666" t="s">
        <v>719</v>
      </c>
      <c r="B66" s="495"/>
      <c r="C66" s="495"/>
      <c r="D66" s="495"/>
      <c r="E66" s="495"/>
      <c r="F66" s="495"/>
      <c r="G66" s="495"/>
      <c r="H66" s="495"/>
      <c r="I66" s="495"/>
      <c r="J66" s="495"/>
      <c r="K66" s="495"/>
    </row>
    <row r="67" spans="1:11" ht="6.75" customHeight="1">
      <c r="A67" s="667"/>
      <c r="B67" s="495"/>
      <c r="C67" s="495"/>
      <c r="D67" s="495"/>
      <c r="E67" s="495"/>
      <c r="F67" s="495"/>
      <c r="G67" s="495"/>
      <c r="H67" s="495"/>
      <c r="I67" s="495"/>
      <c r="J67" s="495"/>
      <c r="K67" s="495"/>
    </row>
    <row r="68" spans="1:11" ht="12.75">
      <c r="A68" s="506" t="s">
        <v>710</v>
      </c>
      <c r="B68" s="495"/>
      <c r="C68" s="495"/>
      <c r="D68" s="495"/>
      <c r="E68" s="495"/>
      <c r="F68" s="495"/>
      <c r="G68" s="495"/>
      <c r="H68" s="495"/>
      <c r="I68" s="495"/>
      <c r="J68" s="495"/>
      <c r="K68" s="495"/>
    </row>
    <row r="69" spans="1:11" ht="12.75">
      <c r="A69" s="506" t="s">
        <v>479</v>
      </c>
      <c r="B69" s="495"/>
      <c r="C69" s="495"/>
      <c r="D69" s="495"/>
      <c r="E69" s="495"/>
      <c r="F69" s="495"/>
      <c r="G69" s="495"/>
      <c r="H69" s="495"/>
      <c r="I69" s="495"/>
      <c r="J69" s="495"/>
      <c r="K69" s="495"/>
    </row>
    <row r="70" spans="1:11" ht="12.75">
      <c r="A70" s="506" t="s">
        <v>585</v>
      </c>
      <c r="B70" s="495"/>
      <c r="C70" s="495"/>
      <c r="D70" s="495"/>
      <c r="E70" s="495"/>
      <c r="F70" s="495"/>
      <c r="G70" s="495"/>
      <c r="H70" s="495"/>
      <c r="I70" s="495"/>
      <c r="J70" s="495"/>
      <c r="K70" s="495"/>
    </row>
    <row r="71" spans="1:11" ht="12.75">
      <c r="A71" s="506" t="s">
        <v>586</v>
      </c>
      <c r="B71" s="495"/>
      <c r="C71" s="495"/>
      <c r="D71" s="495"/>
      <c r="E71" s="495"/>
      <c r="F71" s="495"/>
      <c r="G71" s="495"/>
      <c r="H71" s="495"/>
      <c r="I71" s="495"/>
      <c r="J71" s="495"/>
      <c r="K71" s="495"/>
    </row>
    <row r="72" spans="1:11" ht="12.75">
      <c r="A72" s="506" t="s">
        <v>587</v>
      </c>
      <c r="B72" s="495"/>
      <c r="C72" s="495"/>
      <c r="D72" s="495"/>
      <c r="E72" s="495"/>
      <c r="F72" s="495"/>
      <c r="G72" s="495"/>
      <c r="H72" s="495"/>
      <c r="I72" s="495"/>
      <c r="J72" s="495"/>
      <c r="K72" s="495"/>
    </row>
    <row r="73" spans="1:11" ht="12.75">
      <c r="A73" s="506" t="s">
        <v>716</v>
      </c>
      <c r="B73" s="495"/>
      <c r="C73" s="495"/>
      <c r="D73" s="495"/>
      <c r="E73" s="495"/>
      <c r="F73" s="495"/>
      <c r="G73" s="495"/>
      <c r="H73" s="495"/>
      <c r="I73" s="495"/>
      <c r="J73" s="495"/>
      <c r="K73" s="495"/>
    </row>
    <row r="74" spans="1:11" ht="12.75">
      <c r="A74" s="506" t="s">
        <v>717</v>
      </c>
      <c r="B74" s="495"/>
      <c r="C74" s="495"/>
      <c r="D74" s="495"/>
      <c r="E74" s="495"/>
      <c r="F74" s="495"/>
      <c r="G74" s="495"/>
      <c r="H74" s="495"/>
      <c r="I74" s="495"/>
      <c r="J74" s="495"/>
      <c r="K74" s="495"/>
    </row>
    <row r="75" spans="1:11" ht="12.75">
      <c r="A75" s="506" t="s">
        <v>718</v>
      </c>
      <c r="B75" s="495"/>
      <c r="C75" s="495"/>
      <c r="D75" s="495"/>
      <c r="E75" s="495"/>
      <c r="F75" s="495"/>
      <c r="G75" s="495"/>
      <c r="H75" s="495"/>
      <c r="I75" s="495"/>
      <c r="J75" s="495"/>
      <c r="K75" s="495"/>
    </row>
    <row r="76" spans="1:11" ht="12.75">
      <c r="A76" s="506" t="s">
        <v>711</v>
      </c>
      <c r="B76" s="495"/>
      <c r="C76" s="495"/>
      <c r="D76" s="495"/>
      <c r="E76" s="495"/>
      <c r="F76" s="495"/>
      <c r="G76" s="495"/>
      <c r="H76" s="495"/>
      <c r="I76" s="495"/>
      <c r="J76" s="495"/>
      <c r="K76" s="495"/>
    </row>
    <row r="77" spans="1:11" ht="12.75">
      <c r="A77" s="506" t="s">
        <v>486</v>
      </c>
      <c r="B77" s="495"/>
      <c r="C77" s="495"/>
      <c r="D77" s="495"/>
      <c r="E77" s="495"/>
      <c r="F77" s="495"/>
      <c r="G77" s="495"/>
      <c r="H77" s="495"/>
      <c r="I77" s="495"/>
      <c r="J77" s="495"/>
      <c r="K77" s="495"/>
    </row>
  </sheetData>
  <sheetProtection/>
  <printOptions/>
  <pageMargins left="0.7086614173228347" right="0.7086614173228347" top="0.7480314960629921" bottom="0.7480314960629921" header="0.31496062992125984" footer="0.31496062992125984"/>
  <pageSetup fitToHeight="1" fitToWidth="1" horizontalDpi="600" verticalDpi="600" orientation="portrait" paperSize="9" scale="66" r:id="rId1"/>
  <headerFooter>
    <oddHeader>&amp;R&amp;"Arial,Bold"&amp;14PERSONAL AND CROSS - MODAL TRAVEL</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AB65"/>
  <sheetViews>
    <sheetView zoomScale="75" zoomScaleNormal="75" zoomScalePageLayoutView="0" workbookViewId="0" topLeftCell="A1">
      <selection activeCell="AH32" sqref="AH32"/>
    </sheetView>
  </sheetViews>
  <sheetFormatPr defaultColWidth="9.140625" defaultRowHeight="12.75"/>
  <cols>
    <col min="1" max="1" width="2.28125" style="83" customWidth="1"/>
    <col min="2" max="2" width="6.00390625" style="83" customWidth="1"/>
    <col min="3" max="3" width="31.28125" style="83" customWidth="1"/>
    <col min="4" max="5" width="9.57421875" style="83" hidden="1" customWidth="1"/>
    <col min="6" max="10" width="9.7109375" style="83" hidden="1" customWidth="1"/>
    <col min="11" max="17" width="11.7109375" style="83" hidden="1" customWidth="1"/>
    <col min="18" max="18" width="11.7109375" style="83" customWidth="1"/>
    <col min="19" max="21" width="11.7109375" style="79" customWidth="1"/>
    <col min="22" max="22" width="12.421875" style="83" customWidth="1"/>
    <col min="23" max="23" width="11.8515625" style="83" customWidth="1"/>
    <col min="24" max="24" width="11.7109375" style="83" customWidth="1"/>
    <col min="25" max="25" width="12.7109375" style="83" customWidth="1"/>
    <col min="26" max="28" width="11.8515625" style="83" customWidth="1"/>
    <col min="29" max="29" width="3.8515625" style="83" customWidth="1"/>
    <col min="30" max="16384" width="9.140625" style="83" customWidth="1"/>
  </cols>
  <sheetData>
    <row r="1" spans="1:21" s="9" customFormat="1" ht="16.5">
      <c r="A1" s="308" t="s">
        <v>659</v>
      </c>
      <c r="B1" s="12"/>
      <c r="C1" s="12"/>
      <c r="D1" s="12"/>
      <c r="E1" s="12"/>
      <c r="F1" s="12"/>
      <c r="G1" s="12"/>
      <c r="H1" s="12"/>
      <c r="I1" s="12"/>
      <c r="J1" s="12"/>
      <c r="K1" s="12"/>
      <c r="L1" s="12"/>
      <c r="M1" s="12"/>
      <c r="N1" s="12"/>
      <c r="O1" s="12"/>
      <c r="P1" s="12"/>
      <c r="Q1" s="12"/>
      <c r="R1" s="12"/>
      <c r="S1" s="60"/>
      <c r="T1" s="60"/>
      <c r="U1" s="60"/>
    </row>
    <row r="2" spans="1:21" ht="15">
      <c r="A2" s="80"/>
      <c r="B2" s="80"/>
      <c r="C2" s="80" t="s">
        <v>123</v>
      </c>
      <c r="D2" s="80"/>
      <c r="E2" s="80"/>
      <c r="F2" s="80"/>
      <c r="G2" s="80"/>
      <c r="H2" s="80"/>
      <c r="I2" s="80"/>
      <c r="J2" s="80"/>
      <c r="K2" s="80"/>
      <c r="L2" s="80"/>
      <c r="M2" s="80"/>
      <c r="N2" s="80"/>
      <c r="O2" s="80"/>
      <c r="P2" s="80"/>
      <c r="Q2" s="80"/>
      <c r="R2" s="80"/>
      <c r="S2" s="171"/>
      <c r="T2" s="171"/>
      <c r="U2" s="171"/>
    </row>
    <row r="3" spans="1:28" ht="21" customHeight="1">
      <c r="A3" s="250"/>
      <c r="B3" s="250"/>
      <c r="C3" s="250"/>
      <c r="D3" s="422" t="s">
        <v>528</v>
      </c>
      <c r="E3" s="422" t="s">
        <v>458</v>
      </c>
      <c r="F3" s="251" t="s">
        <v>458</v>
      </c>
      <c r="G3" s="251" t="s">
        <v>459</v>
      </c>
      <c r="H3" s="251" t="s">
        <v>460</v>
      </c>
      <c r="I3" s="251" t="s">
        <v>461</v>
      </c>
      <c r="J3" s="251" t="s">
        <v>462</v>
      </c>
      <c r="K3" s="251" t="s">
        <v>208</v>
      </c>
      <c r="L3" s="252" t="s">
        <v>207</v>
      </c>
      <c r="M3" s="252" t="s">
        <v>206</v>
      </c>
      <c r="N3" s="252" t="s">
        <v>240</v>
      </c>
      <c r="O3" s="252" t="s">
        <v>254</v>
      </c>
      <c r="P3" s="252" t="s">
        <v>282</v>
      </c>
      <c r="Q3" s="252" t="s">
        <v>302</v>
      </c>
      <c r="R3" s="252" t="s">
        <v>312</v>
      </c>
      <c r="S3" s="252" t="s">
        <v>400</v>
      </c>
      <c r="T3" s="252" t="s">
        <v>413</v>
      </c>
      <c r="U3" s="252" t="s">
        <v>463</v>
      </c>
      <c r="V3" s="252" t="s">
        <v>465</v>
      </c>
      <c r="W3" s="311" t="s">
        <v>534</v>
      </c>
      <c r="X3" s="311" t="s">
        <v>571</v>
      </c>
      <c r="Y3" s="311" t="s">
        <v>661</v>
      </c>
      <c r="Z3" s="311" t="s">
        <v>708</v>
      </c>
      <c r="AA3" s="311" t="s">
        <v>720</v>
      </c>
      <c r="AB3" s="311" t="s">
        <v>742</v>
      </c>
    </row>
    <row r="4" spans="1:28" s="172" customFormat="1" ht="12.75">
      <c r="A4" s="1"/>
      <c r="B4" s="1"/>
      <c r="C4" s="1"/>
      <c r="D4" s="1"/>
      <c r="E4" s="1"/>
      <c r="F4" s="1"/>
      <c r="G4" s="1"/>
      <c r="H4" s="1"/>
      <c r="I4" s="1"/>
      <c r="J4" s="1"/>
      <c r="L4" s="193"/>
      <c r="N4" s="193"/>
      <c r="O4" s="253"/>
      <c r="P4" s="253"/>
      <c r="Q4" s="91"/>
      <c r="R4" s="253"/>
      <c r="S4" s="253"/>
      <c r="T4" s="253"/>
      <c r="U4" s="253"/>
      <c r="V4" s="253"/>
      <c r="AB4" s="253" t="s">
        <v>205</v>
      </c>
    </row>
    <row r="5" spans="1:21" ht="18.75">
      <c r="A5" s="235" t="s">
        <v>272</v>
      </c>
      <c r="B5" s="80"/>
      <c r="C5" s="247" t="s">
        <v>432</v>
      </c>
      <c r="D5" s="247"/>
      <c r="E5" s="247"/>
      <c r="F5" s="247"/>
      <c r="G5" s="247"/>
      <c r="H5" s="247"/>
      <c r="I5" s="247"/>
      <c r="J5" s="247"/>
      <c r="L5" s="233"/>
      <c r="N5" s="233"/>
      <c r="O5" s="234"/>
      <c r="P5" s="234"/>
      <c r="Q5" s="79"/>
      <c r="R5" s="234"/>
      <c r="S5" s="234"/>
      <c r="T5" s="234"/>
      <c r="U5" s="234"/>
    </row>
    <row r="6" spans="1:21" ht="6.75" customHeight="1">
      <c r="A6" s="80"/>
      <c r="B6" s="80"/>
      <c r="C6" s="80"/>
      <c r="D6" s="80"/>
      <c r="E6" s="80"/>
      <c r="F6" s="80"/>
      <c r="G6" s="80"/>
      <c r="H6" s="80"/>
      <c r="I6" s="80"/>
      <c r="J6" s="80"/>
      <c r="L6" s="233"/>
      <c r="N6" s="233"/>
      <c r="O6" s="234"/>
      <c r="P6" s="234"/>
      <c r="Q6" s="234"/>
      <c r="S6" s="83"/>
      <c r="T6" s="83"/>
      <c r="U6" s="83"/>
    </row>
    <row r="7" spans="1:21" ht="15.75">
      <c r="A7" s="167" t="s">
        <v>433</v>
      </c>
      <c r="B7" s="80"/>
      <c r="C7" s="80"/>
      <c r="D7" s="80"/>
      <c r="E7" s="80"/>
      <c r="F7" s="80"/>
      <c r="G7" s="80"/>
      <c r="H7" s="80"/>
      <c r="I7" s="80"/>
      <c r="J7" s="80"/>
      <c r="K7" s="89"/>
      <c r="L7" s="89"/>
      <c r="M7" s="89"/>
      <c r="N7" s="89"/>
      <c r="O7" s="89"/>
      <c r="P7" s="89"/>
      <c r="Q7" s="89"/>
      <c r="S7" s="83"/>
      <c r="T7" s="83"/>
      <c r="U7" s="83"/>
    </row>
    <row r="8" spans="1:21" ht="15">
      <c r="A8" s="80"/>
      <c r="B8" s="80"/>
      <c r="C8" s="80"/>
      <c r="D8" s="80"/>
      <c r="E8" s="80"/>
      <c r="F8" s="80"/>
      <c r="G8" s="80"/>
      <c r="H8" s="80"/>
      <c r="I8" s="80"/>
      <c r="J8" s="80"/>
      <c r="K8" s="89"/>
      <c r="L8" s="89"/>
      <c r="M8" s="89"/>
      <c r="N8" s="89"/>
      <c r="O8" s="89"/>
      <c r="P8" s="89"/>
      <c r="Q8" s="89"/>
      <c r="S8" s="83"/>
      <c r="T8" s="83"/>
      <c r="U8" s="83"/>
    </row>
    <row r="9" spans="2:28" ht="18">
      <c r="B9" s="236" t="s">
        <v>431</v>
      </c>
      <c r="C9" s="168"/>
      <c r="D9" s="168">
        <v>67.5</v>
      </c>
      <c r="E9" s="168">
        <v>66.64</v>
      </c>
      <c r="F9" s="291">
        <v>64.05273</v>
      </c>
      <c r="G9" s="291">
        <v>58.219016</v>
      </c>
      <c r="H9" s="291">
        <v>57.191471</v>
      </c>
      <c r="I9" s="291">
        <v>56.2693</v>
      </c>
      <c r="J9" s="291">
        <v>54.059483</v>
      </c>
      <c r="K9" s="291">
        <v>53.905944</v>
      </c>
      <c r="L9" s="291">
        <v>53.278051</v>
      </c>
      <c r="M9" s="291">
        <v>59.948583</v>
      </c>
      <c r="N9" s="291">
        <v>74.766678</v>
      </c>
      <c r="O9" s="291">
        <v>77.080631</v>
      </c>
      <c r="P9" s="291">
        <v>78.3</v>
      </c>
      <c r="Q9" s="328" t="s">
        <v>430</v>
      </c>
      <c r="R9" s="328" t="s">
        <v>430</v>
      </c>
      <c r="S9" s="328" t="s">
        <v>430</v>
      </c>
      <c r="T9" s="328" t="s">
        <v>430</v>
      </c>
      <c r="U9" s="328" t="s">
        <v>430</v>
      </c>
      <c r="V9" s="328" t="s">
        <v>430</v>
      </c>
      <c r="W9" s="328" t="s">
        <v>430</v>
      </c>
      <c r="X9" s="328" t="s">
        <v>430</v>
      </c>
      <c r="Y9" s="328" t="s">
        <v>430</v>
      </c>
      <c r="Z9" s="328" t="s">
        <v>430</v>
      </c>
      <c r="AA9" s="328" t="s">
        <v>430</v>
      </c>
      <c r="AB9" s="328" t="s">
        <v>430</v>
      </c>
    </row>
    <row r="10" spans="2:28" ht="15">
      <c r="B10" s="236" t="s">
        <v>203</v>
      </c>
      <c r="C10" s="168"/>
      <c r="D10" s="168">
        <v>3.14</v>
      </c>
      <c r="E10" s="168">
        <v>2.94</v>
      </c>
      <c r="F10" s="291">
        <v>2.983265</v>
      </c>
      <c r="G10" s="291">
        <v>2.970767</v>
      </c>
      <c r="H10" s="291">
        <v>3.066899</v>
      </c>
      <c r="I10" s="291">
        <v>3.064781</v>
      </c>
      <c r="J10" s="291">
        <v>3.009802</v>
      </c>
      <c r="K10" s="291">
        <v>2.794443</v>
      </c>
      <c r="L10" s="291">
        <v>2.594164</v>
      </c>
      <c r="M10" s="291">
        <v>2.309283</v>
      </c>
      <c r="N10" s="291">
        <v>2.387613</v>
      </c>
      <c r="O10" s="291">
        <v>2.611369</v>
      </c>
      <c r="P10" s="291">
        <v>2.87</v>
      </c>
      <c r="Q10" s="291">
        <v>2.97</v>
      </c>
      <c r="R10" s="291">
        <v>3.053</v>
      </c>
      <c r="S10" s="291">
        <v>3.18</v>
      </c>
      <c r="T10" s="291">
        <v>3.25</v>
      </c>
      <c r="U10" s="291">
        <v>3.29</v>
      </c>
      <c r="V10" s="291">
        <v>3.365</v>
      </c>
      <c r="W10" s="83">
        <v>3.19</v>
      </c>
      <c r="X10" s="83">
        <v>3.17</v>
      </c>
      <c r="Y10" s="83">
        <v>3.37</v>
      </c>
      <c r="Z10" s="79">
        <v>3.36</v>
      </c>
      <c r="AA10" s="79">
        <v>3.42</v>
      </c>
      <c r="AB10" s="79">
        <v>3.51</v>
      </c>
    </row>
    <row r="11" spans="2:28" ht="15">
      <c r="B11" s="236" t="s">
        <v>202</v>
      </c>
      <c r="C11" s="168"/>
      <c r="D11" s="168">
        <v>0.75</v>
      </c>
      <c r="E11" s="168">
        <v>0.76</v>
      </c>
      <c r="F11" s="291">
        <v>0.737845</v>
      </c>
      <c r="G11" s="291">
        <v>0.697111</v>
      </c>
      <c r="H11" s="291">
        <v>0.720984</v>
      </c>
      <c r="I11" s="291">
        <v>0.754578</v>
      </c>
      <c r="J11" s="291">
        <v>0.780424</v>
      </c>
      <c r="K11" s="291">
        <v>0.769504</v>
      </c>
      <c r="L11" s="291">
        <v>0.738483</v>
      </c>
      <c r="M11" s="291">
        <v>0.650996</v>
      </c>
      <c r="N11" s="291">
        <v>0.671439</v>
      </c>
      <c r="O11" s="291">
        <v>0.699547</v>
      </c>
      <c r="P11" s="291">
        <v>0.68</v>
      </c>
      <c r="Q11" s="291">
        <v>0.73</v>
      </c>
      <c r="R11" s="291">
        <v>0.76</v>
      </c>
      <c r="S11" s="291">
        <v>0.79</v>
      </c>
      <c r="T11" s="291">
        <v>0.81</v>
      </c>
      <c r="U11" s="291">
        <v>0.77</v>
      </c>
      <c r="V11" s="291">
        <v>0.713224</v>
      </c>
      <c r="W11" s="431">
        <v>0.7</v>
      </c>
      <c r="X11" s="431">
        <v>0.77</v>
      </c>
      <c r="Y11" s="83">
        <v>0.82</v>
      </c>
      <c r="Z11" s="79">
        <v>0.81</v>
      </c>
      <c r="AA11" s="79">
        <v>0.72</v>
      </c>
      <c r="AB11" s="79">
        <v>0.85</v>
      </c>
    </row>
    <row r="12" spans="2:28" ht="15">
      <c r="B12" s="236" t="s">
        <v>201</v>
      </c>
      <c r="C12" s="168"/>
      <c r="D12" s="168">
        <v>0.29</v>
      </c>
      <c r="E12" s="168">
        <v>0.31</v>
      </c>
      <c r="F12" s="291">
        <v>0.319049</v>
      </c>
      <c r="G12" s="291">
        <v>0.331762</v>
      </c>
      <c r="H12" s="291">
        <v>0.348222</v>
      </c>
      <c r="I12" s="291">
        <v>0.360648</v>
      </c>
      <c r="J12" s="291">
        <v>0.37862</v>
      </c>
      <c r="K12" s="291">
        <v>0.390493</v>
      </c>
      <c r="L12" s="291">
        <v>0.41255</v>
      </c>
      <c r="M12" s="291">
        <v>0.432797</v>
      </c>
      <c r="N12" s="291">
        <v>0.530288</v>
      </c>
      <c r="O12" s="291">
        <v>0.576325</v>
      </c>
      <c r="P12" s="291">
        <v>0.54</v>
      </c>
      <c r="Q12" s="291">
        <v>0.65</v>
      </c>
      <c r="R12" s="291">
        <v>0.69</v>
      </c>
      <c r="S12" s="291">
        <v>0.703</v>
      </c>
      <c r="T12" s="291">
        <v>0.71</v>
      </c>
      <c r="U12" s="291">
        <v>0.68</v>
      </c>
      <c r="V12" s="291">
        <v>0.634579</v>
      </c>
      <c r="W12" s="83">
        <v>0.65</v>
      </c>
      <c r="X12" s="83">
        <v>0.64</v>
      </c>
      <c r="Y12" s="83">
        <v>0.67</v>
      </c>
      <c r="Z12" s="79">
        <v>0.65</v>
      </c>
      <c r="AA12" s="79">
        <v>0.68</v>
      </c>
      <c r="AB12" s="79">
        <v>0.65</v>
      </c>
    </row>
    <row r="13" spans="2:28" ht="15">
      <c r="B13" s="236" t="s">
        <v>200</v>
      </c>
      <c r="C13" s="168"/>
      <c r="D13" s="423">
        <v>0</v>
      </c>
      <c r="E13" s="423">
        <v>0</v>
      </c>
      <c r="F13" s="291">
        <v>0</v>
      </c>
      <c r="G13" s="291">
        <v>0</v>
      </c>
      <c r="H13" s="291">
        <v>0</v>
      </c>
      <c r="I13" s="291">
        <v>0</v>
      </c>
      <c r="J13" s="291">
        <v>0</v>
      </c>
      <c r="K13" s="291">
        <v>0</v>
      </c>
      <c r="L13" s="291">
        <v>0</v>
      </c>
      <c r="M13" s="291">
        <v>0</v>
      </c>
      <c r="N13" s="291">
        <v>0</v>
      </c>
      <c r="O13" s="291">
        <v>0</v>
      </c>
      <c r="P13" s="291">
        <v>0</v>
      </c>
      <c r="Q13" s="291">
        <v>0</v>
      </c>
      <c r="R13" s="291">
        <v>0</v>
      </c>
      <c r="S13" s="291">
        <v>0</v>
      </c>
      <c r="T13" s="291">
        <v>0</v>
      </c>
      <c r="U13" s="291">
        <v>0</v>
      </c>
      <c r="V13" s="291">
        <v>0</v>
      </c>
      <c r="W13" s="291">
        <v>0</v>
      </c>
      <c r="X13" s="291">
        <v>0</v>
      </c>
      <c r="Y13" s="291">
        <v>0</v>
      </c>
      <c r="Z13" s="291">
        <v>0</v>
      </c>
      <c r="AA13" s="291">
        <v>0</v>
      </c>
      <c r="AB13" s="291">
        <v>0</v>
      </c>
    </row>
    <row r="14" spans="2:28" ht="15">
      <c r="B14" s="236" t="s">
        <v>199</v>
      </c>
      <c r="C14" s="168"/>
      <c r="D14" s="423">
        <v>0</v>
      </c>
      <c r="E14" s="423">
        <v>0</v>
      </c>
      <c r="F14" s="291">
        <v>0</v>
      </c>
      <c r="G14" s="291">
        <v>0</v>
      </c>
      <c r="H14" s="291">
        <v>0</v>
      </c>
      <c r="I14" s="291">
        <v>0</v>
      </c>
      <c r="J14" s="291">
        <v>0</v>
      </c>
      <c r="K14" s="291">
        <v>0</v>
      </c>
      <c r="L14" s="291">
        <v>0</v>
      </c>
      <c r="M14" s="291">
        <v>0</v>
      </c>
      <c r="N14" s="291">
        <v>0</v>
      </c>
      <c r="O14" s="291">
        <v>0</v>
      </c>
      <c r="P14" s="291">
        <v>0</v>
      </c>
      <c r="Q14" s="291">
        <v>0</v>
      </c>
      <c r="R14" s="291">
        <v>0</v>
      </c>
      <c r="S14" s="291">
        <v>0</v>
      </c>
      <c r="T14" s="291">
        <v>0</v>
      </c>
      <c r="U14" s="291">
        <v>0</v>
      </c>
      <c r="V14" s="291">
        <v>0</v>
      </c>
      <c r="W14" s="291">
        <v>0</v>
      </c>
      <c r="X14" s="291">
        <v>0</v>
      </c>
      <c r="Y14" s="291">
        <v>0</v>
      </c>
      <c r="Z14" s="291">
        <v>0</v>
      </c>
      <c r="AA14" s="291">
        <v>0</v>
      </c>
      <c r="AB14" s="291">
        <v>0</v>
      </c>
    </row>
    <row r="15" spans="2:28" ht="15">
      <c r="B15" s="236" t="s">
        <v>39</v>
      </c>
      <c r="C15" s="168"/>
      <c r="D15" s="239">
        <f aca="true" t="shared" si="0" ref="D15:J15">SUM(D9:D14)</f>
        <v>71.68</v>
      </c>
      <c r="E15" s="239">
        <f t="shared" si="0"/>
        <v>70.65</v>
      </c>
      <c r="F15" s="239">
        <f t="shared" si="0"/>
        <v>68.092889</v>
      </c>
      <c r="G15" s="239">
        <f t="shared" si="0"/>
        <v>62.218656</v>
      </c>
      <c r="H15" s="239">
        <f t="shared" si="0"/>
        <v>61.327576</v>
      </c>
      <c r="I15" s="239">
        <f t="shared" si="0"/>
        <v>60.449307</v>
      </c>
      <c r="J15" s="239">
        <f t="shared" si="0"/>
        <v>58.228329</v>
      </c>
      <c r="K15" s="239">
        <f aca="true" t="shared" si="1" ref="K15:AB15">SUM(K9:K14)</f>
        <v>57.860383999999996</v>
      </c>
      <c r="L15" s="239">
        <f t="shared" si="1"/>
        <v>57.023248</v>
      </c>
      <c r="M15" s="239">
        <f t="shared" si="1"/>
        <v>63.341659</v>
      </c>
      <c r="N15" s="239">
        <f t="shared" si="1"/>
        <v>78.356018</v>
      </c>
      <c r="O15" s="239">
        <f t="shared" si="1"/>
        <v>80.96787199999999</v>
      </c>
      <c r="P15" s="239">
        <f t="shared" si="1"/>
        <v>82.39000000000001</v>
      </c>
      <c r="Q15" s="243">
        <f t="shared" si="1"/>
        <v>4.3500000000000005</v>
      </c>
      <c r="R15" s="239">
        <f t="shared" si="1"/>
        <v>4.503</v>
      </c>
      <c r="S15" s="239">
        <f t="shared" si="1"/>
        <v>4.673</v>
      </c>
      <c r="T15" s="239">
        <f t="shared" si="1"/>
        <v>4.7700000000000005</v>
      </c>
      <c r="U15" s="239">
        <f t="shared" si="1"/>
        <v>4.74</v>
      </c>
      <c r="V15" s="239">
        <f t="shared" si="1"/>
        <v>4.712803000000001</v>
      </c>
      <c r="W15" s="239">
        <f t="shared" si="1"/>
        <v>4.54</v>
      </c>
      <c r="X15" s="239">
        <f t="shared" si="1"/>
        <v>4.58</v>
      </c>
      <c r="Y15" s="239">
        <f t="shared" si="1"/>
        <v>4.86</v>
      </c>
      <c r="Z15" s="239">
        <f t="shared" si="1"/>
        <v>4.82</v>
      </c>
      <c r="AA15" s="239">
        <f t="shared" si="1"/>
        <v>4.819999999999999</v>
      </c>
      <c r="AB15" s="239">
        <f t="shared" si="1"/>
        <v>5.01</v>
      </c>
    </row>
    <row r="16" spans="3:21" ht="15">
      <c r="C16" s="168"/>
      <c r="D16" s="168"/>
      <c r="E16" s="168"/>
      <c r="F16" s="168"/>
      <c r="G16" s="168"/>
      <c r="H16" s="168"/>
      <c r="I16" s="168"/>
      <c r="J16" s="168"/>
      <c r="K16" s="169"/>
      <c r="L16" s="169"/>
      <c r="M16" s="169"/>
      <c r="N16" s="169"/>
      <c r="O16" s="169"/>
      <c r="P16" s="169"/>
      <c r="Q16" s="169"/>
      <c r="S16" s="83"/>
      <c r="T16" s="83"/>
      <c r="U16" s="83"/>
    </row>
    <row r="17" spans="1:21" ht="18.75">
      <c r="A17" s="248" t="s">
        <v>435</v>
      </c>
      <c r="B17" s="168"/>
      <c r="C17" s="168"/>
      <c r="D17" s="168"/>
      <c r="E17" s="168"/>
      <c r="F17" s="168"/>
      <c r="G17" s="168"/>
      <c r="H17" s="168"/>
      <c r="I17" s="168"/>
      <c r="J17" s="168"/>
      <c r="K17" s="169"/>
      <c r="L17" s="169"/>
      <c r="M17" s="169"/>
      <c r="N17" s="169"/>
      <c r="O17" s="169"/>
      <c r="P17" s="169"/>
      <c r="Q17" s="169"/>
      <c r="S17" s="83"/>
      <c r="T17" s="83"/>
      <c r="U17" s="83"/>
    </row>
    <row r="18" spans="1:28" ht="18">
      <c r="A18" s="168"/>
      <c r="B18" s="236" t="s">
        <v>444</v>
      </c>
      <c r="C18" s="168"/>
      <c r="D18" s="168"/>
      <c r="E18" s="168"/>
      <c r="F18" s="240" t="s">
        <v>130</v>
      </c>
      <c r="G18" s="240" t="s">
        <v>130</v>
      </c>
      <c r="H18" s="240" t="s">
        <v>130</v>
      </c>
      <c r="I18" s="240" t="s">
        <v>130</v>
      </c>
      <c r="J18" s="240" t="s">
        <v>130</v>
      </c>
      <c r="K18" s="240" t="s">
        <v>130</v>
      </c>
      <c r="L18" s="237">
        <v>49.366733</v>
      </c>
      <c r="M18" s="237">
        <v>54.944232</v>
      </c>
      <c r="N18" s="237">
        <v>65.450498</v>
      </c>
      <c r="O18" s="237">
        <v>68.312797</v>
      </c>
      <c r="P18" s="238">
        <v>69.05</v>
      </c>
      <c r="Q18" s="241">
        <v>155.74</v>
      </c>
      <c r="R18" s="242">
        <v>159.2</v>
      </c>
      <c r="S18" s="281">
        <v>157.61</v>
      </c>
      <c r="T18" s="291">
        <v>151.61</v>
      </c>
      <c r="U18" s="291">
        <v>147.47</v>
      </c>
      <c r="V18" s="79">
        <v>149.68</v>
      </c>
      <c r="W18" s="83">
        <v>146.28</v>
      </c>
      <c r="X18" s="83">
        <v>148.64</v>
      </c>
      <c r="Y18" s="83">
        <v>148.27</v>
      </c>
      <c r="Z18" s="79">
        <v>146.52</v>
      </c>
      <c r="AA18" s="79">
        <v>145.62</v>
      </c>
      <c r="AB18" s="79">
        <v>142.49</v>
      </c>
    </row>
    <row r="19" spans="1:28" ht="15">
      <c r="A19" s="168"/>
      <c r="B19" s="236" t="s">
        <v>203</v>
      </c>
      <c r="C19" s="168"/>
      <c r="D19" s="168"/>
      <c r="E19" s="168"/>
      <c r="F19" s="240" t="s">
        <v>130</v>
      </c>
      <c r="G19" s="240" t="s">
        <v>130</v>
      </c>
      <c r="H19" s="240" t="s">
        <v>130</v>
      </c>
      <c r="I19" s="240" t="s">
        <v>130</v>
      </c>
      <c r="J19" s="240" t="s">
        <v>130</v>
      </c>
      <c r="K19" s="240" t="s">
        <v>130</v>
      </c>
      <c r="L19" s="237">
        <v>0.600846</v>
      </c>
      <c r="M19" s="237">
        <v>0.541772</v>
      </c>
      <c r="N19" s="237">
        <v>0.656182</v>
      </c>
      <c r="O19" s="237">
        <v>0.78623</v>
      </c>
      <c r="P19" s="238">
        <v>0.81</v>
      </c>
      <c r="Q19" s="238">
        <v>0.01</v>
      </c>
      <c r="R19" s="238">
        <v>0.21</v>
      </c>
      <c r="S19" s="282">
        <v>0.31</v>
      </c>
      <c r="T19" s="291">
        <v>0.42</v>
      </c>
      <c r="U19" s="291">
        <v>0.62</v>
      </c>
      <c r="V19" s="79">
        <v>0.88</v>
      </c>
      <c r="W19" s="83">
        <v>1.04</v>
      </c>
      <c r="X19" s="83">
        <v>1.46</v>
      </c>
      <c r="Y19" s="83">
        <v>2.13</v>
      </c>
      <c r="Z19" s="79">
        <v>2.31</v>
      </c>
      <c r="AA19" s="79">
        <v>2.34</v>
      </c>
      <c r="AB19" s="79">
        <v>1.93</v>
      </c>
    </row>
    <row r="20" spans="1:28" ht="15">
      <c r="A20" s="168"/>
      <c r="B20" s="236" t="s">
        <v>202</v>
      </c>
      <c r="C20" s="168"/>
      <c r="D20" s="168"/>
      <c r="E20" s="168"/>
      <c r="F20" s="240" t="s">
        <v>130</v>
      </c>
      <c r="G20" s="240" t="s">
        <v>130</v>
      </c>
      <c r="H20" s="240" t="s">
        <v>130</v>
      </c>
      <c r="I20" s="240" t="s">
        <v>130</v>
      </c>
      <c r="J20" s="240" t="s">
        <v>130</v>
      </c>
      <c r="K20" s="240" t="s">
        <v>130</v>
      </c>
      <c r="L20" s="237">
        <v>0</v>
      </c>
      <c r="M20" s="237">
        <v>0</v>
      </c>
      <c r="N20" s="237">
        <v>0</v>
      </c>
      <c r="O20" s="237">
        <v>0</v>
      </c>
      <c r="P20" s="238">
        <v>0</v>
      </c>
      <c r="Q20" s="238">
        <v>0</v>
      </c>
      <c r="R20" s="238">
        <v>0</v>
      </c>
      <c r="S20" s="282">
        <v>0</v>
      </c>
      <c r="T20" s="291">
        <v>0</v>
      </c>
      <c r="U20" s="291">
        <v>0</v>
      </c>
      <c r="V20" s="291">
        <v>0</v>
      </c>
      <c r="W20" s="291">
        <v>0</v>
      </c>
      <c r="X20" s="291">
        <v>0</v>
      </c>
      <c r="Y20" s="291">
        <v>0</v>
      </c>
      <c r="Z20" s="291">
        <v>0</v>
      </c>
      <c r="AA20" s="291">
        <v>0</v>
      </c>
      <c r="AB20" s="291">
        <v>0</v>
      </c>
    </row>
    <row r="21" spans="1:28" ht="18">
      <c r="A21" s="168"/>
      <c r="B21" s="236" t="s">
        <v>438</v>
      </c>
      <c r="C21" s="168"/>
      <c r="D21" s="168"/>
      <c r="E21" s="168"/>
      <c r="F21" s="240" t="s">
        <v>130</v>
      </c>
      <c r="G21" s="240" t="s">
        <v>130</v>
      </c>
      <c r="H21" s="240" t="s">
        <v>130</v>
      </c>
      <c r="I21" s="240" t="s">
        <v>130</v>
      </c>
      <c r="J21" s="240" t="s">
        <v>130</v>
      </c>
      <c r="K21" s="240" t="s">
        <v>130</v>
      </c>
      <c r="L21" s="237">
        <v>0</v>
      </c>
      <c r="M21" s="237">
        <v>0.202369</v>
      </c>
      <c r="N21" s="237">
        <v>0.064002</v>
      </c>
      <c r="O21" s="237">
        <v>0.055804</v>
      </c>
      <c r="P21" s="238">
        <v>0.06</v>
      </c>
      <c r="Q21" s="238">
        <v>0.03</v>
      </c>
      <c r="R21" s="238">
        <v>0.05</v>
      </c>
      <c r="S21" s="282">
        <v>0.05</v>
      </c>
      <c r="T21" s="291">
        <v>0.05</v>
      </c>
      <c r="U21" s="291">
        <v>0.05</v>
      </c>
      <c r="V21" s="79">
        <v>0.05</v>
      </c>
      <c r="W21" s="83">
        <v>0.06</v>
      </c>
      <c r="X21" s="83">
        <v>0.06</v>
      </c>
      <c r="Y21" s="83">
        <v>0.06</v>
      </c>
      <c r="Z21" s="79">
        <v>0.06</v>
      </c>
      <c r="AA21" s="79">
        <v>0.06</v>
      </c>
      <c r="AB21" s="79">
        <v>0.06</v>
      </c>
    </row>
    <row r="22" spans="1:28" ht="15">
      <c r="A22" s="168"/>
      <c r="B22" s="236" t="s">
        <v>200</v>
      </c>
      <c r="C22" s="168"/>
      <c r="D22" s="168"/>
      <c r="E22" s="168"/>
      <c r="F22" s="240" t="s">
        <v>130</v>
      </c>
      <c r="G22" s="240" t="s">
        <v>130</v>
      </c>
      <c r="H22" s="240" t="s">
        <v>130</v>
      </c>
      <c r="I22" s="240" t="s">
        <v>130</v>
      </c>
      <c r="J22" s="240" t="s">
        <v>130</v>
      </c>
      <c r="K22" s="240" t="s">
        <v>130</v>
      </c>
      <c r="L22" s="237">
        <v>0.588441</v>
      </c>
      <c r="M22" s="237">
        <v>0.486689</v>
      </c>
      <c r="N22" s="237">
        <v>0.698859</v>
      </c>
      <c r="O22" s="237">
        <v>0.793108</v>
      </c>
      <c r="P22" s="238">
        <v>0.89</v>
      </c>
      <c r="Q22" s="238">
        <v>0</v>
      </c>
      <c r="R22" s="238">
        <v>0</v>
      </c>
      <c r="S22" s="282">
        <v>0</v>
      </c>
      <c r="T22" s="282">
        <v>0</v>
      </c>
      <c r="U22" s="282">
        <v>0</v>
      </c>
      <c r="V22" s="282">
        <v>0</v>
      </c>
      <c r="W22" s="282">
        <v>0</v>
      </c>
      <c r="X22" s="282">
        <v>0</v>
      </c>
      <c r="Y22" s="282">
        <v>0</v>
      </c>
      <c r="Z22" s="282">
        <v>0</v>
      </c>
      <c r="AA22" s="282">
        <v>0</v>
      </c>
      <c r="AB22" s="282">
        <v>0</v>
      </c>
    </row>
    <row r="23" spans="1:28" ht="15">
      <c r="A23" s="168"/>
      <c r="B23" s="236" t="s">
        <v>199</v>
      </c>
      <c r="C23" s="168"/>
      <c r="D23" s="168"/>
      <c r="E23" s="168"/>
      <c r="F23" s="240" t="s">
        <v>130</v>
      </c>
      <c r="G23" s="240" t="s">
        <v>130</v>
      </c>
      <c r="H23" s="240" t="s">
        <v>130</v>
      </c>
      <c r="I23" s="240" t="s">
        <v>130</v>
      </c>
      <c r="J23" s="240" t="s">
        <v>130</v>
      </c>
      <c r="K23" s="240" t="s">
        <v>130</v>
      </c>
      <c r="L23" s="237">
        <v>0.0008</v>
      </c>
      <c r="M23" s="237">
        <v>0.021035</v>
      </c>
      <c r="N23" s="237">
        <v>0.033111</v>
      </c>
      <c r="O23" s="237">
        <v>0.042117</v>
      </c>
      <c r="P23" s="238">
        <v>0.05</v>
      </c>
      <c r="Q23" s="238">
        <v>0</v>
      </c>
      <c r="R23" s="238">
        <v>0</v>
      </c>
      <c r="S23" s="282">
        <v>0</v>
      </c>
      <c r="T23" s="282">
        <v>0</v>
      </c>
      <c r="U23" s="282">
        <v>0</v>
      </c>
      <c r="V23" s="282">
        <v>0</v>
      </c>
      <c r="W23" s="282">
        <v>0</v>
      </c>
      <c r="X23" s="282">
        <v>0</v>
      </c>
      <c r="Y23" s="282">
        <v>0</v>
      </c>
      <c r="Z23" s="282">
        <v>0</v>
      </c>
      <c r="AA23" s="282">
        <v>0</v>
      </c>
      <c r="AB23" s="282">
        <v>0</v>
      </c>
    </row>
    <row r="24" spans="1:28" ht="15">
      <c r="A24" s="168"/>
      <c r="B24" s="236" t="s">
        <v>39</v>
      </c>
      <c r="C24" s="168"/>
      <c r="D24" s="168"/>
      <c r="E24" s="168"/>
      <c r="F24" s="240" t="s">
        <v>130</v>
      </c>
      <c r="G24" s="240" t="s">
        <v>130</v>
      </c>
      <c r="H24" s="240" t="s">
        <v>130</v>
      </c>
      <c r="I24" s="240" t="s">
        <v>130</v>
      </c>
      <c r="J24" s="240" t="s">
        <v>130</v>
      </c>
      <c r="K24" s="240" t="s">
        <v>130</v>
      </c>
      <c r="L24" s="239">
        <f aca="true" t="shared" si="2" ref="L24:X24">SUM(L18:L23)</f>
        <v>50.55682</v>
      </c>
      <c r="M24" s="239">
        <f t="shared" si="2"/>
        <v>56.196096999999995</v>
      </c>
      <c r="N24" s="239">
        <f t="shared" si="2"/>
        <v>66.902652</v>
      </c>
      <c r="O24" s="239">
        <f t="shared" si="2"/>
        <v>69.99005600000001</v>
      </c>
      <c r="P24" s="239">
        <f t="shared" si="2"/>
        <v>70.86</v>
      </c>
      <c r="Q24" s="243">
        <f t="shared" si="2"/>
        <v>155.78</v>
      </c>
      <c r="R24" s="244">
        <f t="shared" si="2"/>
        <v>159.46</v>
      </c>
      <c r="S24" s="244">
        <f t="shared" si="2"/>
        <v>157.97000000000003</v>
      </c>
      <c r="T24" s="244">
        <f t="shared" si="2"/>
        <v>152.08</v>
      </c>
      <c r="U24" s="244">
        <f t="shared" si="2"/>
        <v>148.14000000000001</v>
      </c>
      <c r="V24" s="244">
        <f t="shared" si="2"/>
        <v>150.61</v>
      </c>
      <c r="W24" s="244">
        <f t="shared" si="2"/>
        <v>147.38</v>
      </c>
      <c r="X24" s="244">
        <f t="shared" si="2"/>
        <v>150.16</v>
      </c>
      <c r="Y24" s="244">
        <f>SUM(Y18:Y23)</f>
        <v>150.46</v>
      </c>
      <c r="Z24" s="244">
        <f>SUM(Z18:Z23)</f>
        <v>148.89000000000001</v>
      </c>
      <c r="AA24" s="244">
        <f>SUM(AA18:AA23)</f>
        <v>148.02</v>
      </c>
      <c r="AB24" s="244">
        <f>SUM(AB18:AB23)</f>
        <v>144.48000000000002</v>
      </c>
    </row>
    <row r="25" spans="1:21" ht="15">
      <c r="A25" s="168"/>
      <c r="B25" s="168"/>
      <c r="C25" s="168"/>
      <c r="D25" s="168"/>
      <c r="E25" s="168"/>
      <c r="F25" s="169"/>
      <c r="G25" s="169"/>
      <c r="H25" s="169"/>
      <c r="I25" s="169"/>
      <c r="J25" s="169"/>
      <c r="K25" s="169"/>
      <c r="L25" s="169"/>
      <c r="M25" s="169"/>
      <c r="N25" s="169"/>
      <c r="O25" s="169"/>
      <c r="P25" s="169"/>
      <c r="Q25" s="169"/>
      <c r="S25" s="83"/>
      <c r="T25" s="83"/>
      <c r="U25" s="83"/>
    </row>
    <row r="26" spans="1:21" ht="18.75">
      <c r="A26" s="248" t="s">
        <v>436</v>
      </c>
      <c r="B26" s="168"/>
      <c r="C26" s="168"/>
      <c r="D26" s="168"/>
      <c r="E26" s="168"/>
      <c r="F26" s="169"/>
      <c r="G26" s="169"/>
      <c r="H26" s="169"/>
      <c r="I26" s="169"/>
      <c r="J26" s="169"/>
      <c r="K26" s="169"/>
      <c r="L26" s="169"/>
      <c r="M26" s="169"/>
      <c r="N26" s="169"/>
      <c r="O26" s="169"/>
      <c r="P26" s="169"/>
      <c r="Q26" s="169"/>
      <c r="S26" s="83"/>
      <c r="T26" s="83"/>
      <c r="U26" s="83"/>
    </row>
    <row r="27" spans="1:28" ht="18">
      <c r="A27" s="168"/>
      <c r="B27" s="236" t="s">
        <v>443</v>
      </c>
      <c r="C27" s="168"/>
      <c r="D27" s="168"/>
      <c r="E27" s="168"/>
      <c r="F27" s="240" t="s">
        <v>130</v>
      </c>
      <c r="G27" s="240" t="s">
        <v>130</v>
      </c>
      <c r="H27" s="240" t="s">
        <v>130</v>
      </c>
      <c r="I27" s="240" t="s">
        <v>130</v>
      </c>
      <c r="J27" s="240" t="s">
        <v>130</v>
      </c>
      <c r="K27" s="240" t="s">
        <v>130</v>
      </c>
      <c r="L27" s="239">
        <f>L9+L18</f>
        <v>102.644784</v>
      </c>
      <c r="M27" s="239">
        <f>M9+M18</f>
        <v>114.892815</v>
      </c>
      <c r="N27" s="239">
        <f>N9+N18</f>
        <v>140.217176</v>
      </c>
      <c r="O27" s="239">
        <f>O9+O18</f>
        <v>145.393428</v>
      </c>
      <c r="P27" s="239">
        <f>P9+P18</f>
        <v>147.35</v>
      </c>
      <c r="Q27" s="239">
        <f aca="true" t="shared" si="3" ref="Q27:V27">Q18</f>
        <v>155.74</v>
      </c>
      <c r="R27" s="239">
        <f t="shared" si="3"/>
        <v>159.2</v>
      </c>
      <c r="S27" s="239">
        <f t="shared" si="3"/>
        <v>157.61</v>
      </c>
      <c r="T27" s="239">
        <f t="shared" si="3"/>
        <v>151.61</v>
      </c>
      <c r="U27" s="239">
        <f t="shared" si="3"/>
        <v>147.47</v>
      </c>
      <c r="V27" s="239">
        <f t="shared" si="3"/>
        <v>149.68</v>
      </c>
      <c r="W27" s="239">
        <f aca="true" t="shared" si="4" ref="W27:AB27">W18</f>
        <v>146.28</v>
      </c>
      <c r="X27" s="239">
        <f t="shared" si="4"/>
        <v>148.64</v>
      </c>
      <c r="Y27" s="239">
        <f t="shared" si="4"/>
        <v>148.27</v>
      </c>
      <c r="Z27" s="239">
        <f t="shared" si="4"/>
        <v>146.52</v>
      </c>
      <c r="AA27" s="239">
        <f t="shared" si="4"/>
        <v>145.62</v>
      </c>
      <c r="AB27" s="239">
        <f t="shared" si="4"/>
        <v>142.49</v>
      </c>
    </row>
    <row r="28" spans="1:28" ht="15">
      <c r="A28" s="245"/>
      <c r="B28" s="236" t="s">
        <v>203</v>
      </c>
      <c r="C28" s="168"/>
      <c r="D28" s="168"/>
      <c r="E28" s="168"/>
      <c r="F28" s="240" t="s">
        <v>130</v>
      </c>
      <c r="G28" s="240" t="s">
        <v>130</v>
      </c>
      <c r="H28" s="240" t="s">
        <v>130</v>
      </c>
      <c r="I28" s="240" t="s">
        <v>130</v>
      </c>
      <c r="J28" s="240" t="s">
        <v>130</v>
      </c>
      <c r="K28" s="240" t="s">
        <v>130</v>
      </c>
      <c r="L28" s="239">
        <f>L10+L19</f>
        <v>3.19501</v>
      </c>
      <c r="M28" s="239">
        <f aca="true" t="shared" si="5" ref="M28:T28">M10+M19</f>
        <v>2.851055</v>
      </c>
      <c r="N28" s="239">
        <f t="shared" si="5"/>
        <v>3.0437950000000003</v>
      </c>
      <c r="O28" s="239">
        <f t="shared" si="5"/>
        <v>3.3975989999999996</v>
      </c>
      <c r="P28" s="239">
        <f t="shared" si="5"/>
        <v>3.68</v>
      </c>
      <c r="Q28" s="239">
        <f t="shared" si="5"/>
        <v>2.98</v>
      </c>
      <c r="R28" s="239">
        <f t="shared" si="5"/>
        <v>3.263</v>
      </c>
      <c r="S28" s="239">
        <f t="shared" si="5"/>
        <v>3.49</v>
      </c>
      <c r="T28" s="239">
        <f t="shared" si="5"/>
        <v>3.67</v>
      </c>
      <c r="U28" s="239">
        <f aca="true" t="shared" si="6" ref="U28:V33">U10+U19</f>
        <v>3.91</v>
      </c>
      <c r="V28" s="239">
        <f t="shared" si="6"/>
        <v>4.245</v>
      </c>
      <c r="W28" s="239">
        <f aca="true" t="shared" si="7" ref="W28:X33">W10+W19</f>
        <v>4.23</v>
      </c>
      <c r="X28" s="239">
        <f t="shared" si="7"/>
        <v>4.63</v>
      </c>
      <c r="Y28" s="239">
        <f aca="true" t="shared" si="8" ref="Y28:Z33">Y10+Y19</f>
        <v>5.5</v>
      </c>
      <c r="Z28" s="239">
        <f t="shared" si="8"/>
        <v>5.67</v>
      </c>
      <c r="AA28" s="239">
        <f aca="true" t="shared" si="9" ref="AA28:AB33">AA10+AA19</f>
        <v>5.76</v>
      </c>
      <c r="AB28" s="239">
        <f t="shared" si="9"/>
        <v>5.4399999999999995</v>
      </c>
    </row>
    <row r="29" spans="2:28" ht="15">
      <c r="B29" s="236" t="s">
        <v>202</v>
      </c>
      <c r="C29" s="168"/>
      <c r="D29" s="168"/>
      <c r="E29" s="168"/>
      <c r="F29" s="240" t="s">
        <v>130</v>
      </c>
      <c r="G29" s="240" t="s">
        <v>130</v>
      </c>
      <c r="H29" s="240" t="s">
        <v>130</v>
      </c>
      <c r="I29" s="240" t="s">
        <v>130</v>
      </c>
      <c r="J29" s="240" t="s">
        <v>130</v>
      </c>
      <c r="K29" s="240" t="s">
        <v>130</v>
      </c>
      <c r="L29" s="239">
        <f>L11+L20</f>
        <v>0.738483</v>
      </c>
      <c r="M29" s="239">
        <f aca="true" t="shared" si="10" ref="M29:T29">M11+M20</f>
        <v>0.650996</v>
      </c>
      <c r="N29" s="239">
        <f t="shared" si="10"/>
        <v>0.671439</v>
      </c>
      <c r="O29" s="239">
        <f t="shared" si="10"/>
        <v>0.699547</v>
      </c>
      <c r="P29" s="239">
        <f t="shared" si="10"/>
        <v>0.68</v>
      </c>
      <c r="Q29" s="239">
        <f t="shared" si="10"/>
        <v>0.73</v>
      </c>
      <c r="R29" s="239">
        <f t="shared" si="10"/>
        <v>0.76</v>
      </c>
      <c r="S29" s="239">
        <f t="shared" si="10"/>
        <v>0.79</v>
      </c>
      <c r="T29" s="239">
        <f t="shared" si="10"/>
        <v>0.81</v>
      </c>
      <c r="U29" s="239">
        <f t="shared" si="6"/>
        <v>0.77</v>
      </c>
      <c r="V29" s="239">
        <f t="shared" si="6"/>
        <v>0.713224</v>
      </c>
      <c r="W29" s="239">
        <f t="shared" si="7"/>
        <v>0.7</v>
      </c>
      <c r="X29" s="239">
        <f t="shared" si="7"/>
        <v>0.77</v>
      </c>
      <c r="Y29" s="239">
        <f t="shared" si="8"/>
        <v>0.82</v>
      </c>
      <c r="Z29" s="239">
        <f t="shared" si="8"/>
        <v>0.81</v>
      </c>
      <c r="AA29" s="239">
        <f t="shared" si="9"/>
        <v>0.72</v>
      </c>
      <c r="AB29" s="239">
        <f t="shared" si="9"/>
        <v>0.85</v>
      </c>
    </row>
    <row r="30" spans="2:28" ht="15">
      <c r="B30" s="236" t="s">
        <v>201</v>
      </c>
      <c r="C30" s="168"/>
      <c r="D30" s="168"/>
      <c r="E30" s="168"/>
      <c r="F30" s="240" t="s">
        <v>130</v>
      </c>
      <c r="G30" s="240" t="s">
        <v>130</v>
      </c>
      <c r="H30" s="240" t="s">
        <v>130</v>
      </c>
      <c r="I30" s="240" t="s">
        <v>130</v>
      </c>
      <c r="J30" s="240" t="s">
        <v>130</v>
      </c>
      <c r="K30" s="240" t="s">
        <v>130</v>
      </c>
      <c r="L30" s="239">
        <f>L12+L21</f>
        <v>0.41255</v>
      </c>
      <c r="M30" s="239">
        <f aca="true" t="shared" si="11" ref="M30:T30">M12+M21</f>
        <v>0.635166</v>
      </c>
      <c r="N30" s="239">
        <f t="shared" si="11"/>
        <v>0.59429</v>
      </c>
      <c r="O30" s="239">
        <f t="shared" si="11"/>
        <v>0.6321289999999999</v>
      </c>
      <c r="P30" s="239">
        <f t="shared" si="11"/>
        <v>0.6000000000000001</v>
      </c>
      <c r="Q30" s="239">
        <f t="shared" si="11"/>
        <v>0.68</v>
      </c>
      <c r="R30" s="239">
        <f t="shared" si="11"/>
        <v>0.74</v>
      </c>
      <c r="S30" s="239">
        <f t="shared" si="11"/>
        <v>0.753</v>
      </c>
      <c r="T30" s="239">
        <f t="shared" si="11"/>
        <v>0.76</v>
      </c>
      <c r="U30" s="239">
        <f t="shared" si="6"/>
        <v>0.7300000000000001</v>
      </c>
      <c r="V30" s="239">
        <f t="shared" si="6"/>
        <v>0.684579</v>
      </c>
      <c r="W30" s="239">
        <f t="shared" si="7"/>
        <v>0.71</v>
      </c>
      <c r="X30" s="239">
        <f t="shared" si="7"/>
        <v>0.7</v>
      </c>
      <c r="Y30" s="239">
        <f t="shared" si="8"/>
        <v>0.73</v>
      </c>
      <c r="Z30" s="239">
        <f t="shared" si="8"/>
        <v>0.71</v>
      </c>
      <c r="AA30" s="239">
        <f t="shared" si="9"/>
        <v>0.74</v>
      </c>
      <c r="AB30" s="239">
        <f t="shared" si="9"/>
        <v>0.71</v>
      </c>
    </row>
    <row r="31" spans="2:28" ht="15">
      <c r="B31" s="236" t="s">
        <v>200</v>
      </c>
      <c r="C31" s="168"/>
      <c r="D31" s="168"/>
      <c r="E31" s="168"/>
      <c r="F31" s="240" t="s">
        <v>130</v>
      </c>
      <c r="G31" s="240" t="s">
        <v>130</v>
      </c>
      <c r="H31" s="240" t="s">
        <v>130</v>
      </c>
      <c r="I31" s="240" t="s">
        <v>130</v>
      </c>
      <c r="J31" s="240" t="s">
        <v>130</v>
      </c>
      <c r="K31" s="240" t="s">
        <v>130</v>
      </c>
      <c r="L31" s="239">
        <f>L13+L22</f>
        <v>0.588441</v>
      </c>
      <c r="M31" s="239">
        <f aca="true" t="shared" si="12" ref="M31:T31">M13+M22</f>
        <v>0.486689</v>
      </c>
      <c r="N31" s="239">
        <f t="shared" si="12"/>
        <v>0.698859</v>
      </c>
      <c r="O31" s="239">
        <f t="shared" si="12"/>
        <v>0.793108</v>
      </c>
      <c r="P31" s="239">
        <f t="shared" si="12"/>
        <v>0.89</v>
      </c>
      <c r="Q31" s="239">
        <f t="shared" si="12"/>
        <v>0</v>
      </c>
      <c r="R31" s="239">
        <f t="shared" si="12"/>
        <v>0</v>
      </c>
      <c r="S31" s="239">
        <f t="shared" si="12"/>
        <v>0</v>
      </c>
      <c r="T31" s="239">
        <f t="shared" si="12"/>
        <v>0</v>
      </c>
      <c r="U31" s="239">
        <f t="shared" si="6"/>
        <v>0</v>
      </c>
      <c r="V31" s="239">
        <f t="shared" si="6"/>
        <v>0</v>
      </c>
      <c r="W31" s="239">
        <f t="shared" si="7"/>
        <v>0</v>
      </c>
      <c r="X31" s="239">
        <f t="shared" si="7"/>
        <v>0</v>
      </c>
      <c r="Y31" s="239">
        <f t="shared" si="8"/>
        <v>0</v>
      </c>
      <c r="Z31" s="239">
        <f t="shared" si="8"/>
        <v>0</v>
      </c>
      <c r="AA31" s="239">
        <f t="shared" si="9"/>
        <v>0</v>
      </c>
      <c r="AB31" s="239">
        <f t="shared" si="9"/>
        <v>0</v>
      </c>
    </row>
    <row r="32" spans="2:28" ht="15">
      <c r="B32" s="236" t="s">
        <v>199</v>
      </c>
      <c r="C32" s="168"/>
      <c r="D32" s="168"/>
      <c r="E32" s="168"/>
      <c r="F32" s="240" t="s">
        <v>130</v>
      </c>
      <c r="G32" s="240" t="s">
        <v>130</v>
      </c>
      <c r="H32" s="240" t="s">
        <v>130</v>
      </c>
      <c r="I32" s="240" t="s">
        <v>130</v>
      </c>
      <c r="J32" s="240" t="s">
        <v>130</v>
      </c>
      <c r="K32" s="240" t="s">
        <v>130</v>
      </c>
      <c r="L32" s="239">
        <f>L14+L23</f>
        <v>0.0008</v>
      </c>
      <c r="M32" s="239">
        <f aca="true" t="shared" si="13" ref="M32:T32">M14+M23</f>
        <v>0.021035</v>
      </c>
      <c r="N32" s="239">
        <f t="shared" si="13"/>
        <v>0.033111</v>
      </c>
      <c r="O32" s="239">
        <f t="shared" si="13"/>
        <v>0.042117</v>
      </c>
      <c r="P32" s="239">
        <f t="shared" si="13"/>
        <v>0.05</v>
      </c>
      <c r="Q32" s="239">
        <f t="shared" si="13"/>
        <v>0</v>
      </c>
      <c r="R32" s="239">
        <f t="shared" si="13"/>
        <v>0</v>
      </c>
      <c r="S32" s="239">
        <f t="shared" si="13"/>
        <v>0</v>
      </c>
      <c r="T32" s="239">
        <f t="shared" si="13"/>
        <v>0</v>
      </c>
      <c r="U32" s="239">
        <f t="shared" si="6"/>
        <v>0</v>
      </c>
      <c r="V32" s="239">
        <f t="shared" si="6"/>
        <v>0</v>
      </c>
      <c r="W32" s="239">
        <f t="shared" si="7"/>
        <v>0</v>
      </c>
      <c r="X32" s="239">
        <f t="shared" si="7"/>
        <v>0</v>
      </c>
      <c r="Y32" s="239">
        <f t="shared" si="8"/>
        <v>0</v>
      </c>
      <c r="Z32" s="239">
        <f t="shared" si="8"/>
        <v>0</v>
      </c>
      <c r="AA32" s="239">
        <f t="shared" si="9"/>
        <v>0</v>
      </c>
      <c r="AB32" s="239">
        <f t="shared" si="9"/>
        <v>0</v>
      </c>
    </row>
    <row r="33" spans="2:28" ht="15.75">
      <c r="B33" s="100" t="s">
        <v>39</v>
      </c>
      <c r="C33" s="230"/>
      <c r="D33" s="230"/>
      <c r="E33" s="230"/>
      <c r="F33" s="329" t="s">
        <v>130</v>
      </c>
      <c r="G33" s="329" t="s">
        <v>130</v>
      </c>
      <c r="H33" s="329" t="s">
        <v>130</v>
      </c>
      <c r="I33" s="329" t="s">
        <v>130</v>
      </c>
      <c r="J33" s="329" t="s">
        <v>130</v>
      </c>
      <c r="K33" s="329" t="s">
        <v>130</v>
      </c>
      <c r="L33" s="330">
        <f aca="true" t="shared" si="14" ref="L33:T33">L15+L24</f>
        <v>107.58006800000001</v>
      </c>
      <c r="M33" s="330">
        <f t="shared" si="14"/>
        <v>119.537756</v>
      </c>
      <c r="N33" s="330">
        <f t="shared" si="14"/>
        <v>145.25867</v>
      </c>
      <c r="O33" s="330">
        <f t="shared" si="14"/>
        <v>150.95792799999998</v>
      </c>
      <c r="P33" s="330">
        <f t="shared" si="14"/>
        <v>153.25</v>
      </c>
      <c r="Q33" s="330">
        <f t="shared" si="14"/>
        <v>160.13</v>
      </c>
      <c r="R33" s="330">
        <f t="shared" si="14"/>
        <v>163.96300000000002</v>
      </c>
      <c r="S33" s="330">
        <f t="shared" si="14"/>
        <v>162.64300000000003</v>
      </c>
      <c r="T33" s="330">
        <f t="shared" si="14"/>
        <v>156.85000000000002</v>
      </c>
      <c r="U33" s="330">
        <f t="shared" si="6"/>
        <v>152.88000000000002</v>
      </c>
      <c r="V33" s="330">
        <f t="shared" si="6"/>
        <v>155.32280300000002</v>
      </c>
      <c r="W33" s="330">
        <f t="shared" si="7"/>
        <v>151.92</v>
      </c>
      <c r="X33" s="330">
        <f t="shared" si="7"/>
        <v>154.74</v>
      </c>
      <c r="Y33" s="330">
        <f t="shared" si="8"/>
        <v>155.32000000000002</v>
      </c>
      <c r="Z33" s="330">
        <f t="shared" si="8"/>
        <v>153.71</v>
      </c>
      <c r="AA33" s="330">
        <f t="shared" si="9"/>
        <v>152.84</v>
      </c>
      <c r="AB33" s="330">
        <f t="shared" si="9"/>
        <v>149.49</v>
      </c>
    </row>
    <row r="34" spans="2:21" ht="15">
      <c r="B34" s="236"/>
      <c r="C34" s="168"/>
      <c r="D34" s="168"/>
      <c r="E34" s="168"/>
      <c r="F34" s="240"/>
      <c r="G34" s="240"/>
      <c r="H34" s="240"/>
      <c r="I34" s="240"/>
      <c r="J34" s="240"/>
      <c r="K34" s="240"/>
      <c r="L34" s="240"/>
      <c r="M34" s="240"/>
      <c r="N34" s="240"/>
      <c r="O34" s="239"/>
      <c r="P34" s="239"/>
      <c r="Q34" s="239"/>
      <c r="R34" s="239"/>
      <c r="S34" s="239"/>
      <c r="T34" s="239"/>
      <c r="U34" s="239"/>
    </row>
    <row r="35" spans="1:21" ht="18.75">
      <c r="A35" s="235" t="s">
        <v>273</v>
      </c>
      <c r="B35" s="80"/>
      <c r="C35" s="247" t="s">
        <v>437</v>
      </c>
      <c r="D35" s="247"/>
      <c r="E35" s="247"/>
      <c r="F35" s="240"/>
      <c r="G35" s="240"/>
      <c r="H35" s="240"/>
      <c r="I35" s="240"/>
      <c r="J35" s="240"/>
      <c r="K35" s="240"/>
      <c r="L35" s="240"/>
      <c r="M35" s="240"/>
      <c r="N35" s="240"/>
      <c r="O35" s="239"/>
      <c r="P35" s="239"/>
      <c r="Q35" s="239"/>
      <c r="R35" s="239"/>
      <c r="S35" s="239"/>
      <c r="T35" s="239"/>
      <c r="U35" s="239"/>
    </row>
    <row r="36" spans="1:21" ht="15.75">
      <c r="A36" s="167" t="s">
        <v>433</v>
      </c>
      <c r="B36" s="236"/>
      <c r="C36" s="168"/>
      <c r="D36" s="168"/>
      <c r="E36" s="168"/>
      <c r="F36" s="240"/>
      <c r="G36" s="240"/>
      <c r="H36" s="240"/>
      <c r="I36" s="240"/>
      <c r="J36" s="240"/>
      <c r="K36" s="240"/>
      <c r="L36" s="240"/>
      <c r="M36" s="240"/>
      <c r="N36" s="240"/>
      <c r="O36" s="239"/>
      <c r="P36" s="239"/>
      <c r="Q36" s="239"/>
      <c r="R36" s="239"/>
      <c r="S36" s="239"/>
      <c r="T36" s="239"/>
      <c r="U36" s="239"/>
    </row>
    <row r="37" spans="2:28" ht="18">
      <c r="B37" s="236" t="s">
        <v>431</v>
      </c>
      <c r="C37" s="168"/>
      <c r="D37" s="168"/>
      <c r="E37" s="168"/>
      <c r="F37" s="240" t="s">
        <v>130</v>
      </c>
      <c r="G37" s="240" t="s">
        <v>130</v>
      </c>
      <c r="H37" s="240" t="s">
        <v>130</v>
      </c>
      <c r="I37" s="240" t="s">
        <v>130</v>
      </c>
      <c r="J37" s="240" t="s">
        <v>130</v>
      </c>
      <c r="K37" s="240" t="s">
        <v>130</v>
      </c>
      <c r="L37" s="240" t="s">
        <v>130</v>
      </c>
      <c r="M37" s="237">
        <v>28.090782</v>
      </c>
      <c r="N37" s="237">
        <v>74.766678</v>
      </c>
      <c r="O37" s="237">
        <v>77.080631</v>
      </c>
      <c r="P37" s="315">
        <v>78.3</v>
      </c>
      <c r="Q37" s="328" t="s">
        <v>430</v>
      </c>
      <c r="R37" s="328" t="s">
        <v>430</v>
      </c>
      <c r="S37" s="328" t="s">
        <v>430</v>
      </c>
      <c r="T37" s="328" t="s">
        <v>430</v>
      </c>
      <c r="U37" s="328" t="s">
        <v>430</v>
      </c>
      <c r="V37" s="328" t="s">
        <v>430</v>
      </c>
      <c r="W37" s="328" t="s">
        <v>430</v>
      </c>
      <c r="X37" s="328" t="s">
        <v>430</v>
      </c>
      <c r="Y37" s="328" t="s">
        <v>430</v>
      </c>
      <c r="Z37" s="328" t="s">
        <v>430</v>
      </c>
      <c r="AA37" s="328" t="s">
        <v>430</v>
      </c>
      <c r="AB37" s="328" t="s">
        <v>430</v>
      </c>
    </row>
    <row r="38" spans="2:28" ht="15">
      <c r="B38" s="236" t="s">
        <v>203</v>
      </c>
      <c r="C38" s="168"/>
      <c r="D38" s="168"/>
      <c r="E38" s="168"/>
      <c r="F38" s="240" t="s">
        <v>130</v>
      </c>
      <c r="G38" s="240" t="s">
        <v>130</v>
      </c>
      <c r="H38" s="240" t="s">
        <v>130</v>
      </c>
      <c r="I38" s="240" t="s">
        <v>130</v>
      </c>
      <c r="J38" s="240" t="s">
        <v>130</v>
      </c>
      <c r="K38" s="240" t="s">
        <v>130</v>
      </c>
      <c r="L38" s="240" t="s">
        <v>130</v>
      </c>
      <c r="M38" s="237">
        <v>0</v>
      </c>
      <c r="N38" s="237">
        <v>0</v>
      </c>
      <c r="O38" s="237">
        <v>0</v>
      </c>
      <c r="P38" s="237">
        <v>0</v>
      </c>
      <c r="Q38" s="237">
        <v>0</v>
      </c>
      <c r="R38" s="237">
        <v>0</v>
      </c>
      <c r="S38" s="237">
        <v>0</v>
      </c>
      <c r="T38" s="291">
        <v>0</v>
      </c>
      <c r="U38" s="291">
        <v>0</v>
      </c>
      <c r="V38" s="420">
        <v>0</v>
      </c>
      <c r="W38" s="420">
        <v>0</v>
      </c>
      <c r="X38" s="420">
        <v>0</v>
      </c>
      <c r="Y38" s="420">
        <v>0</v>
      </c>
      <c r="Z38" s="420">
        <v>0</v>
      </c>
      <c r="AA38" s="420">
        <v>0</v>
      </c>
      <c r="AB38" s="420">
        <v>0</v>
      </c>
    </row>
    <row r="39" spans="2:28" ht="18">
      <c r="B39" s="236" t="s">
        <v>446</v>
      </c>
      <c r="C39" s="168"/>
      <c r="D39" s="168"/>
      <c r="E39" s="168"/>
      <c r="F39" s="240" t="s">
        <v>130</v>
      </c>
      <c r="G39" s="240" t="s">
        <v>130</v>
      </c>
      <c r="H39" s="240" t="s">
        <v>130</v>
      </c>
      <c r="I39" s="240" t="s">
        <v>130</v>
      </c>
      <c r="J39" s="240" t="s">
        <v>130</v>
      </c>
      <c r="K39" s="240" t="s">
        <v>130</v>
      </c>
      <c r="L39" s="240" t="s">
        <v>130</v>
      </c>
      <c r="M39" s="237">
        <v>0.204224</v>
      </c>
      <c r="N39" s="237">
        <v>0.530288</v>
      </c>
      <c r="O39" s="237">
        <v>0.576325</v>
      </c>
      <c r="P39" s="237">
        <v>0.54</v>
      </c>
      <c r="Q39" s="237">
        <v>0.65</v>
      </c>
      <c r="R39" s="237">
        <v>0.69</v>
      </c>
      <c r="S39" s="291">
        <v>0.7</v>
      </c>
      <c r="T39" s="291">
        <v>0.71</v>
      </c>
      <c r="U39" s="291">
        <v>0</v>
      </c>
      <c r="V39" s="420">
        <v>0</v>
      </c>
      <c r="W39" s="420">
        <v>0</v>
      </c>
      <c r="X39" s="420">
        <v>0</v>
      </c>
      <c r="Y39" s="420">
        <v>0</v>
      </c>
      <c r="Z39" s="420">
        <v>0</v>
      </c>
      <c r="AA39" s="420">
        <v>0</v>
      </c>
      <c r="AB39" s="420">
        <v>0</v>
      </c>
    </row>
    <row r="40" spans="2:28" ht="15">
      <c r="B40" s="236" t="s">
        <v>108</v>
      </c>
      <c r="C40" s="168"/>
      <c r="D40" s="168"/>
      <c r="E40" s="168"/>
      <c r="F40" s="240" t="s">
        <v>130</v>
      </c>
      <c r="G40" s="240" t="s">
        <v>130</v>
      </c>
      <c r="H40" s="240" t="s">
        <v>130</v>
      </c>
      <c r="I40" s="240" t="s">
        <v>130</v>
      </c>
      <c r="J40" s="240" t="s">
        <v>130</v>
      </c>
      <c r="K40" s="240" t="s">
        <v>130</v>
      </c>
      <c r="L40" s="240" t="s">
        <v>130</v>
      </c>
      <c r="M40" s="237">
        <v>0</v>
      </c>
      <c r="N40" s="237">
        <v>0</v>
      </c>
      <c r="O40" s="237">
        <v>0</v>
      </c>
      <c r="P40" s="237">
        <v>0</v>
      </c>
      <c r="Q40" s="237">
        <v>0</v>
      </c>
      <c r="R40" s="237">
        <v>0</v>
      </c>
      <c r="S40" s="237">
        <v>0</v>
      </c>
      <c r="T40" s="291">
        <v>0</v>
      </c>
      <c r="U40" s="291">
        <v>0</v>
      </c>
      <c r="V40" s="420">
        <v>0</v>
      </c>
      <c r="W40" s="420">
        <v>0</v>
      </c>
      <c r="X40" s="420">
        <v>0</v>
      </c>
      <c r="Y40" s="420">
        <v>0</v>
      </c>
      <c r="Z40" s="420">
        <v>0</v>
      </c>
      <c r="AA40" s="420">
        <v>0</v>
      </c>
      <c r="AB40" s="420">
        <v>0</v>
      </c>
    </row>
    <row r="41" spans="2:28" ht="15">
      <c r="B41" s="236" t="s">
        <v>39</v>
      </c>
      <c r="C41" s="168"/>
      <c r="D41" s="168"/>
      <c r="E41" s="168"/>
      <c r="F41" s="240" t="s">
        <v>130</v>
      </c>
      <c r="G41" s="240" t="s">
        <v>130</v>
      </c>
      <c r="H41" s="240" t="s">
        <v>130</v>
      </c>
      <c r="I41" s="240" t="s">
        <v>130</v>
      </c>
      <c r="J41" s="240" t="s">
        <v>130</v>
      </c>
      <c r="K41" s="240" t="s">
        <v>130</v>
      </c>
      <c r="L41" s="240" t="s">
        <v>130</v>
      </c>
      <c r="M41" s="239">
        <f aca="true" t="shared" si="15" ref="M41:AB41">SUM(M37:M40)</f>
        <v>28.295006</v>
      </c>
      <c r="N41" s="239">
        <f t="shared" si="15"/>
        <v>75.296966</v>
      </c>
      <c r="O41" s="239">
        <f t="shared" si="15"/>
        <v>77.656956</v>
      </c>
      <c r="P41" s="239">
        <f t="shared" si="15"/>
        <v>78.84</v>
      </c>
      <c r="Q41" s="243">
        <f t="shared" si="15"/>
        <v>0.65</v>
      </c>
      <c r="R41" s="244">
        <f t="shared" si="15"/>
        <v>0.69</v>
      </c>
      <c r="S41" s="244">
        <f t="shared" si="15"/>
        <v>0.7</v>
      </c>
      <c r="T41" s="244">
        <f t="shared" si="15"/>
        <v>0.71</v>
      </c>
      <c r="U41" s="244">
        <f t="shared" si="15"/>
        <v>0</v>
      </c>
      <c r="V41" s="244">
        <f t="shared" si="15"/>
        <v>0</v>
      </c>
      <c r="W41" s="244">
        <f t="shared" si="15"/>
        <v>0</v>
      </c>
      <c r="X41" s="244">
        <f t="shared" si="15"/>
        <v>0</v>
      </c>
      <c r="Y41" s="244">
        <f t="shared" si="15"/>
        <v>0</v>
      </c>
      <c r="Z41" s="244">
        <f t="shared" si="15"/>
        <v>0</v>
      </c>
      <c r="AA41" s="244">
        <f t="shared" si="15"/>
        <v>0</v>
      </c>
      <c r="AB41" s="244">
        <f t="shared" si="15"/>
        <v>0</v>
      </c>
    </row>
    <row r="42" spans="2:21" ht="6.75" customHeight="1">
      <c r="B42" s="236"/>
      <c r="C42" s="168"/>
      <c r="D42" s="168"/>
      <c r="E42" s="168"/>
      <c r="F42" s="240"/>
      <c r="G42" s="240"/>
      <c r="H42" s="240"/>
      <c r="I42" s="240"/>
      <c r="J42" s="240"/>
      <c r="K42" s="240"/>
      <c r="L42" s="240"/>
      <c r="M42" s="240"/>
      <c r="N42" s="240"/>
      <c r="O42" s="239"/>
      <c r="P42" s="239"/>
      <c r="Q42" s="239"/>
      <c r="R42" s="239"/>
      <c r="S42" s="239"/>
      <c r="T42" s="239"/>
      <c r="U42" s="239"/>
    </row>
    <row r="43" spans="1:21" ht="15.75">
      <c r="A43" s="248" t="s">
        <v>434</v>
      </c>
      <c r="B43" s="236"/>
      <c r="C43" s="168"/>
      <c r="D43" s="168"/>
      <c r="E43" s="168"/>
      <c r="F43" s="240"/>
      <c r="G43" s="240"/>
      <c r="H43" s="240"/>
      <c r="I43" s="240"/>
      <c r="J43" s="240"/>
      <c r="K43" s="240"/>
      <c r="L43" s="240"/>
      <c r="M43" s="240"/>
      <c r="N43" s="240"/>
      <c r="O43" s="239"/>
      <c r="P43" s="239"/>
      <c r="Q43" s="239"/>
      <c r="R43" s="239"/>
      <c r="S43" s="239"/>
      <c r="T43" s="239"/>
      <c r="U43" s="239"/>
    </row>
    <row r="44" spans="2:28" ht="18">
      <c r="B44" s="236" t="s">
        <v>444</v>
      </c>
      <c r="C44" s="168"/>
      <c r="D44" s="168"/>
      <c r="E44" s="168"/>
      <c r="F44" s="240" t="s">
        <v>130</v>
      </c>
      <c r="G44" s="240" t="s">
        <v>130</v>
      </c>
      <c r="H44" s="240" t="s">
        <v>130</v>
      </c>
      <c r="I44" s="240" t="s">
        <v>130</v>
      </c>
      <c r="J44" s="240" t="s">
        <v>130</v>
      </c>
      <c r="K44" s="240" t="s">
        <v>130</v>
      </c>
      <c r="L44" s="240" t="s">
        <v>130</v>
      </c>
      <c r="M44" s="240" t="s">
        <v>130</v>
      </c>
      <c r="N44" s="240" t="s">
        <v>130</v>
      </c>
      <c r="O44" s="237">
        <v>53.859326</v>
      </c>
      <c r="P44" s="314">
        <v>54.32</v>
      </c>
      <c r="Q44" s="246">
        <v>155.71</v>
      </c>
      <c r="R44" s="246">
        <v>158.62</v>
      </c>
      <c r="S44" s="246">
        <v>156.59</v>
      </c>
      <c r="T44" s="246">
        <v>150.37</v>
      </c>
      <c r="U44" s="246">
        <v>146.09</v>
      </c>
      <c r="V44" s="79">
        <v>148.09</v>
      </c>
      <c r="W44" s="83">
        <v>144.54</v>
      </c>
      <c r="X44" s="83">
        <v>146.87</v>
      </c>
      <c r="Y44" s="83">
        <v>146.75</v>
      </c>
      <c r="Z44" s="79">
        <v>145.23</v>
      </c>
      <c r="AA44" s="79">
        <v>144.71</v>
      </c>
      <c r="AB44" s="79">
        <v>141.85</v>
      </c>
    </row>
    <row r="45" spans="2:28" ht="15">
      <c r="B45" s="236" t="s">
        <v>203</v>
      </c>
      <c r="C45" s="168"/>
      <c r="D45" s="168"/>
      <c r="E45" s="168"/>
      <c r="F45" s="240" t="s">
        <v>130</v>
      </c>
      <c r="G45" s="240" t="s">
        <v>130</v>
      </c>
      <c r="H45" s="240" t="s">
        <v>130</v>
      </c>
      <c r="I45" s="240" t="s">
        <v>130</v>
      </c>
      <c r="J45" s="240" t="s">
        <v>130</v>
      </c>
      <c r="K45" s="240" t="s">
        <v>130</v>
      </c>
      <c r="L45" s="240" t="s">
        <v>130</v>
      </c>
      <c r="M45" s="240" t="s">
        <v>130</v>
      </c>
      <c r="N45" s="240" t="s">
        <v>130</v>
      </c>
      <c r="O45" s="237">
        <v>0.03</v>
      </c>
      <c r="P45" s="246">
        <v>0.03</v>
      </c>
      <c r="Q45" s="246">
        <v>0</v>
      </c>
      <c r="R45" s="246">
        <v>0</v>
      </c>
      <c r="S45" s="246">
        <v>0</v>
      </c>
      <c r="T45" s="246">
        <v>0</v>
      </c>
      <c r="U45" s="246">
        <v>0</v>
      </c>
      <c r="V45" s="246">
        <v>0</v>
      </c>
      <c r="W45" s="246">
        <v>0</v>
      </c>
      <c r="X45" s="246">
        <v>0</v>
      </c>
      <c r="Y45" s="246">
        <v>0</v>
      </c>
      <c r="Z45" s="246">
        <v>0</v>
      </c>
      <c r="AA45" s="246">
        <v>0</v>
      </c>
      <c r="AB45" s="246">
        <v>0</v>
      </c>
    </row>
    <row r="46" spans="2:28" ht="15">
      <c r="B46" s="236" t="s">
        <v>201</v>
      </c>
      <c r="C46" s="168"/>
      <c r="D46" s="168"/>
      <c r="E46" s="168"/>
      <c r="F46" s="240" t="s">
        <v>130</v>
      </c>
      <c r="G46" s="240" t="s">
        <v>130</v>
      </c>
      <c r="H46" s="240" t="s">
        <v>130</v>
      </c>
      <c r="I46" s="240" t="s">
        <v>130</v>
      </c>
      <c r="J46" s="240" t="s">
        <v>130</v>
      </c>
      <c r="K46" s="240" t="s">
        <v>130</v>
      </c>
      <c r="L46" s="240" t="s">
        <v>130</v>
      </c>
      <c r="M46" s="240" t="s">
        <v>130</v>
      </c>
      <c r="N46" s="240" t="s">
        <v>130</v>
      </c>
      <c r="O46" s="237">
        <v>0.047403</v>
      </c>
      <c r="P46" s="246">
        <v>0.05</v>
      </c>
      <c r="Q46" s="246">
        <v>0.03</v>
      </c>
      <c r="R46" s="246">
        <v>0.05</v>
      </c>
      <c r="S46" s="246">
        <v>0.05</v>
      </c>
      <c r="T46" s="246">
        <v>0.05</v>
      </c>
      <c r="U46" s="246">
        <v>0.05</v>
      </c>
      <c r="V46" s="79">
        <v>0.05</v>
      </c>
      <c r="W46" s="83">
        <v>0.06</v>
      </c>
      <c r="X46" s="83">
        <v>0.06</v>
      </c>
      <c r="Y46" s="83">
        <v>0.06</v>
      </c>
      <c r="Z46" s="79">
        <v>0.06</v>
      </c>
      <c r="AA46" s="79">
        <v>0.06</v>
      </c>
      <c r="AB46" s="79">
        <v>0.06</v>
      </c>
    </row>
    <row r="47" spans="2:28" ht="15">
      <c r="B47" s="236" t="s">
        <v>108</v>
      </c>
      <c r="C47" s="168"/>
      <c r="D47" s="168"/>
      <c r="E47" s="168"/>
      <c r="F47" s="240" t="s">
        <v>130</v>
      </c>
      <c r="G47" s="240" t="s">
        <v>130</v>
      </c>
      <c r="H47" s="240" t="s">
        <v>130</v>
      </c>
      <c r="I47" s="240" t="s">
        <v>130</v>
      </c>
      <c r="J47" s="240" t="s">
        <v>130</v>
      </c>
      <c r="K47" s="240" t="s">
        <v>130</v>
      </c>
      <c r="L47" s="240" t="s">
        <v>130</v>
      </c>
      <c r="M47" s="240" t="s">
        <v>130</v>
      </c>
      <c r="N47" s="240" t="s">
        <v>130</v>
      </c>
      <c r="O47" s="237">
        <v>0.000462</v>
      </c>
      <c r="P47" s="246">
        <v>0</v>
      </c>
      <c r="Q47" s="246">
        <v>0</v>
      </c>
      <c r="R47" s="246">
        <v>0</v>
      </c>
      <c r="S47" s="246">
        <v>0</v>
      </c>
      <c r="T47" s="246">
        <v>0</v>
      </c>
      <c r="U47" s="246">
        <v>0</v>
      </c>
      <c r="V47" s="246">
        <v>0</v>
      </c>
      <c r="W47" s="246">
        <v>0</v>
      </c>
      <c r="X47" s="246">
        <v>0</v>
      </c>
      <c r="Y47" s="246">
        <v>0</v>
      </c>
      <c r="Z47" s="246">
        <v>0</v>
      </c>
      <c r="AA47" s="246">
        <v>0</v>
      </c>
      <c r="AB47" s="246">
        <v>0</v>
      </c>
    </row>
    <row r="48" spans="2:28" ht="15">
      <c r="B48" s="236" t="s">
        <v>39</v>
      </c>
      <c r="C48" s="168"/>
      <c r="D48" s="168"/>
      <c r="E48" s="168"/>
      <c r="F48" s="240" t="s">
        <v>130</v>
      </c>
      <c r="G48" s="240" t="s">
        <v>130</v>
      </c>
      <c r="H48" s="240" t="s">
        <v>130</v>
      </c>
      <c r="I48" s="240" t="s">
        <v>130</v>
      </c>
      <c r="J48" s="240" t="s">
        <v>130</v>
      </c>
      <c r="K48" s="240" t="s">
        <v>130</v>
      </c>
      <c r="L48" s="240" t="s">
        <v>130</v>
      </c>
      <c r="M48" s="240" t="s">
        <v>130</v>
      </c>
      <c r="N48" s="240" t="s">
        <v>130</v>
      </c>
      <c r="O48" s="239">
        <f aca="true" t="shared" si="16" ref="O48:AA48">SUM(O44:O47)</f>
        <v>53.937191000000006</v>
      </c>
      <c r="P48" s="239">
        <f t="shared" si="16"/>
        <v>54.4</v>
      </c>
      <c r="Q48" s="243">
        <f t="shared" si="16"/>
        <v>155.74</v>
      </c>
      <c r="R48" s="244">
        <f t="shared" si="16"/>
        <v>158.67000000000002</v>
      </c>
      <c r="S48" s="244">
        <f t="shared" si="16"/>
        <v>156.64000000000001</v>
      </c>
      <c r="T48" s="244">
        <f t="shared" si="16"/>
        <v>150.42000000000002</v>
      </c>
      <c r="U48" s="244">
        <f t="shared" si="16"/>
        <v>146.14000000000001</v>
      </c>
      <c r="V48" s="244">
        <f t="shared" si="16"/>
        <v>148.14000000000001</v>
      </c>
      <c r="W48" s="244">
        <f t="shared" si="16"/>
        <v>144.6</v>
      </c>
      <c r="X48" s="244">
        <f t="shared" si="16"/>
        <v>146.93</v>
      </c>
      <c r="Y48" s="244">
        <f t="shared" si="16"/>
        <v>146.81</v>
      </c>
      <c r="Z48" s="244">
        <f t="shared" si="16"/>
        <v>145.29</v>
      </c>
      <c r="AA48" s="244">
        <f t="shared" si="16"/>
        <v>144.77</v>
      </c>
      <c r="AB48" s="244">
        <f>SUM(AB44:AB47)</f>
        <v>141.91</v>
      </c>
    </row>
    <row r="49" spans="2:21" ht="6.75" customHeight="1">
      <c r="B49" s="236"/>
      <c r="C49" s="168"/>
      <c r="D49" s="168"/>
      <c r="E49" s="168"/>
      <c r="F49" s="240"/>
      <c r="G49" s="240"/>
      <c r="H49" s="240"/>
      <c r="I49" s="240"/>
      <c r="J49" s="240"/>
      <c r="K49" s="240"/>
      <c r="L49" s="240"/>
      <c r="M49" s="240"/>
      <c r="N49" s="240"/>
      <c r="O49" s="239"/>
      <c r="P49" s="239"/>
      <c r="Q49" s="239"/>
      <c r="R49" s="239"/>
      <c r="S49" s="239"/>
      <c r="T49" s="239"/>
      <c r="U49" s="239"/>
    </row>
    <row r="50" spans="1:21" ht="15.75">
      <c r="A50" s="248" t="s">
        <v>204</v>
      </c>
      <c r="B50" s="236"/>
      <c r="C50" s="168"/>
      <c r="D50" s="168"/>
      <c r="E50" s="168"/>
      <c r="F50" s="240"/>
      <c r="G50" s="240"/>
      <c r="H50" s="240"/>
      <c r="I50" s="240"/>
      <c r="J50" s="240"/>
      <c r="K50" s="240"/>
      <c r="L50" s="240"/>
      <c r="M50" s="240"/>
      <c r="N50" s="240"/>
      <c r="O50" s="239"/>
      <c r="P50" s="239"/>
      <c r="Q50" s="239"/>
      <c r="R50" s="239"/>
      <c r="S50" s="239"/>
      <c r="T50" s="239"/>
      <c r="U50" s="239"/>
    </row>
    <row r="51" spans="2:28" ht="18">
      <c r="B51" s="236" t="s">
        <v>443</v>
      </c>
      <c r="C51" s="168"/>
      <c r="D51" s="168"/>
      <c r="E51" s="168"/>
      <c r="F51" s="240" t="s">
        <v>130</v>
      </c>
      <c r="G51" s="240" t="s">
        <v>130</v>
      </c>
      <c r="H51" s="240" t="s">
        <v>130</v>
      </c>
      <c r="I51" s="240" t="s">
        <v>130</v>
      </c>
      <c r="J51" s="240" t="s">
        <v>130</v>
      </c>
      <c r="K51" s="240" t="s">
        <v>130</v>
      </c>
      <c r="L51" s="240" t="s">
        <v>130</v>
      </c>
      <c r="M51" s="240" t="s">
        <v>130</v>
      </c>
      <c r="N51" s="240" t="s">
        <v>130</v>
      </c>
      <c r="O51" s="239">
        <f aca="true" t="shared" si="17" ref="O51:P55">O37+O44</f>
        <v>130.939957</v>
      </c>
      <c r="P51" s="244">
        <f t="shared" si="17"/>
        <v>132.62</v>
      </c>
      <c r="Q51" s="239">
        <f aca="true" t="shared" si="18" ref="Q51:V51">Q44</f>
        <v>155.71</v>
      </c>
      <c r="R51" s="239">
        <f t="shared" si="18"/>
        <v>158.62</v>
      </c>
      <c r="S51" s="239">
        <f t="shared" si="18"/>
        <v>156.59</v>
      </c>
      <c r="T51" s="239">
        <f t="shared" si="18"/>
        <v>150.37</v>
      </c>
      <c r="U51" s="239">
        <f t="shared" si="18"/>
        <v>146.09</v>
      </c>
      <c r="V51" s="239">
        <f t="shared" si="18"/>
        <v>148.09</v>
      </c>
      <c r="W51" s="239">
        <f aca="true" t="shared" si="19" ref="W51:AB51">W44</f>
        <v>144.54</v>
      </c>
      <c r="X51" s="239">
        <f t="shared" si="19"/>
        <v>146.87</v>
      </c>
      <c r="Y51" s="239">
        <f t="shared" si="19"/>
        <v>146.75</v>
      </c>
      <c r="Z51" s="239">
        <f t="shared" si="19"/>
        <v>145.23</v>
      </c>
      <c r="AA51" s="239">
        <f t="shared" si="19"/>
        <v>144.71</v>
      </c>
      <c r="AB51" s="239">
        <f t="shared" si="19"/>
        <v>141.85</v>
      </c>
    </row>
    <row r="52" spans="2:28" ht="15">
      <c r="B52" s="236" t="s">
        <v>203</v>
      </c>
      <c r="C52" s="168"/>
      <c r="D52" s="168"/>
      <c r="E52" s="168"/>
      <c r="F52" s="240" t="s">
        <v>130</v>
      </c>
      <c r="G52" s="240" t="s">
        <v>130</v>
      </c>
      <c r="H52" s="240" t="s">
        <v>130</v>
      </c>
      <c r="I52" s="240" t="s">
        <v>130</v>
      </c>
      <c r="J52" s="240" t="s">
        <v>130</v>
      </c>
      <c r="K52" s="240" t="s">
        <v>130</v>
      </c>
      <c r="L52" s="240" t="s">
        <v>130</v>
      </c>
      <c r="M52" s="240" t="s">
        <v>130</v>
      </c>
      <c r="N52" s="240" t="s">
        <v>130</v>
      </c>
      <c r="O52" s="239">
        <f t="shared" si="17"/>
        <v>0.03</v>
      </c>
      <c r="P52" s="239">
        <f t="shared" si="17"/>
        <v>0.03</v>
      </c>
      <c r="Q52" s="239">
        <f aca="true" t="shared" si="20" ref="Q52:U55">Q38+Q45</f>
        <v>0</v>
      </c>
      <c r="R52" s="239">
        <f t="shared" si="20"/>
        <v>0</v>
      </c>
      <c r="S52" s="239">
        <f t="shared" si="20"/>
        <v>0</v>
      </c>
      <c r="T52" s="239">
        <f t="shared" si="20"/>
        <v>0</v>
      </c>
      <c r="U52" s="239">
        <f t="shared" si="20"/>
        <v>0</v>
      </c>
      <c r="V52" s="239">
        <f aca="true" t="shared" si="21" ref="V52:W55">V38+V45</f>
        <v>0</v>
      </c>
      <c r="W52" s="239">
        <f t="shared" si="21"/>
        <v>0</v>
      </c>
      <c r="X52" s="239">
        <f aca="true" t="shared" si="22" ref="X52:Y55">X38+X45</f>
        <v>0</v>
      </c>
      <c r="Y52" s="239">
        <f t="shared" si="22"/>
        <v>0</v>
      </c>
      <c r="Z52" s="239">
        <f aca="true" t="shared" si="23" ref="Z52:AA55">Z38+Z45</f>
        <v>0</v>
      </c>
      <c r="AA52" s="239">
        <f t="shared" si="23"/>
        <v>0</v>
      </c>
      <c r="AB52" s="239">
        <f>AB38+AB45</f>
        <v>0</v>
      </c>
    </row>
    <row r="53" spans="2:28" ht="15">
      <c r="B53" s="236" t="s">
        <v>201</v>
      </c>
      <c r="C53" s="168"/>
      <c r="D53" s="168"/>
      <c r="E53" s="168"/>
      <c r="F53" s="240" t="s">
        <v>130</v>
      </c>
      <c r="G53" s="240" t="s">
        <v>130</v>
      </c>
      <c r="H53" s="240" t="s">
        <v>130</v>
      </c>
      <c r="I53" s="240" t="s">
        <v>130</v>
      </c>
      <c r="J53" s="240" t="s">
        <v>130</v>
      </c>
      <c r="K53" s="240" t="s">
        <v>130</v>
      </c>
      <c r="L53" s="240" t="s">
        <v>130</v>
      </c>
      <c r="M53" s="240" t="s">
        <v>130</v>
      </c>
      <c r="N53" s="240" t="s">
        <v>130</v>
      </c>
      <c r="O53" s="239">
        <f t="shared" si="17"/>
        <v>0.623728</v>
      </c>
      <c r="P53" s="239">
        <f t="shared" si="17"/>
        <v>0.5900000000000001</v>
      </c>
      <c r="Q53" s="239">
        <f t="shared" si="20"/>
        <v>0.68</v>
      </c>
      <c r="R53" s="239">
        <f t="shared" si="20"/>
        <v>0.74</v>
      </c>
      <c r="S53" s="239">
        <f t="shared" si="20"/>
        <v>0.75</v>
      </c>
      <c r="T53" s="239">
        <f t="shared" si="20"/>
        <v>0.76</v>
      </c>
      <c r="U53" s="239">
        <f t="shared" si="20"/>
        <v>0.05</v>
      </c>
      <c r="V53" s="239">
        <f t="shared" si="21"/>
        <v>0.05</v>
      </c>
      <c r="W53" s="239">
        <f t="shared" si="21"/>
        <v>0.06</v>
      </c>
      <c r="X53" s="239">
        <f t="shared" si="22"/>
        <v>0.06</v>
      </c>
      <c r="Y53" s="239">
        <f t="shared" si="22"/>
        <v>0.06</v>
      </c>
      <c r="Z53" s="239">
        <f t="shared" si="23"/>
        <v>0.06</v>
      </c>
      <c r="AA53" s="239">
        <f t="shared" si="23"/>
        <v>0.06</v>
      </c>
      <c r="AB53" s="239">
        <f>AB39+AB46</f>
        <v>0.06</v>
      </c>
    </row>
    <row r="54" spans="2:28" ht="15">
      <c r="B54" s="236" t="s">
        <v>108</v>
      </c>
      <c r="C54" s="168"/>
      <c r="D54" s="168"/>
      <c r="E54" s="168"/>
      <c r="F54" s="240" t="s">
        <v>130</v>
      </c>
      <c r="G54" s="240" t="s">
        <v>130</v>
      </c>
      <c r="H54" s="240" t="s">
        <v>130</v>
      </c>
      <c r="I54" s="240" t="s">
        <v>130</v>
      </c>
      <c r="J54" s="240" t="s">
        <v>130</v>
      </c>
      <c r="K54" s="240" t="s">
        <v>130</v>
      </c>
      <c r="L54" s="240" t="s">
        <v>130</v>
      </c>
      <c r="M54" s="240" t="s">
        <v>130</v>
      </c>
      <c r="N54" s="240" t="s">
        <v>130</v>
      </c>
      <c r="O54" s="239">
        <f t="shared" si="17"/>
        <v>0.000462</v>
      </c>
      <c r="P54" s="239">
        <f t="shared" si="17"/>
        <v>0</v>
      </c>
      <c r="Q54" s="239">
        <f t="shared" si="20"/>
        <v>0</v>
      </c>
      <c r="R54" s="239">
        <f t="shared" si="20"/>
        <v>0</v>
      </c>
      <c r="S54" s="239">
        <f t="shared" si="20"/>
        <v>0</v>
      </c>
      <c r="T54" s="239">
        <f t="shared" si="20"/>
        <v>0</v>
      </c>
      <c r="U54" s="239">
        <f t="shared" si="20"/>
        <v>0</v>
      </c>
      <c r="V54" s="239">
        <f t="shared" si="21"/>
        <v>0</v>
      </c>
      <c r="W54" s="239">
        <f t="shared" si="21"/>
        <v>0</v>
      </c>
      <c r="X54" s="239">
        <f t="shared" si="22"/>
        <v>0</v>
      </c>
      <c r="Y54" s="239">
        <f t="shared" si="22"/>
        <v>0</v>
      </c>
      <c r="Z54" s="239">
        <f t="shared" si="23"/>
        <v>0</v>
      </c>
      <c r="AA54" s="239">
        <f t="shared" si="23"/>
        <v>0</v>
      </c>
      <c r="AB54" s="239">
        <f>AB40+AB47</f>
        <v>0</v>
      </c>
    </row>
    <row r="55" spans="1:28" ht="15.75">
      <c r="A55" s="170"/>
      <c r="B55" s="331" t="s">
        <v>39</v>
      </c>
      <c r="C55" s="332"/>
      <c r="D55" s="332"/>
      <c r="E55" s="332"/>
      <c r="F55" s="333" t="s">
        <v>130</v>
      </c>
      <c r="G55" s="333" t="s">
        <v>130</v>
      </c>
      <c r="H55" s="333" t="s">
        <v>130</v>
      </c>
      <c r="I55" s="333" t="s">
        <v>130</v>
      </c>
      <c r="J55" s="333" t="s">
        <v>130</v>
      </c>
      <c r="K55" s="333" t="s">
        <v>130</v>
      </c>
      <c r="L55" s="333" t="s">
        <v>130</v>
      </c>
      <c r="M55" s="333" t="s">
        <v>130</v>
      </c>
      <c r="N55" s="333" t="s">
        <v>130</v>
      </c>
      <c r="O55" s="334">
        <f t="shared" si="17"/>
        <v>131.594147</v>
      </c>
      <c r="P55" s="334">
        <f t="shared" si="17"/>
        <v>133.24</v>
      </c>
      <c r="Q55" s="334">
        <f t="shared" si="20"/>
        <v>156.39000000000001</v>
      </c>
      <c r="R55" s="334">
        <f t="shared" si="20"/>
        <v>159.36</v>
      </c>
      <c r="S55" s="334">
        <f t="shared" si="20"/>
        <v>157.34</v>
      </c>
      <c r="T55" s="334">
        <f t="shared" si="20"/>
        <v>151.13000000000002</v>
      </c>
      <c r="U55" s="334">
        <f t="shared" si="20"/>
        <v>146.14000000000001</v>
      </c>
      <c r="V55" s="334">
        <f t="shared" si="21"/>
        <v>148.14000000000001</v>
      </c>
      <c r="W55" s="334">
        <f t="shared" si="21"/>
        <v>144.6</v>
      </c>
      <c r="X55" s="334">
        <f t="shared" si="22"/>
        <v>146.93</v>
      </c>
      <c r="Y55" s="334">
        <f t="shared" si="22"/>
        <v>146.81</v>
      </c>
      <c r="Z55" s="334">
        <f t="shared" si="23"/>
        <v>145.29</v>
      </c>
      <c r="AA55" s="334">
        <f t="shared" si="23"/>
        <v>144.77</v>
      </c>
      <c r="AB55" s="334">
        <f>AB41+AB48</f>
        <v>141.91</v>
      </c>
    </row>
    <row r="56" spans="1:22" s="172" customFormat="1" ht="23.25" customHeight="1">
      <c r="A56" s="1" t="s">
        <v>427</v>
      </c>
      <c r="O56" s="239"/>
      <c r="P56" s="239"/>
      <c r="Q56" s="239"/>
      <c r="R56" s="239"/>
      <c r="S56" s="239"/>
      <c r="T56" s="239"/>
      <c r="U56" s="239"/>
      <c r="V56" s="239"/>
    </row>
    <row r="57" spans="1:22" s="172" customFormat="1" ht="15">
      <c r="A57" s="1"/>
      <c r="O57" s="239"/>
      <c r="P57" s="239"/>
      <c r="Q57" s="239"/>
      <c r="R57" s="239"/>
      <c r="S57" s="239"/>
      <c r="T57" s="239"/>
      <c r="U57" s="239"/>
      <c r="V57" s="239"/>
    </row>
    <row r="58" spans="1:20" s="172" customFormat="1" ht="12" customHeight="1">
      <c r="A58" s="172">
        <v>1</v>
      </c>
      <c r="B58" s="277" t="s">
        <v>440</v>
      </c>
      <c r="R58" s="91"/>
      <c r="S58" s="91"/>
      <c r="T58" s="91"/>
    </row>
    <row r="59" spans="1:20" s="172" customFormat="1" ht="12.75">
      <c r="A59" s="172">
        <v>2</v>
      </c>
      <c r="B59" s="172" t="s">
        <v>439</v>
      </c>
      <c r="R59" s="91"/>
      <c r="S59" s="91"/>
      <c r="T59" s="91"/>
    </row>
    <row r="60" spans="1:20" s="172" customFormat="1" ht="12.75">
      <c r="A60" s="172">
        <v>3</v>
      </c>
      <c r="B60" s="172" t="s">
        <v>428</v>
      </c>
      <c r="R60" s="91"/>
      <c r="S60" s="91"/>
      <c r="T60" s="91"/>
    </row>
    <row r="61" spans="1:20" s="172" customFormat="1" ht="12.75">
      <c r="A61" s="172">
        <v>4</v>
      </c>
      <c r="B61" s="172" t="s">
        <v>429</v>
      </c>
      <c r="R61" s="91"/>
      <c r="S61" s="91"/>
      <c r="T61" s="91"/>
    </row>
    <row r="62" spans="1:28" s="172" customFormat="1" ht="12.75">
      <c r="A62" s="91">
        <v>5</v>
      </c>
      <c r="B62" s="91" t="s">
        <v>709</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row>
    <row r="63" spans="1:28" s="172" customFormat="1" ht="12.75">
      <c r="A63" s="91"/>
      <c r="B63" s="91" t="s">
        <v>722</v>
      </c>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row>
    <row r="64" spans="1:20" s="172" customFormat="1" ht="13.5" customHeight="1">
      <c r="A64" s="172">
        <v>6</v>
      </c>
      <c r="B64" s="172" t="s">
        <v>447</v>
      </c>
      <c r="R64" s="91"/>
      <c r="S64" s="91"/>
      <c r="T64" s="91"/>
    </row>
    <row r="65" spans="18:20" s="172" customFormat="1" ht="12.75" customHeight="1">
      <c r="R65" s="91"/>
      <c r="S65" s="91"/>
      <c r="T65" s="91"/>
    </row>
    <row r="66" ht="8.25" customHeight="1"/>
    <row r="67" ht="79.5" customHeight="1"/>
  </sheetData>
  <sheetProtection/>
  <printOptions/>
  <pageMargins left="0.75" right="0.75" top="1" bottom="1" header="0.5" footer="0.5"/>
  <pageSetup fitToHeight="1" fitToWidth="1" horizontalDpi="300" verticalDpi="300" orientation="portrait" paperSize="9" scale="51" r:id="rId1"/>
  <headerFooter alignWithMargins="0">
    <oddHeader>&amp;R&amp;"Arial,Bold"&amp;18PERSONAL AND CROSS-MODAL TRAVEL</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T58"/>
  <sheetViews>
    <sheetView workbookViewId="0" topLeftCell="A1">
      <selection activeCell="T32" sqref="T32"/>
    </sheetView>
  </sheetViews>
  <sheetFormatPr defaultColWidth="9.140625" defaultRowHeight="12.75"/>
  <cols>
    <col min="1" max="1" width="1.8515625" style="83" customWidth="1"/>
    <col min="2" max="2" width="27.00390625" style="83" customWidth="1"/>
    <col min="3" max="3" width="6.8515625" style="83" hidden="1" customWidth="1"/>
    <col min="4" max="6" width="7.7109375" style="83" hidden="1" customWidth="1"/>
    <col min="7" max="7" width="8.57421875" style="83" hidden="1" customWidth="1"/>
    <col min="8" max="8" width="8.8515625" style="83" hidden="1" customWidth="1"/>
    <col min="9" max="9" width="10.421875" style="83" hidden="1" customWidth="1"/>
    <col min="10" max="10" width="10.00390625" style="83" customWidth="1"/>
    <col min="11" max="11" width="9.140625" style="83" customWidth="1"/>
    <col min="12" max="12" width="9.00390625" style="83" customWidth="1"/>
    <col min="13" max="13" width="9.28125" style="83" customWidth="1"/>
    <col min="14" max="14" width="9.140625" style="83" customWidth="1"/>
    <col min="15" max="15" width="10.140625" style="83" customWidth="1"/>
    <col min="16" max="16" width="11.28125" style="83" customWidth="1"/>
    <col min="17" max="18" width="10.00390625" style="83" customWidth="1"/>
    <col min="19" max="20" width="10.57421875" style="83" customWidth="1"/>
    <col min="21" max="16384" width="9.140625" style="83" customWidth="1"/>
  </cols>
  <sheetData>
    <row r="1" ht="19.5">
      <c r="A1" s="308" t="s">
        <v>658</v>
      </c>
    </row>
    <row r="2" spans="1:9" ht="6.75" customHeight="1">
      <c r="A2" s="80"/>
      <c r="B2" s="80"/>
      <c r="C2" s="80"/>
      <c r="D2" s="80"/>
      <c r="E2" s="80"/>
      <c r="F2" s="80"/>
      <c r="G2" s="80"/>
      <c r="H2" s="80"/>
      <c r="I2" s="80"/>
    </row>
    <row r="3" spans="1:20" ht="15.75">
      <c r="A3" s="173"/>
      <c r="B3" s="249"/>
      <c r="C3" s="249">
        <v>2000</v>
      </c>
      <c r="D3" s="249">
        <v>2001</v>
      </c>
      <c r="E3" s="249">
        <v>2002</v>
      </c>
      <c r="F3" s="249">
        <v>2003</v>
      </c>
      <c r="G3" s="249">
        <v>2004</v>
      </c>
      <c r="H3" s="249">
        <v>2005</v>
      </c>
      <c r="I3" s="249">
        <v>2006</v>
      </c>
      <c r="J3" s="249">
        <v>2007</v>
      </c>
      <c r="K3" s="249">
        <v>2008</v>
      </c>
      <c r="L3" s="249">
        <v>2009</v>
      </c>
      <c r="M3" s="249">
        <v>2010</v>
      </c>
      <c r="N3" s="249">
        <v>2011</v>
      </c>
      <c r="O3" s="249">
        <v>2012</v>
      </c>
      <c r="P3" s="249">
        <v>2013</v>
      </c>
      <c r="Q3" s="249">
        <v>2014</v>
      </c>
      <c r="R3" s="249">
        <v>2015</v>
      </c>
      <c r="S3" s="249">
        <v>2016</v>
      </c>
      <c r="T3" s="249">
        <v>2017</v>
      </c>
    </row>
    <row r="4" spans="2:9" ht="5.25" customHeight="1">
      <c r="B4" s="167"/>
      <c r="H4" s="233"/>
      <c r="I4" s="233"/>
    </row>
    <row r="5" spans="1:9" ht="18.75">
      <c r="A5" s="83" t="s">
        <v>2</v>
      </c>
      <c r="B5" s="167"/>
      <c r="H5" s="165"/>
      <c r="I5" s="165"/>
    </row>
    <row r="6" spans="2:20" ht="15">
      <c r="B6" s="80" t="s">
        <v>228</v>
      </c>
      <c r="C6" s="255" t="s">
        <v>130</v>
      </c>
      <c r="D6" s="83">
        <v>52</v>
      </c>
      <c r="E6" s="83">
        <v>52</v>
      </c>
      <c r="F6" s="165">
        <v>52</v>
      </c>
      <c r="G6" s="165">
        <v>52</v>
      </c>
      <c r="H6" s="165">
        <v>52</v>
      </c>
      <c r="I6" s="165">
        <v>52</v>
      </c>
      <c r="J6" s="165">
        <v>52</v>
      </c>
      <c r="K6" s="283">
        <v>52</v>
      </c>
      <c r="L6" s="283">
        <v>52</v>
      </c>
      <c r="M6" s="283">
        <v>52</v>
      </c>
      <c r="N6" s="79">
        <v>52</v>
      </c>
      <c r="O6" s="83">
        <v>52</v>
      </c>
      <c r="P6" s="83">
        <v>52</v>
      </c>
      <c r="Q6" s="79">
        <v>52</v>
      </c>
      <c r="R6" s="79">
        <v>52</v>
      </c>
      <c r="S6" s="79">
        <v>52</v>
      </c>
      <c r="T6" s="59">
        <v>52</v>
      </c>
    </row>
    <row r="7" spans="2:20" ht="15">
      <c r="B7" s="80" t="s">
        <v>219</v>
      </c>
      <c r="C7" s="255" t="s">
        <v>130</v>
      </c>
      <c r="D7" s="255" t="s">
        <v>130</v>
      </c>
      <c r="E7" s="256" t="s">
        <v>130</v>
      </c>
      <c r="F7" s="165">
        <v>52</v>
      </c>
      <c r="G7" s="165">
        <v>52</v>
      </c>
      <c r="H7" s="165">
        <v>52</v>
      </c>
      <c r="I7" s="165">
        <v>52</v>
      </c>
      <c r="J7" s="165">
        <v>52</v>
      </c>
      <c r="K7" s="283">
        <v>52</v>
      </c>
      <c r="L7" s="283">
        <v>52</v>
      </c>
      <c r="M7" s="283">
        <v>52</v>
      </c>
      <c r="N7" s="79">
        <v>52</v>
      </c>
      <c r="O7" s="83">
        <v>52</v>
      </c>
      <c r="P7" s="83">
        <v>52</v>
      </c>
      <c r="Q7" s="79">
        <v>52</v>
      </c>
      <c r="R7" s="79">
        <v>52</v>
      </c>
      <c r="S7" s="79">
        <v>52</v>
      </c>
      <c r="T7" s="59">
        <v>52</v>
      </c>
    </row>
    <row r="8" spans="2:20" ht="4.5" customHeight="1">
      <c r="B8" s="167"/>
      <c r="H8" s="233"/>
      <c r="I8" s="233"/>
      <c r="J8" s="165"/>
      <c r="K8" s="165"/>
      <c r="L8" s="283"/>
      <c r="M8" s="283"/>
      <c r="N8" s="79"/>
      <c r="Q8" s="79"/>
      <c r="R8" s="79"/>
      <c r="S8" s="79"/>
      <c r="T8" s="59"/>
    </row>
    <row r="9" spans="2:20" ht="15.75">
      <c r="B9" s="167"/>
      <c r="D9" s="233"/>
      <c r="H9" s="257"/>
      <c r="J9" s="165"/>
      <c r="K9" s="268"/>
      <c r="L9" s="70"/>
      <c r="M9" s="70"/>
      <c r="T9" s="70" t="s">
        <v>120</v>
      </c>
    </row>
    <row r="10" spans="1:20" ht="15">
      <c r="A10" s="83" t="s">
        <v>227</v>
      </c>
      <c r="C10" s="255" t="s">
        <v>130</v>
      </c>
      <c r="D10" s="258">
        <v>195.053</v>
      </c>
      <c r="E10" s="258">
        <v>341.98</v>
      </c>
      <c r="F10" s="258">
        <v>456.59</v>
      </c>
      <c r="G10" s="258">
        <v>585.4</v>
      </c>
      <c r="H10" s="165">
        <v>707.4</v>
      </c>
      <c r="I10" s="259">
        <v>728.893</v>
      </c>
      <c r="J10" s="259">
        <v>665.1</v>
      </c>
      <c r="K10" s="284">
        <v>627.7</v>
      </c>
      <c r="L10" s="284">
        <v>606.1</v>
      </c>
      <c r="M10" s="284">
        <v>700.7</v>
      </c>
      <c r="N10" s="79">
        <v>503.9</v>
      </c>
      <c r="O10" s="83">
        <v>399.8</v>
      </c>
      <c r="P10" s="83">
        <v>331.7</v>
      </c>
      <c r="Q10" s="79">
        <v>286.7</v>
      </c>
      <c r="R10" s="79">
        <v>219.9</v>
      </c>
      <c r="S10" s="79">
        <v>214.1</v>
      </c>
      <c r="T10" s="78">
        <v>166</v>
      </c>
    </row>
    <row r="11" spans="1:20" ht="15">
      <c r="A11" s="80" t="s">
        <v>226</v>
      </c>
      <c r="C11" s="80"/>
      <c r="D11" s="80"/>
      <c r="E11" s="80"/>
      <c r="F11" s="80"/>
      <c r="G11" s="80"/>
      <c r="H11" s="80"/>
      <c r="I11" s="165"/>
      <c r="J11" s="165" t="s">
        <v>123</v>
      </c>
      <c r="K11" s="165"/>
      <c r="L11" s="283"/>
      <c r="M11" s="283"/>
      <c r="N11" s="79"/>
      <c r="Q11" s="79"/>
      <c r="R11" s="79"/>
      <c r="S11" s="79"/>
      <c r="T11" s="59"/>
    </row>
    <row r="12" spans="1:20" ht="18.75">
      <c r="A12" s="167"/>
      <c r="B12" s="83" t="s">
        <v>3</v>
      </c>
      <c r="C12" s="255" t="s">
        <v>130</v>
      </c>
      <c r="D12" s="258">
        <v>2.385</v>
      </c>
      <c r="E12" s="258">
        <v>3.94</v>
      </c>
      <c r="F12" s="258">
        <v>4.007</v>
      </c>
      <c r="G12" s="258">
        <v>4.6</v>
      </c>
      <c r="H12" s="165">
        <v>5.3</v>
      </c>
      <c r="I12" s="259">
        <v>4</v>
      </c>
      <c r="J12" s="259">
        <v>4.7</v>
      </c>
      <c r="K12" s="284">
        <v>7.2</v>
      </c>
      <c r="L12" s="284">
        <v>3.4</v>
      </c>
      <c r="M12" s="284">
        <v>2.8</v>
      </c>
      <c r="N12" s="79">
        <v>0.4</v>
      </c>
      <c r="O12" s="83">
        <v>0.7</v>
      </c>
      <c r="P12" s="486">
        <v>0</v>
      </c>
      <c r="Q12" s="486">
        <v>0</v>
      </c>
      <c r="R12" s="595">
        <v>0</v>
      </c>
      <c r="S12" s="595">
        <v>0</v>
      </c>
      <c r="T12" s="595">
        <v>0</v>
      </c>
    </row>
    <row r="13" spans="1:20" ht="18.75">
      <c r="A13" s="167"/>
      <c r="B13" s="9" t="s">
        <v>573</v>
      </c>
      <c r="C13" s="255" t="s">
        <v>130</v>
      </c>
      <c r="D13" s="258">
        <v>3.087</v>
      </c>
      <c r="E13" s="258">
        <v>5.929</v>
      </c>
      <c r="F13" s="258">
        <v>0.371</v>
      </c>
      <c r="G13" s="258">
        <v>3.6</v>
      </c>
      <c r="H13" s="480">
        <v>0</v>
      </c>
      <c r="I13" s="480">
        <v>0.3</v>
      </c>
      <c r="J13" s="480">
        <v>1</v>
      </c>
      <c r="K13" s="481">
        <v>0</v>
      </c>
      <c r="L13" s="481">
        <v>0.6</v>
      </c>
      <c r="M13" s="481">
        <v>1.9</v>
      </c>
      <c r="N13" s="482">
        <v>0</v>
      </c>
      <c r="O13" s="483">
        <v>0</v>
      </c>
      <c r="P13" s="486">
        <v>0</v>
      </c>
      <c r="Q13" s="486">
        <v>0</v>
      </c>
      <c r="R13" s="595">
        <v>0</v>
      </c>
      <c r="S13" s="595">
        <v>0</v>
      </c>
      <c r="T13" s="595">
        <v>0</v>
      </c>
    </row>
    <row r="14" spans="1:20" ht="18.75">
      <c r="A14" s="167"/>
      <c r="B14" s="9" t="s">
        <v>574</v>
      </c>
      <c r="C14" s="255" t="s">
        <v>130</v>
      </c>
      <c r="D14" s="258">
        <v>3.087</v>
      </c>
      <c r="E14" s="258">
        <v>1.521</v>
      </c>
      <c r="F14" s="258">
        <v>3.736</v>
      </c>
      <c r="G14" s="258">
        <v>9.7</v>
      </c>
      <c r="H14" s="165">
        <v>4.9</v>
      </c>
      <c r="I14" s="165">
        <v>2.3</v>
      </c>
      <c r="J14" s="165">
        <v>3.8</v>
      </c>
      <c r="K14" s="283">
        <v>5.9</v>
      </c>
      <c r="L14" s="283">
        <v>2.4</v>
      </c>
      <c r="M14" s="283">
        <v>2.6</v>
      </c>
      <c r="N14" s="79">
        <v>0.3</v>
      </c>
      <c r="O14" s="83">
        <v>2.5</v>
      </c>
      <c r="P14" s="486">
        <v>0</v>
      </c>
      <c r="Q14" s="486">
        <v>0</v>
      </c>
      <c r="R14" s="595">
        <v>0</v>
      </c>
      <c r="S14" s="595">
        <v>0</v>
      </c>
      <c r="T14" s="595">
        <v>0</v>
      </c>
    </row>
    <row r="15" spans="2:20" ht="15">
      <c r="B15" s="83" t="s">
        <v>225</v>
      </c>
      <c r="C15" s="255" t="s">
        <v>130</v>
      </c>
      <c r="D15" s="258">
        <v>8.559</v>
      </c>
      <c r="E15" s="258">
        <v>11.39</v>
      </c>
      <c r="F15" s="258">
        <v>8.114</v>
      </c>
      <c r="G15" s="258">
        <v>17.9</v>
      </c>
      <c r="H15" s="165">
        <v>10.3</v>
      </c>
      <c r="I15" s="259">
        <v>6.569</v>
      </c>
      <c r="J15" s="259">
        <v>9.4</v>
      </c>
      <c r="K15" s="284">
        <v>13.1</v>
      </c>
      <c r="L15" s="284">
        <v>6.4</v>
      </c>
      <c r="M15" s="284">
        <v>7.3</v>
      </c>
      <c r="N15" s="292">
        <v>0.7</v>
      </c>
      <c r="O15" s="83">
        <v>3.2</v>
      </c>
      <c r="P15" s="83">
        <v>6.5</v>
      </c>
      <c r="Q15" s="79">
        <v>8.5</v>
      </c>
      <c r="R15" s="79">
        <v>2.6</v>
      </c>
      <c r="S15" s="292">
        <v>10</v>
      </c>
      <c r="T15" s="78">
        <v>13</v>
      </c>
    </row>
    <row r="16" spans="1:20" ht="15" customHeight="1">
      <c r="A16" s="83" t="s">
        <v>224</v>
      </c>
      <c r="C16" s="255" t="s">
        <v>130</v>
      </c>
      <c r="D16" s="258">
        <v>203.612</v>
      </c>
      <c r="E16" s="258">
        <v>353.37</v>
      </c>
      <c r="F16" s="258">
        <v>464.704</v>
      </c>
      <c r="G16" s="258">
        <v>603.3</v>
      </c>
      <c r="H16" s="165">
        <v>717.7</v>
      </c>
      <c r="I16" s="259">
        <v>735.462</v>
      </c>
      <c r="J16" s="259">
        <v>674.5</v>
      </c>
      <c r="K16" s="284">
        <v>640.9</v>
      </c>
      <c r="L16" s="284">
        <v>612.5</v>
      </c>
      <c r="M16" s="284">
        <v>708.1</v>
      </c>
      <c r="N16" s="79">
        <v>507.1</v>
      </c>
      <c r="O16" s="451">
        <v>403</v>
      </c>
      <c r="P16" s="83">
        <v>338.2</v>
      </c>
      <c r="Q16" s="79">
        <v>295.2</v>
      </c>
      <c r="R16" s="79">
        <v>222.5</v>
      </c>
      <c r="S16" s="79">
        <v>224.1</v>
      </c>
      <c r="T16" s="78">
        <v>179</v>
      </c>
    </row>
    <row r="17" spans="3:18" ht="6" customHeight="1">
      <c r="C17" s="255"/>
      <c r="D17" s="255"/>
      <c r="E17" s="255"/>
      <c r="F17" s="260"/>
      <c r="G17" s="260"/>
      <c r="H17" s="260"/>
      <c r="I17" s="260"/>
      <c r="L17" s="79"/>
      <c r="M17" s="79"/>
      <c r="Q17" s="79"/>
      <c r="R17" s="79"/>
    </row>
    <row r="18" spans="3:20" ht="15" customHeight="1">
      <c r="C18" s="255"/>
      <c r="D18" s="255"/>
      <c r="E18" s="255"/>
      <c r="F18" s="260"/>
      <c r="G18" s="260"/>
      <c r="H18" s="257"/>
      <c r="J18" s="257"/>
      <c r="K18" s="269"/>
      <c r="L18" s="285"/>
      <c r="M18" s="285"/>
      <c r="N18" s="285"/>
      <c r="T18" s="285" t="s">
        <v>223</v>
      </c>
    </row>
    <row r="19" spans="3:18" ht="6" customHeight="1">
      <c r="C19" s="260"/>
      <c r="D19" s="260"/>
      <c r="E19" s="260"/>
      <c r="F19" s="260"/>
      <c r="G19" s="260"/>
      <c r="H19" s="260"/>
      <c r="I19" s="260"/>
      <c r="L19" s="79"/>
      <c r="M19" s="79"/>
      <c r="Q19" s="79"/>
      <c r="R19" s="79"/>
    </row>
    <row r="20" spans="1:20" ht="15">
      <c r="A20" s="83" t="s">
        <v>222</v>
      </c>
      <c r="C20" s="255" t="s">
        <v>130</v>
      </c>
      <c r="D20" s="261">
        <f aca="true" t="shared" si="0" ref="D20:I20">100*D10/D16</f>
        <v>95.79641671414258</v>
      </c>
      <c r="E20" s="261">
        <f t="shared" si="0"/>
        <v>96.77674958259048</v>
      </c>
      <c r="F20" s="261">
        <f t="shared" si="0"/>
        <v>98.2539422944498</v>
      </c>
      <c r="G20" s="261">
        <f t="shared" si="0"/>
        <v>97.03298524780375</v>
      </c>
      <c r="H20" s="261">
        <f t="shared" si="0"/>
        <v>98.56485996934651</v>
      </c>
      <c r="I20" s="261">
        <f t="shared" si="0"/>
        <v>99.10681993087339</v>
      </c>
      <c r="J20" s="261">
        <f aca="true" t="shared" si="1" ref="J20:T20">100*J10/J16</f>
        <v>98.60637509266122</v>
      </c>
      <c r="K20" s="286">
        <f t="shared" si="1"/>
        <v>97.94039631767828</v>
      </c>
      <c r="L20" s="286">
        <f t="shared" si="1"/>
        <v>98.95510204081633</v>
      </c>
      <c r="M20" s="286">
        <f t="shared" si="1"/>
        <v>98.95494986583816</v>
      </c>
      <c r="N20" s="286">
        <f t="shared" si="1"/>
        <v>99.36896075724708</v>
      </c>
      <c r="O20" s="286">
        <f t="shared" si="1"/>
        <v>99.20595533498759</v>
      </c>
      <c r="P20" s="286">
        <f t="shared" si="1"/>
        <v>98.07806031933767</v>
      </c>
      <c r="Q20" s="286">
        <f t="shared" si="1"/>
        <v>97.12059620596206</v>
      </c>
      <c r="R20" s="286">
        <f t="shared" si="1"/>
        <v>98.8314606741573</v>
      </c>
      <c r="S20" s="286">
        <f t="shared" si="1"/>
        <v>95.53770638107987</v>
      </c>
      <c r="T20" s="286">
        <f t="shared" si="1"/>
        <v>92.73743016759776</v>
      </c>
    </row>
    <row r="21" spans="3:18" ht="6.75" customHeight="1">
      <c r="C21" s="262"/>
      <c r="D21" s="260"/>
      <c r="E21" s="260"/>
      <c r="F21" s="260"/>
      <c r="G21" s="260"/>
      <c r="H21" s="260"/>
      <c r="I21" s="260"/>
      <c r="L21" s="79"/>
      <c r="M21" s="79"/>
      <c r="Q21" s="79"/>
      <c r="R21" s="79"/>
    </row>
    <row r="22" spans="3:20" ht="15" customHeight="1">
      <c r="C22" s="262"/>
      <c r="D22" s="260"/>
      <c r="E22" s="260"/>
      <c r="F22" s="260"/>
      <c r="G22" s="260"/>
      <c r="H22" s="257"/>
      <c r="J22" s="257"/>
      <c r="K22" s="269"/>
      <c r="L22" s="285"/>
      <c r="M22" s="285"/>
      <c r="N22" s="285"/>
      <c r="T22" s="285" t="s">
        <v>218</v>
      </c>
    </row>
    <row r="23" spans="3:18" ht="6" customHeight="1">
      <c r="C23" s="262"/>
      <c r="D23" s="260"/>
      <c r="E23" s="260"/>
      <c r="F23" s="260"/>
      <c r="G23" s="260"/>
      <c r="H23" s="260"/>
      <c r="I23" s="260"/>
      <c r="K23" s="172"/>
      <c r="L23" s="91"/>
      <c r="M23" s="91"/>
      <c r="N23" s="91"/>
      <c r="O23" s="91"/>
      <c r="Q23" s="79"/>
      <c r="R23" s="79"/>
    </row>
    <row r="24" spans="1:20" ht="15" customHeight="1">
      <c r="A24" s="9" t="s">
        <v>576</v>
      </c>
      <c r="C24" s="80"/>
      <c r="D24" s="81">
        <f aca="true" t="shared" si="2" ref="D24:I24">1000*D10/(D6*7)</f>
        <v>535.8598901098901</v>
      </c>
      <c r="E24" s="81">
        <f t="shared" si="2"/>
        <v>939.5054945054945</v>
      </c>
      <c r="F24" s="81">
        <f t="shared" si="2"/>
        <v>1254.368131868132</v>
      </c>
      <c r="G24" s="81">
        <f t="shared" si="2"/>
        <v>1608.2417582417581</v>
      </c>
      <c r="H24" s="81">
        <f t="shared" si="2"/>
        <v>1943.4065934065934</v>
      </c>
      <c r="I24" s="81">
        <f t="shared" si="2"/>
        <v>2002.4532967032967</v>
      </c>
      <c r="J24" s="81">
        <f aca="true" t="shared" si="3" ref="J24:T24">1000*J10/(J6*7)</f>
        <v>1827.1978021978023</v>
      </c>
      <c r="K24" s="287">
        <f t="shared" si="3"/>
        <v>1724.4505494505495</v>
      </c>
      <c r="L24" s="287">
        <f t="shared" si="3"/>
        <v>1665.10989010989</v>
      </c>
      <c r="M24" s="287">
        <f t="shared" si="3"/>
        <v>1925</v>
      </c>
      <c r="N24" s="287">
        <f t="shared" si="3"/>
        <v>1384.3406593406594</v>
      </c>
      <c r="O24" s="287">
        <f t="shared" si="3"/>
        <v>1098.3516483516485</v>
      </c>
      <c r="P24" s="287">
        <f t="shared" si="3"/>
        <v>911.2637362637363</v>
      </c>
      <c r="Q24" s="287">
        <f t="shared" si="3"/>
        <v>787.6373626373627</v>
      </c>
      <c r="R24" s="287">
        <f t="shared" si="3"/>
        <v>604.1208791208791</v>
      </c>
      <c r="S24" s="287">
        <f t="shared" si="3"/>
        <v>588.1868131868132</v>
      </c>
      <c r="T24" s="287">
        <f t="shared" si="3"/>
        <v>456.04395604395603</v>
      </c>
    </row>
    <row r="25" spans="3:18" ht="7.5" customHeight="1">
      <c r="C25" s="255"/>
      <c r="D25" s="255"/>
      <c r="E25" s="255"/>
      <c r="F25" s="80"/>
      <c r="G25" s="80"/>
      <c r="H25" s="80"/>
      <c r="I25" s="80"/>
      <c r="L25" s="79"/>
      <c r="M25" s="79"/>
      <c r="Q25" s="79"/>
      <c r="R25" s="79"/>
    </row>
    <row r="26" spans="3:20" ht="15">
      <c r="C26" s="255"/>
      <c r="D26" s="255"/>
      <c r="E26" s="255"/>
      <c r="F26" s="80"/>
      <c r="G26" s="80"/>
      <c r="H26" s="257"/>
      <c r="J26" s="257"/>
      <c r="K26" s="269"/>
      <c r="L26" s="285"/>
      <c r="M26" s="285"/>
      <c r="T26" s="285" t="s">
        <v>221</v>
      </c>
    </row>
    <row r="27" spans="3:18" ht="5.25" customHeight="1">
      <c r="C27" s="255"/>
      <c r="D27" s="255"/>
      <c r="E27" s="255"/>
      <c r="F27" s="80"/>
      <c r="G27" s="80"/>
      <c r="H27" s="80"/>
      <c r="I27" s="80"/>
      <c r="L27" s="79"/>
      <c r="M27" s="79"/>
      <c r="Q27" s="79"/>
      <c r="R27" s="79"/>
    </row>
    <row r="28" spans="1:20" ht="15">
      <c r="A28" s="83" t="s">
        <v>220</v>
      </c>
      <c r="C28" s="255" t="s">
        <v>130</v>
      </c>
      <c r="D28" s="80">
        <v>150.1</v>
      </c>
      <c r="E28" s="80">
        <v>119.5</v>
      </c>
      <c r="F28" s="118">
        <v>115</v>
      </c>
      <c r="G28" s="80">
        <v>115.9</v>
      </c>
      <c r="H28" s="118">
        <v>114</v>
      </c>
      <c r="I28" s="118">
        <v>112</v>
      </c>
      <c r="J28" s="118">
        <v>107.8</v>
      </c>
      <c r="K28" s="288">
        <v>114.9</v>
      </c>
      <c r="L28" s="288">
        <v>111.6</v>
      </c>
      <c r="M28" s="288">
        <v>142.6</v>
      </c>
      <c r="N28" s="79">
        <v>161.5</v>
      </c>
      <c r="O28" s="83">
        <v>178.3</v>
      </c>
      <c r="P28" s="451">
        <v>180</v>
      </c>
      <c r="Q28" s="451">
        <v>182</v>
      </c>
      <c r="R28" s="79">
        <v>190</v>
      </c>
      <c r="S28" s="79">
        <v>195</v>
      </c>
      <c r="T28" s="9">
        <v>205</v>
      </c>
    </row>
    <row r="29" spans="3:20" ht="5.25" customHeight="1">
      <c r="C29" s="262"/>
      <c r="D29" s="80"/>
      <c r="E29" s="80"/>
      <c r="F29" s="80"/>
      <c r="G29" s="80"/>
      <c r="H29" s="80"/>
      <c r="I29" s="80"/>
      <c r="L29" s="79"/>
      <c r="M29" s="79"/>
      <c r="N29" s="79"/>
      <c r="Q29" s="79"/>
      <c r="S29" s="79"/>
      <c r="T29" s="9"/>
    </row>
    <row r="30" spans="8:20" ht="15">
      <c r="H30" s="257"/>
      <c r="J30" s="257"/>
      <c r="K30" s="269"/>
      <c r="L30" s="285"/>
      <c r="M30" s="285"/>
      <c r="Q30" s="285"/>
      <c r="T30" s="669" t="s">
        <v>120</v>
      </c>
    </row>
    <row r="31" spans="3:20" ht="9" customHeight="1">
      <c r="C31" s="79"/>
      <c r="D31" s="79"/>
      <c r="E31" s="79"/>
      <c r="F31" s="79"/>
      <c r="G31" s="79"/>
      <c r="H31" s="79"/>
      <c r="I31" s="79"/>
      <c r="L31" s="79"/>
      <c r="M31" s="79"/>
      <c r="N31" s="79"/>
      <c r="Q31" s="79"/>
      <c r="S31" s="79"/>
      <c r="T31" s="9"/>
    </row>
    <row r="32" spans="1:20" ht="18">
      <c r="A32" s="9" t="s">
        <v>578</v>
      </c>
      <c r="C32" s="255" t="s">
        <v>130</v>
      </c>
      <c r="D32" s="255" t="s">
        <v>130</v>
      </c>
      <c r="E32" s="255" t="s">
        <v>130</v>
      </c>
      <c r="F32" s="258">
        <v>990.49</v>
      </c>
      <c r="G32" s="258">
        <v>1793.8</v>
      </c>
      <c r="H32" s="289">
        <v>2658.5</v>
      </c>
      <c r="I32" s="258">
        <v>1854.365</v>
      </c>
      <c r="J32" s="258">
        <v>2305.4</v>
      </c>
      <c r="K32" s="258">
        <v>1635.2</v>
      </c>
      <c r="L32" s="309">
        <v>3217.4</v>
      </c>
      <c r="M32" s="428">
        <v>4349.7</v>
      </c>
      <c r="N32" s="309">
        <v>7430.9</v>
      </c>
      <c r="O32" s="309">
        <v>10166.9</v>
      </c>
      <c r="P32" s="309">
        <v>11532.4</v>
      </c>
      <c r="Q32" s="309">
        <v>12636.1</v>
      </c>
      <c r="R32" s="309">
        <v>20080.9</v>
      </c>
      <c r="S32" s="309">
        <v>29000</v>
      </c>
      <c r="T32" s="670">
        <v>35069.4</v>
      </c>
    </row>
    <row r="33" spans="3:20" ht="15">
      <c r="C33" s="255"/>
      <c r="D33" s="255"/>
      <c r="E33" s="255"/>
      <c r="F33" s="255"/>
      <c r="G33" s="263"/>
      <c r="H33" s="257"/>
      <c r="J33" s="257"/>
      <c r="K33" s="269"/>
      <c r="L33" s="269"/>
      <c r="M33" s="269"/>
      <c r="T33" s="269" t="s">
        <v>218</v>
      </c>
    </row>
    <row r="34" spans="3:9" ht="8.25" customHeight="1">
      <c r="C34" s="263"/>
      <c r="D34" s="263"/>
      <c r="E34" s="263"/>
      <c r="F34" s="263"/>
      <c r="G34" s="263"/>
      <c r="H34" s="264"/>
      <c r="I34" s="264"/>
    </row>
    <row r="35" spans="1:20" ht="18.75" thickBot="1">
      <c r="A35" s="10" t="s">
        <v>577</v>
      </c>
      <c r="B35" s="166"/>
      <c r="C35" s="335" t="s">
        <v>130</v>
      </c>
      <c r="D35" s="335" t="s">
        <v>130</v>
      </c>
      <c r="E35" s="335" t="s">
        <v>130</v>
      </c>
      <c r="F35" s="336">
        <f aca="true" t="shared" si="4" ref="F35:L35">1000*F32/(F7*7)</f>
        <v>2721.1263736263736</v>
      </c>
      <c r="G35" s="336">
        <f t="shared" si="4"/>
        <v>4928.021978021978</v>
      </c>
      <c r="H35" s="337">
        <f t="shared" si="4"/>
        <v>7303.571428571428</v>
      </c>
      <c r="I35" s="336">
        <f t="shared" si="4"/>
        <v>5094.409340659341</v>
      </c>
      <c r="J35" s="336">
        <f t="shared" si="4"/>
        <v>6333.516483516483</v>
      </c>
      <c r="K35" s="336">
        <f t="shared" si="4"/>
        <v>4492.307692307692</v>
      </c>
      <c r="L35" s="336">
        <f t="shared" si="4"/>
        <v>8839.010989010989</v>
      </c>
      <c r="M35" s="337">
        <f aca="true" t="shared" si="5" ref="M35:T35">1000*M32/(M7*7)</f>
        <v>11949.725274725275</v>
      </c>
      <c r="N35" s="336">
        <f t="shared" si="5"/>
        <v>20414.56043956044</v>
      </c>
      <c r="O35" s="336">
        <f t="shared" si="5"/>
        <v>27931.043956043955</v>
      </c>
      <c r="P35" s="336">
        <f t="shared" si="5"/>
        <v>31682.417582417584</v>
      </c>
      <c r="Q35" s="336">
        <f t="shared" si="5"/>
        <v>34714.56043956044</v>
      </c>
      <c r="R35" s="336">
        <f t="shared" si="5"/>
        <v>55167.307692307695</v>
      </c>
      <c r="S35" s="336">
        <f t="shared" si="5"/>
        <v>79670.32967032967</v>
      </c>
      <c r="T35" s="336">
        <f t="shared" si="5"/>
        <v>96344.5054945055</v>
      </c>
    </row>
    <row r="36" spans="1:7" s="172" customFormat="1" ht="12.75" customHeight="1">
      <c r="A36" s="1" t="s">
        <v>313</v>
      </c>
      <c r="B36" s="1"/>
      <c r="C36" s="270"/>
      <c r="D36" s="270"/>
      <c r="E36" s="270"/>
      <c r="F36" s="270"/>
      <c r="G36" s="1"/>
    </row>
    <row r="37" spans="1:2" s="172" customFormat="1" ht="12.75">
      <c r="A37" s="254" t="s">
        <v>217</v>
      </c>
      <c r="B37" s="1" t="s">
        <v>4</v>
      </c>
    </row>
    <row r="38" spans="1:2" s="172" customFormat="1" ht="12.75">
      <c r="A38" s="1"/>
      <c r="B38" s="1" t="s">
        <v>233</v>
      </c>
    </row>
    <row r="39" spans="1:2" s="172" customFormat="1" ht="12.75">
      <c r="A39" s="271" t="s">
        <v>216</v>
      </c>
      <c r="B39" s="1" t="s">
        <v>215</v>
      </c>
    </row>
    <row r="40" spans="1:2" s="172" customFormat="1" ht="12.75">
      <c r="A40" s="1"/>
      <c r="B40" s="272" t="s">
        <v>214</v>
      </c>
    </row>
    <row r="41" spans="1:2" s="172" customFormat="1" ht="12.75">
      <c r="A41" s="271" t="s">
        <v>213</v>
      </c>
      <c r="B41" s="487" t="s">
        <v>575</v>
      </c>
    </row>
    <row r="42" spans="1:2" s="172" customFormat="1" ht="12.75">
      <c r="A42" s="273">
        <v>4</v>
      </c>
      <c r="B42" s="274" t="s">
        <v>210</v>
      </c>
    </row>
    <row r="43" spans="2:9" s="172" customFormat="1" ht="12.75">
      <c r="B43" s="274" t="s">
        <v>209</v>
      </c>
      <c r="C43" s="275"/>
      <c r="D43" s="275"/>
      <c r="E43" s="275"/>
      <c r="F43" s="276"/>
      <c r="G43" s="276"/>
      <c r="H43" s="1"/>
      <c r="I43" s="1"/>
    </row>
    <row r="44" spans="1:9" s="172" customFormat="1" ht="12.75">
      <c r="A44" s="273" t="s">
        <v>212</v>
      </c>
      <c r="B44" s="338" t="s">
        <v>445</v>
      </c>
      <c r="C44" s="275"/>
      <c r="D44" s="275"/>
      <c r="E44" s="275"/>
      <c r="F44" s="276"/>
      <c r="G44" s="276"/>
      <c r="H44" s="1"/>
      <c r="I44" s="1"/>
    </row>
    <row r="45" spans="2:9" s="172" customFormat="1" ht="12" customHeight="1">
      <c r="B45" s="274" t="s">
        <v>399</v>
      </c>
      <c r="C45" s="275"/>
      <c r="D45" s="275"/>
      <c r="E45" s="275"/>
      <c r="F45" s="276"/>
      <c r="G45" s="276"/>
      <c r="H45" s="1"/>
      <c r="I45" s="1"/>
    </row>
    <row r="46" spans="1:9" s="172" customFormat="1" ht="12" customHeight="1">
      <c r="A46" s="273" t="s">
        <v>211</v>
      </c>
      <c r="B46" s="274" t="s">
        <v>526</v>
      </c>
      <c r="C46" s="275"/>
      <c r="D46" s="275"/>
      <c r="E46" s="275"/>
      <c r="F46" s="276"/>
      <c r="G46" s="276"/>
      <c r="H46" s="1"/>
      <c r="I46" s="1"/>
    </row>
    <row r="47" spans="2:9" s="172" customFormat="1" ht="12" customHeight="1">
      <c r="B47" s="274" t="s">
        <v>525</v>
      </c>
      <c r="C47" s="275"/>
      <c r="D47" s="275"/>
      <c r="E47" s="275"/>
      <c r="F47" s="276"/>
      <c r="G47" s="276"/>
      <c r="H47" s="1"/>
      <c r="I47" s="1"/>
    </row>
    <row r="48" spans="2:9" ht="6" customHeight="1">
      <c r="B48" s="265"/>
      <c r="C48" s="266"/>
      <c r="D48" s="266"/>
      <c r="E48" s="266"/>
      <c r="F48" s="267"/>
      <c r="G48" s="267"/>
      <c r="H48" s="80"/>
      <c r="I48" s="80"/>
    </row>
    <row r="49" spans="3:9" ht="15">
      <c r="C49" s="266"/>
      <c r="D49" s="266"/>
      <c r="E49" s="266"/>
      <c r="F49" s="267"/>
      <c r="G49" s="267"/>
      <c r="H49" s="80"/>
      <c r="I49" s="80"/>
    </row>
    <row r="50" spans="3:9" ht="15">
      <c r="C50" s="266"/>
      <c r="D50" s="266"/>
      <c r="E50" s="266"/>
      <c r="F50" s="267"/>
      <c r="G50" s="267"/>
      <c r="H50" s="80"/>
      <c r="I50" s="80"/>
    </row>
    <row r="51" spans="3:9" ht="15">
      <c r="C51" s="266"/>
      <c r="D51" s="266"/>
      <c r="E51" s="266"/>
      <c r="F51" s="267"/>
      <c r="G51" s="267"/>
      <c r="H51" s="80"/>
      <c r="I51" s="80"/>
    </row>
    <row r="52" spans="3:9" ht="15">
      <c r="C52" s="80"/>
      <c r="D52" s="80"/>
      <c r="E52" s="80"/>
      <c r="F52" s="80"/>
      <c r="G52" s="80"/>
      <c r="H52" s="80"/>
      <c r="I52" s="80"/>
    </row>
    <row r="53" spans="3:9" ht="15">
      <c r="C53" s="80"/>
      <c r="D53" s="80"/>
      <c r="E53" s="80"/>
      <c r="F53" s="80"/>
      <c r="G53" s="80"/>
      <c r="H53" s="80"/>
      <c r="I53" s="80"/>
    </row>
    <row r="54" spans="2:9" ht="15">
      <c r="B54" s="80"/>
      <c r="C54" s="80"/>
      <c r="D54" s="80"/>
      <c r="E54" s="80"/>
      <c r="F54" s="80"/>
      <c r="G54" s="80"/>
      <c r="H54" s="80"/>
      <c r="I54" s="80"/>
    </row>
    <row r="55" spans="2:9" ht="15">
      <c r="B55" s="80"/>
      <c r="C55" s="80"/>
      <c r="D55" s="80"/>
      <c r="E55" s="80"/>
      <c r="F55" s="80"/>
      <c r="G55" s="80"/>
      <c r="H55" s="80"/>
      <c r="I55" s="80"/>
    </row>
    <row r="56" spans="2:9" ht="15">
      <c r="B56" s="80"/>
      <c r="C56" s="80"/>
      <c r="D56" s="80"/>
      <c r="E56" s="80"/>
      <c r="F56" s="80"/>
      <c r="G56" s="80"/>
      <c r="H56" s="80"/>
      <c r="I56" s="80"/>
    </row>
    <row r="57" spans="2:9" ht="15">
      <c r="B57" s="80"/>
      <c r="C57" s="80"/>
      <c r="D57" s="80"/>
      <c r="E57" s="80"/>
      <c r="F57" s="80"/>
      <c r="G57" s="80"/>
      <c r="H57" s="80"/>
      <c r="I57" s="80"/>
    </row>
    <row r="58" spans="2:9" ht="15">
      <c r="B58" s="80"/>
      <c r="C58" s="80"/>
      <c r="D58" s="80"/>
      <c r="E58" s="80"/>
      <c r="F58" s="80"/>
      <c r="G58" s="80"/>
      <c r="H58" s="80"/>
      <c r="I58" s="80"/>
    </row>
  </sheetData>
  <sheetProtection/>
  <printOptions/>
  <pageMargins left="0.75" right="0.75" top="1" bottom="1" header="0.5" footer="0.5"/>
  <pageSetup fitToHeight="1" fitToWidth="1" horizontalDpi="300" verticalDpi="300" orientation="portrait" paperSize="9" scale="63" r:id="rId1"/>
  <headerFooter alignWithMargins="0">
    <oddHeader>&amp;R&amp;"Arial,Bold"&amp;14PERSONAL AND CROSS-MODAL TRAVEL</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Q77"/>
  <sheetViews>
    <sheetView zoomScale="75" zoomScaleNormal="75" zoomScalePageLayoutView="0" workbookViewId="0" topLeftCell="A1">
      <selection activeCell="A1" sqref="A1"/>
    </sheetView>
  </sheetViews>
  <sheetFormatPr defaultColWidth="9.140625" defaultRowHeight="12.75"/>
  <cols>
    <col min="1" max="1" width="27.57421875" style="0" customWidth="1"/>
    <col min="2" max="2" width="10.28125" style="0" customWidth="1"/>
    <col min="3" max="3" width="5.8515625" style="0" customWidth="1"/>
    <col min="4" max="4" width="15.421875" style="0" customWidth="1"/>
    <col min="5" max="5" width="14.140625" style="0" customWidth="1"/>
    <col min="6" max="6" width="15.421875" style="0" customWidth="1"/>
    <col min="7" max="7" width="16.140625" style="0" customWidth="1"/>
    <col min="8" max="8" width="15.421875" style="0" customWidth="1"/>
    <col min="9" max="9" width="16.57421875" style="0" customWidth="1"/>
    <col min="10" max="10" width="17.00390625" style="0" customWidth="1"/>
    <col min="11" max="14" width="15.421875" style="0" customWidth="1"/>
  </cols>
  <sheetData>
    <row r="1" spans="1:11" ht="21">
      <c r="A1" s="541" t="s">
        <v>651</v>
      </c>
      <c r="B1" s="12"/>
      <c r="C1" s="12"/>
      <c r="D1" s="12"/>
      <c r="E1" s="12"/>
      <c r="F1" s="12"/>
      <c r="G1" s="12"/>
      <c r="H1" s="12"/>
      <c r="I1" s="12"/>
      <c r="J1" s="12"/>
      <c r="K1" s="12"/>
    </row>
    <row r="2" spans="1:11" ht="3.75" customHeight="1">
      <c r="A2" s="307"/>
      <c r="B2" s="12"/>
      <c r="C2" s="12"/>
      <c r="D2" s="12"/>
      <c r="E2" s="12"/>
      <c r="F2" s="12"/>
      <c r="G2" s="12"/>
      <c r="H2" s="12"/>
      <c r="I2" s="12"/>
      <c r="J2" s="12"/>
      <c r="K2" s="12"/>
    </row>
    <row r="3" spans="1:13" ht="28.5" customHeight="1">
      <c r="A3" s="534"/>
      <c r="B3" s="162"/>
      <c r="C3" s="162"/>
      <c r="D3" s="194"/>
      <c r="E3" s="194"/>
      <c r="F3" s="194"/>
      <c r="G3" s="542" t="s">
        <v>628</v>
      </c>
      <c r="H3" s="542"/>
      <c r="I3" s="542"/>
      <c r="J3" s="542"/>
      <c r="K3" s="194"/>
      <c r="L3" s="476"/>
      <c r="M3" s="527"/>
    </row>
    <row r="4" spans="1:13" ht="75.75" customHeight="1">
      <c r="A4" s="752"/>
      <c r="B4" s="749" t="s">
        <v>600</v>
      </c>
      <c r="C4" s="543"/>
      <c r="D4" s="749" t="s">
        <v>601</v>
      </c>
      <c r="E4" s="749" t="s">
        <v>602</v>
      </c>
      <c r="F4" s="749" t="s">
        <v>603</v>
      </c>
      <c r="G4" s="749" t="s">
        <v>604</v>
      </c>
      <c r="H4" s="749" t="s">
        <v>605</v>
      </c>
      <c r="I4" s="749" t="s">
        <v>606</v>
      </c>
      <c r="J4" s="749" t="s">
        <v>607</v>
      </c>
      <c r="K4" s="749" t="s">
        <v>608</v>
      </c>
      <c r="L4" s="749" t="s">
        <v>652</v>
      </c>
      <c r="M4" s="745" t="s">
        <v>637</v>
      </c>
    </row>
    <row r="5" spans="1:13" ht="18">
      <c r="A5" s="753"/>
      <c r="B5" s="750"/>
      <c r="C5" s="544"/>
      <c r="D5" s="750"/>
      <c r="E5" s="750"/>
      <c r="F5" s="750"/>
      <c r="G5" s="750"/>
      <c r="H5" s="750"/>
      <c r="I5" s="750"/>
      <c r="J5" s="750"/>
      <c r="K5" s="750"/>
      <c r="L5" s="750"/>
      <c r="M5" s="746"/>
    </row>
    <row r="6" spans="1:13" ht="18.75">
      <c r="A6" s="39"/>
      <c r="B6" s="39"/>
      <c r="C6" s="39"/>
      <c r="D6" s="39"/>
      <c r="E6" s="39"/>
      <c r="F6" s="39"/>
      <c r="G6" s="39"/>
      <c r="H6" s="39"/>
      <c r="I6" s="39"/>
      <c r="J6" s="546"/>
      <c r="K6" s="546"/>
      <c r="L6" s="546" t="s">
        <v>89</v>
      </c>
      <c r="M6" s="39"/>
    </row>
    <row r="7" spans="1:17" ht="20.25" customHeight="1">
      <c r="A7" s="547" t="s">
        <v>134</v>
      </c>
      <c r="B7" s="548">
        <v>10.8</v>
      </c>
      <c r="C7" s="548"/>
      <c r="D7" s="548">
        <v>14.7</v>
      </c>
      <c r="E7" s="548">
        <v>21.6</v>
      </c>
      <c r="F7" s="548">
        <v>19.2</v>
      </c>
      <c r="G7" s="548">
        <v>17</v>
      </c>
      <c r="H7" s="548">
        <v>7.2</v>
      </c>
      <c r="I7" s="548">
        <v>3.3</v>
      </c>
      <c r="J7" s="548">
        <v>2.5</v>
      </c>
      <c r="K7" s="548">
        <v>2.3</v>
      </c>
      <c r="L7" s="549">
        <v>12.3</v>
      </c>
      <c r="M7" s="550">
        <v>2400925</v>
      </c>
      <c r="Q7" s="293"/>
    </row>
    <row r="8" ht="14.25">
      <c r="A8" s="585" t="s">
        <v>627</v>
      </c>
    </row>
    <row r="9" spans="1:8" ht="14.25">
      <c r="A9" s="397" t="s">
        <v>609</v>
      </c>
      <c r="H9" s="521"/>
    </row>
    <row r="10" spans="1:17" ht="17.25">
      <c r="A10" s="397" t="s">
        <v>610</v>
      </c>
      <c r="H10" s="521"/>
      <c r="Q10" s="293"/>
    </row>
    <row r="11" ht="14.25">
      <c r="A11" s="515" t="s">
        <v>629</v>
      </c>
    </row>
    <row r="12" ht="17.25">
      <c r="Q12" s="293"/>
    </row>
    <row r="13" spans="1:17" ht="22.5">
      <c r="A13" s="541" t="s">
        <v>653</v>
      </c>
      <c r="B13" s="40"/>
      <c r="C13" s="40"/>
      <c r="D13" s="40"/>
      <c r="E13" s="40"/>
      <c r="F13" s="40"/>
      <c r="G13" s="40"/>
      <c r="H13" s="40"/>
      <c r="I13" s="40"/>
      <c r="J13" s="40"/>
      <c r="K13" s="40"/>
      <c r="L13" s="39"/>
      <c r="M13" s="39"/>
      <c r="N13" s="551"/>
      <c r="O13" s="293"/>
      <c r="Q13" s="293"/>
    </row>
    <row r="14" spans="1:17" ht="21.75" customHeight="1">
      <c r="A14" s="552"/>
      <c r="B14" s="553"/>
      <c r="C14" s="553"/>
      <c r="D14" s="553"/>
      <c r="E14" s="553"/>
      <c r="F14" s="553"/>
      <c r="G14" s="542" t="s">
        <v>628</v>
      </c>
      <c r="H14" s="553"/>
      <c r="I14" s="553"/>
      <c r="J14" s="553"/>
      <c r="K14" s="553"/>
      <c r="L14" s="553"/>
      <c r="M14" s="553"/>
      <c r="N14" s="554"/>
      <c r="O14" s="293"/>
      <c r="Q14" s="293"/>
    </row>
    <row r="15" spans="1:15" ht="108.75" customHeight="1">
      <c r="A15" s="555"/>
      <c r="B15" s="544" t="s">
        <v>600</v>
      </c>
      <c r="C15" s="544"/>
      <c r="D15" s="556" t="s">
        <v>611</v>
      </c>
      <c r="E15" s="556" t="s">
        <v>183</v>
      </c>
      <c r="F15" s="556" t="s">
        <v>612</v>
      </c>
      <c r="G15" s="556" t="s">
        <v>613</v>
      </c>
      <c r="H15" s="556" t="s">
        <v>614</v>
      </c>
      <c r="I15" s="556" t="s">
        <v>615</v>
      </c>
      <c r="J15" s="556" t="s">
        <v>616</v>
      </c>
      <c r="K15" s="556" t="s">
        <v>12</v>
      </c>
      <c r="L15" s="556" t="s">
        <v>617</v>
      </c>
      <c r="M15" s="556" t="s">
        <v>108</v>
      </c>
      <c r="N15" s="545" t="s">
        <v>638</v>
      </c>
      <c r="O15" s="293"/>
    </row>
    <row r="16" spans="1:15" ht="18.75">
      <c r="A16" s="39"/>
      <c r="B16" s="39"/>
      <c r="C16" s="39"/>
      <c r="D16" s="39"/>
      <c r="E16" s="39"/>
      <c r="F16" s="39"/>
      <c r="G16" s="39"/>
      <c r="H16" s="39"/>
      <c r="I16" s="39"/>
      <c r="J16" s="546"/>
      <c r="K16" s="546"/>
      <c r="L16" s="546"/>
      <c r="M16" s="546" t="s">
        <v>89</v>
      </c>
      <c r="N16" s="39"/>
      <c r="O16" s="293"/>
    </row>
    <row r="17" spans="1:17" ht="20.25">
      <c r="A17" s="547" t="s">
        <v>134</v>
      </c>
      <c r="B17" s="548">
        <v>10.8</v>
      </c>
      <c r="C17" s="548"/>
      <c r="D17" s="548">
        <v>0.3</v>
      </c>
      <c r="E17" s="548">
        <v>4.2</v>
      </c>
      <c r="F17" s="548">
        <v>11.2</v>
      </c>
      <c r="G17" s="548">
        <v>0.7</v>
      </c>
      <c r="H17" s="548">
        <v>62.8</v>
      </c>
      <c r="I17" s="548">
        <v>6.5</v>
      </c>
      <c r="J17" s="548">
        <v>0.3</v>
      </c>
      <c r="K17" s="548">
        <v>1.6</v>
      </c>
      <c r="L17" s="549">
        <v>11.1</v>
      </c>
      <c r="M17" s="549">
        <v>1.3</v>
      </c>
      <c r="N17" s="550">
        <v>2400925</v>
      </c>
      <c r="O17" s="293"/>
      <c r="P17" s="293"/>
      <c r="Q17" s="348"/>
    </row>
    <row r="18" spans="1:16" ht="17.25">
      <c r="A18" s="585" t="s">
        <v>627</v>
      </c>
      <c r="B18" s="113"/>
      <c r="C18" s="113"/>
      <c r="D18" s="535"/>
      <c r="E18" s="535"/>
      <c r="F18" s="536"/>
      <c r="G18" s="536"/>
      <c r="H18" s="535"/>
      <c r="I18" s="535"/>
      <c r="J18" s="535"/>
      <c r="K18" s="535"/>
      <c r="L18" s="537"/>
      <c r="M18" s="537"/>
      <c r="N18" s="293"/>
      <c r="O18" s="293"/>
      <c r="P18" s="293"/>
    </row>
    <row r="19" spans="1:17" ht="17.25">
      <c r="A19" s="397" t="s">
        <v>609</v>
      </c>
      <c r="B19" s="113"/>
      <c r="C19" s="113"/>
      <c r="D19" s="113"/>
      <c r="E19" s="113"/>
      <c r="F19" s="522"/>
      <c r="G19" s="522"/>
      <c r="H19" s="113"/>
      <c r="I19" s="113"/>
      <c r="J19" s="113"/>
      <c r="K19" s="113"/>
      <c r="L19" s="293"/>
      <c r="M19" s="293"/>
      <c r="N19" s="293"/>
      <c r="O19" s="293"/>
      <c r="P19" s="293"/>
      <c r="Q19" s="293"/>
    </row>
    <row r="20" spans="1:16" ht="17.25">
      <c r="A20" s="397" t="s">
        <v>610</v>
      </c>
      <c r="B20" s="35"/>
      <c r="C20" s="35"/>
      <c r="D20" s="35"/>
      <c r="E20" s="35"/>
      <c r="F20" s="226"/>
      <c r="G20" s="82"/>
      <c r="H20" s="35"/>
      <c r="I20" s="35"/>
      <c r="J20" s="35"/>
      <c r="K20" s="35"/>
      <c r="L20" s="294"/>
      <c r="M20" s="294"/>
      <c r="N20" s="347"/>
      <c r="O20" s="347"/>
      <c r="P20" s="293"/>
    </row>
    <row r="21" spans="1:17" ht="17.25">
      <c r="A21" s="515" t="s">
        <v>630</v>
      </c>
      <c r="B21" s="110"/>
      <c r="C21" s="110"/>
      <c r="D21" s="110"/>
      <c r="E21" s="110"/>
      <c r="F21" s="110"/>
      <c r="G21" s="110"/>
      <c r="H21" s="110"/>
      <c r="I21" s="110"/>
      <c r="J21" s="110"/>
      <c r="K21" s="110"/>
      <c r="L21" s="110"/>
      <c r="M21" s="110"/>
      <c r="N21" s="348"/>
      <c r="O21" s="348"/>
      <c r="P21" s="293"/>
      <c r="Q21" s="516"/>
    </row>
    <row r="22" spans="1:17" ht="17.25">
      <c r="A22" s="520"/>
      <c r="B22" s="110"/>
      <c r="C22" s="110"/>
      <c r="D22" s="110"/>
      <c r="E22" s="110"/>
      <c r="F22" s="110"/>
      <c r="G22" s="110"/>
      <c r="H22" s="110"/>
      <c r="I22" s="110"/>
      <c r="J22" s="110"/>
      <c r="K22" s="110"/>
      <c r="L22" s="110"/>
      <c r="M22" s="110"/>
      <c r="N22" s="348"/>
      <c r="O22" s="348"/>
      <c r="P22" s="293"/>
      <c r="Q22" s="516"/>
    </row>
    <row r="23" spans="1:16" ht="21.75">
      <c r="A23" s="541" t="s">
        <v>654</v>
      </c>
      <c r="B23" s="40"/>
      <c r="C23" s="40"/>
      <c r="D23" s="40"/>
      <c r="E23" s="40"/>
      <c r="F23" s="40"/>
      <c r="G23" s="40"/>
      <c r="H23" s="40"/>
      <c r="I23" s="40"/>
      <c r="J23" s="40"/>
      <c r="K23" s="40"/>
      <c r="N23" s="347"/>
      <c r="O23" s="347"/>
      <c r="P23" s="293"/>
    </row>
    <row r="24" spans="1:16" ht="6" customHeight="1">
      <c r="A24" s="541"/>
      <c r="B24" s="40"/>
      <c r="C24" s="40"/>
      <c r="D24" s="40"/>
      <c r="E24" s="40"/>
      <c r="F24" s="40"/>
      <c r="G24" s="40"/>
      <c r="H24" s="40"/>
      <c r="I24" s="40"/>
      <c r="J24" s="40"/>
      <c r="K24" s="40"/>
      <c r="N24" s="347"/>
      <c r="O24" s="347"/>
      <c r="P24" s="293"/>
    </row>
    <row r="25" spans="1:16" ht="17.25" customHeight="1">
      <c r="A25" s="552"/>
      <c r="B25" s="553"/>
      <c r="C25" s="553"/>
      <c r="D25" s="553"/>
      <c r="E25" s="553"/>
      <c r="F25" s="542" t="s">
        <v>628</v>
      </c>
      <c r="G25" s="553"/>
      <c r="H25" s="553"/>
      <c r="I25" s="553"/>
      <c r="J25" s="553"/>
      <c r="K25" s="553"/>
      <c r="N25" s="347"/>
      <c r="O25" s="347"/>
      <c r="P25" s="293"/>
    </row>
    <row r="26" spans="1:14" ht="66" customHeight="1">
      <c r="A26" s="747"/>
      <c r="B26" s="749" t="s">
        <v>600</v>
      </c>
      <c r="C26" s="543"/>
      <c r="D26" s="751" t="s">
        <v>601</v>
      </c>
      <c r="E26" s="751" t="s">
        <v>602</v>
      </c>
      <c r="F26" s="751" t="s">
        <v>603</v>
      </c>
      <c r="G26" s="751" t="s">
        <v>604</v>
      </c>
      <c r="H26" s="751" t="s">
        <v>605</v>
      </c>
      <c r="I26" s="751" t="s">
        <v>618</v>
      </c>
      <c r="J26" s="751" t="s">
        <v>108</v>
      </c>
      <c r="K26" s="745" t="s">
        <v>655</v>
      </c>
      <c r="L26" s="323"/>
      <c r="M26" s="293"/>
      <c r="N26" s="293"/>
    </row>
    <row r="27" spans="1:14" ht="30.75" customHeight="1">
      <c r="A27" s="748"/>
      <c r="B27" s="750"/>
      <c r="C27" s="544"/>
      <c r="D27" s="750"/>
      <c r="E27" s="750"/>
      <c r="F27" s="750"/>
      <c r="G27" s="750"/>
      <c r="H27" s="750"/>
      <c r="I27" s="750"/>
      <c r="J27" s="750"/>
      <c r="K27" s="746"/>
      <c r="L27" s="523"/>
      <c r="M27" s="349"/>
      <c r="N27" s="293"/>
    </row>
    <row r="28" spans="1:14" ht="18.75">
      <c r="A28" s="39"/>
      <c r="B28" s="39"/>
      <c r="C28" s="39"/>
      <c r="D28" s="39"/>
      <c r="E28" s="39"/>
      <c r="F28" s="39"/>
      <c r="G28" s="39"/>
      <c r="H28" s="39"/>
      <c r="I28" s="39"/>
      <c r="J28" s="546" t="s">
        <v>89</v>
      </c>
      <c r="K28" s="39"/>
      <c r="L28" s="524"/>
      <c r="M28" s="350"/>
      <c r="N28" s="293"/>
    </row>
    <row r="29" spans="1:14" ht="20.25">
      <c r="A29" s="557" t="s">
        <v>134</v>
      </c>
      <c r="B29" s="558">
        <v>10.7</v>
      </c>
      <c r="C29" s="558"/>
      <c r="D29" s="558">
        <v>14.6</v>
      </c>
      <c r="E29" s="558">
        <v>21.6</v>
      </c>
      <c r="F29" s="558">
        <v>19.3</v>
      </c>
      <c r="G29" s="558">
        <v>17</v>
      </c>
      <c r="H29" s="558">
        <v>7.3</v>
      </c>
      <c r="I29" s="558">
        <v>8</v>
      </c>
      <c r="J29" s="558">
        <v>12.3</v>
      </c>
      <c r="K29" s="559">
        <v>2390595</v>
      </c>
      <c r="L29" s="525"/>
      <c r="N29" s="293"/>
    </row>
    <row r="30" spans="1:16" ht="12" customHeight="1">
      <c r="A30" s="39"/>
      <c r="B30" s="560"/>
      <c r="C30" s="39"/>
      <c r="D30" s="560"/>
      <c r="E30" s="560"/>
      <c r="F30" s="560"/>
      <c r="G30" s="558"/>
      <c r="H30" s="558"/>
      <c r="I30" s="558"/>
      <c r="J30" s="558"/>
      <c r="K30" s="558"/>
      <c r="L30" s="323"/>
      <c r="M30" s="323"/>
      <c r="N30" s="525"/>
      <c r="P30" s="293"/>
    </row>
    <row r="31" spans="1:16" ht="51" customHeight="1">
      <c r="A31" s="587" t="s">
        <v>619</v>
      </c>
      <c r="B31" s="562"/>
      <c r="C31" s="563"/>
      <c r="D31" s="562"/>
      <c r="E31" s="562"/>
      <c r="F31" s="562"/>
      <c r="G31" s="562"/>
      <c r="H31" s="562"/>
      <c r="I31" s="562"/>
      <c r="J31" s="562"/>
      <c r="K31" s="563"/>
      <c r="P31" s="347"/>
    </row>
    <row r="32" spans="1:16" ht="18.75">
      <c r="A32" s="564" t="s">
        <v>620</v>
      </c>
      <c r="B32" s="562">
        <v>10.8</v>
      </c>
      <c r="C32" s="563"/>
      <c r="D32" s="562">
        <v>24.8</v>
      </c>
      <c r="E32" s="562">
        <v>30.9</v>
      </c>
      <c r="F32" s="562">
        <v>17.9</v>
      </c>
      <c r="G32" s="562">
        <v>9.4</v>
      </c>
      <c r="H32" s="562">
        <v>3</v>
      </c>
      <c r="I32" s="562">
        <v>3.6</v>
      </c>
      <c r="J32" s="562">
        <v>10.5</v>
      </c>
      <c r="K32" s="559">
        <v>314494</v>
      </c>
      <c r="P32" s="347"/>
    </row>
    <row r="33" spans="1:16" ht="18.75">
      <c r="A33" s="565" t="s">
        <v>621</v>
      </c>
      <c r="B33" s="562">
        <v>10</v>
      </c>
      <c r="C33" s="563"/>
      <c r="D33" s="562">
        <v>16.4</v>
      </c>
      <c r="E33" s="562">
        <v>23.7</v>
      </c>
      <c r="F33" s="562">
        <v>19.7</v>
      </c>
      <c r="G33" s="562">
        <v>15.9</v>
      </c>
      <c r="H33" s="562">
        <v>6.2</v>
      </c>
      <c r="I33" s="562">
        <v>6.7</v>
      </c>
      <c r="J33" s="562">
        <v>11.4</v>
      </c>
      <c r="K33" s="559">
        <v>932787</v>
      </c>
      <c r="P33" s="293"/>
    </row>
    <row r="34" spans="1:16" ht="18.75">
      <c r="A34" s="566" t="s">
        <v>622</v>
      </c>
      <c r="B34" s="567">
        <v>11.1</v>
      </c>
      <c r="C34" s="568"/>
      <c r="D34" s="567">
        <v>10.2</v>
      </c>
      <c r="E34" s="567">
        <v>17.3</v>
      </c>
      <c r="F34" s="567">
        <v>19.3</v>
      </c>
      <c r="G34" s="567">
        <v>20.1</v>
      </c>
      <c r="H34" s="567">
        <v>9.3</v>
      </c>
      <c r="I34" s="567">
        <v>10.3</v>
      </c>
      <c r="J34" s="567">
        <v>13.5</v>
      </c>
      <c r="K34" s="550">
        <v>1143314</v>
      </c>
      <c r="P34" s="349"/>
    </row>
    <row r="35" spans="1:16" ht="17.25">
      <c r="A35" s="585" t="s">
        <v>627</v>
      </c>
      <c r="B35" s="522"/>
      <c r="C35" s="522"/>
      <c r="D35" s="522"/>
      <c r="E35" s="526"/>
      <c r="F35" s="526"/>
      <c r="G35" s="526"/>
      <c r="H35" s="526"/>
      <c r="I35" s="526"/>
      <c r="J35" s="526"/>
      <c r="K35" s="295"/>
      <c r="P35" s="350"/>
    </row>
    <row r="36" spans="1:11" ht="17.25">
      <c r="A36" s="397" t="s">
        <v>609</v>
      </c>
      <c r="B36" s="522"/>
      <c r="C36" s="522"/>
      <c r="D36" s="522"/>
      <c r="E36" s="526"/>
      <c r="F36" s="526"/>
      <c r="G36" s="526"/>
      <c r="H36" s="526"/>
      <c r="I36" s="526"/>
      <c r="J36" s="526"/>
      <c r="K36" s="526"/>
    </row>
    <row r="37" spans="1:11" ht="15">
      <c r="A37" s="397" t="s">
        <v>610</v>
      </c>
      <c r="B37" s="526"/>
      <c r="C37" s="526"/>
      <c r="D37" s="526"/>
      <c r="E37" s="526"/>
      <c r="F37" s="526"/>
      <c r="G37" s="526"/>
      <c r="H37" s="526"/>
      <c r="I37" s="526"/>
      <c r="J37" s="526"/>
      <c r="K37" s="526"/>
    </row>
    <row r="38" spans="1:11" ht="15">
      <c r="A38" s="586" t="s">
        <v>635</v>
      </c>
      <c r="B38" s="526"/>
      <c r="C38" s="526"/>
      <c r="D38" s="526"/>
      <c r="E38" s="526"/>
      <c r="F38" s="526"/>
      <c r="G38" s="526"/>
      <c r="H38" s="526"/>
      <c r="I38" s="526"/>
      <c r="J38" s="526"/>
      <c r="K38" s="526"/>
    </row>
    <row r="39" spans="1:11" ht="15">
      <c r="A39" s="515" t="s">
        <v>631</v>
      </c>
      <c r="B39" s="526"/>
      <c r="C39" s="526"/>
      <c r="D39" s="526"/>
      <c r="E39" s="526"/>
      <c r="F39" s="526"/>
      <c r="G39" s="526"/>
      <c r="H39" s="526"/>
      <c r="I39" s="526"/>
      <c r="J39" s="526"/>
      <c r="K39" s="526"/>
    </row>
    <row r="40" spans="1:11" ht="11.25" customHeight="1">
      <c r="A40" s="520"/>
      <c r="B40" s="526"/>
      <c r="C40" s="526"/>
      <c r="D40" s="526"/>
      <c r="E40" s="526"/>
      <c r="F40" s="526"/>
      <c r="G40" s="526"/>
      <c r="H40" s="526"/>
      <c r="I40" s="526"/>
      <c r="J40" s="526"/>
      <c r="K40" s="526"/>
    </row>
    <row r="41" spans="1:13" ht="20.25" customHeight="1">
      <c r="A41" s="541" t="s">
        <v>656</v>
      </c>
      <c r="B41" s="40"/>
      <c r="C41" s="40"/>
      <c r="D41" s="40"/>
      <c r="E41" s="40"/>
      <c r="F41" s="40"/>
      <c r="G41" s="40"/>
      <c r="H41" s="40"/>
      <c r="I41" s="40"/>
      <c r="J41" s="40"/>
      <c r="K41" s="40"/>
      <c r="L41" s="39"/>
      <c r="M41" s="39"/>
    </row>
    <row r="42" spans="1:13" ht="3.75" customHeight="1">
      <c r="A42" s="541"/>
      <c r="B42" s="40"/>
      <c r="C42" s="40"/>
      <c r="D42" s="40"/>
      <c r="E42" s="40"/>
      <c r="F42" s="40"/>
      <c r="G42" s="40"/>
      <c r="H42" s="40"/>
      <c r="I42" s="40"/>
      <c r="J42" s="40"/>
      <c r="K42" s="40"/>
      <c r="L42" s="39"/>
      <c r="M42" s="39"/>
    </row>
    <row r="43" spans="1:13" ht="15.75" customHeight="1">
      <c r="A43" s="552"/>
      <c r="B43" s="553"/>
      <c r="C43" s="553"/>
      <c r="D43" s="553"/>
      <c r="E43" s="553"/>
      <c r="F43" s="553"/>
      <c r="G43" s="542" t="s">
        <v>632</v>
      </c>
      <c r="H43" s="553"/>
      <c r="I43" s="553"/>
      <c r="J43" s="553"/>
      <c r="K43" s="553"/>
      <c r="L43" s="553"/>
      <c r="M43" s="553"/>
    </row>
    <row r="44" spans="1:14" ht="65.25" customHeight="1">
      <c r="A44" s="747"/>
      <c r="B44" s="749" t="s">
        <v>623</v>
      </c>
      <c r="C44" s="543"/>
      <c r="D44" s="751" t="s">
        <v>601</v>
      </c>
      <c r="E44" s="751" t="s">
        <v>602</v>
      </c>
      <c r="F44" s="751" t="s">
        <v>603</v>
      </c>
      <c r="G44" s="751" t="s">
        <v>604</v>
      </c>
      <c r="H44" s="751" t="s">
        <v>605</v>
      </c>
      <c r="I44" s="751" t="s">
        <v>606</v>
      </c>
      <c r="J44" s="751" t="s">
        <v>607</v>
      </c>
      <c r="K44" s="751" t="s">
        <v>608</v>
      </c>
      <c r="L44" s="751" t="s">
        <v>108</v>
      </c>
      <c r="M44" s="745" t="s">
        <v>638</v>
      </c>
      <c r="N44" s="525"/>
    </row>
    <row r="45" spans="1:14" ht="26.25" customHeight="1">
      <c r="A45" s="748"/>
      <c r="B45" s="750"/>
      <c r="C45" s="544"/>
      <c r="D45" s="750"/>
      <c r="E45" s="750"/>
      <c r="F45" s="750"/>
      <c r="G45" s="750"/>
      <c r="H45" s="750"/>
      <c r="I45" s="750"/>
      <c r="J45" s="750"/>
      <c r="K45" s="750"/>
      <c r="L45" s="750"/>
      <c r="M45" s="745"/>
      <c r="N45" s="525"/>
    </row>
    <row r="46" spans="1:14" ht="16.5" customHeight="1">
      <c r="A46" s="39"/>
      <c r="B46" s="39"/>
      <c r="C46" s="39"/>
      <c r="D46" s="39"/>
      <c r="E46" s="39"/>
      <c r="F46" s="39"/>
      <c r="G46" s="39"/>
      <c r="H46" s="553"/>
      <c r="I46" s="553"/>
      <c r="J46" s="569"/>
      <c r="K46" s="569"/>
      <c r="L46" s="569" t="s">
        <v>89</v>
      </c>
      <c r="M46" s="553"/>
      <c r="N46" s="525"/>
    </row>
    <row r="47" spans="1:14" ht="20.25">
      <c r="A47" s="557" t="s">
        <v>134</v>
      </c>
      <c r="B47" s="558">
        <v>12.4</v>
      </c>
      <c r="C47" s="558"/>
      <c r="D47" s="558">
        <v>49.3</v>
      </c>
      <c r="E47" s="558">
        <v>23.4</v>
      </c>
      <c r="F47" s="558">
        <v>11.7</v>
      </c>
      <c r="G47" s="558">
        <v>7.5</v>
      </c>
      <c r="H47" s="558">
        <v>2.7</v>
      </c>
      <c r="I47" s="558">
        <v>1.4</v>
      </c>
      <c r="J47" s="558">
        <v>1.2</v>
      </c>
      <c r="K47" s="558">
        <v>1</v>
      </c>
      <c r="L47" s="570">
        <v>1.7</v>
      </c>
      <c r="M47" s="559">
        <v>996282</v>
      </c>
      <c r="N47" s="525"/>
    </row>
    <row r="48" spans="1:14" ht="20.25">
      <c r="A48" s="39"/>
      <c r="B48" s="39"/>
      <c r="C48" s="39"/>
      <c r="D48" s="39"/>
      <c r="E48" s="39"/>
      <c r="F48" s="39"/>
      <c r="G48" s="558"/>
      <c r="H48" s="558"/>
      <c r="I48" s="558"/>
      <c r="J48" s="558"/>
      <c r="K48" s="558"/>
      <c r="L48" s="563"/>
      <c r="M48" s="559"/>
      <c r="N48" s="526"/>
    </row>
    <row r="49" spans="1:14" ht="18.75">
      <c r="A49" s="561" t="s">
        <v>624</v>
      </c>
      <c r="B49" s="563"/>
      <c r="C49" s="563"/>
      <c r="D49" s="563"/>
      <c r="E49" s="563"/>
      <c r="F49" s="563"/>
      <c r="G49" s="563"/>
      <c r="H49" s="563"/>
      <c r="I49" s="563"/>
      <c r="J49" s="563"/>
      <c r="K49" s="563"/>
      <c r="L49" s="563"/>
      <c r="M49" s="559"/>
      <c r="N49" s="526"/>
    </row>
    <row r="50" spans="1:13" ht="18.75">
      <c r="A50" s="571" t="s">
        <v>650</v>
      </c>
      <c r="B50" s="563">
        <v>11.8</v>
      </c>
      <c r="C50" s="563"/>
      <c r="D50" s="562">
        <v>72.3</v>
      </c>
      <c r="E50" s="562">
        <v>15.9</v>
      </c>
      <c r="F50" s="562">
        <v>6.3</v>
      </c>
      <c r="G50" s="562">
        <v>2.9</v>
      </c>
      <c r="H50" s="562">
        <v>0.9</v>
      </c>
      <c r="I50" s="562">
        <v>0.4</v>
      </c>
      <c r="J50" s="562">
        <v>0.4</v>
      </c>
      <c r="K50" s="562">
        <v>0.4</v>
      </c>
      <c r="L50" s="563">
        <v>0.4</v>
      </c>
      <c r="M50" s="559">
        <v>386410</v>
      </c>
    </row>
    <row r="51" spans="1:13" ht="18.75">
      <c r="A51" s="571" t="s">
        <v>649</v>
      </c>
      <c r="B51" s="563">
        <v>11.1</v>
      </c>
      <c r="C51" s="563"/>
      <c r="D51" s="562">
        <v>42</v>
      </c>
      <c r="E51" s="562">
        <v>32</v>
      </c>
      <c r="F51" s="562">
        <v>13.6</v>
      </c>
      <c r="G51" s="562">
        <v>8</v>
      </c>
      <c r="H51" s="562">
        <v>2</v>
      </c>
      <c r="I51" s="562">
        <v>0.8</v>
      </c>
      <c r="J51" s="562">
        <v>0.5</v>
      </c>
      <c r="K51" s="572">
        <v>0.6</v>
      </c>
      <c r="L51" s="563">
        <v>0.4</v>
      </c>
      <c r="M51" s="559">
        <v>241975</v>
      </c>
    </row>
    <row r="52" spans="1:13" ht="18.75">
      <c r="A52" s="571" t="s">
        <v>647</v>
      </c>
      <c r="B52" s="563">
        <v>10.7</v>
      </c>
      <c r="C52" s="563"/>
      <c r="D52" s="562">
        <v>34.2</v>
      </c>
      <c r="E52" s="562">
        <v>30.6</v>
      </c>
      <c r="F52" s="562">
        <v>15.8</v>
      </c>
      <c r="G52" s="562">
        <v>10.9</v>
      </c>
      <c r="H52" s="562">
        <v>3.8</v>
      </c>
      <c r="I52" s="562">
        <v>1.6</v>
      </c>
      <c r="J52" s="562">
        <v>1.2</v>
      </c>
      <c r="K52" s="572">
        <v>1.1</v>
      </c>
      <c r="L52" s="563">
        <v>0.7</v>
      </c>
      <c r="M52" s="559">
        <v>101169</v>
      </c>
    </row>
    <row r="53" spans="1:13" ht="18.75">
      <c r="A53" s="573" t="s">
        <v>648</v>
      </c>
      <c r="B53" s="568">
        <v>15.2</v>
      </c>
      <c r="C53" s="568"/>
      <c r="D53" s="567">
        <v>27.6</v>
      </c>
      <c r="E53" s="567">
        <v>23.5</v>
      </c>
      <c r="F53" s="567">
        <v>16.4</v>
      </c>
      <c r="G53" s="567">
        <v>12.4</v>
      </c>
      <c r="H53" s="567">
        <v>5.8</v>
      </c>
      <c r="I53" s="567">
        <v>3.5</v>
      </c>
      <c r="J53" s="567">
        <v>3</v>
      </c>
      <c r="K53" s="574">
        <v>2.3</v>
      </c>
      <c r="L53" s="568">
        <v>5.2</v>
      </c>
      <c r="M53" s="550">
        <v>266728</v>
      </c>
    </row>
    <row r="54" spans="1:11" ht="17.25">
      <c r="A54" s="585" t="s">
        <v>627</v>
      </c>
      <c r="B54" s="522"/>
      <c r="C54" s="522"/>
      <c r="D54" s="522"/>
      <c r="E54" s="526"/>
      <c r="F54" s="526"/>
      <c r="G54" s="526"/>
      <c r="H54" s="526"/>
      <c r="I54" s="526"/>
      <c r="J54" s="526"/>
      <c r="K54" s="295"/>
    </row>
    <row r="55" spans="1:11" ht="17.25">
      <c r="A55" s="397" t="s">
        <v>636</v>
      </c>
      <c r="B55" s="522"/>
      <c r="C55" s="522"/>
      <c r="D55" s="522"/>
      <c r="E55" s="526"/>
      <c r="F55" s="526"/>
      <c r="G55" s="526"/>
      <c r="H55" s="526"/>
      <c r="I55" s="526"/>
      <c r="J55" s="526"/>
      <c r="K55" s="526"/>
    </row>
    <row r="56" ht="17.25" customHeight="1">
      <c r="A56" s="515" t="s">
        <v>633</v>
      </c>
    </row>
    <row r="57" ht="11.25" customHeight="1">
      <c r="A57" s="520"/>
    </row>
    <row r="58" spans="1:13" ht="18">
      <c r="A58" s="541" t="s">
        <v>657</v>
      </c>
      <c r="B58" s="40"/>
      <c r="C58" s="40"/>
      <c r="D58" s="40"/>
      <c r="E58" s="40"/>
      <c r="F58" s="40"/>
      <c r="G58" s="40"/>
      <c r="H58" s="40"/>
      <c r="I58" s="40"/>
      <c r="J58" s="40"/>
      <c r="K58" s="40"/>
      <c r="M58" s="2"/>
    </row>
    <row r="59" spans="1:13" ht="18">
      <c r="A59" s="552"/>
      <c r="B59" s="553"/>
      <c r="C59" s="553"/>
      <c r="D59" s="553"/>
      <c r="E59" s="553"/>
      <c r="F59" s="542" t="s">
        <v>632</v>
      </c>
      <c r="G59" s="553"/>
      <c r="H59" s="553"/>
      <c r="I59" s="553"/>
      <c r="J59" s="553"/>
      <c r="K59" s="553"/>
      <c r="M59" s="2"/>
    </row>
    <row r="60" spans="1:13" ht="105.75" customHeight="1">
      <c r="A60" s="555"/>
      <c r="B60" s="544" t="s">
        <v>623</v>
      </c>
      <c r="C60" s="544"/>
      <c r="D60" s="556" t="s">
        <v>625</v>
      </c>
      <c r="E60" s="556" t="s">
        <v>612</v>
      </c>
      <c r="F60" s="556" t="s">
        <v>614</v>
      </c>
      <c r="G60" s="556" t="s">
        <v>615</v>
      </c>
      <c r="H60" s="556" t="s">
        <v>12</v>
      </c>
      <c r="I60" s="556" t="s">
        <v>617</v>
      </c>
      <c r="J60" s="556" t="s">
        <v>108</v>
      </c>
      <c r="K60" s="545" t="s">
        <v>637</v>
      </c>
      <c r="M60" s="2"/>
    </row>
    <row r="61" spans="1:17" ht="18.75">
      <c r="A61" s="39"/>
      <c r="B61" s="39"/>
      <c r="C61" s="39"/>
      <c r="D61" s="39"/>
      <c r="E61" s="39"/>
      <c r="F61" s="39"/>
      <c r="G61" s="39"/>
      <c r="H61" s="546"/>
      <c r="I61" s="546"/>
      <c r="J61" s="546" t="s">
        <v>89</v>
      </c>
      <c r="K61" s="39"/>
      <c r="M61" s="2"/>
      <c r="N61" s="2"/>
      <c r="O61" s="2"/>
      <c r="P61" s="2"/>
      <c r="Q61" s="2"/>
    </row>
    <row r="62" spans="1:17" ht="18.75">
      <c r="A62" s="557" t="s">
        <v>626</v>
      </c>
      <c r="B62" s="39"/>
      <c r="C62" s="39"/>
      <c r="D62" s="39"/>
      <c r="E62" s="39"/>
      <c r="F62" s="39"/>
      <c r="G62" s="39"/>
      <c r="H62" s="546"/>
      <c r="I62" s="546"/>
      <c r="J62" s="546"/>
      <c r="K62" s="39"/>
      <c r="M62" s="2"/>
      <c r="N62" s="2"/>
      <c r="O62" s="2"/>
      <c r="P62" s="2"/>
      <c r="Q62" s="2"/>
    </row>
    <row r="63" spans="1:17" ht="18.75">
      <c r="A63" s="575" t="s">
        <v>134</v>
      </c>
      <c r="B63" s="560">
        <v>12.439148755071356</v>
      </c>
      <c r="C63" s="560"/>
      <c r="D63" s="560">
        <v>3.694719912695893</v>
      </c>
      <c r="E63" s="560">
        <v>24.551643658014587</v>
      </c>
      <c r="F63" s="560">
        <v>5.266446037326633</v>
      </c>
      <c r="G63" s="560">
        <v>19.124712129149554</v>
      </c>
      <c r="H63" s="576">
        <v>1.1889682273116502</v>
      </c>
      <c r="I63" s="576">
        <v>44.65990258530664</v>
      </c>
      <c r="J63" s="576">
        <v>1.5136074501950472</v>
      </c>
      <c r="K63" s="577">
        <v>996282</v>
      </c>
      <c r="M63" s="2"/>
      <c r="N63" s="2"/>
      <c r="O63" s="2"/>
      <c r="P63" s="2"/>
      <c r="Q63" s="2"/>
    </row>
    <row r="64" spans="1:17" ht="18.75">
      <c r="A64" s="578"/>
      <c r="B64" s="560"/>
      <c r="C64" s="560"/>
      <c r="D64" s="560"/>
      <c r="E64" s="560"/>
      <c r="F64" s="560"/>
      <c r="G64" s="560"/>
      <c r="H64" s="576"/>
      <c r="I64" s="576"/>
      <c r="J64" s="576"/>
      <c r="K64" s="577"/>
      <c r="M64" s="2"/>
      <c r="N64" s="528"/>
      <c r="O64" s="528"/>
      <c r="P64" s="744"/>
      <c r="Q64" s="744"/>
    </row>
    <row r="65" spans="1:17" ht="18.75">
      <c r="A65" s="579" t="s">
        <v>601</v>
      </c>
      <c r="B65" s="580"/>
      <c r="C65" s="580"/>
      <c r="D65" s="580">
        <v>0.3058594767593316</v>
      </c>
      <c r="E65" s="580">
        <v>6.218367384913103</v>
      </c>
      <c r="F65" s="580">
        <v>0.8377991142867777</v>
      </c>
      <c r="G65" s="580">
        <v>17.265360425737782</v>
      </c>
      <c r="H65" s="580">
        <v>1.2252986491012616</v>
      </c>
      <c r="I65" s="581">
        <v>73.30021212459529</v>
      </c>
      <c r="J65" s="581">
        <v>0.847102824606453</v>
      </c>
      <c r="K65" s="577">
        <v>429936</v>
      </c>
      <c r="M65" s="2"/>
      <c r="N65" s="528"/>
      <c r="O65" s="528"/>
      <c r="P65" s="744"/>
      <c r="Q65" s="744"/>
    </row>
    <row r="66" spans="1:17" ht="26.25" customHeight="1">
      <c r="A66" s="582" t="s">
        <v>646</v>
      </c>
      <c r="B66" s="580"/>
      <c r="C66" s="580"/>
      <c r="D66" s="580">
        <v>2.5595001642905837</v>
      </c>
      <c r="E66" s="580">
        <v>40.930914583609194</v>
      </c>
      <c r="F66" s="580">
        <v>4.588856684665068</v>
      </c>
      <c r="G66" s="580">
        <v>26.228623833414254</v>
      </c>
      <c r="H66" s="580">
        <v>1.6321166021764824</v>
      </c>
      <c r="I66" s="580">
        <v>22.215519820310238</v>
      </c>
      <c r="J66" s="580">
        <v>1.8444683115341798</v>
      </c>
      <c r="K66" s="577">
        <v>203907</v>
      </c>
      <c r="L66" s="293"/>
      <c r="M66" s="2"/>
      <c r="N66" s="528"/>
      <c r="O66" s="528"/>
      <c r="P66" s="528"/>
      <c r="Q66" s="528"/>
    </row>
    <row r="67" spans="1:17" ht="18.75">
      <c r="A67" s="582" t="s">
        <v>645</v>
      </c>
      <c r="B67" s="562"/>
      <c r="C67" s="562"/>
      <c r="D67" s="562">
        <v>6.147917766954208</v>
      </c>
      <c r="E67" s="562">
        <v>52.122332413981965</v>
      </c>
      <c r="F67" s="562">
        <v>9.437043991941005</v>
      </c>
      <c r="G67" s="562">
        <v>20.172916299904152</v>
      </c>
      <c r="H67" s="562">
        <v>0.7569978287659175</v>
      </c>
      <c r="I67" s="562">
        <v>8.975412241065666</v>
      </c>
      <c r="J67" s="562">
        <v>2.387379457387086</v>
      </c>
      <c r="K67" s="577">
        <v>102246</v>
      </c>
      <c r="M67" s="2"/>
      <c r="N67" s="532"/>
      <c r="O67" s="533"/>
      <c r="P67" s="538"/>
      <c r="Q67" s="538"/>
    </row>
    <row r="68" spans="1:17" ht="18.75">
      <c r="A68" s="582" t="s">
        <v>640</v>
      </c>
      <c r="B68" s="562"/>
      <c r="C68" s="562"/>
      <c r="D68" s="562">
        <v>11.529776808343959</v>
      </c>
      <c r="E68" s="562">
        <v>46.18515844610682</v>
      </c>
      <c r="F68" s="562">
        <v>14.651080628561775</v>
      </c>
      <c r="G68" s="562">
        <v>16.411422251578315</v>
      </c>
      <c r="H68" s="562">
        <v>0.3195035406522173</v>
      </c>
      <c r="I68" s="562">
        <v>8.279442712093516</v>
      </c>
      <c r="J68" s="562">
        <v>2.6236156126634</v>
      </c>
      <c r="K68" s="577">
        <v>65101</v>
      </c>
      <c r="M68" s="2"/>
      <c r="N68" s="532"/>
      <c r="O68" s="533"/>
      <c r="P68" s="538"/>
      <c r="Q68" s="538"/>
    </row>
    <row r="69" spans="1:17" ht="18.75">
      <c r="A69" s="582" t="s">
        <v>641</v>
      </c>
      <c r="B69" s="562"/>
      <c r="C69" s="562"/>
      <c r="D69" s="562">
        <v>17.935467607764053</v>
      </c>
      <c r="E69" s="562">
        <v>35.698680783127465</v>
      </c>
      <c r="F69" s="562">
        <v>20.527686749012688</v>
      </c>
      <c r="G69" s="562">
        <v>14.477774976892698</v>
      </c>
      <c r="H69" s="562">
        <v>0.3024955886059995</v>
      </c>
      <c r="I69" s="562">
        <v>8.923619863876985</v>
      </c>
      <c r="J69" s="562">
        <v>2.1342744307201076</v>
      </c>
      <c r="K69" s="577">
        <v>23802</v>
      </c>
      <c r="M69" s="2"/>
      <c r="N69" s="532"/>
      <c r="O69" s="533"/>
      <c r="P69" s="538"/>
      <c r="Q69" s="538"/>
    </row>
    <row r="70" spans="1:17" ht="18.75">
      <c r="A70" s="582" t="s">
        <v>642</v>
      </c>
      <c r="B70" s="562"/>
      <c r="C70" s="562"/>
      <c r="D70" s="562">
        <v>25.52797033693374</v>
      </c>
      <c r="E70" s="562">
        <v>29.68724810575528</v>
      </c>
      <c r="F70" s="562">
        <v>20.933419313235532</v>
      </c>
      <c r="G70" s="562">
        <v>11.575044333387071</v>
      </c>
      <c r="H70" s="562">
        <v>0.3788489440593261</v>
      </c>
      <c r="I70" s="562">
        <v>10.124133483798161</v>
      </c>
      <c r="J70" s="562">
        <v>1.7733354828308883</v>
      </c>
      <c r="K70" s="577">
        <v>12406</v>
      </c>
      <c r="M70" s="2"/>
      <c r="N70" s="532"/>
      <c r="O70" s="533"/>
      <c r="P70" s="538"/>
      <c r="Q70" s="538"/>
    </row>
    <row r="71" spans="1:17" ht="18.75">
      <c r="A71" s="582" t="s">
        <v>644</v>
      </c>
      <c r="B71" s="562"/>
      <c r="C71" s="562"/>
      <c r="D71" s="562">
        <v>23.32415962256733</v>
      </c>
      <c r="E71" s="562">
        <v>27.66856693532534</v>
      </c>
      <c r="F71" s="562">
        <v>22.783565952427757</v>
      </c>
      <c r="G71" s="562">
        <v>10.674267741301357</v>
      </c>
      <c r="H71" s="562">
        <v>0.45213288775309607</v>
      </c>
      <c r="I71" s="562">
        <v>13.328091212895615</v>
      </c>
      <c r="J71" s="562">
        <v>1.7692156477295065</v>
      </c>
      <c r="K71" s="577">
        <v>10174</v>
      </c>
      <c r="M71" s="2"/>
      <c r="N71" s="532"/>
      <c r="O71" s="533"/>
      <c r="P71" s="538"/>
      <c r="Q71" s="538"/>
    </row>
    <row r="72" spans="1:17" ht="18.75">
      <c r="A72" s="582" t="s">
        <v>643</v>
      </c>
      <c r="B72" s="562"/>
      <c r="C72" s="562"/>
      <c r="D72" s="562">
        <v>14.143484626647146</v>
      </c>
      <c r="E72" s="562">
        <v>25.163494387506102</v>
      </c>
      <c r="F72" s="562">
        <v>15.597852611029769</v>
      </c>
      <c r="G72" s="562">
        <v>10.74670571010249</v>
      </c>
      <c r="H72" s="562">
        <v>1.5519765739385067</v>
      </c>
      <c r="I72" s="562">
        <v>30.717423133235727</v>
      </c>
      <c r="J72" s="562">
        <v>2.0790629575402635</v>
      </c>
      <c r="K72" s="577">
        <v>10245</v>
      </c>
      <c r="M72" s="2"/>
      <c r="N72" s="532"/>
      <c r="O72" s="533"/>
      <c r="P72" s="538"/>
      <c r="Q72" s="538"/>
    </row>
    <row r="73" spans="1:17" ht="18.75">
      <c r="A73" s="583" t="s">
        <v>108</v>
      </c>
      <c r="B73" s="567"/>
      <c r="C73" s="567"/>
      <c r="D73" s="567">
        <v>4.451018161805173</v>
      </c>
      <c r="E73" s="567">
        <v>20.96862960924601</v>
      </c>
      <c r="F73" s="567">
        <v>16.49009356081453</v>
      </c>
      <c r="G73" s="567">
        <v>5.118326912493121</v>
      </c>
      <c r="H73" s="567">
        <v>3.2333516785910845</v>
      </c>
      <c r="I73" s="567">
        <v>46.085580627407815</v>
      </c>
      <c r="J73" s="567">
        <v>3.6529994496422677</v>
      </c>
      <c r="K73" s="584">
        <v>14536</v>
      </c>
      <c r="M73" s="2"/>
      <c r="N73" s="532"/>
      <c r="O73" s="533"/>
      <c r="P73" s="538"/>
      <c r="Q73" s="538"/>
    </row>
    <row r="74" spans="1:17" ht="15">
      <c r="A74" s="585" t="s">
        <v>627</v>
      </c>
      <c r="B74" s="526"/>
      <c r="C74" s="526"/>
      <c r="D74" s="526"/>
      <c r="E74" s="526"/>
      <c r="F74" s="526"/>
      <c r="G74" s="526"/>
      <c r="H74" s="526"/>
      <c r="I74" s="526"/>
      <c r="J74" s="526"/>
      <c r="M74" s="2"/>
      <c r="N74" s="532"/>
      <c r="O74" s="533"/>
      <c r="P74" s="538"/>
      <c r="Q74" s="538"/>
    </row>
    <row r="75" spans="1:17" ht="15">
      <c r="A75" s="397" t="s">
        <v>636</v>
      </c>
      <c r="B75" s="526"/>
      <c r="C75" s="526"/>
      <c r="D75" s="526"/>
      <c r="E75" s="526"/>
      <c r="F75" s="526"/>
      <c r="G75" s="526"/>
      <c r="H75" s="526"/>
      <c r="I75" s="526"/>
      <c r="J75" s="526"/>
      <c r="M75" s="2"/>
      <c r="N75" s="532"/>
      <c r="O75" s="533"/>
      <c r="P75" s="538"/>
      <c r="Q75" s="538"/>
    </row>
    <row r="76" spans="1:17" ht="14.25">
      <c r="A76" s="515" t="s">
        <v>633</v>
      </c>
      <c r="B76" s="533"/>
      <c r="C76" s="533"/>
      <c r="D76" s="529"/>
      <c r="E76" s="530"/>
      <c r="F76" s="531"/>
      <c r="G76" s="531"/>
      <c r="H76" s="531"/>
      <c r="I76" s="531"/>
      <c r="J76" s="530"/>
      <c r="K76" s="531"/>
      <c r="L76" s="532"/>
      <c r="M76" s="2"/>
      <c r="N76" s="532"/>
      <c r="O76" s="533"/>
      <c r="P76" s="538"/>
      <c r="Q76" s="538"/>
    </row>
    <row r="77" spans="1:17" ht="12.75">
      <c r="A77" s="540"/>
      <c r="B77" s="533"/>
      <c r="C77" s="533"/>
      <c r="D77" s="529"/>
      <c r="E77" s="530"/>
      <c r="F77" s="530"/>
      <c r="G77" s="531"/>
      <c r="H77" s="531"/>
      <c r="I77" s="530"/>
      <c r="J77" s="530"/>
      <c r="K77" s="531"/>
      <c r="L77" s="532"/>
      <c r="M77" s="2"/>
      <c r="N77" s="532"/>
      <c r="O77" s="533"/>
      <c r="P77" s="538"/>
      <c r="Q77" s="538"/>
    </row>
  </sheetData>
  <sheetProtection/>
  <mergeCells count="36">
    <mergeCell ref="K44:K45"/>
    <mergeCell ref="L44:L45"/>
    <mergeCell ref="M44:M45"/>
    <mergeCell ref="K4:K5"/>
    <mergeCell ref="A4:A5"/>
    <mergeCell ref="B4:B5"/>
    <mergeCell ref="D4:D5"/>
    <mergeCell ref="E4:E5"/>
    <mergeCell ref="L4:L5"/>
    <mergeCell ref="H26:H27"/>
    <mergeCell ref="J26:J27"/>
    <mergeCell ref="F4:F5"/>
    <mergeCell ref="G4:G5"/>
    <mergeCell ref="H4:H5"/>
    <mergeCell ref="I4:I5"/>
    <mergeCell ref="J4:J5"/>
    <mergeCell ref="I44:I45"/>
    <mergeCell ref="J44:J45"/>
    <mergeCell ref="M4:M5"/>
    <mergeCell ref="A26:A27"/>
    <mergeCell ref="B26:B27"/>
    <mergeCell ref="D26:D27"/>
    <mergeCell ref="E26:E27"/>
    <mergeCell ref="F26:F27"/>
    <mergeCell ref="G26:G27"/>
    <mergeCell ref="I26:I27"/>
    <mergeCell ref="P64:P65"/>
    <mergeCell ref="Q64:Q65"/>
    <mergeCell ref="K26:K27"/>
    <mergeCell ref="A44:A45"/>
    <mergeCell ref="B44:B45"/>
    <mergeCell ref="D44:D45"/>
    <mergeCell ref="E44:E45"/>
    <mergeCell ref="F44:F45"/>
    <mergeCell ref="G44:G45"/>
    <mergeCell ref="H44:H4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1" r:id="rId1"/>
  <headerFooter>
    <oddHeader>&amp;R&amp;"Arial,Bold"&amp;18PERSONAL AND CROSS-MODAL TRAVEL</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36:B76"/>
  <sheetViews>
    <sheetView zoomScalePageLayoutView="0" workbookViewId="0" topLeftCell="A31">
      <selection activeCell="O42" sqref="O42"/>
    </sheetView>
  </sheetViews>
  <sheetFormatPr defaultColWidth="9.140625" defaultRowHeight="12.75"/>
  <cols>
    <col min="1" max="1" width="4.140625" style="0" customWidth="1"/>
  </cols>
  <sheetData>
    <row r="35" ht="13.5" customHeight="1"/>
    <row r="36" ht="13.5" customHeight="1">
      <c r="B36" s="7"/>
    </row>
    <row r="76" ht="12.75">
      <c r="B76" s="7"/>
    </row>
  </sheetData>
  <sheetProtection/>
  <printOptions/>
  <pageMargins left="0.75" right="0.75" top="1" bottom="1" header="0.5" footer="0.5"/>
  <pageSetup fitToHeight="1" fitToWidth="1" horizontalDpi="300" verticalDpi="300" orientation="portrait" paperSize="9" scale="74" r:id="rId2"/>
  <headerFooter alignWithMargins="0">
    <oddHeader>&amp;R&amp;"Arial,Bold"&amp;14PERSONAL AND CROSS-MODAL TRAVEL</oddHeader>
  </headerFooter>
  <drawing r:id="rId1"/>
</worksheet>
</file>

<file path=xl/worksheets/sheet25.xml><?xml version="1.0" encoding="utf-8"?>
<worksheet xmlns="http://schemas.openxmlformats.org/spreadsheetml/2006/main" xmlns:r="http://schemas.openxmlformats.org/officeDocument/2006/relationships">
  <sheetPr>
    <pageSetUpPr fitToPage="1"/>
  </sheetPr>
  <dimension ref="A4:H57"/>
  <sheetViews>
    <sheetView zoomScalePageLayoutView="0" workbookViewId="0" topLeftCell="A1">
      <selection activeCell="K10" sqref="K10"/>
    </sheetView>
  </sheetViews>
  <sheetFormatPr defaultColWidth="9.140625" defaultRowHeight="12.75"/>
  <cols>
    <col min="1" max="1" width="17.00390625" style="0" customWidth="1"/>
    <col min="2" max="2" width="19.28125" style="0" customWidth="1"/>
    <col min="7" max="7" width="18.7109375" style="0" customWidth="1"/>
    <col min="8" max="8" width="10.57421875" style="0" customWidth="1"/>
  </cols>
  <sheetData>
    <row r="4" spans="2:8" ht="25.5">
      <c r="B4" s="84" t="s">
        <v>231</v>
      </c>
      <c r="C4" s="84" t="s">
        <v>232</v>
      </c>
      <c r="D4" s="84" t="s">
        <v>229</v>
      </c>
      <c r="E4" s="84" t="s">
        <v>230</v>
      </c>
      <c r="G4" s="84" t="s">
        <v>303</v>
      </c>
      <c r="H4" s="84" t="s">
        <v>527</v>
      </c>
    </row>
    <row r="5" spans="1:8" ht="12.75">
      <c r="A5" s="290"/>
      <c r="B5" s="430">
        <v>42743</v>
      </c>
      <c r="C5" s="671">
        <v>5275</v>
      </c>
      <c r="D5" s="671">
        <v>4932</v>
      </c>
      <c r="E5" s="671">
        <v>343</v>
      </c>
      <c r="F5" s="296"/>
      <c r="G5" s="419">
        <v>42766</v>
      </c>
      <c r="H5" s="673">
        <v>2634101</v>
      </c>
    </row>
    <row r="6" spans="1:8" ht="12.75">
      <c r="A6" s="290"/>
      <c r="B6" s="430">
        <f>B5+7</f>
        <v>42750</v>
      </c>
      <c r="C6" s="671">
        <v>3652</v>
      </c>
      <c r="D6" s="671">
        <v>3554</v>
      </c>
      <c r="E6" s="671">
        <v>98</v>
      </c>
      <c r="F6" s="296"/>
      <c r="G6" s="419">
        <v>42794</v>
      </c>
      <c r="H6" s="673">
        <v>2447067</v>
      </c>
    </row>
    <row r="7" spans="1:8" ht="12.75">
      <c r="A7" s="290"/>
      <c r="B7" s="430">
        <f aca="true" t="shared" si="0" ref="B7:B56">B6+7</f>
        <v>42757</v>
      </c>
      <c r="C7" s="671">
        <v>2921</v>
      </c>
      <c r="D7" s="671">
        <v>2818</v>
      </c>
      <c r="E7" s="671">
        <v>103</v>
      </c>
      <c r="F7" s="296"/>
      <c r="G7" s="419">
        <v>42825</v>
      </c>
      <c r="H7" s="673">
        <v>2854255</v>
      </c>
    </row>
    <row r="8" spans="1:8" ht="12.75">
      <c r="A8" s="290"/>
      <c r="B8" s="430">
        <f t="shared" si="0"/>
        <v>42764</v>
      </c>
      <c r="C8" s="671">
        <v>2816</v>
      </c>
      <c r="D8" s="671">
        <v>2749</v>
      </c>
      <c r="E8" s="671">
        <v>67</v>
      </c>
      <c r="F8" s="296"/>
      <c r="G8" s="419">
        <v>42855</v>
      </c>
      <c r="H8" s="673">
        <v>3301281</v>
      </c>
    </row>
    <row r="9" spans="1:8" ht="12.75">
      <c r="A9" s="290"/>
      <c r="B9" s="430">
        <f t="shared" si="0"/>
        <v>42771</v>
      </c>
      <c r="C9" s="672">
        <v>2877</v>
      </c>
      <c r="D9" s="672">
        <v>2805</v>
      </c>
      <c r="E9" s="91">
        <v>72</v>
      </c>
      <c r="F9" s="296"/>
      <c r="G9" s="419">
        <v>42886</v>
      </c>
      <c r="H9" s="673">
        <v>3264659</v>
      </c>
    </row>
    <row r="10" spans="1:8" ht="12.75">
      <c r="A10" s="290"/>
      <c r="B10" s="430">
        <f t="shared" si="0"/>
        <v>42778</v>
      </c>
      <c r="C10" s="672">
        <v>2968</v>
      </c>
      <c r="D10" s="672">
        <v>2869</v>
      </c>
      <c r="E10" s="91">
        <v>99</v>
      </c>
      <c r="F10" s="296"/>
      <c r="G10" s="419">
        <v>42916</v>
      </c>
      <c r="H10" s="673">
        <v>3018094</v>
      </c>
    </row>
    <row r="11" spans="1:8" ht="12.75">
      <c r="A11" s="290"/>
      <c r="B11" s="430">
        <f t="shared" si="0"/>
        <v>42785</v>
      </c>
      <c r="C11" s="672">
        <v>2953</v>
      </c>
      <c r="D11" s="672">
        <v>2877</v>
      </c>
      <c r="E11" s="91">
        <v>76</v>
      </c>
      <c r="F11" s="296"/>
      <c r="G11" s="419">
        <v>42947</v>
      </c>
      <c r="H11" s="673">
        <v>3125770</v>
      </c>
    </row>
    <row r="12" spans="1:8" ht="12.75">
      <c r="A12" s="290"/>
      <c r="B12" s="430">
        <f t="shared" si="0"/>
        <v>42792</v>
      </c>
      <c r="C12" s="672">
        <v>3708</v>
      </c>
      <c r="D12" s="672">
        <v>3610</v>
      </c>
      <c r="E12" s="91">
        <v>98</v>
      </c>
      <c r="F12" s="296"/>
      <c r="G12" s="419">
        <v>42978</v>
      </c>
      <c r="H12" s="673">
        <v>3216371</v>
      </c>
    </row>
    <row r="13" spans="1:8" ht="12.75">
      <c r="A13" s="290"/>
      <c r="B13" s="430">
        <f t="shared" si="0"/>
        <v>42799</v>
      </c>
      <c r="C13" s="672">
        <v>2970</v>
      </c>
      <c r="D13" s="672">
        <v>2892</v>
      </c>
      <c r="E13" s="91">
        <v>78</v>
      </c>
      <c r="F13" s="296"/>
      <c r="G13" s="419">
        <v>43008</v>
      </c>
      <c r="H13" s="673">
        <v>2948207</v>
      </c>
    </row>
    <row r="14" spans="1:8" ht="12.75">
      <c r="A14" s="290"/>
      <c r="B14" s="430">
        <f t="shared" si="0"/>
        <v>42806</v>
      </c>
      <c r="C14" s="672">
        <v>3114</v>
      </c>
      <c r="D14" s="672">
        <v>3038</v>
      </c>
      <c r="E14" s="91">
        <v>76</v>
      </c>
      <c r="F14" s="296"/>
      <c r="G14" s="419">
        <v>43039</v>
      </c>
      <c r="H14" s="673">
        <v>2719441</v>
      </c>
    </row>
    <row r="15" spans="1:8" ht="12.75">
      <c r="A15" s="290"/>
      <c r="B15" s="430">
        <f t="shared" si="0"/>
        <v>42813</v>
      </c>
      <c r="C15" s="672">
        <v>3117</v>
      </c>
      <c r="D15" s="672">
        <v>3015</v>
      </c>
      <c r="E15" s="91">
        <v>102</v>
      </c>
      <c r="F15" s="296"/>
      <c r="G15" s="419">
        <v>43069</v>
      </c>
      <c r="H15" s="673">
        <v>2721456</v>
      </c>
    </row>
    <row r="16" spans="1:8" ht="12.75">
      <c r="A16" s="290"/>
      <c r="B16" s="430">
        <f t="shared" si="0"/>
        <v>42820</v>
      </c>
      <c r="C16" s="672">
        <v>3461</v>
      </c>
      <c r="D16" s="672">
        <v>3277</v>
      </c>
      <c r="E16" s="91">
        <v>184</v>
      </c>
      <c r="F16" s="296"/>
      <c r="G16" s="419">
        <v>43100</v>
      </c>
      <c r="H16" s="673">
        <v>2818688</v>
      </c>
    </row>
    <row r="17" spans="1:8" ht="12.75">
      <c r="A17" s="290"/>
      <c r="B17" s="430">
        <f t="shared" si="0"/>
        <v>42827</v>
      </c>
      <c r="C17" s="672">
        <v>3146</v>
      </c>
      <c r="D17" s="672">
        <v>3044</v>
      </c>
      <c r="E17" s="91">
        <v>102</v>
      </c>
      <c r="F17" s="296"/>
      <c r="G17" s="85"/>
      <c r="H17" s="131"/>
    </row>
    <row r="18" spans="1:8" ht="12.75">
      <c r="A18" s="290"/>
      <c r="B18" s="430">
        <f t="shared" si="0"/>
        <v>42834</v>
      </c>
      <c r="C18" s="672">
        <v>3446</v>
      </c>
      <c r="D18" s="672">
        <v>3324</v>
      </c>
      <c r="E18" s="91">
        <v>122</v>
      </c>
      <c r="F18" s="296"/>
      <c r="G18" s="85"/>
      <c r="H18" s="131"/>
    </row>
    <row r="19" spans="1:8" ht="12.75">
      <c r="A19" s="290"/>
      <c r="B19" s="430">
        <f t="shared" si="0"/>
        <v>42841</v>
      </c>
      <c r="C19" s="672">
        <v>4477</v>
      </c>
      <c r="D19" s="672">
        <v>4305</v>
      </c>
      <c r="E19" s="91">
        <v>172</v>
      </c>
      <c r="F19" s="296"/>
      <c r="G19" s="85"/>
      <c r="H19" s="131"/>
    </row>
    <row r="20" spans="1:8" ht="12.75">
      <c r="A20" s="290"/>
      <c r="B20" s="430">
        <f t="shared" si="0"/>
        <v>42848</v>
      </c>
      <c r="C20" s="672">
        <v>3769</v>
      </c>
      <c r="D20" s="672">
        <v>3652</v>
      </c>
      <c r="E20" s="91">
        <v>117</v>
      </c>
      <c r="F20" s="296"/>
      <c r="G20" s="85"/>
      <c r="H20" s="131"/>
    </row>
    <row r="21" spans="1:8" ht="12.75">
      <c r="A21" s="290"/>
      <c r="B21" s="430">
        <f t="shared" si="0"/>
        <v>42855</v>
      </c>
      <c r="C21" s="672">
        <v>3834</v>
      </c>
      <c r="D21" s="672">
        <v>3647</v>
      </c>
      <c r="E21" s="91">
        <v>187</v>
      </c>
      <c r="F21" s="296"/>
      <c r="G21" s="85"/>
      <c r="H21" s="131"/>
    </row>
    <row r="22" spans="1:8" ht="12.75">
      <c r="A22" s="290"/>
      <c r="B22" s="430">
        <f t="shared" si="0"/>
        <v>42862</v>
      </c>
      <c r="C22" s="672">
        <v>4119</v>
      </c>
      <c r="D22" s="672">
        <v>3917</v>
      </c>
      <c r="E22" s="91">
        <v>202</v>
      </c>
      <c r="F22" s="296"/>
      <c r="G22" s="85"/>
      <c r="H22" s="131"/>
    </row>
    <row r="23" spans="1:8" ht="12.75">
      <c r="A23" s="290"/>
      <c r="B23" s="430">
        <f t="shared" si="0"/>
        <v>42869</v>
      </c>
      <c r="C23" s="672">
        <v>3098</v>
      </c>
      <c r="D23" s="672">
        <v>2929</v>
      </c>
      <c r="E23" s="91">
        <v>169</v>
      </c>
      <c r="F23" s="296"/>
      <c r="G23" s="85"/>
      <c r="H23" s="131"/>
    </row>
    <row r="24" spans="1:8" ht="12.75">
      <c r="A24" s="290"/>
      <c r="B24" s="430">
        <f t="shared" si="0"/>
        <v>42876</v>
      </c>
      <c r="C24" s="672">
        <v>3286</v>
      </c>
      <c r="D24" s="672">
        <v>3139</v>
      </c>
      <c r="E24" s="91">
        <v>147</v>
      </c>
      <c r="F24" s="296"/>
      <c r="G24" s="85"/>
      <c r="H24" s="131"/>
    </row>
    <row r="25" spans="1:8" ht="12.75">
      <c r="A25" s="290"/>
      <c r="B25" s="430">
        <f t="shared" si="0"/>
        <v>42883</v>
      </c>
      <c r="C25" s="672">
        <v>3723</v>
      </c>
      <c r="D25" s="672">
        <v>3542</v>
      </c>
      <c r="E25" s="91">
        <v>181</v>
      </c>
      <c r="F25" s="296"/>
      <c r="G25" s="85"/>
      <c r="H25" s="131"/>
    </row>
    <row r="26" spans="1:8" ht="12.75">
      <c r="A26" s="290"/>
      <c r="B26" s="430">
        <f t="shared" si="0"/>
        <v>42890</v>
      </c>
      <c r="C26" s="672">
        <v>3658</v>
      </c>
      <c r="D26" s="672">
        <v>3495</v>
      </c>
      <c r="E26" s="91">
        <v>163</v>
      </c>
      <c r="F26" s="296"/>
      <c r="G26" s="85"/>
      <c r="H26" s="131"/>
    </row>
    <row r="27" spans="1:8" ht="12.75">
      <c r="A27" s="290"/>
      <c r="B27" s="430">
        <f t="shared" si="0"/>
        <v>42897</v>
      </c>
      <c r="C27" s="672">
        <v>3399</v>
      </c>
      <c r="D27" s="672">
        <v>3295</v>
      </c>
      <c r="E27" s="91">
        <v>104</v>
      </c>
      <c r="F27" s="296"/>
      <c r="G27" s="85"/>
      <c r="H27" s="131"/>
    </row>
    <row r="28" spans="1:8" ht="12.75">
      <c r="A28" s="290"/>
      <c r="B28" s="430">
        <f t="shared" si="0"/>
        <v>42904</v>
      </c>
      <c r="C28" s="672">
        <v>3182</v>
      </c>
      <c r="D28" s="672">
        <v>3069</v>
      </c>
      <c r="E28" s="91">
        <v>113</v>
      </c>
      <c r="F28" s="296"/>
      <c r="G28" s="85"/>
      <c r="H28" s="131"/>
    </row>
    <row r="29" spans="1:8" ht="12.75">
      <c r="A29" s="290"/>
      <c r="B29" s="430">
        <f t="shared" si="0"/>
        <v>42911</v>
      </c>
      <c r="C29" s="672">
        <v>3326</v>
      </c>
      <c r="D29" s="672">
        <v>3197</v>
      </c>
      <c r="E29" s="91">
        <v>129</v>
      </c>
      <c r="F29" s="296"/>
      <c r="G29" s="85"/>
      <c r="H29" s="131"/>
    </row>
    <row r="30" spans="1:8" ht="12.75">
      <c r="A30" s="290"/>
      <c r="B30" s="430">
        <f t="shared" si="0"/>
        <v>42918</v>
      </c>
      <c r="C30" s="672">
        <v>3386</v>
      </c>
      <c r="D30" s="672">
        <v>3241</v>
      </c>
      <c r="E30" s="91">
        <v>145</v>
      </c>
      <c r="F30" s="296"/>
      <c r="G30" s="85"/>
      <c r="H30" s="131"/>
    </row>
    <row r="31" spans="1:8" ht="12.75">
      <c r="A31" s="290"/>
      <c r="B31" s="430">
        <f t="shared" si="0"/>
        <v>42925</v>
      </c>
      <c r="C31" s="672">
        <v>4092</v>
      </c>
      <c r="D31" s="672">
        <v>3626</v>
      </c>
      <c r="E31" s="91">
        <v>466</v>
      </c>
      <c r="F31" s="296"/>
      <c r="G31" s="85"/>
      <c r="H31" s="131"/>
    </row>
    <row r="32" spans="1:8" ht="12.75">
      <c r="A32" s="290"/>
      <c r="B32" s="430">
        <f t="shared" si="0"/>
        <v>42932</v>
      </c>
      <c r="C32" s="672">
        <v>3454</v>
      </c>
      <c r="D32" s="672">
        <v>3018</v>
      </c>
      <c r="E32" s="91">
        <v>436</v>
      </c>
      <c r="F32" s="296"/>
      <c r="G32" s="85"/>
      <c r="H32" s="131"/>
    </row>
    <row r="33" spans="1:8" ht="12.75">
      <c r="A33" s="290"/>
      <c r="B33" s="430">
        <f t="shared" si="0"/>
        <v>42939</v>
      </c>
      <c r="C33" s="672">
        <v>3525</v>
      </c>
      <c r="D33" s="672">
        <v>3286</v>
      </c>
      <c r="E33" s="91">
        <v>239</v>
      </c>
      <c r="F33" s="296"/>
      <c r="G33" s="85"/>
      <c r="H33" s="131"/>
    </row>
    <row r="34" spans="1:8" ht="12.75">
      <c r="A34" s="290"/>
      <c r="B34" s="430">
        <f t="shared" si="0"/>
        <v>42946</v>
      </c>
      <c r="C34" s="672">
        <v>3395</v>
      </c>
      <c r="D34" s="672">
        <v>2929</v>
      </c>
      <c r="E34" s="91">
        <v>466</v>
      </c>
      <c r="F34" s="296"/>
      <c r="G34" s="85"/>
      <c r="H34" s="131"/>
    </row>
    <row r="35" spans="1:8" ht="12.75">
      <c r="A35" s="290"/>
      <c r="B35" s="430">
        <f t="shared" si="0"/>
        <v>42953</v>
      </c>
      <c r="C35" s="672">
        <v>3425</v>
      </c>
      <c r="D35" s="672">
        <v>3023</v>
      </c>
      <c r="E35" s="91">
        <v>402</v>
      </c>
      <c r="F35" s="296"/>
      <c r="G35" s="85"/>
      <c r="H35" s="131"/>
    </row>
    <row r="36" spans="1:8" ht="12.75">
      <c r="A36" s="290"/>
      <c r="B36" s="430">
        <f t="shared" si="0"/>
        <v>42960</v>
      </c>
      <c r="C36" s="672">
        <v>3584</v>
      </c>
      <c r="D36" s="672">
        <v>3421</v>
      </c>
      <c r="E36" s="91">
        <v>163</v>
      </c>
      <c r="F36" s="296"/>
      <c r="G36" s="85"/>
      <c r="H36" s="131"/>
    </row>
    <row r="37" spans="1:8" ht="12.75">
      <c r="A37" s="290"/>
      <c r="B37" s="430">
        <f t="shared" si="0"/>
        <v>42967</v>
      </c>
      <c r="C37" s="672">
        <v>3755</v>
      </c>
      <c r="D37" s="672">
        <v>3197</v>
      </c>
      <c r="E37" s="91">
        <v>558</v>
      </c>
      <c r="F37" s="296"/>
      <c r="G37" s="85"/>
      <c r="H37" s="131"/>
    </row>
    <row r="38" spans="1:8" ht="12.75">
      <c r="A38" s="290"/>
      <c r="B38" s="430">
        <f t="shared" si="0"/>
        <v>42974</v>
      </c>
      <c r="C38" s="672">
        <v>3993</v>
      </c>
      <c r="D38" s="672">
        <v>3466</v>
      </c>
      <c r="E38" s="91">
        <v>527</v>
      </c>
      <c r="F38" s="296"/>
      <c r="G38" s="85"/>
      <c r="H38" s="131"/>
    </row>
    <row r="39" spans="1:8" ht="12.75">
      <c r="A39" s="290"/>
      <c r="B39" s="430">
        <f t="shared" si="0"/>
        <v>42981</v>
      </c>
      <c r="C39" s="672">
        <v>3693</v>
      </c>
      <c r="D39" s="672">
        <v>3233</v>
      </c>
      <c r="E39" s="91">
        <v>460</v>
      </c>
      <c r="F39" s="296"/>
      <c r="G39" s="85"/>
      <c r="H39" s="131"/>
    </row>
    <row r="40" spans="1:8" ht="12.75">
      <c r="A40" s="290"/>
      <c r="B40" s="430">
        <f t="shared" si="0"/>
        <v>42988</v>
      </c>
      <c r="C40" s="672">
        <v>3691</v>
      </c>
      <c r="D40" s="672">
        <v>3362</v>
      </c>
      <c r="E40" s="91">
        <v>329</v>
      </c>
      <c r="F40" s="296"/>
      <c r="G40" s="85"/>
      <c r="H40" s="131"/>
    </row>
    <row r="41" spans="1:8" ht="12.75">
      <c r="A41" s="290"/>
      <c r="B41" s="430">
        <f t="shared" si="0"/>
        <v>42995</v>
      </c>
      <c r="C41" s="672">
        <v>3464</v>
      </c>
      <c r="D41" s="672">
        <v>2769</v>
      </c>
      <c r="E41" s="91">
        <v>695</v>
      </c>
      <c r="F41" s="296"/>
      <c r="G41" s="85"/>
      <c r="H41" s="131"/>
    </row>
    <row r="42" spans="1:8" ht="12.75">
      <c r="A42" s="290"/>
      <c r="B42" s="430">
        <f t="shared" si="0"/>
        <v>43002</v>
      </c>
      <c r="C42" s="672">
        <v>3218</v>
      </c>
      <c r="D42" s="672">
        <v>2794</v>
      </c>
      <c r="E42" s="91">
        <v>424</v>
      </c>
      <c r="F42" s="296"/>
      <c r="G42" s="85"/>
      <c r="H42" s="131"/>
    </row>
    <row r="43" spans="1:8" ht="12.75">
      <c r="A43" s="290"/>
      <c r="B43" s="430">
        <f t="shared" si="0"/>
        <v>43009</v>
      </c>
      <c r="C43" s="672">
        <v>3163</v>
      </c>
      <c r="D43" s="672">
        <v>2870</v>
      </c>
      <c r="E43" s="91">
        <v>293</v>
      </c>
      <c r="F43" s="296"/>
      <c r="G43" s="85"/>
      <c r="H43" s="131"/>
    </row>
    <row r="44" spans="1:8" ht="12.75">
      <c r="A44" s="290"/>
      <c r="B44" s="430">
        <f t="shared" si="0"/>
        <v>43016</v>
      </c>
      <c r="C44" s="672">
        <v>2876</v>
      </c>
      <c r="D44" s="672">
        <v>2638</v>
      </c>
      <c r="E44" s="91">
        <v>238</v>
      </c>
      <c r="F44" s="296"/>
      <c r="G44" s="85"/>
      <c r="H44" s="131"/>
    </row>
    <row r="45" spans="1:8" ht="12.75">
      <c r="A45" s="290"/>
      <c r="B45" s="430">
        <f t="shared" si="0"/>
        <v>43023</v>
      </c>
      <c r="C45" s="672">
        <v>2981</v>
      </c>
      <c r="D45" s="672">
        <v>2610</v>
      </c>
      <c r="E45" s="91">
        <v>371</v>
      </c>
      <c r="F45" s="296"/>
      <c r="G45" s="85"/>
      <c r="H45" s="131"/>
    </row>
    <row r="46" spans="1:8" ht="12.75">
      <c r="A46" s="290"/>
      <c r="B46" s="430">
        <f t="shared" si="0"/>
        <v>43030</v>
      </c>
      <c r="C46" s="672">
        <v>3183</v>
      </c>
      <c r="D46" s="672">
        <v>2894</v>
      </c>
      <c r="E46" s="91">
        <v>289</v>
      </c>
      <c r="F46" s="296"/>
      <c r="G46" s="85"/>
      <c r="H46" s="131"/>
    </row>
    <row r="47" spans="1:8" ht="12.75">
      <c r="A47" s="290"/>
      <c r="B47" s="430">
        <f t="shared" si="0"/>
        <v>43037</v>
      </c>
      <c r="C47" s="672">
        <v>3081</v>
      </c>
      <c r="D47" s="672">
        <v>2813</v>
      </c>
      <c r="E47" s="91">
        <v>268</v>
      </c>
      <c r="F47" s="296"/>
      <c r="G47" s="85"/>
      <c r="H47" s="131"/>
    </row>
    <row r="48" spans="1:8" ht="12.75">
      <c r="A48" s="290"/>
      <c r="B48" s="430">
        <f t="shared" si="0"/>
        <v>43044</v>
      </c>
      <c r="C48" s="672">
        <v>2902</v>
      </c>
      <c r="D48" s="672">
        <v>2627</v>
      </c>
      <c r="E48" s="91">
        <v>275</v>
      </c>
      <c r="F48" s="296"/>
      <c r="G48" s="85"/>
      <c r="H48" s="131"/>
    </row>
    <row r="49" spans="1:8" ht="12.75">
      <c r="A49" s="290"/>
      <c r="B49" s="430">
        <f t="shared" si="0"/>
        <v>43051</v>
      </c>
      <c r="C49" s="672">
        <v>2726</v>
      </c>
      <c r="D49" s="672">
        <v>2454</v>
      </c>
      <c r="E49" s="91">
        <v>272</v>
      </c>
      <c r="F49" s="296"/>
      <c r="G49" s="85"/>
      <c r="H49" s="131"/>
    </row>
    <row r="50" spans="1:8" ht="12.75">
      <c r="A50" s="290"/>
      <c r="B50" s="430">
        <f t="shared" si="0"/>
        <v>43058</v>
      </c>
      <c r="C50" s="672">
        <v>2821</v>
      </c>
      <c r="D50" s="672">
        <v>2544</v>
      </c>
      <c r="E50" s="91">
        <v>277</v>
      </c>
      <c r="F50" s="296"/>
      <c r="G50" s="85"/>
      <c r="H50" s="131"/>
    </row>
    <row r="51" spans="1:8" ht="12.75">
      <c r="A51" s="290"/>
      <c r="B51" s="430">
        <f t="shared" si="0"/>
        <v>43065</v>
      </c>
      <c r="C51" s="672">
        <v>3306</v>
      </c>
      <c r="D51" s="672">
        <v>2773</v>
      </c>
      <c r="E51" s="91">
        <v>533</v>
      </c>
      <c r="F51" s="296"/>
      <c r="G51" s="85"/>
      <c r="H51" s="131"/>
    </row>
    <row r="52" spans="1:8" ht="12.75">
      <c r="A52" s="290"/>
      <c r="B52" s="430">
        <f t="shared" si="0"/>
        <v>43072</v>
      </c>
      <c r="C52" s="672">
        <v>3051</v>
      </c>
      <c r="D52" s="672">
        <v>2635</v>
      </c>
      <c r="E52" s="91">
        <v>416</v>
      </c>
      <c r="F52" s="296"/>
      <c r="G52" s="85"/>
      <c r="H52" s="131"/>
    </row>
    <row r="53" spans="1:8" ht="12.75">
      <c r="A53" s="290"/>
      <c r="B53" s="430">
        <f t="shared" si="0"/>
        <v>43079</v>
      </c>
      <c r="C53" s="672">
        <v>3409</v>
      </c>
      <c r="D53" s="672">
        <v>2979</v>
      </c>
      <c r="E53" s="91">
        <v>430</v>
      </c>
      <c r="F53" s="296"/>
      <c r="G53" s="85"/>
      <c r="H53" s="131"/>
    </row>
    <row r="54" spans="1:8" ht="12.75">
      <c r="A54" s="290"/>
      <c r="B54" s="430">
        <f t="shared" si="0"/>
        <v>43086</v>
      </c>
      <c r="C54" s="672">
        <v>3066</v>
      </c>
      <c r="D54" s="672">
        <v>2760</v>
      </c>
      <c r="E54" s="91">
        <v>306</v>
      </c>
      <c r="F54" s="296"/>
      <c r="G54" s="85"/>
      <c r="H54" s="131"/>
    </row>
    <row r="55" spans="1:8" ht="12.75">
      <c r="A55" s="290"/>
      <c r="B55" s="430">
        <f t="shared" si="0"/>
        <v>43093</v>
      </c>
      <c r="C55" s="672">
        <v>3792</v>
      </c>
      <c r="D55" s="672">
        <v>3248</v>
      </c>
      <c r="E55" s="91">
        <v>544</v>
      </c>
      <c r="F55" s="296"/>
      <c r="G55" s="85"/>
      <c r="H55" s="132"/>
    </row>
    <row r="56" spans="1:8" ht="12.75">
      <c r="A56" s="290"/>
      <c r="B56" s="430">
        <f t="shared" si="0"/>
        <v>43100</v>
      </c>
      <c r="C56" s="672">
        <v>6223</v>
      </c>
      <c r="D56" s="672">
        <v>5667</v>
      </c>
      <c r="E56" s="91">
        <v>556</v>
      </c>
      <c r="F56" s="296"/>
      <c r="G56" s="85"/>
      <c r="H56" s="132"/>
    </row>
    <row r="57" spans="2:8" ht="12.75">
      <c r="B57" s="430"/>
      <c r="C57" s="86"/>
      <c r="D57" s="86"/>
      <c r="G57" s="99"/>
      <c r="H57" s="86"/>
    </row>
  </sheetData>
  <sheetProtection/>
  <printOptions/>
  <pageMargins left="0.75" right="0.75" top="1" bottom="1" header="0.5" footer="0.5"/>
  <pageSetup fitToHeight="1" fitToWidth="1" horizontalDpi="600" verticalDpi="600" orientation="portrait" paperSize="9" scale="86" r:id="rId1"/>
</worksheet>
</file>

<file path=xl/worksheets/sheet26.xml><?xml version="1.0" encoding="utf-8"?>
<worksheet xmlns="http://schemas.openxmlformats.org/spreadsheetml/2006/main" xmlns:r="http://schemas.openxmlformats.org/officeDocument/2006/relationships">
  <sheetPr>
    <pageSetUpPr fitToPage="1"/>
  </sheetPr>
  <dimension ref="A2:L59"/>
  <sheetViews>
    <sheetView zoomScalePageLayoutView="0" workbookViewId="0" topLeftCell="A10">
      <selection activeCell="A27" sqref="A27"/>
    </sheetView>
  </sheetViews>
  <sheetFormatPr defaultColWidth="9.140625" defaultRowHeight="12.75"/>
  <cols>
    <col min="1" max="1" width="23.57421875" style="42" customWidth="1"/>
    <col min="2" max="4" width="9.7109375" style="42" customWidth="1"/>
    <col min="5" max="5" width="10.57421875" style="42" customWidth="1"/>
    <col min="6" max="12" width="9.7109375" style="42" customWidth="1"/>
    <col min="13" max="16384" width="9.140625" style="42" customWidth="1"/>
  </cols>
  <sheetData>
    <row r="2" ht="12.75">
      <c r="A2" s="42" t="s">
        <v>40</v>
      </c>
    </row>
    <row r="3" spans="2:12" ht="48.75" customHeight="1">
      <c r="B3" s="43" t="s">
        <v>41</v>
      </c>
      <c r="C3" s="43" t="s">
        <v>42</v>
      </c>
      <c r="D3" s="43" t="s">
        <v>43</v>
      </c>
      <c r="E3" s="43" t="s">
        <v>44</v>
      </c>
      <c r="F3" s="43" t="s">
        <v>45</v>
      </c>
      <c r="G3" s="43" t="s">
        <v>46</v>
      </c>
      <c r="H3" s="43" t="s">
        <v>47</v>
      </c>
      <c r="I3" s="43" t="s">
        <v>48</v>
      </c>
      <c r="J3" s="43" t="s">
        <v>49</v>
      </c>
      <c r="K3" s="43" t="s">
        <v>50</v>
      </c>
      <c r="L3" s="43" t="s">
        <v>39</v>
      </c>
    </row>
    <row r="4" spans="1:12" ht="12.75">
      <c r="A4" s="42" t="s">
        <v>41</v>
      </c>
      <c r="B4" s="42">
        <v>832545.7280000001</v>
      </c>
      <c r="C4" s="42">
        <v>31083.471</v>
      </c>
      <c r="D4" s="42">
        <v>23566.947</v>
      </c>
      <c r="E4" s="42">
        <v>36049.627</v>
      </c>
      <c r="F4" s="42">
        <v>200.84300000000002</v>
      </c>
      <c r="G4" s="42">
        <v>45.837999999999994</v>
      </c>
      <c r="H4" s="42">
        <v>3947.353</v>
      </c>
      <c r="I4" s="42">
        <v>1998.624</v>
      </c>
      <c r="J4" s="42">
        <v>306.021</v>
      </c>
      <c r="K4" s="42">
        <v>0</v>
      </c>
      <c r="L4" s="42">
        <v>929744.452</v>
      </c>
    </row>
    <row r="5" spans="1:12" ht="12.75">
      <c r="A5" s="42" t="s">
        <v>42</v>
      </c>
      <c r="B5" s="42">
        <v>38454.05</v>
      </c>
      <c r="C5" s="42">
        <v>218356.656</v>
      </c>
      <c r="D5" s="42">
        <v>15074.389</v>
      </c>
      <c r="E5" s="42">
        <v>6619.325</v>
      </c>
      <c r="F5" s="42">
        <v>26.075</v>
      </c>
      <c r="G5" s="42">
        <v>0.818</v>
      </c>
      <c r="H5" s="42">
        <v>86.535</v>
      </c>
      <c r="I5" s="42">
        <v>11153.363</v>
      </c>
      <c r="J5" s="42">
        <v>14162.223</v>
      </c>
      <c r="K5" s="42">
        <v>0</v>
      </c>
      <c r="L5" s="42">
        <v>303933.434</v>
      </c>
    </row>
    <row r="6" spans="1:12" ht="12.75">
      <c r="A6" s="42" t="s">
        <v>43</v>
      </c>
      <c r="B6" s="42">
        <v>30737.608999999997</v>
      </c>
      <c r="C6" s="42">
        <v>14807.97</v>
      </c>
      <c r="D6" s="42">
        <v>115582.528</v>
      </c>
      <c r="E6" s="42">
        <v>47332.794</v>
      </c>
      <c r="F6" s="42">
        <v>231.882</v>
      </c>
      <c r="G6" s="42">
        <v>4.864</v>
      </c>
      <c r="H6" s="42">
        <v>72.894</v>
      </c>
      <c r="I6" s="42">
        <v>4179.846</v>
      </c>
      <c r="J6" s="42">
        <v>287.981</v>
      </c>
      <c r="K6" s="42">
        <v>0</v>
      </c>
      <c r="L6" s="42">
        <v>213238.36800000002</v>
      </c>
    </row>
    <row r="7" spans="1:12" ht="12.75">
      <c r="A7" s="42" t="s">
        <v>44</v>
      </c>
      <c r="B7" s="42">
        <v>40854.795</v>
      </c>
      <c r="C7" s="42">
        <v>6003.043</v>
      </c>
      <c r="D7" s="42">
        <v>43211.376000000004</v>
      </c>
      <c r="E7" s="42">
        <v>2278712.608</v>
      </c>
      <c r="F7" s="42">
        <v>17894.49</v>
      </c>
      <c r="G7" s="42">
        <v>247.554</v>
      </c>
      <c r="H7" s="42">
        <v>436.569</v>
      </c>
      <c r="I7" s="42">
        <v>1507.078</v>
      </c>
      <c r="J7" s="42">
        <v>123.07</v>
      </c>
      <c r="K7" s="42">
        <v>0</v>
      </c>
      <c r="L7" s="42">
        <v>2388990.5830000006</v>
      </c>
    </row>
    <row r="8" spans="1:12" ht="12.75">
      <c r="A8" s="42" t="s">
        <v>45</v>
      </c>
      <c r="B8" s="42">
        <v>500.464</v>
      </c>
      <c r="C8" s="42">
        <v>33.746</v>
      </c>
      <c r="D8" s="42">
        <v>338.068</v>
      </c>
      <c r="E8" s="42">
        <v>32425.127</v>
      </c>
      <c r="F8" s="42">
        <v>70804.432</v>
      </c>
      <c r="G8" s="42">
        <v>556.568</v>
      </c>
      <c r="H8" s="42">
        <v>10.079</v>
      </c>
      <c r="I8" s="42">
        <v>9.507</v>
      </c>
      <c r="J8" s="42">
        <v>0.8</v>
      </c>
      <c r="K8" s="42">
        <v>0</v>
      </c>
      <c r="L8" s="42">
        <v>104678.791</v>
      </c>
    </row>
    <row r="9" spans="1:12" ht="12.75">
      <c r="A9" s="42" t="s">
        <v>46</v>
      </c>
      <c r="B9" s="42">
        <v>554.9580000000001</v>
      </c>
      <c r="C9" s="42">
        <v>6.989</v>
      </c>
      <c r="D9" s="42">
        <v>46.459</v>
      </c>
      <c r="E9" s="42">
        <v>1834.446</v>
      </c>
      <c r="F9" s="42">
        <v>2291.837</v>
      </c>
      <c r="G9" s="42">
        <v>90491.608</v>
      </c>
      <c r="H9" s="42">
        <v>234.075</v>
      </c>
      <c r="I9" s="42">
        <v>1.341</v>
      </c>
      <c r="J9" s="42">
        <v>0.059</v>
      </c>
      <c r="K9" s="42">
        <v>0</v>
      </c>
      <c r="L9" s="42">
        <v>95461.77199999998</v>
      </c>
    </row>
    <row r="10" spans="1:12" ht="12.75">
      <c r="A10" s="42" t="s">
        <v>47</v>
      </c>
      <c r="B10" s="42">
        <v>6950.978</v>
      </c>
      <c r="C10" s="42">
        <v>120.232</v>
      </c>
      <c r="D10" s="42">
        <v>104.133</v>
      </c>
      <c r="E10" s="42">
        <v>570.258</v>
      </c>
      <c r="F10" s="42">
        <v>7.064</v>
      </c>
      <c r="G10" s="42">
        <v>33.589</v>
      </c>
      <c r="H10" s="42">
        <v>12002.98</v>
      </c>
      <c r="I10" s="42">
        <v>6.642</v>
      </c>
      <c r="J10" s="42">
        <v>0.742</v>
      </c>
      <c r="K10" s="42">
        <v>0</v>
      </c>
      <c r="L10" s="42">
        <v>19796.618</v>
      </c>
    </row>
    <row r="11" spans="1:12" ht="12.75">
      <c r="A11" s="42" t="s">
        <v>48</v>
      </c>
      <c r="B11" s="42">
        <v>2991.448</v>
      </c>
      <c r="C11" s="42">
        <v>11025.662</v>
      </c>
      <c r="D11" s="42">
        <v>4831.069</v>
      </c>
      <c r="E11" s="42">
        <v>1921.475</v>
      </c>
      <c r="F11" s="42">
        <v>7.67</v>
      </c>
      <c r="G11" s="42">
        <v>0.149</v>
      </c>
      <c r="H11" s="42">
        <v>5.084</v>
      </c>
      <c r="I11" s="42">
        <v>33928.388</v>
      </c>
      <c r="J11" s="42">
        <v>9543.869</v>
      </c>
      <c r="K11" s="42">
        <v>0</v>
      </c>
      <c r="L11" s="42">
        <v>64254.81399999999</v>
      </c>
    </row>
    <row r="12" spans="1:12" ht="12.75">
      <c r="A12" s="42" t="s">
        <v>49</v>
      </c>
      <c r="B12" s="42">
        <v>534.2280000000001</v>
      </c>
      <c r="C12" s="42">
        <v>10999.209</v>
      </c>
      <c r="D12" s="42">
        <v>344.175</v>
      </c>
      <c r="E12" s="42">
        <v>151.309</v>
      </c>
      <c r="F12" s="42">
        <v>0.457</v>
      </c>
      <c r="G12" s="42">
        <v>0.003</v>
      </c>
      <c r="H12" s="42">
        <v>0.646</v>
      </c>
      <c r="I12" s="42">
        <v>9831.169</v>
      </c>
      <c r="J12" s="42">
        <v>69765.24</v>
      </c>
      <c r="K12" s="42">
        <v>0</v>
      </c>
      <c r="L12" s="42">
        <v>91626.43600000002</v>
      </c>
    </row>
    <row r="13" spans="1:12" ht="12.75">
      <c r="A13" s="42" t="s">
        <v>50</v>
      </c>
      <c r="B13" s="42">
        <v>0</v>
      </c>
      <c r="C13" s="42">
        <v>0</v>
      </c>
      <c r="D13" s="42">
        <v>0</v>
      </c>
      <c r="E13" s="42">
        <v>0</v>
      </c>
      <c r="F13" s="42">
        <v>0</v>
      </c>
      <c r="G13" s="42">
        <v>0</v>
      </c>
      <c r="H13" s="42">
        <v>0</v>
      </c>
      <c r="I13" s="42">
        <v>0</v>
      </c>
      <c r="J13" s="42">
        <v>0</v>
      </c>
      <c r="K13" s="42">
        <v>0</v>
      </c>
      <c r="L13" s="42">
        <v>0</v>
      </c>
    </row>
    <row r="14" spans="1:12" ht="12.75">
      <c r="A14" s="42" t="s">
        <v>39</v>
      </c>
      <c r="B14" s="42">
        <v>954124.2580000001</v>
      </c>
      <c r="C14" s="42">
        <v>292436.97799999994</v>
      </c>
      <c r="D14" s="42">
        <v>203099.14399999997</v>
      </c>
      <c r="E14" s="42">
        <v>2405616.9689999996</v>
      </c>
      <c r="F14" s="42">
        <v>91464.75</v>
      </c>
      <c r="G14" s="42">
        <v>91380.99100000001</v>
      </c>
      <c r="H14" s="42">
        <v>16796.215</v>
      </c>
      <c r="I14" s="42">
        <v>62615.958000000006</v>
      </c>
      <c r="J14" s="42">
        <v>94190.005</v>
      </c>
      <c r="K14" s="42">
        <v>0</v>
      </c>
      <c r="L14" s="42">
        <v>4211725.268</v>
      </c>
    </row>
    <row r="17" ht="12.75">
      <c r="A17" s="42" t="s">
        <v>51</v>
      </c>
    </row>
    <row r="18" spans="2:12" ht="38.25">
      <c r="B18" s="43" t="s">
        <v>41</v>
      </c>
      <c r="C18" s="43" t="s">
        <v>42</v>
      </c>
      <c r="D18" s="43" t="s">
        <v>43</v>
      </c>
      <c r="E18" s="43" t="s">
        <v>44</v>
      </c>
      <c r="F18" s="43" t="s">
        <v>45</v>
      </c>
      <c r="G18" s="43" t="s">
        <v>46</v>
      </c>
      <c r="H18" s="43" t="s">
        <v>47</v>
      </c>
      <c r="I18" s="43" t="s">
        <v>48</v>
      </c>
      <c r="J18" s="43" t="s">
        <v>49</v>
      </c>
      <c r="K18" s="43" t="s">
        <v>50</v>
      </c>
      <c r="L18" s="43" t="s">
        <v>39</v>
      </c>
    </row>
    <row r="19" spans="1:12" ht="12.75">
      <c r="A19" s="42" t="s">
        <v>41</v>
      </c>
      <c r="B19" s="42">
        <v>578089.38</v>
      </c>
      <c r="C19" s="42">
        <v>26293.756</v>
      </c>
      <c r="D19" s="42">
        <v>21240.641</v>
      </c>
      <c r="E19" s="42">
        <v>32598.907</v>
      </c>
      <c r="F19" s="42">
        <v>188.33</v>
      </c>
      <c r="G19" s="42">
        <v>35.071</v>
      </c>
      <c r="H19" s="42">
        <v>3313.617</v>
      </c>
      <c r="I19" s="42">
        <v>1791.129</v>
      </c>
      <c r="J19" s="42">
        <v>265.142</v>
      </c>
      <c r="K19" s="42">
        <v>0</v>
      </c>
      <c r="L19" s="42">
        <v>663815.9729999999</v>
      </c>
    </row>
    <row r="20" spans="1:12" ht="12.75">
      <c r="A20" s="42" t="s">
        <v>42</v>
      </c>
      <c r="B20" s="42">
        <v>33276.33</v>
      </c>
      <c r="C20" s="42">
        <v>217903.344</v>
      </c>
      <c r="D20" s="42">
        <v>14623.553</v>
      </c>
      <c r="E20" s="42">
        <v>6316.043</v>
      </c>
      <c r="F20" s="42">
        <v>25.121</v>
      </c>
      <c r="G20" s="42">
        <v>0.747</v>
      </c>
      <c r="H20" s="42">
        <v>85.138</v>
      </c>
      <c r="I20" s="42">
        <v>10911.027</v>
      </c>
      <c r="J20" s="42">
        <v>13546.466</v>
      </c>
      <c r="K20" s="42">
        <v>0</v>
      </c>
      <c r="L20" s="42">
        <v>296687.769</v>
      </c>
    </row>
    <row r="21" spans="1:12" ht="12.75">
      <c r="A21" s="42" t="s">
        <v>43</v>
      </c>
      <c r="B21" s="42">
        <v>27702.105</v>
      </c>
      <c r="C21" s="42">
        <v>14628.665</v>
      </c>
      <c r="D21" s="42">
        <v>109891.208</v>
      </c>
      <c r="E21" s="42">
        <v>44692.29</v>
      </c>
      <c r="F21" s="42">
        <v>219.038</v>
      </c>
      <c r="G21" s="42">
        <v>4.723</v>
      </c>
      <c r="H21" s="42">
        <v>70.454</v>
      </c>
      <c r="I21" s="42">
        <v>4058.967</v>
      </c>
      <c r="J21" s="42">
        <v>279.76</v>
      </c>
      <c r="K21" s="42">
        <v>0</v>
      </c>
      <c r="L21" s="42">
        <v>201547.21</v>
      </c>
    </row>
    <row r="22" spans="1:12" ht="12.75">
      <c r="A22" s="42" t="s">
        <v>44</v>
      </c>
      <c r="B22" s="42">
        <v>33962.695</v>
      </c>
      <c r="C22" s="42">
        <v>5182.954</v>
      </c>
      <c r="D22" s="42">
        <v>36220.691999999995</v>
      </c>
      <c r="E22" s="42">
        <v>1825896.1920000003</v>
      </c>
      <c r="F22" s="42">
        <v>15397.711</v>
      </c>
      <c r="G22" s="42">
        <v>196.789</v>
      </c>
      <c r="H22" s="42">
        <v>425.505</v>
      </c>
      <c r="I22" s="42">
        <v>1300.769</v>
      </c>
      <c r="J22" s="42">
        <v>92.551</v>
      </c>
      <c r="K22" s="42">
        <v>0</v>
      </c>
      <c r="L22" s="42">
        <v>1918675.8580000002</v>
      </c>
    </row>
    <row r="23" spans="1:12" ht="12.75">
      <c r="A23" s="42" t="s">
        <v>45</v>
      </c>
      <c r="B23" s="42">
        <v>418.847</v>
      </c>
      <c r="C23" s="42">
        <v>30.196</v>
      </c>
      <c r="D23" s="42">
        <v>268.629</v>
      </c>
      <c r="E23" s="42">
        <v>23582.323</v>
      </c>
      <c r="F23" s="42">
        <v>66215.784</v>
      </c>
      <c r="G23" s="42">
        <v>542.68</v>
      </c>
      <c r="H23" s="42">
        <v>9.995</v>
      </c>
      <c r="I23" s="42">
        <v>7.568</v>
      </c>
      <c r="J23" s="42">
        <v>0.35</v>
      </c>
      <c r="K23" s="42">
        <v>0</v>
      </c>
      <c r="L23" s="42">
        <v>91076.37199999999</v>
      </c>
    </row>
    <row r="24" spans="1:12" ht="12.75">
      <c r="A24" s="42" t="s">
        <v>46</v>
      </c>
      <c r="B24" s="42">
        <v>553.955</v>
      </c>
      <c r="C24" s="42">
        <v>6.977</v>
      </c>
      <c r="D24" s="42">
        <v>46.434</v>
      </c>
      <c r="E24" s="42">
        <v>1830.521</v>
      </c>
      <c r="F24" s="42">
        <v>2287.2</v>
      </c>
      <c r="G24" s="42">
        <v>90327.344</v>
      </c>
      <c r="H24" s="42">
        <v>234.017</v>
      </c>
      <c r="I24" s="42">
        <v>1.339</v>
      </c>
      <c r="J24" s="42">
        <v>0.056</v>
      </c>
      <c r="K24" s="42">
        <v>0</v>
      </c>
      <c r="L24" s="42">
        <v>95287.84300000001</v>
      </c>
    </row>
    <row r="25" spans="1:12" ht="12.75">
      <c r="A25" s="42" t="s">
        <v>47</v>
      </c>
      <c r="B25" s="42">
        <v>6752.8730000000005</v>
      </c>
      <c r="C25" s="42">
        <v>118.451</v>
      </c>
      <c r="D25" s="42">
        <v>103.09</v>
      </c>
      <c r="E25" s="42">
        <v>569.535</v>
      </c>
      <c r="F25" s="42">
        <v>7.056</v>
      </c>
      <c r="G25" s="42">
        <v>33.422</v>
      </c>
      <c r="H25" s="42">
        <v>11948.255</v>
      </c>
      <c r="I25" s="42">
        <v>6.517</v>
      </c>
      <c r="J25" s="42">
        <v>0.727</v>
      </c>
      <c r="K25" s="42">
        <v>0</v>
      </c>
      <c r="L25" s="42">
        <v>19539.926</v>
      </c>
    </row>
    <row r="26" spans="1:12" ht="12.75">
      <c r="A26" s="42" t="s">
        <v>48</v>
      </c>
      <c r="B26" s="42">
        <v>2765.649</v>
      </c>
      <c r="C26" s="42">
        <v>10939.992</v>
      </c>
      <c r="D26" s="42">
        <v>4489.525</v>
      </c>
      <c r="E26" s="42">
        <v>1851.007</v>
      </c>
      <c r="F26" s="42">
        <v>7.446</v>
      </c>
      <c r="G26" s="42">
        <v>0.143</v>
      </c>
      <c r="H26" s="42">
        <v>4.945</v>
      </c>
      <c r="I26" s="42">
        <v>32925.52</v>
      </c>
      <c r="J26" s="42">
        <v>9406.82</v>
      </c>
      <c r="K26" s="42">
        <v>0</v>
      </c>
      <c r="L26" s="42">
        <v>62391.047</v>
      </c>
    </row>
    <row r="27" spans="1:12" ht="12.75">
      <c r="A27" s="42" t="s">
        <v>49</v>
      </c>
      <c r="B27" s="42">
        <v>517.809</v>
      </c>
      <c r="C27" s="42">
        <v>10843.007</v>
      </c>
      <c r="D27" s="42">
        <v>339.828</v>
      </c>
      <c r="E27" s="42">
        <v>148.771</v>
      </c>
      <c r="F27" s="42">
        <v>0.446</v>
      </c>
      <c r="G27" s="42">
        <v>0.003</v>
      </c>
      <c r="H27" s="42">
        <v>0.629</v>
      </c>
      <c r="I27" s="42">
        <v>9730.28</v>
      </c>
      <c r="J27" s="42">
        <v>68526.504</v>
      </c>
      <c r="K27" s="42">
        <v>0</v>
      </c>
      <c r="L27" s="42">
        <v>90107.277</v>
      </c>
    </row>
    <row r="28" spans="1:12" ht="12.75">
      <c r="A28" s="42" t="s">
        <v>50</v>
      </c>
      <c r="B28" s="42">
        <v>0</v>
      </c>
      <c r="C28" s="42">
        <v>0</v>
      </c>
      <c r="D28" s="42">
        <v>0</v>
      </c>
      <c r="E28" s="42">
        <v>0</v>
      </c>
      <c r="F28" s="42">
        <v>0</v>
      </c>
      <c r="G28" s="42">
        <v>0</v>
      </c>
      <c r="H28" s="42">
        <v>0</v>
      </c>
      <c r="I28" s="42">
        <v>0</v>
      </c>
      <c r="J28" s="42">
        <v>0</v>
      </c>
      <c r="K28" s="42">
        <v>0</v>
      </c>
      <c r="L28" s="42">
        <v>0</v>
      </c>
    </row>
    <row r="29" spans="1:12" ht="12.75">
      <c r="A29" s="42" t="s">
        <v>39</v>
      </c>
      <c r="B29" s="42">
        <v>684039.6429999998</v>
      </c>
      <c r="C29" s="42">
        <v>285947.34200000006</v>
      </c>
      <c r="D29" s="42">
        <v>187223.6</v>
      </c>
      <c r="E29" s="42">
        <v>1937485.5890000002</v>
      </c>
      <c r="F29" s="42">
        <v>84348.13199999998</v>
      </c>
      <c r="G29" s="42">
        <v>91140.92199999999</v>
      </c>
      <c r="H29" s="42">
        <v>16092.555</v>
      </c>
      <c r="I29" s="42">
        <v>60733.115999999995</v>
      </c>
      <c r="J29" s="42">
        <v>92118.376</v>
      </c>
      <c r="K29" s="42">
        <v>0</v>
      </c>
      <c r="L29" s="42">
        <v>3439129.2749999994</v>
      </c>
    </row>
    <row r="32" ht="12.75">
      <c r="A32" s="44" t="s">
        <v>52</v>
      </c>
    </row>
    <row r="33" spans="2:12" ht="38.25">
      <c r="B33" s="43" t="s">
        <v>41</v>
      </c>
      <c r="C33" s="43" t="s">
        <v>42</v>
      </c>
      <c r="D33" s="43" t="s">
        <v>43</v>
      </c>
      <c r="E33" s="43" t="s">
        <v>44</v>
      </c>
      <c r="F33" s="43" t="s">
        <v>45</v>
      </c>
      <c r="G33" s="43" t="s">
        <v>46</v>
      </c>
      <c r="H33" s="43" t="s">
        <v>47</v>
      </c>
      <c r="I33" s="43" t="s">
        <v>48</v>
      </c>
      <c r="J33" s="43" t="s">
        <v>49</v>
      </c>
      <c r="K33" s="43" t="s">
        <v>50</v>
      </c>
      <c r="L33" s="43" t="s">
        <v>39</v>
      </c>
    </row>
    <row r="34" spans="1:12" ht="12.75">
      <c r="A34" s="42" t="s">
        <v>41</v>
      </c>
      <c r="B34" s="44">
        <v>254456.432</v>
      </c>
      <c r="C34" s="44">
        <v>4789.715</v>
      </c>
      <c r="D34" s="44">
        <v>2326.305</v>
      </c>
      <c r="E34" s="44">
        <v>3450.72</v>
      </c>
      <c r="F34" s="44">
        <v>12.513</v>
      </c>
      <c r="G34" s="44">
        <v>10.767000000000001</v>
      </c>
      <c r="H34" s="44">
        <v>633.736</v>
      </c>
      <c r="I34" s="44">
        <v>207.495</v>
      </c>
      <c r="J34" s="44">
        <v>40.879000000000005</v>
      </c>
      <c r="K34" s="44">
        <v>1798.533</v>
      </c>
      <c r="L34" s="44">
        <v>267727.0949999999</v>
      </c>
    </row>
    <row r="35" spans="1:12" ht="12.75">
      <c r="A35" s="42" t="s">
        <v>42</v>
      </c>
      <c r="B35" s="44">
        <v>5177.7</v>
      </c>
      <c r="C35" s="44">
        <v>453.342</v>
      </c>
      <c r="D35" s="44">
        <v>450.837</v>
      </c>
      <c r="E35" s="44">
        <v>303.282</v>
      </c>
      <c r="F35" s="44">
        <v>0.954</v>
      </c>
      <c r="G35" s="44">
        <v>0.071</v>
      </c>
      <c r="H35" s="44">
        <v>1.397</v>
      </c>
      <c r="I35" s="44">
        <v>242.335</v>
      </c>
      <c r="J35" s="44">
        <v>615.756</v>
      </c>
      <c r="K35" s="44">
        <v>693.38</v>
      </c>
      <c r="L35" s="44">
        <v>7939.053999999999</v>
      </c>
    </row>
    <row r="36" spans="1:12" ht="12.75">
      <c r="A36" s="42" t="s">
        <v>43</v>
      </c>
      <c r="B36" s="44">
        <v>3035.5009999999997</v>
      </c>
      <c r="C36" s="44">
        <v>179.302</v>
      </c>
      <c r="D36" s="44">
        <v>5691.371</v>
      </c>
      <c r="E36" s="44">
        <v>2640.504</v>
      </c>
      <c r="F36" s="44">
        <v>12.844</v>
      </c>
      <c r="G36" s="44">
        <v>0.141</v>
      </c>
      <c r="H36" s="44">
        <v>2.44</v>
      </c>
      <c r="I36" s="44">
        <v>120.879</v>
      </c>
      <c r="J36" s="44">
        <v>8.221</v>
      </c>
      <c r="K36" s="44">
        <v>691.239</v>
      </c>
      <c r="L36" s="44">
        <v>12382.442</v>
      </c>
    </row>
    <row r="37" spans="1:12" ht="12.75">
      <c r="A37" s="42" t="s">
        <v>44</v>
      </c>
      <c r="B37" s="44">
        <v>6892.103</v>
      </c>
      <c r="C37" s="44">
        <v>820.088</v>
      </c>
      <c r="D37" s="44">
        <v>6990.666</v>
      </c>
      <c r="E37" s="44">
        <v>452817.708</v>
      </c>
      <c r="F37" s="44">
        <v>2496.78</v>
      </c>
      <c r="G37" s="44">
        <v>50.765</v>
      </c>
      <c r="H37" s="44">
        <v>11.064</v>
      </c>
      <c r="I37" s="44">
        <v>206.309</v>
      </c>
      <c r="J37" s="44">
        <v>30.519</v>
      </c>
      <c r="K37" s="44">
        <v>4374.262</v>
      </c>
      <c r="L37" s="44">
        <v>474690.264</v>
      </c>
    </row>
    <row r="38" spans="1:12" ht="12.75">
      <c r="A38" s="42" t="s">
        <v>45</v>
      </c>
      <c r="B38" s="44">
        <v>81.61699999999999</v>
      </c>
      <c r="C38" s="44">
        <v>3.55</v>
      </c>
      <c r="D38" s="44">
        <v>69.439</v>
      </c>
      <c r="E38" s="44">
        <v>8842.801</v>
      </c>
      <c r="F38" s="44">
        <v>4588.654</v>
      </c>
      <c r="G38" s="44">
        <v>13.888</v>
      </c>
      <c r="H38" s="44">
        <v>0.084</v>
      </c>
      <c r="I38" s="44">
        <v>1.939</v>
      </c>
      <c r="J38" s="44">
        <v>0.45</v>
      </c>
      <c r="K38" s="44">
        <v>89.077</v>
      </c>
      <c r="L38" s="44">
        <v>13691.499000000002</v>
      </c>
    </row>
    <row r="39" spans="1:12" ht="12.75">
      <c r="A39" s="42" t="s">
        <v>46</v>
      </c>
      <c r="B39" s="44">
        <v>1.0030000000000001</v>
      </c>
      <c r="C39" s="44">
        <v>0.012</v>
      </c>
      <c r="D39" s="44">
        <v>0.025</v>
      </c>
      <c r="E39" s="44">
        <v>3.925</v>
      </c>
      <c r="F39" s="44">
        <v>4.638</v>
      </c>
      <c r="G39" s="44">
        <v>164.268</v>
      </c>
      <c r="H39" s="44">
        <v>0.058</v>
      </c>
      <c r="I39" s="44">
        <v>0.002</v>
      </c>
      <c r="J39" s="44">
        <v>0.003</v>
      </c>
      <c r="K39" s="44">
        <v>11.198</v>
      </c>
      <c r="L39" s="44">
        <v>185.132</v>
      </c>
    </row>
    <row r="40" spans="1:12" ht="12.75">
      <c r="A40" s="42" t="s">
        <v>47</v>
      </c>
      <c r="B40" s="44">
        <v>198.105</v>
      </c>
      <c r="C40" s="44">
        <v>1.781</v>
      </c>
      <c r="D40" s="44">
        <v>1.043</v>
      </c>
      <c r="E40" s="44">
        <v>0.723</v>
      </c>
      <c r="F40" s="44">
        <v>0.008</v>
      </c>
      <c r="G40" s="44">
        <v>0.167</v>
      </c>
      <c r="H40" s="44">
        <v>54.724</v>
      </c>
      <c r="I40" s="44">
        <v>0.125</v>
      </c>
      <c r="J40" s="44">
        <v>0.015</v>
      </c>
      <c r="K40" s="44">
        <v>27.289</v>
      </c>
      <c r="L40" s="44">
        <v>283.98</v>
      </c>
    </row>
    <row r="41" spans="1:12" ht="12.75">
      <c r="A41" s="42" t="s">
        <v>48</v>
      </c>
      <c r="B41" s="44">
        <v>225.799</v>
      </c>
      <c r="C41" s="44">
        <v>85.667</v>
      </c>
      <c r="D41" s="44">
        <v>341.545</v>
      </c>
      <c r="E41" s="44">
        <v>70.469</v>
      </c>
      <c r="F41" s="44">
        <v>0.224</v>
      </c>
      <c r="G41" s="44">
        <v>0.006</v>
      </c>
      <c r="H41" s="44">
        <v>0.139</v>
      </c>
      <c r="I41" s="44">
        <v>1002.87</v>
      </c>
      <c r="J41" s="44">
        <v>137.05</v>
      </c>
      <c r="K41" s="44">
        <v>133.783</v>
      </c>
      <c r="L41" s="44">
        <v>1997.552</v>
      </c>
    </row>
    <row r="42" spans="1:12" ht="12.75">
      <c r="A42" s="42" t="s">
        <v>49</v>
      </c>
      <c r="B42" s="44">
        <v>16.419</v>
      </c>
      <c r="C42" s="44">
        <v>156.201</v>
      </c>
      <c r="D42" s="44">
        <v>4.347</v>
      </c>
      <c r="E42" s="44">
        <v>2.5380000000000003</v>
      </c>
      <c r="F42" s="44">
        <v>0.011</v>
      </c>
      <c r="G42" s="44">
        <v>0</v>
      </c>
      <c r="H42" s="44">
        <v>0.017</v>
      </c>
      <c r="I42" s="44">
        <v>100.889</v>
      </c>
      <c r="J42" s="44">
        <v>1238.736</v>
      </c>
      <c r="K42" s="44">
        <v>272.108</v>
      </c>
      <c r="L42" s="44">
        <v>1791.266</v>
      </c>
    </row>
    <row r="43" spans="1:12" ht="12.75">
      <c r="A43" s="42" t="s">
        <v>50</v>
      </c>
      <c r="B43" s="44">
        <v>1156.187</v>
      </c>
      <c r="C43" s="44">
        <v>1004.25</v>
      </c>
      <c r="D43" s="44">
        <v>515.887</v>
      </c>
      <c r="E43" s="44">
        <v>3176.063</v>
      </c>
      <c r="F43" s="44">
        <v>113.623</v>
      </c>
      <c r="G43" s="44">
        <v>5.28</v>
      </c>
      <c r="H43" s="44">
        <v>26.923</v>
      </c>
      <c r="I43" s="44">
        <v>146.623</v>
      </c>
      <c r="J43" s="44">
        <v>212.961</v>
      </c>
      <c r="K43" s="44">
        <v>1166.977</v>
      </c>
      <c r="L43" s="44">
        <v>7524.7739999999985</v>
      </c>
    </row>
    <row r="44" spans="1:12" ht="12.75">
      <c r="A44" s="42" t="s">
        <v>39</v>
      </c>
      <c r="B44" s="44">
        <v>271240.86600000004</v>
      </c>
      <c r="C44" s="44">
        <v>7493.907999999999</v>
      </c>
      <c r="D44" s="44">
        <v>16391.465</v>
      </c>
      <c r="E44" s="44">
        <v>471308.73299999995</v>
      </c>
      <c r="F44" s="44">
        <v>7230.249000000001</v>
      </c>
      <c r="G44" s="44">
        <v>245.353</v>
      </c>
      <c r="H44" s="44">
        <v>730.5820000000001</v>
      </c>
      <c r="I44" s="44">
        <v>2029.466</v>
      </c>
      <c r="J44" s="44">
        <v>2284.59</v>
      </c>
      <c r="K44" s="44">
        <v>9257.846000000001</v>
      </c>
      <c r="L44" s="44">
        <v>788213.0579999998</v>
      </c>
    </row>
    <row r="47" ht="12.75">
      <c r="A47" s="44" t="s">
        <v>53</v>
      </c>
    </row>
    <row r="48" spans="2:12" ht="38.25">
      <c r="B48" s="43" t="s">
        <v>41</v>
      </c>
      <c r="C48" s="43" t="s">
        <v>42</v>
      </c>
      <c r="D48" s="43" t="s">
        <v>43</v>
      </c>
      <c r="E48" s="43" t="s">
        <v>44</v>
      </c>
      <c r="F48" s="43" t="s">
        <v>45</v>
      </c>
      <c r="G48" s="43" t="s">
        <v>46</v>
      </c>
      <c r="H48" s="43" t="s">
        <v>47</v>
      </c>
      <c r="I48" s="43" t="s">
        <v>48</v>
      </c>
      <c r="J48" s="43" t="s">
        <v>49</v>
      </c>
      <c r="K48" s="43" t="s">
        <v>50</v>
      </c>
      <c r="L48" s="43" t="s">
        <v>39</v>
      </c>
    </row>
    <row r="49" spans="1:12" ht="12.75">
      <c r="A49" s="42" t="s">
        <v>41</v>
      </c>
      <c r="B49" s="44">
        <v>513280.904</v>
      </c>
      <c r="C49" s="44">
        <v>18814.384</v>
      </c>
      <c r="D49" s="44">
        <v>17595.658</v>
      </c>
      <c r="E49" s="44">
        <v>28977.557999999997</v>
      </c>
      <c r="F49" s="44">
        <v>460.263</v>
      </c>
      <c r="G49" s="44">
        <v>653.822</v>
      </c>
      <c r="H49" s="44">
        <v>2841.019</v>
      </c>
      <c r="I49" s="44">
        <v>1689.161</v>
      </c>
      <c r="J49" s="44">
        <v>335.548</v>
      </c>
      <c r="K49" s="44">
        <v>6095.2192000000005</v>
      </c>
      <c r="L49" s="44">
        <v>590743.5362</v>
      </c>
    </row>
    <row r="50" spans="1:12" ht="12.75">
      <c r="A50" s="42" t="s">
        <v>42</v>
      </c>
      <c r="B50" s="44">
        <v>23536.878</v>
      </c>
      <c r="C50" s="44">
        <v>169925.036</v>
      </c>
      <c r="D50" s="44">
        <v>11421.655999999999</v>
      </c>
      <c r="E50" s="44">
        <v>5750.491</v>
      </c>
      <c r="F50" s="44">
        <v>145.8</v>
      </c>
      <c r="G50" s="44">
        <v>103.949</v>
      </c>
      <c r="H50" s="44">
        <v>118.629</v>
      </c>
      <c r="I50" s="44">
        <v>8512.841</v>
      </c>
      <c r="J50" s="44">
        <v>10332.847</v>
      </c>
      <c r="K50" s="44">
        <v>4609.1014</v>
      </c>
      <c r="L50" s="44">
        <v>234457.22839999996</v>
      </c>
    </row>
    <row r="51" spans="1:12" ht="12.75">
      <c r="A51" s="42" t="s">
        <v>43</v>
      </c>
      <c r="B51" s="44">
        <v>22021.833000000002</v>
      </c>
      <c r="C51" s="44">
        <v>11456.458999999999</v>
      </c>
      <c r="D51" s="44">
        <v>119126.984</v>
      </c>
      <c r="E51" s="44">
        <v>34863.036</v>
      </c>
      <c r="F51" s="44">
        <v>454.48900000000003</v>
      </c>
      <c r="G51" s="44">
        <v>64.123</v>
      </c>
      <c r="H51" s="44">
        <v>77.148</v>
      </c>
      <c r="I51" s="44">
        <v>2991.645</v>
      </c>
      <c r="J51" s="44">
        <v>332.48</v>
      </c>
      <c r="K51" s="44">
        <v>2546.085</v>
      </c>
      <c r="L51" s="44">
        <v>193934.28199999998</v>
      </c>
    </row>
    <row r="52" spans="1:12" ht="12.75">
      <c r="A52" s="42" t="s">
        <v>44</v>
      </c>
      <c r="B52" s="44">
        <v>29510.303</v>
      </c>
      <c r="C52" s="44">
        <v>5151.6990000000005</v>
      </c>
      <c r="D52" s="44">
        <v>28748.9</v>
      </c>
      <c r="E52" s="44">
        <v>1431130.436</v>
      </c>
      <c r="F52" s="44">
        <v>14567.510999999999</v>
      </c>
      <c r="G52" s="44">
        <v>825.2610000000001</v>
      </c>
      <c r="H52" s="44">
        <v>505.20799999999997</v>
      </c>
      <c r="I52" s="44">
        <v>1190.732</v>
      </c>
      <c r="J52" s="44">
        <v>603.5980000000001</v>
      </c>
      <c r="K52" s="44">
        <v>9825.592</v>
      </c>
      <c r="L52" s="44">
        <v>1522059.24</v>
      </c>
    </row>
    <row r="53" spans="1:12" ht="12.75">
      <c r="A53" s="42" t="s">
        <v>45</v>
      </c>
      <c r="B53" s="44">
        <v>713.719</v>
      </c>
      <c r="C53" s="44">
        <v>148.04</v>
      </c>
      <c r="D53" s="44">
        <v>534.764</v>
      </c>
      <c r="E53" s="44">
        <v>19685.635000000002</v>
      </c>
      <c r="F53" s="44">
        <v>50009.54</v>
      </c>
      <c r="G53" s="44">
        <v>618.848</v>
      </c>
      <c r="H53" s="44">
        <v>114.523</v>
      </c>
      <c r="I53" s="44">
        <v>64.077</v>
      </c>
      <c r="J53" s="44">
        <v>35.284</v>
      </c>
      <c r="K53" s="44">
        <v>3870.2284</v>
      </c>
      <c r="L53" s="44">
        <v>75794.65840000001</v>
      </c>
    </row>
    <row r="54" spans="1:12" ht="12.75">
      <c r="A54" s="42" t="s">
        <v>46</v>
      </c>
      <c r="B54" s="44">
        <v>1188.782</v>
      </c>
      <c r="C54" s="44">
        <v>195.848</v>
      </c>
      <c r="D54" s="44">
        <v>98.821</v>
      </c>
      <c r="E54" s="44">
        <v>2116.443</v>
      </c>
      <c r="F54" s="44">
        <v>1803.9279999999999</v>
      </c>
      <c r="G54" s="44">
        <v>72132.63799999999</v>
      </c>
      <c r="H54" s="44">
        <v>322.591</v>
      </c>
      <c r="I54" s="44">
        <v>25.21</v>
      </c>
      <c r="J54" s="44">
        <v>7.887</v>
      </c>
      <c r="K54" s="44">
        <v>1528.9740000000002</v>
      </c>
      <c r="L54" s="44">
        <v>79421.122</v>
      </c>
    </row>
    <row r="55" spans="1:12" ht="12.75">
      <c r="A55" s="42" t="s">
        <v>47</v>
      </c>
      <c r="B55" s="44">
        <v>5345.487</v>
      </c>
      <c r="C55" s="44">
        <v>112.082</v>
      </c>
      <c r="D55" s="44">
        <v>105.211</v>
      </c>
      <c r="E55" s="44">
        <v>808.603</v>
      </c>
      <c r="F55" s="44">
        <v>241.247</v>
      </c>
      <c r="G55" s="44">
        <v>356.238</v>
      </c>
      <c r="H55" s="44">
        <v>8862.567000000001</v>
      </c>
      <c r="I55" s="44">
        <v>37.206999999999994</v>
      </c>
      <c r="J55" s="44">
        <v>20.324</v>
      </c>
      <c r="K55" s="44">
        <v>4422.501200000001</v>
      </c>
      <c r="L55" s="44">
        <v>20311.467200000003</v>
      </c>
    </row>
    <row r="56" spans="1:12" ht="12.75">
      <c r="A56" s="42" t="s">
        <v>48</v>
      </c>
      <c r="B56" s="44">
        <v>2439.25</v>
      </c>
      <c r="C56" s="44">
        <v>8380.665</v>
      </c>
      <c r="D56" s="44">
        <v>3271.09</v>
      </c>
      <c r="E56" s="44">
        <v>1492.437</v>
      </c>
      <c r="F56" s="44">
        <v>60.819</v>
      </c>
      <c r="G56" s="44">
        <v>50.88</v>
      </c>
      <c r="H56" s="44">
        <v>99.129</v>
      </c>
      <c r="I56" s="44">
        <v>26309.432</v>
      </c>
      <c r="J56" s="44">
        <v>7170.4220000000005</v>
      </c>
      <c r="K56" s="44">
        <v>11378.298999999999</v>
      </c>
      <c r="L56" s="44">
        <v>60652.423</v>
      </c>
    </row>
    <row r="57" spans="1:12" ht="12.75">
      <c r="A57" s="42" t="s">
        <v>49</v>
      </c>
      <c r="B57" s="44">
        <v>498.77099999999996</v>
      </c>
      <c r="C57" s="44">
        <v>8113.853000000001</v>
      </c>
      <c r="D57" s="44">
        <v>307.326</v>
      </c>
      <c r="E57" s="44">
        <v>358.068</v>
      </c>
      <c r="F57" s="44">
        <v>20.764</v>
      </c>
      <c r="G57" s="44">
        <v>5.886</v>
      </c>
      <c r="H57" s="44">
        <v>20.164</v>
      </c>
      <c r="I57" s="44">
        <v>7367.91</v>
      </c>
      <c r="J57" s="44">
        <v>50573.064</v>
      </c>
      <c r="K57" s="44">
        <v>26436.4878</v>
      </c>
      <c r="L57" s="44">
        <v>93702.2938</v>
      </c>
    </row>
    <row r="58" spans="1:12" ht="12.75">
      <c r="A58" s="42" t="s">
        <v>50</v>
      </c>
      <c r="B58" s="44">
        <v>6849.7352</v>
      </c>
      <c r="C58" s="44">
        <v>4429.745199999999</v>
      </c>
      <c r="D58" s="44">
        <v>1587.575</v>
      </c>
      <c r="E58" s="44">
        <v>9291.809</v>
      </c>
      <c r="F58" s="44">
        <v>3579.4542</v>
      </c>
      <c r="G58" s="44">
        <v>1262.908</v>
      </c>
      <c r="H58" s="44">
        <v>5087.415</v>
      </c>
      <c r="I58" s="44">
        <v>10637.9174</v>
      </c>
      <c r="J58" s="44">
        <v>26310.8494</v>
      </c>
      <c r="K58" s="44">
        <v>5335.3184</v>
      </c>
      <c r="L58" s="44">
        <v>74372.7268</v>
      </c>
    </row>
    <row r="59" spans="1:12" ht="12.75">
      <c r="A59" s="42" t="s">
        <v>39</v>
      </c>
      <c r="B59" s="44">
        <v>605385.6621999999</v>
      </c>
      <c r="C59" s="44">
        <v>226727.8112</v>
      </c>
      <c r="D59" s="44">
        <v>182797.98500000002</v>
      </c>
      <c r="E59" s="44">
        <v>1534474.5159999996</v>
      </c>
      <c r="F59" s="44">
        <v>71343.81520000001</v>
      </c>
      <c r="G59" s="44">
        <v>76074.55299999999</v>
      </c>
      <c r="H59" s="44">
        <v>18048.393000000004</v>
      </c>
      <c r="I59" s="44">
        <v>58826.132399999995</v>
      </c>
      <c r="J59" s="44">
        <v>95722.3034</v>
      </c>
      <c r="K59" s="44">
        <v>76047.8064</v>
      </c>
      <c r="L59" s="44">
        <v>2945448.9777999995</v>
      </c>
    </row>
  </sheetData>
  <sheetProtection/>
  <printOptions/>
  <pageMargins left="0.75" right="0.75" top="1" bottom="1" header="0.5" footer="0.5"/>
  <pageSetup fitToHeight="1" fitToWidth="1" horizontalDpi="600" verticalDpi="600" orientation="portrait" paperSize="9" scale="67"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72"/>
  <sheetViews>
    <sheetView zoomScale="75" zoomScaleNormal="75" zoomScalePageLayoutView="0" workbookViewId="0" topLeftCell="A1">
      <selection activeCell="P35" sqref="P35"/>
    </sheetView>
  </sheetViews>
  <sheetFormatPr defaultColWidth="9.140625" defaultRowHeight="12.75"/>
  <cols>
    <col min="1" max="1" width="9.140625" style="9" customWidth="1"/>
    <col min="2" max="2" width="6.140625" style="9" customWidth="1"/>
    <col min="3" max="3" width="9.140625" style="9" customWidth="1"/>
    <col min="4" max="4" width="10.8515625" style="9" customWidth="1"/>
    <col min="5" max="5" width="1.7109375" style="9" customWidth="1"/>
    <col min="6" max="6" width="10.421875" style="9" customWidth="1"/>
    <col min="7" max="7" width="1.7109375" style="9" customWidth="1"/>
    <col min="8" max="8" width="10.8515625" style="9" customWidth="1"/>
    <col min="9" max="9" width="1.7109375" style="9" customWidth="1"/>
    <col min="10" max="10" width="10.421875" style="9" customWidth="1"/>
    <col min="11" max="11" width="1.7109375" style="9" customWidth="1"/>
    <col min="12" max="12" width="10.28125" style="9" customWidth="1"/>
    <col min="13" max="13" width="1.7109375" style="9" customWidth="1"/>
    <col min="14" max="14" width="11.140625" style="9" customWidth="1"/>
    <col min="15" max="15" width="2.140625" style="9" customWidth="1"/>
    <col min="16" max="16" width="10.140625" style="9" customWidth="1"/>
    <col min="17" max="17" width="57.140625" style="9" customWidth="1"/>
    <col min="18" max="16384" width="9.140625" style="9" customWidth="1"/>
  </cols>
  <sheetData>
    <row r="1" ht="9.75" customHeight="1">
      <c r="F1" s="65"/>
    </row>
    <row r="2" s="39" customFormat="1" ht="18">
      <c r="A2" s="39" t="s">
        <v>281</v>
      </c>
    </row>
    <row r="3" s="39" customFormat="1" ht="7.5" customHeight="1"/>
    <row r="4" spans="1:12" s="39" customFormat="1" ht="18">
      <c r="A4" s="29" t="s">
        <v>234</v>
      </c>
      <c r="B4" s="12"/>
      <c r="C4" s="12"/>
      <c r="D4" s="12"/>
      <c r="E4" s="12"/>
      <c r="F4" s="82"/>
      <c r="G4" s="12"/>
      <c r="H4" s="12"/>
      <c r="I4" s="12"/>
      <c r="J4" s="12"/>
      <c r="K4" s="12"/>
      <c r="L4" s="9"/>
    </row>
    <row r="5" spans="1:16" s="39" customFormat="1" ht="7.5" customHeight="1" thickBot="1">
      <c r="A5" s="10"/>
      <c r="B5" s="10"/>
      <c r="C5" s="10"/>
      <c r="D5" s="10"/>
      <c r="E5" s="10"/>
      <c r="F5" s="11"/>
      <c r="G5" s="10"/>
      <c r="H5" s="10"/>
      <c r="I5" s="10"/>
      <c r="J5" s="10"/>
      <c r="K5" s="10"/>
      <c r="L5" s="10"/>
      <c r="M5" s="41"/>
      <c r="N5" s="41"/>
      <c r="O5" s="41"/>
      <c r="P5" s="41"/>
    </row>
    <row r="6" spans="1:16" ht="15" customHeight="1">
      <c r="A6" s="12"/>
      <c r="B6" s="12"/>
      <c r="E6" s="12"/>
      <c r="F6" s="57">
        <v>1995</v>
      </c>
      <c r="G6" s="12"/>
      <c r="H6" s="57">
        <v>1998</v>
      </c>
      <c r="I6" s="12"/>
      <c r="J6" s="57">
        <v>2002</v>
      </c>
      <c r="K6" s="12"/>
      <c r="L6" s="57">
        <v>2004</v>
      </c>
      <c r="M6" s="12"/>
      <c r="N6" s="57">
        <v>2005</v>
      </c>
      <c r="O6" s="57"/>
      <c r="P6" s="57">
        <v>2006</v>
      </c>
    </row>
    <row r="7" spans="1:16" ht="15" customHeight="1" thickBot="1">
      <c r="A7" s="11"/>
      <c r="B7" s="11"/>
      <c r="C7" s="10"/>
      <c r="D7" s="10"/>
      <c r="E7" s="13"/>
      <c r="F7" s="13" t="s">
        <v>284</v>
      </c>
      <c r="G7" s="10"/>
      <c r="H7" s="13" t="s">
        <v>285</v>
      </c>
      <c r="I7" s="10"/>
      <c r="J7" s="13" t="s">
        <v>286</v>
      </c>
      <c r="K7" s="13"/>
      <c r="L7" s="13" t="s">
        <v>287</v>
      </c>
      <c r="M7" s="13"/>
      <c r="N7" s="13" t="s">
        <v>308</v>
      </c>
      <c r="O7" s="13"/>
      <c r="P7" s="13" t="s">
        <v>315</v>
      </c>
    </row>
    <row r="8" spans="9:12" ht="15">
      <c r="I8" s="12"/>
      <c r="J8" s="12"/>
      <c r="K8" s="12"/>
      <c r="L8" s="12"/>
    </row>
    <row r="9" spans="1:16" ht="15">
      <c r="A9" s="9" t="s">
        <v>27</v>
      </c>
      <c r="C9" s="21"/>
      <c r="E9" s="16"/>
      <c r="F9" s="16">
        <v>177.20955997226494</v>
      </c>
      <c r="G9" s="21"/>
      <c r="H9" s="21">
        <v>177.55941528842274</v>
      </c>
      <c r="I9" s="16"/>
      <c r="J9" s="50">
        <v>173.8974069525876</v>
      </c>
      <c r="L9" s="50">
        <v>169.7156909219644</v>
      </c>
      <c r="N9" s="50">
        <v>158.76595137657327</v>
      </c>
      <c r="P9" s="147"/>
    </row>
    <row r="10" spans="1:16" ht="15">
      <c r="A10" s="9" t="s">
        <v>28</v>
      </c>
      <c r="C10" s="21"/>
      <c r="E10" s="16"/>
      <c r="F10" s="16">
        <v>38.66162405387976</v>
      </c>
      <c r="G10" s="21"/>
      <c r="H10" s="21">
        <v>33.03260397337636</v>
      </c>
      <c r="I10" s="16"/>
      <c r="J10" s="50">
        <v>28.354570149115922</v>
      </c>
      <c r="L10" s="50">
        <v>34.70306054345177</v>
      </c>
      <c r="N10" s="50">
        <v>36.46945178119458</v>
      </c>
      <c r="P10" s="147"/>
    </row>
    <row r="11" spans="1:16" ht="15">
      <c r="A11" s="9" t="s">
        <v>29</v>
      </c>
      <c r="C11" s="21"/>
      <c r="E11" s="16"/>
      <c r="F11" s="16">
        <v>72.09021106784913</v>
      </c>
      <c r="G11" s="21"/>
      <c r="H11" s="21">
        <v>70.76995431625654</v>
      </c>
      <c r="I11" s="16"/>
      <c r="J11" s="50">
        <v>81.88891777849591</v>
      </c>
      <c r="L11" s="50">
        <v>64.32196725592841</v>
      </c>
      <c r="N11" s="50">
        <v>61.329294581518276</v>
      </c>
      <c r="P11" s="147"/>
    </row>
    <row r="12" spans="1:16" ht="15">
      <c r="A12" s="9" t="s">
        <v>30</v>
      </c>
      <c r="C12" s="21"/>
      <c r="E12" s="16"/>
      <c r="F12" s="16">
        <v>35.81997294374918</v>
      </c>
      <c r="G12" s="21"/>
      <c r="H12" s="21">
        <v>25.60517789431222</v>
      </c>
      <c r="I12" s="16"/>
      <c r="J12" s="50">
        <v>31.12144111536864</v>
      </c>
      <c r="L12" s="50">
        <v>29.452022158253342</v>
      </c>
      <c r="N12" s="50">
        <v>27.699403054460305</v>
      </c>
      <c r="P12" s="147"/>
    </row>
    <row r="13" spans="1:16" ht="15">
      <c r="A13" s="9" t="s">
        <v>31</v>
      </c>
      <c r="C13" s="21"/>
      <c r="E13" s="16"/>
      <c r="F13" s="16">
        <v>231.78872811377204</v>
      </c>
      <c r="G13" s="21"/>
      <c r="H13" s="21">
        <v>249.50404447357803</v>
      </c>
      <c r="I13" s="16"/>
      <c r="J13" s="50">
        <v>207.48162319375834</v>
      </c>
      <c r="L13" s="50">
        <v>206.55420803686465</v>
      </c>
      <c r="N13" s="50">
        <v>216.42856540229687</v>
      </c>
      <c r="P13" s="147"/>
    </row>
    <row r="14" spans="1:16" ht="15">
      <c r="A14" s="9" t="s">
        <v>276</v>
      </c>
      <c r="C14" s="21"/>
      <c r="E14" s="16"/>
      <c r="F14" s="16">
        <v>88.9234544722819</v>
      </c>
      <c r="G14" s="21"/>
      <c r="H14" s="21">
        <v>80.86484933440903</v>
      </c>
      <c r="I14" s="16"/>
      <c r="J14" s="50">
        <v>98.46799833802687</v>
      </c>
      <c r="L14" s="50">
        <v>104.1783260014161</v>
      </c>
      <c r="N14" s="50">
        <v>100.47476781625029</v>
      </c>
      <c r="P14" s="147"/>
    </row>
    <row r="15" spans="1:16" ht="15">
      <c r="A15" s="9" t="s">
        <v>277</v>
      </c>
      <c r="C15" s="21"/>
      <c r="E15" s="16"/>
      <c r="F15" s="16">
        <v>101.66310225614221</v>
      </c>
      <c r="G15" s="21"/>
      <c r="H15" s="21">
        <v>114.92831726502622</v>
      </c>
      <c r="I15" s="16"/>
      <c r="J15" s="50">
        <v>106.66350159272426</v>
      </c>
      <c r="L15" s="50">
        <v>102.07161654266248</v>
      </c>
      <c r="N15" s="50">
        <v>106.52061622961827</v>
      </c>
      <c r="P15" s="147"/>
    </row>
    <row r="16" spans="1:16" ht="15">
      <c r="A16" s="9" t="s">
        <v>32</v>
      </c>
      <c r="C16" s="21"/>
      <c r="E16" s="16"/>
      <c r="F16" s="16">
        <v>139.14609842074896</v>
      </c>
      <c r="G16" s="21"/>
      <c r="H16" s="21">
        <v>136.42081857603873</v>
      </c>
      <c r="I16" s="16"/>
      <c r="J16" s="50">
        <v>119.25932782420017</v>
      </c>
      <c r="L16" s="50">
        <v>118.09661886411385</v>
      </c>
      <c r="N16" s="50">
        <v>118.52942147764253</v>
      </c>
      <c r="P16" s="147"/>
    </row>
    <row r="17" spans="1:16" ht="15">
      <c r="A17" s="9" t="s">
        <v>33</v>
      </c>
      <c r="C17" s="21"/>
      <c r="E17" s="16"/>
      <c r="F17" s="16">
        <v>36.94550948665856</v>
      </c>
      <c r="G17" s="21"/>
      <c r="H17" s="21">
        <v>41.74223446954417</v>
      </c>
      <c r="I17" s="16"/>
      <c r="J17" s="50">
        <v>43.826388809380916</v>
      </c>
      <c r="L17" s="50">
        <v>36.056444349007</v>
      </c>
      <c r="N17" s="50">
        <v>36.64720484168116</v>
      </c>
      <c r="P17" s="147"/>
    </row>
    <row r="18" spans="1:16" ht="15">
      <c r="A18" s="9" t="s">
        <v>34</v>
      </c>
      <c r="C18" s="21"/>
      <c r="E18" s="16"/>
      <c r="F18" s="16">
        <v>60.702117272846294</v>
      </c>
      <c r="G18" s="21"/>
      <c r="H18" s="21">
        <v>78.10667698668819</v>
      </c>
      <c r="I18" s="16"/>
      <c r="J18" s="50">
        <v>71.77560481972209</v>
      </c>
      <c r="L18" s="50">
        <v>73.71803669053892</v>
      </c>
      <c r="N18" s="50">
        <v>65.48958401487629</v>
      </c>
      <c r="P18" s="147"/>
    </row>
    <row r="19" spans="1:16" ht="15">
      <c r="A19" s="9" t="s">
        <v>35</v>
      </c>
      <c r="C19" s="21"/>
      <c r="E19" s="16"/>
      <c r="F19" s="16">
        <v>21.652167942706694</v>
      </c>
      <c r="G19" s="21"/>
      <c r="H19" s="21">
        <v>27.66243636546995</v>
      </c>
      <c r="I19" s="16"/>
      <c r="J19" s="50">
        <v>28.746605050551683</v>
      </c>
      <c r="L19" s="50">
        <v>30.807524172112405</v>
      </c>
      <c r="N19" s="50">
        <v>34.93281547547306</v>
      </c>
      <c r="P19" s="147"/>
    </row>
    <row r="20" spans="1:16" ht="15">
      <c r="A20" s="9" t="s">
        <v>36</v>
      </c>
      <c r="C20" s="21"/>
      <c r="E20" s="16"/>
      <c r="F20" s="16">
        <v>49.794626570402016</v>
      </c>
      <c r="G20" s="21"/>
      <c r="H20" s="21">
        <v>65.32433198870511</v>
      </c>
      <c r="I20" s="16"/>
      <c r="J20" s="50">
        <v>43.519564932366926</v>
      </c>
      <c r="L20" s="50">
        <v>43.84615538634754</v>
      </c>
      <c r="N20" s="50">
        <v>51.11417930749497</v>
      </c>
      <c r="P20" s="147"/>
    </row>
    <row r="21" spans="1:16" ht="15">
      <c r="A21" s="9" t="s">
        <v>37</v>
      </c>
      <c r="C21" s="21"/>
      <c r="E21" s="16"/>
      <c r="F21" s="16">
        <v>1054.3969197573665</v>
      </c>
      <c r="G21" s="21"/>
      <c r="H21" s="21">
        <v>1101.5208609318274</v>
      </c>
      <c r="I21" s="16"/>
      <c r="J21" s="50">
        <v>1035.0029505562993</v>
      </c>
      <c r="L21" s="50">
        <v>1013.5216709226611</v>
      </c>
      <c r="N21" s="50">
        <v>1014.4015546066564</v>
      </c>
      <c r="P21" s="147"/>
    </row>
    <row r="22" spans="1:16" ht="15.75" thickBot="1">
      <c r="A22" s="12"/>
      <c r="B22" s="12"/>
      <c r="C22" s="16"/>
      <c r="D22" s="12"/>
      <c r="E22" s="32"/>
      <c r="F22" s="32" t="str">
        <f>IF(ABS(F21-SUM(F9:F20))&gt;comments!$A$1,'T12.4 - T12.6a'!F21-SUM(F9:F20)," ")</f>
        <v> </v>
      </c>
      <c r="G22" s="32"/>
      <c r="H22" s="32" t="str">
        <f>IF(ABS(H21-SUM(H9:H20))&gt;comments!$A$1,'T12.4 - T12.6a'!H21-SUM(H9:H20)," ")</f>
        <v> </v>
      </c>
      <c r="I22" s="32"/>
      <c r="J22" s="32" t="str">
        <f>IF(ABS(J21-SUM(J9:J20))&gt;comments!$A$1,'T12.4 - T12.6a'!J21-SUM(J9:J20)," ")</f>
        <v> </v>
      </c>
      <c r="K22" s="32"/>
      <c r="L22" s="32" t="str">
        <f>IF(ABS(L21-SUM(L9:L20))&gt;comments!$A$1,'T12.4 - T12.6a'!L21-SUM(L9:L20)," ")</f>
        <v> </v>
      </c>
      <c r="M22" s="32"/>
      <c r="N22" s="32" t="str">
        <f>IF(ABS(N21-SUM(N9:N20))&gt;comments!$A$1,'T12.4 - T12.6a'!N21-SUM(N9:N20)," ")</f>
        <v> </v>
      </c>
      <c r="O22" s="32" t="str">
        <f>IF(ABS(O21-SUM(O9:O20))&gt;comments!$A$1,'T12.4 - T12.6a'!O21-SUM(O9:O20)," ")</f>
        <v> </v>
      </c>
      <c r="P22" s="32" t="str">
        <f>IF(ABS(P21-SUM(P9:P20))&gt;comments!$A$1,'T12.4 - T12.6a'!P21-SUM(P9:P20)," ")</f>
        <v> </v>
      </c>
    </row>
    <row r="23" spans="1:14" ht="6" customHeight="1">
      <c r="A23" s="12"/>
      <c r="B23" s="12"/>
      <c r="C23" s="12"/>
      <c r="D23" s="12"/>
      <c r="E23" s="12"/>
      <c r="F23" s="12"/>
      <c r="G23" s="12"/>
      <c r="H23" s="12"/>
      <c r="I23" s="12"/>
      <c r="J23" s="60"/>
      <c r="L23" s="50"/>
      <c r="N23" s="50"/>
    </row>
    <row r="24" spans="1:16" ht="15">
      <c r="A24" s="15" t="s">
        <v>25</v>
      </c>
      <c r="C24" s="21"/>
      <c r="E24" s="21"/>
      <c r="F24" s="34">
        <v>2024</v>
      </c>
      <c r="G24" s="34"/>
      <c r="H24" s="34">
        <v>1926</v>
      </c>
      <c r="I24" s="20"/>
      <c r="J24" s="66">
        <v>3396</v>
      </c>
      <c r="L24" s="66">
        <v>3766</v>
      </c>
      <c r="N24" s="66">
        <v>3723</v>
      </c>
      <c r="P24" s="147"/>
    </row>
    <row r="25" spans="1:16" ht="6" customHeight="1" thickBot="1">
      <c r="A25" s="10"/>
      <c r="B25" s="10"/>
      <c r="C25" s="10"/>
      <c r="D25" s="10"/>
      <c r="E25" s="10"/>
      <c r="F25" s="10"/>
      <c r="G25" s="10"/>
      <c r="H25" s="10"/>
      <c r="I25" s="10"/>
      <c r="J25" s="10"/>
      <c r="K25" s="10"/>
      <c r="L25" s="10"/>
      <c r="M25" s="10"/>
      <c r="N25" s="10"/>
      <c r="O25" s="10"/>
      <c r="P25" s="10"/>
    </row>
    <row r="26" spans="1:14" ht="13.5" customHeight="1">
      <c r="A26" s="48" t="s">
        <v>279</v>
      </c>
      <c r="B26" s="12"/>
      <c r="C26" s="12"/>
      <c r="D26" s="12"/>
      <c r="E26" s="12"/>
      <c r="F26" s="12"/>
      <c r="G26" s="12"/>
      <c r="H26" s="12"/>
      <c r="I26" s="12"/>
      <c r="J26" s="12"/>
      <c r="K26" s="12"/>
      <c r="L26" s="12"/>
      <c r="M26" s="12"/>
      <c r="N26" s="12"/>
    </row>
    <row r="27" spans="1:11" ht="15">
      <c r="A27" s="12"/>
      <c r="B27" s="12"/>
      <c r="C27" s="12"/>
      <c r="D27" s="12"/>
      <c r="E27" s="12"/>
      <c r="F27" s="12"/>
      <c r="G27" s="12"/>
      <c r="H27" s="12"/>
      <c r="I27" s="12"/>
      <c r="K27" s="12"/>
    </row>
    <row r="28" spans="1:12" s="39" customFormat="1" ht="18">
      <c r="A28" s="39" t="s">
        <v>280</v>
      </c>
      <c r="I28" s="40"/>
      <c r="J28" s="9"/>
      <c r="K28" s="12"/>
      <c r="L28" s="9"/>
    </row>
    <row r="29" spans="9:12" s="39" customFormat="1" ht="7.5" customHeight="1">
      <c r="I29" s="40"/>
      <c r="J29" s="9"/>
      <c r="K29" s="12"/>
      <c r="L29" s="9"/>
    </row>
    <row r="30" spans="1:12" s="39" customFormat="1" ht="18">
      <c r="A30" s="29" t="s">
        <v>234</v>
      </c>
      <c r="B30" s="12"/>
      <c r="C30" s="12"/>
      <c r="D30" s="12"/>
      <c r="E30" s="12"/>
      <c r="F30" s="82"/>
      <c r="G30" s="12"/>
      <c r="H30" s="12"/>
      <c r="I30" s="12"/>
      <c r="J30" s="12"/>
      <c r="K30" s="12"/>
      <c r="L30" s="9"/>
    </row>
    <row r="31" spans="1:16" s="39" customFormat="1" ht="7.5" customHeight="1" thickBot="1">
      <c r="A31" s="10"/>
      <c r="B31" s="10"/>
      <c r="C31" s="10"/>
      <c r="D31" s="10"/>
      <c r="E31" s="10"/>
      <c r="F31" s="11"/>
      <c r="G31" s="10"/>
      <c r="H31" s="10"/>
      <c r="I31" s="10"/>
      <c r="J31" s="10"/>
      <c r="K31" s="10"/>
      <c r="L31" s="10"/>
      <c r="M31" s="41"/>
      <c r="N31" s="41"/>
      <c r="O31" s="41"/>
      <c r="P31" s="41"/>
    </row>
    <row r="32" spans="1:16" ht="15" customHeight="1">
      <c r="A32" s="12"/>
      <c r="B32" s="12"/>
      <c r="E32" s="12"/>
      <c r="F32" s="57">
        <v>1995</v>
      </c>
      <c r="G32" s="12"/>
      <c r="H32" s="57">
        <v>1998</v>
      </c>
      <c r="I32" s="12"/>
      <c r="J32" s="57">
        <v>2002</v>
      </c>
      <c r="K32" s="12"/>
      <c r="L32" s="57">
        <v>2004</v>
      </c>
      <c r="M32" s="12"/>
      <c r="N32" s="57">
        <v>2005</v>
      </c>
      <c r="O32" s="57"/>
      <c r="P32" s="57">
        <v>2006</v>
      </c>
    </row>
    <row r="33" spans="1:16" ht="15" customHeight="1" thickBot="1">
      <c r="A33" s="11"/>
      <c r="B33" s="11"/>
      <c r="C33" s="10"/>
      <c r="D33" s="10"/>
      <c r="E33" s="13"/>
      <c r="F33" s="13" t="s">
        <v>284</v>
      </c>
      <c r="G33" s="10"/>
      <c r="H33" s="13" t="s">
        <v>285</v>
      </c>
      <c r="I33" s="10"/>
      <c r="J33" s="13" t="s">
        <v>286</v>
      </c>
      <c r="K33" s="13"/>
      <c r="L33" s="13" t="s">
        <v>287</v>
      </c>
      <c r="M33" s="13"/>
      <c r="N33" s="13" t="s">
        <v>308</v>
      </c>
      <c r="O33" s="13"/>
      <c r="P33" s="13" t="s">
        <v>315</v>
      </c>
    </row>
    <row r="34" spans="9:14" ht="15">
      <c r="I34" s="12"/>
      <c r="J34" s="64"/>
      <c r="K34" s="20"/>
      <c r="N34" s="64" t="s">
        <v>26</v>
      </c>
    </row>
    <row r="35" spans="1:16" ht="15">
      <c r="A35" s="9" t="s">
        <v>27</v>
      </c>
      <c r="E35" s="145"/>
      <c r="F35" s="16">
        <v>1400.5298204589867</v>
      </c>
      <c r="G35" s="21"/>
      <c r="H35" s="21">
        <v>1469.5447621621622</v>
      </c>
      <c r="I35" s="16"/>
      <c r="J35" s="50">
        <v>1322.775038622409</v>
      </c>
      <c r="L35" s="21">
        <v>1368.5121097814356</v>
      </c>
      <c r="N35" s="21">
        <v>1305.9153917767183</v>
      </c>
      <c r="O35" s="36"/>
      <c r="P35" s="149"/>
    </row>
    <row r="36" spans="1:16" ht="15">
      <c r="A36" s="9" t="s">
        <v>28</v>
      </c>
      <c r="E36" s="145"/>
      <c r="F36" s="16">
        <v>683.2132717795547</v>
      </c>
      <c r="G36" s="21"/>
      <c r="H36" s="21">
        <v>738.4119276522792</v>
      </c>
      <c r="I36" s="16"/>
      <c r="J36" s="50">
        <v>656.196282369235</v>
      </c>
      <c r="L36" s="21">
        <v>819.911743050155</v>
      </c>
      <c r="N36" s="21">
        <v>815.5954096661445</v>
      </c>
      <c r="O36" s="36"/>
      <c r="P36" s="149"/>
    </row>
    <row r="37" spans="1:16" ht="15">
      <c r="A37" s="9" t="s">
        <v>29</v>
      </c>
      <c r="E37" s="145"/>
      <c r="F37" s="16">
        <v>177.6994666912339</v>
      </c>
      <c r="G37" s="21"/>
      <c r="H37" s="21">
        <v>230.33105279346512</v>
      </c>
      <c r="I37" s="16"/>
      <c r="J37" s="50">
        <v>208.31287198190296</v>
      </c>
      <c r="L37" s="21">
        <v>219.26832973895281</v>
      </c>
      <c r="N37" s="21">
        <v>223.29978351900002</v>
      </c>
      <c r="O37" s="36"/>
      <c r="P37" s="149"/>
    </row>
    <row r="38" spans="1:16" ht="15">
      <c r="A38" s="9" t="s">
        <v>30</v>
      </c>
      <c r="E38" s="145"/>
      <c r="F38" s="16">
        <v>73.49025515305208</v>
      </c>
      <c r="G38" s="21"/>
      <c r="H38" s="21">
        <v>62.93751779951594</v>
      </c>
      <c r="I38" s="16"/>
      <c r="J38" s="50">
        <v>54.60168391117678</v>
      </c>
      <c r="L38" s="21">
        <v>63.58325724002647</v>
      </c>
      <c r="N38" s="21">
        <v>57.322160057852244</v>
      </c>
      <c r="O38" s="36"/>
      <c r="P38" s="149"/>
    </row>
    <row r="39" spans="1:16" ht="15">
      <c r="A39" s="9" t="s">
        <v>31</v>
      </c>
      <c r="E39" s="145"/>
      <c r="F39" s="16">
        <v>978.4916151030127</v>
      </c>
      <c r="G39" s="21"/>
      <c r="H39" s="21">
        <v>1132.3435617991126</v>
      </c>
      <c r="I39" s="16"/>
      <c r="J39" s="50">
        <v>981.5778527676468</v>
      </c>
      <c r="L39" s="21">
        <v>1011.1709438673059</v>
      </c>
      <c r="N39" s="21">
        <v>1033.067077308494</v>
      </c>
      <c r="O39" s="36"/>
      <c r="P39" s="149"/>
    </row>
    <row r="40" spans="1:16" ht="15">
      <c r="A40" s="9" t="s">
        <v>276</v>
      </c>
      <c r="E40" s="145"/>
      <c r="F40" s="16">
        <v>504.9382948937388</v>
      </c>
      <c r="G40" s="21"/>
      <c r="H40" s="21">
        <v>471.8042437575636</v>
      </c>
      <c r="I40" s="16"/>
      <c r="J40" s="50">
        <v>516.1896587784498</v>
      </c>
      <c r="L40" s="21">
        <v>587.3724600362146</v>
      </c>
      <c r="N40" s="21">
        <v>555.5710658069182</v>
      </c>
      <c r="O40" s="36"/>
      <c r="P40" s="149"/>
    </row>
    <row r="41" spans="1:16" ht="15">
      <c r="A41" s="9" t="s">
        <v>277</v>
      </c>
      <c r="E41" s="145"/>
      <c r="F41" s="16">
        <v>472.0952043037865</v>
      </c>
      <c r="G41" s="21"/>
      <c r="H41" s="21">
        <v>598.1852466317064</v>
      </c>
      <c r="I41" s="16"/>
      <c r="J41" s="50">
        <v>501.2087904159549</v>
      </c>
      <c r="L41" s="21">
        <v>506.2843293733243</v>
      </c>
      <c r="N41" s="21">
        <v>537.062288985692</v>
      </c>
      <c r="O41" s="36"/>
      <c r="P41" s="149"/>
    </row>
    <row r="42" spans="1:16" ht="15">
      <c r="A42" s="9" t="s">
        <v>32</v>
      </c>
      <c r="E42" s="145"/>
      <c r="F42" s="16">
        <v>1135.2695519038778</v>
      </c>
      <c r="G42" s="21"/>
      <c r="H42" s="21">
        <v>1039.0146181222267</v>
      </c>
      <c r="I42" s="16"/>
      <c r="J42" s="50">
        <v>1029.9341944323903</v>
      </c>
      <c r="L42" s="21">
        <v>1139.8492538739222</v>
      </c>
      <c r="N42" s="21">
        <v>1092.2214405034524</v>
      </c>
      <c r="O42" s="36"/>
      <c r="P42" s="149"/>
    </row>
    <row r="43" spans="1:16" ht="15">
      <c r="A43" s="9" t="s">
        <v>33</v>
      </c>
      <c r="E43" s="145"/>
      <c r="F43" s="16">
        <v>188.4918250168496</v>
      </c>
      <c r="G43" s="21"/>
      <c r="H43" s="21">
        <v>221.50090507260992</v>
      </c>
      <c r="I43" s="16"/>
      <c r="J43" s="50">
        <v>228.68535157194958</v>
      </c>
      <c r="L43" s="21">
        <v>217.30071091546438</v>
      </c>
      <c r="N43" s="21">
        <v>237.65142796880113</v>
      </c>
      <c r="O43" s="36"/>
      <c r="P43" s="149"/>
    </row>
    <row r="44" spans="1:16" ht="15">
      <c r="A44" s="9" t="s">
        <v>34</v>
      </c>
      <c r="E44" s="145"/>
      <c r="F44" s="16">
        <v>428.6189283009354</v>
      </c>
      <c r="G44" s="21"/>
      <c r="H44" s="21">
        <v>624.0961344493747</v>
      </c>
      <c r="I44" s="16"/>
      <c r="J44" s="50">
        <v>515.8804117630765</v>
      </c>
      <c r="L44" s="21">
        <v>496.15056363678576</v>
      </c>
      <c r="N44" s="21">
        <v>446.5513582534135</v>
      </c>
      <c r="O44" s="36"/>
      <c r="P44" s="149"/>
    </row>
    <row r="45" spans="1:16" ht="15">
      <c r="A45" s="9" t="s">
        <v>35</v>
      </c>
      <c r="E45" s="145"/>
      <c r="F45" s="16">
        <v>802.7100353767754</v>
      </c>
      <c r="G45" s="21"/>
      <c r="H45" s="21">
        <v>884.5907503832191</v>
      </c>
      <c r="I45" s="16"/>
      <c r="J45" s="50">
        <v>874.5781286921195</v>
      </c>
      <c r="L45" s="21">
        <v>855.5323357805302</v>
      </c>
      <c r="N45" s="21">
        <v>1023.2394128342432</v>
      </c>
      <c r="O45" s="36"/>
      <c r="P45" s="149"/>
    </row>
    <row r="46" spans="1:16" ht="15">
      <c r="A46" s="9" t="s">
        <v>36</v>
      </c>
      <c r="E46" s="145"/>
      <c r="F46" s="16">
        <v>50.83627878605682</v>
      </c>
      <c r="G46" s="21"/>
      <c r="H46" s="21">
        <v>76.97738011294877</v>
      </c>
      <c r="I46" s="16"/>
      <c r="J46" s="50">
        <v>42.8648522044227</v>
      </c>
      <c r="L46" s="21">
        <v>47.372351879795254</v>
      </c>
      <c r="N46" s="21">
        <v>48.4274447907161</v>
      </c>
      <c r="O46" s="36"/>
      <c r="P46" s="149"/>
    </row>
    <row r="47" spans="1:16" ht="15">
      <c r="A47" s="9" t="s">
        <v>37</v>
      </c>
      <c r="E47" s="145"/>
      <c r="F47" s="16">
        <v>6896.384497204673</v>
      </c>
      <c r="G47" s="21"/>
      <c r="H47" s="21">
        <v>7549.73831106293</v>
      </c>
      <c r="I47" s="16"/>
      <c r="J47" s="50">
        <v>6932.805454503486</v>
      </c>
      <c r="L47" s="21">
        <v>7332.308162223023</v>
      </c>
      <c r="N47" s="21">
        <v>7375.924216584308</v>
      </c>
      <c r="O47" s="36"/>
      <c r="P47" s="149"/>
    </row>
    <row r="48" spans="1:16" ht="15.75" thickBot="1">
      <c r="A48" s="10"/>
      <c r="B48" s="10"/>
      <c r="C48" s="10"/>
      <c r="D48" s="10"/>
      <c r="E48" s="32"/>
      <c r="F48" s="32" t="str">
        <f>IF(ABS(F47-SUM(F35:F46))&gt;comments!$A$1,'T12.4 - T12.6a'!F47-SUM(F35:F46)," ")</f>
        <v> </v>
      </c>
      <c r="G48" s="32"/>
      <c r="H48" s="32" t="str">
        <f>IF(ABS(H47-SUM(H35:H46))&gt;comments!$A$1,'T12.4 - T12.6a'!H47-SUM(H35:H46)," ")</f>
        <v> </v>
      </c>
      <c r="I48" s="32"/>
      <c r="J48" s="32" t="str">
        <f>IF(ABS(J47-SUM(J35:J46))&gt;comments!$A$1,'T12.4 - T12.6a'!J47-SUM(J35:J46)," ")</f>
        <v> </v>
      </c>
      <c r="K48" s="32"/>
      <c r="L48" s="32" t="str">
        <f>IF(ABS(L47-SUM(L35:L46))&gt;comments!$A$1,'T12.4 - T12.6a'!L47-SUM(L35:L46)," ")</f>
        <v> </v>
      </c>
      <c r="M48" s="32"/>
      <c r="N48" s="32" t="str">
        <f>IF(ABS(N47-SUM(N35:N46))&gt;comments!$A$1,'T12.4 - T12.6a'!N47-SUM(N35:N46)," ")</f>
        <v> </v>
      </c>
      <c r="O48" s="32" t="str">
        <f>IF(ABS(O47-SUM(O35:O46))&gt;comments!$A$1,'T12.4 - T12.6a'!O47-SUM(O35:O46)," ")</f>
        <v> </v>
      </c>
      <c r="P48" s="32" t="str">
        <f>IF(ABS(P47-SUM(P35:P46))&gt;comments!$A$1,'T12.4 - T12.6a'!P47-SUM(P35:P46)," ")</f>
        <v> </v>
      </c>
    </row>
    <row r="49" spans="1:12" ht="15">
      <c r="A49" s="48" t="s">
        <v>279</v>
      </c>
      <c r="B49" s="12"/>
      <c r="C49" s="12"/>
      <c r="D49" s="12"/>
      <c r="E49" s="12"/>
      <c r="F49" s="12"/>
      <c r="G49" s="12"/>
      <c r="H49" s="12"/>
      <c r="I49" s="12"/>
      <c r="J49" s="12"/>
      <c r="K49" s="24"/>
      <c r="L49" s="12"/>
    </row>
    <row r="50" spans="1:12" ht="15">
      <c r="A50" s="48"/>
      <c r="B50" s="12"/>
      <c r="C50" s="12"/>
      <c r="D50" s="12"/>
      <c r="E50" s="12"/>
      <c r="F50" s="12"/>
      <c r="G50" s="12"/>
      <c r="H50" s="12"/>
      <c r="I50" s="12"/>
      <c r="J50" s="12"/>
      <c r="K50" s="24"/>
      <c r="L50" s="12"/>
    </row>
    <row r="51" s="39" customFormat="1" ht="18">
      <c r="A51" s="39" t="s">
        <v>253</v>
      </c>
    </row>
    <row r="52" s="39" customFormat="1" ht="7.5" customHeight="1"/>
    <row r="53" spans="1:12" s="39" customFormat="1" ht="18">
      <c r="A53" s="29" t="s">
        <v>288</v>
      </c>
      <c r="B53" s="12"/>
      <c r="C53" s="12"/>
      <c r="D53" s="12"/>
      <c r="E53" s="12"/>
      <c r="F53" s="82"/>
      <c r="G53" s="12"/>
      <c r="H53" s="12"/>
      <c r="I53" s="12"/>
      <c r="J53" s="12"/>
      <c r="K53" s="12"/>
      <c r="L53" s="9"/>
    </row>
    <row r="54" spans="1:16" s="39" customFormat="1" ht="7.5" customHeight="1" thickBot="1">
      <c r="A54" s="10"/>
      <c r="B54" s="10"/>
      <c r="C54" s="10"/>
      <c r="D54" s="10"/>
      <c r="E54" s="10"/>
      <c r="F54" s="11"/>
      <c r="G54" s="10"/>
      <c r="H54" s="10"/>
      <c r="I54" s="10"/>
      <c r="J54" s="10"/>
      <c r="K54" s="10"/>
      <c r="L54" s="10"/>
      <c r="M54" s="41"/>
      <c r="N54" s="41"/>
      <c r="O54" s="41"/>
      <c r="P54" s="41"/>
    </row>
    <row r="55" spans="1:16" ht="15" customHeight="1">
      <c r="A55" s="12"/>
      <c r="B55" s="12"/>
      <c r="E55" s="12"/>
      <c r="F55" s="57">
        <v>1995</v>
      </c>
      <c r="G55" s="12"/>
      <c r="H55" s="57">
        <v>1998</v>
      </c>
      <c r="I55" s="12"/>
      <c r="J55" s="57">
        <v>2002</v>
      </c>
      <c r="K55" s="12"/>
      <c r="L55" s="57">
        <v>2004</v>
      </c>
      <c r="M55" s="12"/>
      <c r="N55" s="57">
        <v>2005</v>
      </c>
      <c r="O55" s="57"/>
      <c r="P55" s="57">
        <v>2006</v>
      </c>
    </row>
    <row r="56" spans="1:16" ht="15" customHeight="1" thickBot="1">
      <c r="A56" s="11"/>
      <c r="B56" s="11"/>
      <c r="C56" s="10"/>
      <c r="D56" s="10"/>
      <c r="E56" s="13"/>
      <c r="F56" s="13" t="s">
        <v>284</v>
      </c>
      <c r="G56" s="10"/>
      <c r="H56" s="13" t="s">
        <v>285</v>
      </c>
      <c r="I56" s="10"/>
      <c r="J56" s="13" t="s">
        <v>286</v>
      </c>
      <c r="K56" s="13"/>
      <c r="L56" s="13" t="s">
        <v>287</v>
      </c>
      <c r="M56" s="13"/>
      <c r="N56" s="13" t="s">
        <v>308</v>
      </c>
      <c r="O56" s="13"/>
      <c r="P56" s="13" t="s">
        <v>315</v>
      </c>
    </row>
    <row r="57" spans="10:14" ht="15">
      <c r="J57" s="33"/>
      <c r="K57" s="33"/>
      <c r="N57" s="33" t="s">
        <v>26</v>
      </c>
    </row>
    <row r="58" spans="1:16" ht="15">
      <c r="A58" s="9" t="s">
        <v>27</v>
      </c>
      <c r="E58" s="12"/>
      <c r="F58" s="143">
        <v>7.903240777067465</v>
      </c>
      <c r="G58" s="143"/>
      <c r="H58" s="27">
        <v>8.276355043043328</v>
      </c>
      <c r="I58" s="61"/>
      <c r="J58" s="103">
        <v>7.606640385287966</v>
      </c>
      <c r="L58" s="27">
        <v>8.063556777497256</v>
      </c>
      <c r="N58" s="27">
        <v>8.225412189791548</v>
      </c>
      <c r="P58" s="147"/>
    </row>
    <row r="59" spans="1:16" ht="15">
      <c r="A59" s="9" t="s">
        <v>28</v>
      </c>
      <c r="E59" s="12"/>
      <c r="F59" s="143">
        <v>17.671613350422433</v>
      </c>
      <c r="G59" s="143"/>
      <c r="H59" s="27">
        <v>22.354033252946845</v>
      </c>
      <c r="I59" s="61"/>
      <c r="J59" s="103">
        <v>23.142522666304455</v>
      </c>
      <c r="L59" s="27">
        <v>23.626496632005754</v>
      </c>
      <c r="N59" s="27">
        <v>22.36379681711325</v>
      </c>
      <c r="P59" s="147"/>
    </row>
    <row r="60" spans="1:16" ht="15">
      <c r="A60" s="9" t="s">
        <v>29</v>
      </c>
      <c r="E60" s="12"/>
      <c r="F60" s="143">
        <v>2.4649597228115834</v>
      </c>
      <c r="G60" s="143"/>
      <c r="H60" s="27">
        <v>3.254644644309963</v>
      </c>
      <c r="I60" s="61"/>
      <c r="J60" s="103">
        <v>2.543846928657373</v>
      </c>
      <c r="L60" s="27">
        <v>3.4089182761857044</v>
      </c>
      <c r="N60" s="27">
        <v>3.640997096782064</v>
      </c>
      <c r="P60" s="147"/>
    </row>
    <row r="61" spans="1:16" ht="15">
      <c r="A61" s="9" t="s">
        <v>30</v>
      </c>
      <c r="E61" s="12"/>
      <c r="F61" s="143">
        <v>2.0516557974083174</v>
      </c>
      <c r="G61" s="143"/>
      <c r="H61" s="27">
        <v>2.4579996303597835</v>
      </c>
      <c r="I61" s="61"/>
      <c r="J61" s="103">
        <v>1.7544715782526195</v>
      </c>
      <c r="L61" s="27">
        <v>2.158875777641928</v>
      </c>
      <c r="N61" s="27">
        <v>2.0694366569976284</v>
      </c>
      <c r="P61" s="147"/>
    </row>
    <row r="62" spans="1:16" ht="15">
      <c r="A62" s="9" t="s">
        <v>31</v>
      </c>
      <c r="E62" s="12"/>
      <c r="F62" s="143">
        <v>4.221480583053746</v>
      </c>
      <c r="G62" s="143"/>
      <c r="H62" s="27">
        <v>4.538377580965528</v>
      </c>
      <c r="I62" s="61"/>
      <c r="J62" s="103">
        <v>4.730914659612975</v>
      </c>
      <c r="L62" s="27">
        <v>4.8954265007607</v>
      </c>
      <c r="N62" s="27">
        <v>4.773247354794554</v>
      </c>
      <c r="P62" s="147"/>
    </row>
    <row r="63" spans="1:16" ht="15">
      <c r="A63" s="9" t="s">
        <v>276</v>
      </c>
      <c r="E63" s="12"/>
      <c r="F63" s="143">
        <v>5.678347719286275</v>
      </c>
      <c r="G63" s="143"/>
      <c r="H63" s="27">
        <v>5.834478733849626</v>
      </c>
      <c r="I63" s="61"/>
      <c r="J63" s="103">
        <v>5.242207290600575</v>
      </c>
      <c r="L63" s="27">
        <v>5.6381445410077955</v>
      </c>
      <c r="N63" s="27">
        <v>5.52945856837365</v>
      </c>
      <c r="P63" s="147"/>
    </row>
    <row r="64" spans="1:16" ht="15">
      <c r="A64" s="9" t="s">
        <v>277</v>
      </c>
      <c r="E64" s="12"/>
      <c r="F64" s="143">
        <v>4.643722194452941</v>
      </c>
      <c r="G64" s="143"/>
      <c r="H64" s="27">
        <v>5.20485517291864</v>
      </c>
      <c r="I64" s="61"/>
      <c r="J64" s="103">
        <v>4.698971840712038</v>
      </c>
      <c r="L64" s="27">
        <v>4.960089264009202</v>
      </c>
      <c r="N64" s="27">
        <v>5.0418623924216535</v>
      </c>
      <c r="P64" s="147"/>
    </row>
    <row r="65" spans="1:16" ht="15">
      <c r="A65" s="9" t="s">
        <v>32</v>
      </c>
      <c r="E65" s="12"/>
      <c r="F65" s="143">
        <v>8.158831363500097</v>
      </c>
      <c r="G65" s="143"/>
      <c r="H65" s="27">
        <v>7.61624676473479</v>
      </c>
      <c r="I65" s="61"/>
      <c r="J65" s="103">
        <v>8.636089211827635</v>
      </c>
      <c r="L65" s="27">
        <v>9.651836477939076</v>
      </c>
      <c r="N65" s="27">
        <v>9.214770703233976</v>
      </c>
      <c r="P65" s="147"/>
    </row>
    <row r="66" spans="1:16" ht="15">
      <c r="A66" s="9" t="s">
        <v>33</v>
      </c>
      <c r="E66" s="12"/>
      <c r="F66" s="143">
        <v>5.101887283078776</v>
      </c>
      <c r="G66" s="143"/>
      <c r="H66" s="27">
        <v>5.306397893821919</v>
      </c>
      <c r="I66" s="61"/>
      <c r="J66" s="103">
        <v>5.21798299573795</v>
      </c>
      <c r="L66" s="27">
        <v>6.026681633166884</v>
      </c>
      <c r="N66" s="27">
        <v>6.484844587615186</v>
      </c>
      <c r="P66" s="147"/>
    </row>
    <row r="67" spans="1:16" ht="15">
      <c r="A67" s="9" t="s">
        <v>34</v>
      </c>
      <c r="E67" s="12"/>
      <c r="F67" s="143">
        <v>7.0610210575417325</v>
      </c>
      <c r="G67" s="143"/>
      <c r="H67" s="27">
        <v>7.990304523590732</v>
      </c>
      <c r="I67" s="61"/>
      <c r="J67" s="103">
        <v>7.187405986460261</v>
      </c>
      <c r="L67" s="27">
        <v>6.7303822227330485</v>
      </c>
      <c r="N67" s="27">
        <v>6.818662310513029</v>
      </c>
      <c r="P67" s="147"/>
    </row>
    <row r="68" spans="1:16" ht="15">
      <c r="A68" s="9" t="s">
        <v>35</v>
      </c>
      <c r="E68" s="12"/>
      <c r="F68" s="143">
        <v>37.072963663537436</v>
      </c>
      <c r="G68" s="143"/>
      <c r="H68" s="27">
        <v>31.978049174563044</v>
      </c>
      <c r="I68" s="61"/>
      <c r="J68" s="103">
        <v>30.423701412885112</v>
      </c>
      <c r="L68" s="27">
        <v>27.770239860916035</v>
      </c>
      <c r="N68" s="27">
        <v>29.29163879025661</v>
      </c>
      <c r="P68" s="147"/>
    </row>
    <row r="69" spans="1:16" ht="15">
      <c r="A69" s="9" t="s">
        <v>36</v>
      </c>
      <c r="E69" s="12"/>
      <c r="F69" s="143">
        <v>1.0209189683184403</v>
      </c>
      <c r="G69" s="143"/>
      <c r="H69" s="27">
        <v>1.178387558961315</v>
      </c>
      <c r="I69" s="61"/>
      <c r="J69" s="103">
        <v>0.9849558990545584</v>
      </c>
      <c r="L69" s="27">
        <v>1.0804220224641559</v>
      </c>
      <c r="N69" s="27">
        <v>0.947436610483054</v>
      </c>
      <c r="P69" s="147"/>
    </row>
    <row r="70" spans="1:16" ht="15">
      <c r="A70" s="9" t="s">
        <v>37</v>
      </c>
      <c r="E70" s="12"/>
      <c r="F70" s="143">
        <v>6.540596210003763</v>
      </c>
      <c r="G70" s="143"/>
      <c r="H70" s="27">
        <v>6.853922225927031</v>
      </c>
      <c r="I70" s="61"/>
      <c r="J70" s="103">
        <v>6.698343662476712</v>
      </c>
      <c r="L70" s="27">
        <v>7.234485825594676</v>
      </c>
      <c r="N70" s="27">
        <v>7.271207524365822</v>
      </c>
      <c r="P70" s="147"/>
    </row>
    <row r="71" spans="1:16" ht="15.75" thickBot="1">
      <c r="A71" s="10"/>
      <c r="B71" s="10"/>
      <c r="C71" s="10"/>
      <c r="D71" s="10"/>
      <c r="E71" s="10"/>
      <c r="F71" s="10"/>
      <c r="G71" s="10"/>
      <c r="H71" s="10"/>
      <c r="I71" s="10"/>
      <c r="J71" s="10"/>
      <c r="K71" s="10"/>
      <c r="L71" s="10"/>
      <c r="M71" s="10"/>
      <c r="N71" s="10"/>
      <c r="O71" s="10"/>
      <c r="P71" s="10"/>
    </row>
    <row r="72" ht="15.75" customHeight="1">
      <c r="A72" s="48" t="s">
        <v>279</v>
      </c>
    </row>
    <row r="73" ht="6.75" customHeight="1"/>
    <row r="74" ht="69" customHeight="1"/>
  </sheetData>
  <sheetProtection/>
  <printOptions/>
  <pageMargins left="0.7480314960629921" right="0.7480314960629921" top="0.79" bottom="0.71" header="0.5118110236220472" footer="0.5118110236220472"/>
  <pageSetup fitToHeight="1" fitToWidth="1" horizontalDpi="96" verticalDpi="96" orientation="portrait" paperSize="9" scale="72" r:id="rId1"/>
  <headerFooter alignWithMargins="0">
    <oddHeader>&amp;R&amp;"Arial,Bold"&amp;14PERSONAL AND CROSS-MODAL TRAVEL</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O68"/>
  <sheetViews>
    <sheetView zoomScale="75" zoomScaleNormal="75" zoomScalePageLayoutView="0" workbookViewId="0" topLeftCell="A1">
      <selection activeCell="P35" sqref="P35"/>
    </sheetView>
  </sheetViews>
  <sheetFormatPr defaultColWidth="9.140625" defaultRowHeight="12.75"/>
  <cols>
    <col min="4" max="4" width="15.421875" style="0" customWidth="1"/>
    <col min="5" max="5" width="11.57421875" style="0" customWidth="1"/>
    <col min="6" max="6" width="2.57421875" style="0" customWidth="1"/>
    <col min="7" max="7" width="11.57421875" style="0" customWidth="1"/>
    <col min="8" max="8" width="2.421875" style="0" customWidth="1"/>
    <col min="9" max="9" width="11.7109375" style="0" customWidth="1"/>
    <col min="10" max="10" width="2.57421875" style="0" customWidth="1"/>
    <col min="11" max="11" width="10.421875" style="0" customWidth="1"/>
    <col min="12" max="12" width="2.57421875" style="0" customWidth="1"/>
    <col min="13" max="13" width="10.57421875" style="0" customWidth="1"/>
    <col min="14" max="14" width="2.57421875" style="0" customWidth="1"/>
    <col min="15" max="15" width="10.140625" style="0" customWidth="1"/>
    <col min="16" max="16" width="23.8515625" style="0" customWidth="1"/>
  </cols>
  <sheetData>
    <row r="1" ht="15.75">
      <c r="E1" s="100"/>
    </row>
    <row r="2" spans="1:11" ht="18">
      <c r="A2" s="39" t="s">
        <v>289</v>
      </c>
      <c r="B2" s="7"/>
      <c r="C2" s="7"/>
      <c r="D2" s="7"/>
      <c r="E2" s="7"/>
      <c r="F2" s="7"/>
      <c r="G2" s="7"/>
      <c r="H2" s="7"/>
      <c r="I2" s="7"/>
      <c r="J2" s="7"/>
      <c r="K2" s="7"/>
    </row>
    <row r="3" spans="1:11" ht="7.5" customHeight="1">
      <c r="A3" s="9"/>
      <c r="B3" s="7"/>
      <c r="C3" s="7"/>
      <c r="D3" s="7"/>
      <c r="E3" s="7"/>
      <c r="F3" s="7"/>
      <c r="G3" s="7"/>
      <c r="H3" s="7"/>
      <c r="I3" s="7"/>
      <c r="J3" s="7"/>
      <c r="K3" s="7"/>
    </row>
    <row r="4" spans="1:13" ht="18">
      <c r="A4" s="29" t="s">
        <v>234</v>
      </c>
      <c r="B4" s="12"/>
      <c r="C4" s="12"/>
      <c r="D4" s="12"/>
      <c r="E4" s="82"/>
      <c r="F4" s="12"/>
      <c r="G4" s="12"/>
      <c r="H4" s="12"/>
      <c r="I4" s="12"/>
      <c r="J4" s="12"/>
      <c r="K4" s="9"/>
      <c r="L4" s="39"/>
      <c r="M4" s="39"/>
    </row>
    <row r="5" spans="1:15" ht="7.5" customHeight="1" thickBot="1">
      <c r="A5" s="10"/>
      <c r="B5" s="10"/>
      <c r="C5" s="10"/>
      <c r="D5" s="10"/>
      <c r="E5" s="11"/>
      <c r="F5" s="10"/>
      <c r="G5" s="10"/>
      <c r="H5" s="10"/>
      <c r="I5" s="10"/>
      <c r="J5" s="10"/>
      <c r="K5" s="10"/>
      <c r="L5" s="41"/>
      <c r="M5" s="41"/>
      <c r="N5" s="41"/>
      <c r="O5" s="41"/>
    </row>
    <row r="6" spans="1:15" ht="15" customHeight="1">
      <c r="A6" s="12"/>
      <c r="B6" s="12"/>
      <c r="C6" s="9"/>
      <c r="D6" s="9"/>
      <c r="E6" s="57">
        <v>1995</v>
      </c>
      <c r="F6" s="12"/>
      <c r="G6" s="57">
        <v>1998</v>
      </c>
      <c r="H6" s="12"/>
      <c r="I6" s="57">
        <v>2002</v>
      </c>
      <c r="J6" s="12"/>
      <c r="K6" s="57">
        <v>2004</v>
      </c>
      <c r="L6" s="12"/>
      <c r="M6" s="57">
        <v>2005</v>
      </c>
      <c r="N6" s="57"/>
      <c r="O6" s="57">
        <v>2006</v>
      </c>
    </row>
    <row r="7" spans="1:15" ht="15" customHeight="1" thickBot="1">
      <c r="A7" s="11"/>
      <c r="B7" s="11"/>
      <c r="C7" s="10"/>
      <c r="D7" s="10"/>
      <c r="E7" s="13" t="s">
        <v>284</v>
      </c>
      <c r="F7" s="10"/>
      <c r="G7" s="13" t="s">
        <v>285</v>
      </c>
      <c r="H7" s="10"/>
      <c r="I7" s="13" t="s">
        <v>286</v>
      </c>
      <c r="J7" s="13"/>
      <c r="K7" s="13" t="s">
        <v>287</v>
      </c>
      <c r="L7" s="13"/>
      <c r="M7" s="13" t="s">
        <v>308</v>
      </c>
      <c r="N7" s="13"/>
      <c r="O7" s="13" t="s">
        <v>315</v>
      </c>
    </row>
    <row r="8" spans="1:11" ht="12.75">
      <c r="A8" s="7"/>
      <c r="B8" s="7"/>
      <c r="C8" s="7"/>
      <c r="D8" s="7"/>
      <c r="E8" s="7"/>
      <c r="F8" s="7"/>
      <c r="G8" s="7"/>
      <c r="H8" s="7"/>
      <c r="I8" s="7"/>
      <c r="J8" s="48"/>
      <c r="K8" s="7"/>
    </row>
    <row r="9" spans="1:15" ht="15">
      <c r="A9" s="9" t="s">
        <v>27</v>
      </c>
      <c r="B9" s="9"/>
      <c r="C9" s="21"/>
      <c r="D9" s="9"/>
      <c r="E9" s="16">
        <v>68.29646603260869</v>
      </c>
      <c r="F9" s="21"/>
      <c r="G9" s="21">
        <v>71.15463592419522</v>
      </c>
      <c r="H9" s="12"/>
      <c r="I9" s="16">
        <v>64.69994410777385</v>
      </c>
      <c r="J9" s="9"/>
      <c r="K9" s="16">
        <v>64.64311708178438</v>
      </c>
      <c r="L9" s="9"/>
      <c r="M9" s="16">
        <v>65.5213890448068</v>
      </c>
      <c r="N9" s="119"/>
      <c r="O9" s="156"/>
    </row>
    <row r="10" spans="1:15" ht="15">
      <c r="A10" s="9" t="s">
        <v>28</v>
      </c>
      <c r="B10" s="9"/>
      <c r="C10" s="21"/>
      <c r="D10" s="9"/>
      <c r="E10" s="16">
        <v>20.654876304347823</v>
      </c>
      <c r="F10" s="21"/>
      <c r="G10" s="21">
        <v>19.845108452751813</v>
      </c>
      <c r="H10" s="12"/>
      <c r="I10" s="16">
        <v>15.858136881625441</v>
      </c>
      <c r="J10" s="9"/>
      <c r="K10" s="16">
        <v>21.9288573393521</v>
      </c>
      <c r="L10" s="9"/>
      <c r="M10" s="16">
        <v>23.585536895148564</v>
      </c>
      <c r="N10" s="119"/>
      <c r="O10" s="156"/>
    </row>
    <row r="11" spans="1:15" ht="15">
      <c r="A11" s="9" t="s">
        <v>29</v>
      </c>
      <c r="B11" s="9"/>
      <c r="C11" s="21"/>
      <c r="D11" s="9"/>
      <c r="E11" s="16">
        <v>21.077427554347828</v>
      </c>
      <c r="F11" s="21"/>
      <c r="G11" s="21">
        <v>22.42063765835929</v>
      </c>
      <c r="H11" s="12"/>
      <c r="I11" s="16">
        <v>23.413116943462896</v>
      </c>
      <c r="J11" s="9"/>
      <c r="K11" s="16">
        <v>19.054894816781733</v>
      </c>
      <c r="L11" s="9"/>
      <c r="M11" s="16">
        <v>20.058268304091552</v>
      </c>
      <c r="N11" s="119"/>
      <c r="O11" s="156"/>
    </row>
    <row r="12" spans="1:15" ht="15">
      <c r="A12" s="9" t="s">
        <v>30</v>
      </c>
      <c r="B12" s="9"/>
      <c r="C12" s="21"/>
      <c r="D12" s="9"/>
      <c r="E12" s="16">
        <v>6.9327866847826085</v>
      </c>
      <c r="F12" s="21"/>
      <c r="G12" s="21">
        <v>4.952505898234684</v>
      </c>
      <c r="H12" s="12"/>
      <c r="I12" s="16">
        <v>5.486801004122498</v>
      </c>
      <c r="J12" s="9"/>
      <c r="K12" s="16">
        <v>5.11925684811471</v>
      </c>
      <c r="L12" s="9"/>
      <c r="M12" s="16">
        <v>5.254408397757078</v>
      </c>
      <c r="N12" s="119"/>
      <c r="O12" s="156"/>
    </row>
    <row r="13" spans="1:15" ht="15">
      <c r="A13" s="9" t="s">
        <v>31</v>
      </c>
      <c r="B13" s="9"/>
      <c r="C13" s="21"/>
      <c r="D13" s="9"/>
      <c r="E13" s="16">
        <v>68.03017592391303</v>
      </c>
      <c r="F13" s="21"/>
      <c r="G13" s="21">
        <v>69.47351346313603</v>
      </c>
      <c r="H13" s="12"/>
      <c r="I13" s="16">
        <v>57.45251737338045</v>
      </c>
      <c r="J13" s="9"/>
      <c r="K13" s="16">
        <v>55.959075015932015</v>
      </c>
      <c r="L13" s="9"/>
      <c r="M13" s="16">
        <v>63.31455786658403</v>
      </c>
      <c r="N13" s="119"/>
      <c r="O13" s="156"/>
    </row>
    <row r="14" spans="1:15" ht="15">
      <c r="A14" s="9" t="s">
        <v>276</v>
      </c>
      <c r="B14" s="9"/>
      <c r="C14" s="21"/>
      <c r="D14" s="9"/>
      <c r="E14" s="16">
        <v>23.69071320652174</v>
      </c>
      <c r="F14" s="21"/>
      <c r="G14" s="21">
        <v>21.219685072689515</v>
      </c>
      <c r="H14" s="12"/>
      <c r="I14" s="16">
        <v>25.92646658421673</v>
      </c>
      <c r="J14" s="9"/>
      <c r="K14" s="16">
        <v>26.580001009028145</v>
      </c>
      <c r="L14" s="9"/>
      <c r="M14" s="16">
        <v>27.464029873103875</v>
      </c>
      <c r="N14" s="119"/>
      <c r="O14" s="156"/>
    </row>
    <row r="15" spans="1:15" ht="15">
      <c r="A15" s="9" t="s">
        <v>277</v>
      </c>
      <c r="B15" s="9"/>
      <c r="C15" s="21"/>
      <c r="D15" s="9"/>
      <c r="E15" s="16">
        <v>28.116009836956522</v>
      </c>
      <c r="F15" s="21"/>
      <c r="G15" s="21">
        <v>34.06074827622014</v>
      </c>
      <c r="H15" s="12"/>
      <c r="I15" s="16">
        <v>28.90654803886926</v>
      </c>
      <c r="J15" s="9"/>
      <c r="K15" s="16">
        <v>28.04687808550186</v>
      </c>
      <c r="L15" s="9"/>
      <c r="M15" s="16">
        <v>31.81516694215351</v>
      </c>
      <c r="N15" s="119"/>
      <c r="O15" s="156"/>
    </row>
    <row r="16" spans="1:15" ht="15">
      <c r="A16" s="9" t="s">
        <v>32</v>
      </c>
      <c r="B16" s="9"/>
      <c r="C16" s="21"/>
      <c r="D16" s="9"/>
      <c r="E16" s="16">
        <v>52.150527608695654</v>
      </c>
      <c r="F16" s="21"/>
      <c r="G16" s="21">
        <v>49.084783696780896</v>
      </c>
      <c r="H16" s="12"/>
      <c r="I16" s="16">
        <v>44.38722264134275</v>
      </c>
      <c r="J16" s="9"/>
      <c r="K16" s="16">
        <v>43.147218340414234</v>
      </c>
      <c r="L16" s="9"/>
      <c r="M16" s="16">
        <v>45.60763986409316</v>
      </c>
      <c r="N16" s="119"/>
      <c r="O16" s="156"/>
    </row>
    <row r="17" spans="1:15" ht="15">
      <c r="A17" s="9" t="s">
        <v>33</v>
      </c>
      <c r="B17" s="9"/>
      <c r="C17" s="21"/>
      <c r="D17" s="9"/>
      <c r="E17" s="16">
        <v>11.037128641304347</v>
      </c>
      <c r="F17" s="21"/>
      <c r="G17" s="21">
        <v>12.927570664589824</v>
      </c>
      <c r="H17" s="12"/>
      <c r="I17" s="16">
        <v>13.450651195524145</v>
      </c>
      <c r="J17" s="9"/>
      <c r="K17" s="16">
        <v>10.991991614445034</v>
      </c>
      <c r="L17" s="9"/>
      <c r="M17" s="16">
        <v>12.719276350602916</v>
      </c>
      <c r="N17" s="119"/>
      <c r="O17" s="156"/>
    </row>
    <row r="18" spans="1:15" ht="15">
      <c r="A18" s="9" t="s">
        <v>34</v>
      </c>
      <c r="B18" s="9"/>
      <c r="C18" s="21"/>
      <c r="D18" s="9"/>
      <c r="E18" s="16">
        <v>21.559486413043476</v>
      </c>
      <c r="F18" s="21"/>
      <c r="G18" s="21">
        <v>28.295411542056076</v>
      </c>
      <c r="H18" s="12"/>
      <c r="I18" s="16">
        <v>24.064879737926972</v>
      </c>
      <c r="J18" s="9"/>
      <c r="K18" s="16">
        <v>23.398358029739775</v>
      </c>
      <c r="L18" s="9"/>
      <c r="M18" s="16">
        <v>22.127121412214397</v>
      </c>
      <c r="N18" s="119"/>
      <c r="O18" s="156"/>
    </row>
    <row r="19" spans="1:15" ht="15">
      <c r="A19" s="9" t="s">
        <v>35</v>
      </c>
      <c r="B19" s="9"/>
      <c r="C19" s="21"/>
      <c r="D19" s="9"/>
      <c r="E19" s="16">
        <v>25.410234076086958</v>
      </c>
      <c r="F19" s="21"/>
      <c r="G19" s="21">
        <v>29.051698722741435</v>
      </c>
      <c r="H19" s="12"/>
      <c r="I19" s="16">
        <v>26.0177243786808</v>
      </c>
      <c r="J19" s="9"/>
      <c r="K19" s="16">
        <v>24.608351691449815</v>
      </c>
      <c r="L19" s="9"/>
      <c r="M19" s="16">
        <v>29.743864991362344</v>
      </c>
      <c r="N19" s="119"/>
      <c r="O19" s="156"/>
    </row>
    <row r="20" spans="1:15" ht="15">
      <c r="A20" s="9" t="s">
        <v>36</v>
      </c>
      <c r="B20" s="9"/>
      <c r="C20" s="21"/>
      <c r="D20" s="9"/>
      <c r="E20" s="16">
        <v>20.2281689673913</v>
      </c>
      <c r="F20" s="21"/>
      <c r="G20" s="21">
        <v>23.49624849948079</v>
      </c>
      <c r="H20" s="12"/>
      <c r="I20" s="16">
        <v>16.122544717314486</v>
      </c>
      <c r="J20" s="9"/>
      <c r="K20" s="16">
        <v>15.590822222517259</v>
      </c>
      <c r="L20" s="9"/>
      <c r="M20" s="16">
        <v>18.140936712638535</v>
      </c>
      <c r="N20" s="119"/>
      <c r="O20" s="156"/>
    </row>
    <row r="21" spans="1:15" ht="15">
      <c r="A21" s="9" t="s">
        <v>37</v>
      </c>
      <c r="B21" s="9"/>
      <c r="C21" s="21"/>
      <c r="D21" s="9"/>
      <c r="E21" s="16">
        <v>367.18397548913043</v>
      </c>
      <c r="F21" s="21"/>
      <c r="G21" s="21">
        <v>385.9825253115265</v>
      </c>
      <c r="H21" s="16"/>
      <c r="I21" s="16">
        <v>345.7865280153121</v>
      </c>
      <c r="J21" s="9"/>
      <c r="K21" s="16">
        <v>339.0688290175252</v>
      </c>
      <c r="L21" s="9"/>
      <c r="M21" s="16">
        <v>365.3521916670972</v>
      </c>
      <c r="N21" s="119"/>
      <c r="O21" s="156"/>
    </row>
    <row r="22" spans="1:13" ht="15">
      <c r="A22" s="12"/>
      <c r="B22" s="12"/>
      <c r="C22" s="16"/>
      <c r="D22" s="12"/>
      <c r="E22" s="16"/>
      <c r="F22" s="16"/>
      <c r="G22" s="16"/>
      <c r="H22" s="12"/>
      <c r="I22" s="16"/>
      <c r="J22" s="9"/>
      <c r="K22" s="16"/>
      <c r="L22" s="9"/>
      <c r="M22" s="16"/>
    </row>
    <row r="23" spans="1:15" ht="15">
      <c r="A23" s="15" t="s">
        <v>25</v>
      </c>
      <c r="B23" s="9"/>
      <c r="C23" s="21"/>
      <c r="D23" s="9"/>
      <c r="E23" s="34">
        <v>2024</v>
      </c>
      <c r="F23" s="34"/>
      <c r="G23" s="34">
        <v>1926</v>
      </c>
      <c r="H23" s="12"/>
      <c r="I23" s="20">
        <v>3396</v>
      </c>
      <c r="J23" s="9"/>
      <c r="K23" s="20">
        <v>3766</v>
      </c>
      <c r="L23" s="9"/>
      <c r="M23" s="20">
        <v>3723</v>
      </c>
      <c r="O23" s="156"/>
    </row>
    <row r="24" spans="1:15" ht="5.25" customHeight="1" thickBot="1">
      <c r="A24" s="10"/>
      <c r="B24" s="10"/>
      <c r="C24" s="10"/>
      <c r="D24" s="10"/>
      <c r="E24" s="10"/>
      <c r="F24" s="10"/>
      <c r="G24" s="10"/>
      <c r="H24" s="10"/>
      <c r="I24" s="10"/>
      <c r="J24" s="10"/>
      <c r="K24" s="10"/>
      <c r="L24" s="10"/>
      <c r="M24" s="10"/>
      <c r="N24" s="10"/>
      <c r="O24" s="10"/>
    </row>
    <row r="25" spans="1:11" ht="12.75" customHeight="1">
      <c r="A25" s="48" t="s">
        <v>279</v>
      </c>
      <c r="B25" s="48"/>
      <c r="C25" s="48"/>
      <c r="D25" s="48"/>
      <c r="E25" s="48"/>
      <c r="F25" s="48"/>
      <c r="G25" s="48"/>
      <c r="H25" s="48"/>
      <c r="I25" s="48"/>
      <c r="J25" s="48"/>
      <c r="K25" s="48"/>
    </row>
    <row r="26" spans="1:11" ht="12.75" customHeight="1">
      <c r="A26" s="48"/>
      <c r="B26" s="48"/>
      <c r="C26" s="48"/>
      <c r="D26" s="48"/>
      <c r="E26" s="92"/>
      <c r="F26" s="48"/>
      <c r="G26" s="92"/>
      <c r="H26" s="48"/>
      <c r="I26" s="92"/>
      <c r="J26" s="48"/>
      <c r="K26" s="93"/>
    </row>
    <row r="27" spans="1:11" ht="18">
      <c r="A27" s="39" t="s">
        <v>290</v>
      </c>
      <c r="B27" s="7"/>
      <c r="C27" s="7"/>
      <c r="D27" s="7"/>
      <c r="E27" s="7"/>
      <c r="F27" s="7"/>
      <c r="G27" s="7"/>
      <c r="H27" s="7"/>
      <c r="I27" s="7"/>
      <c r="J27" s="48"/>
      <c r="K27" s="7"/>
    </row>
    <row r="28" spans="1:11" ht="7.5" customHeight="1">
      <c r="A28" s="9"/>
      <c r="B28" s="7"/>
      <c r="C28" s="7"/>
      <c r="D28" s="7"/>
      <c r="E28" s="7"/>
      <c r="F28" s="7"/>
      <c r="G28" s="7"/>
      <c r="H28" s="7"/>
      <c r="I28" s="7"/>
      <c r="J28" s="48"/>
      <c r="K28" s="7"/>
    </row>
    <row r="29" spans="1:13" ht="18">
      <c r="A29" s="29" t="s">
        <v>234</v>
      </c>
      <c r="B29" s="12"/>
      <c r="C29" s="12"/>
      <c r="D29" s="12"/>
      <c r="E29" s="82"/>
      <c r="F29" s="12"/>
      <c r="G29" s="12"/>
      <c r="H29" s="12"/>
      <c r="I29" s="12"/>
      <c r="J29" s="12"/>
      <c r="K29" s="9"/>
      <c r="L29" s="39"/>
      <c r="M29" s="39"/>
    </row>
    <row r="30" spans="1:15" ht="7.5" customHeight="1" thickBot="1">
      <c r="A30" s="10"/>
      <c r="B30" s="10"/>
      <c r="C30" s="10"/>
      <c r="D30" s="10"/>
      <c r="E30" s="11"/>
      <c r="F30" s="10"/>
      <c r="G30" s="10"/>
      <c r="H30" s="10"/>
      <c r="I30" s="10"/>
      <c r="J30" s="10"/>
      <c r="K30" s="10"/>
      <c r="L30" s="41"/>
      <c r="M30" s="41"/>
      <c r="N30" s="41"/>
      <c r="O30" s="41"/>
    </row>
    <row r="31" spans="1:15" ht="15.75">
      <c r="A31" s="12"/>
      <c r="B31" s="12"/>
      <c r="C31" s="9"/>
      <c r="D31" s="9"/>
      <c r="E31" s="57">
        <v>1995</v>
      </c>
      <c r="F31" s="12"/>
      <c r="G31" s="57">
        <v>1998</v>
      </c>
      <c r="H31" s="12"/>
      <c r="I31" s="57">
        <v>2002</v>
      </c>
      <c r="J31" s="12"/>
      <c r="K31" s="57">
        <v>2004</v>
      </c>
      <c r="L31" s="12"/>
      <c r="M31" s="57">
        <v>2005</v>
      </c>
      <c r="N31" s="57"/>
      <c r="O31" s="57">
        <v>2006</v>
      </c>
    </row>
    <row r="32" spans="1:15" ht="16.5" thickBot="1">
      <c r="A32" s="11"/>
      <c r="B32" s="11"/>
      <c r="C32" s="10"/>
      <c r="D32" s="10"/>
      <c r="E32" s="13" t="s">
        <v>284</v>
      </c>
      <c r="F32" s="10"/>
      <c r="G32" s="13" t="s">
        <v>285</v>
      </c>
      <c r="H32" s="10"/>
      <c r="I32" s="13" t="s">
        <v>286</v>
      </c>
      <c r="J32" s="13"/>
      <c r="K32" s="13" t="s">
        <v>287</v>
      </c>
      <c r="L32" s="13"/>
      <c r="M32" s="13" t="s">
        <v>308</v>
      </c>
      <c r="N32" s="13"/>
      <c r="O32" s="13" t="s">
        <v>315</v>
      </c>
    </row>
    <row r="33" spans="1:13" ht="15">
      <c r="A33" s="7"/>
      <c r="B33" s="7"/>
      <c r="C33" s="7"/>
      <c r="D33" s="7"/>
      <c r="E33" s="7"/>
      <c r="F33" s="7"/>
      <c r="G33" s="7"/>
      <c r="H33" s="7"/>
      <c r="I33" s="7"/>
      <c r="J33" s="48"/>
      <c r="M33" s="31" t="s">
        <v>135</v>
      </c>
    </row>
    <row r="34" spans="1:15" ht="15">
      <c r="A34" s="9" t="s">
        <v>27</v>
      </c>
      <c r="B34" s="9"/>
      <c r="C34" s="9"/>
      <c r="D34" s="9"/>
      <c r="E34" s="143">
        <v>23.12396669004689</v>
      </c>
      <c r="F34" s="21"/>
      <c r="G34" s="27">
        <v>24.044222878954702</v>
      </c>
      <c r="H34" s="12"/>
      <c r="I34" s="122">
        <v>22.32348782247708</v>
      </c>
      <c r="J34" s="9"/>
      <c r="K34" s="122">
        <v>22.853438028251876</v>
      </c>
      <c r="L34" s="9"/>
      <c r="M34" s="122">
        <v>24.761501497029972</v>
      </c>
      <c r="O34" s="156"/>
    </row>
    <row r="35" spans="1:15" ht="15">
      <c r="A35" s="9" t="s">
        <v>28</v>
      </c>
      <c r="B35" s="9"/>
      <c r="C35" s="9"/>
      <c r="D35" s="9"/>
      <c r="E35" s="143">
        <v>32.054850477407825</v>
      </c>
      <c r="F35" s="21"/>
      <c r="G35" s="27">
        <v>36.046401552986715</v>
      </c>
      <c r="H35" s="12"/>
      <c r="I35" s="122">
        <v>33.556784951902834</v>
      </c>
      <c r="J35" s="9"/>
      <c r="K35" s="122">
        <v>37.913988557686324</v>
      </c>
      <c r="L35" s="9"/>
      <c r="M35" s="122">
        <v>38.80322145227927</v>
      </c>
      <c r="O35" s="156"/>
    </row>
    <row r="36" spans="1:15" ht="15">
      <c r="A36" s="9" t="s">
        <v>29</v>
      </c>
      <c r="B36" s="9"/>
      <c r="C36" s="9"/>
      <c r="D36" s="9"/>
      <c r="E36" s="143">
        <v>17.542543356831395</v>
      </c>
      <c r="F36" s="21"/>
      <c r="G36" s="27">
        <v>19.008607148309874</v>
      </c>
      <c r="H36" s="12"/>
      <c r="I36" s="122">
        <v>17.154787909245904</v>
      </c>
      <c r="J36" s="9"/>
      <c r="K36" s="122">
        <v>17.77454480609856</v>
      </c>
      <c r="L36" s="9"/>
      <c r="M36" s="122">
        <v>19.62351118592793</v>
      </c>
      <c r="O36" s="156"/>
    </row>
    <row r="37" spans="1:15" ht="15">
      <c r="A37" s="9" t="s">
        <v>30</v>
      </c>
      <c r="B37" s="9"/>
      <c r="C37" s="9"/>
      <c r="D37" s="9"/>
      <c r="E37" s="143">
        <v>11.612716786251664</v>
      </c>
      <c r="F37" s="21"/>
      <c r="G37" s="27">
        <v>11.605088436432547</v>
      </c>
      <c r="H37" s="12"/>
      <c r="I37" s="122">
        <v>10.578175317362719</v>
      </c>
      <c r="J37" s="9"/>
      <c r="K37" s="122">
        <v>10.429009228516026</v>
      </c>
      <c r="L37" s="9"/>
      <c r="M37" s="122">
        <v>11.381635309814344</v>
      </c>
      <c r="N37" s="120"/>
      <c r="O37" s="156"/>
    </row>
    <row r="38" spans="1:15" ht="15">
      <c r="A38" s="9" t="s">
        <v>31</v>
      </c>
      <c r="B38" s="9"/>
      <c r="C38" s="9"/>
      <c r="D38" s="9"/>
      <c r="E38" s="143">
        <v>17.61004768718197</v>
      </c>
      <c r="F38" s="21"/>
      <c r="G38" s="27">
        <v>16.706786523573122</v>
      </c>
      <c r="H38" s="12"/>
      <c r="I38" s="122">
        <v>16.614247514266253</v>
      </c>
      <c r="J38" s="9"/>
      <c r="K38" s="122">
        <v>16.255028318554928</v>
      </c>
      <c r="L38" s="9"/>
      <c r="M38" s="122">
        <v>17.552551184422928</v>
      </c>
      <c r="O38" s="156"/>
    </row>
    <row r="39" spans="1:15" ht="15">
      <c r="A39" s="9" t="s">
        <v>276</v>
      </c>
      <c r="B39" s="9"/>
      <c r="C39" s="9"/>
      <c r="D39" s="9"/>
      <c r="E39" s="143">
        <v>15.985015436331013</v>
      </c>
      <c r="F39" s="21"/>
      <c r="G39" s="27">
        <v>15.7445554507404</v>
      </c>
      <c r="H39" s="12"/>
      <c r="I39" s="122">
        <v>15.79790410395962</v>
      </c>
      <c r="J39" s="9"/>
      <c r="K39" s="122">
        <v>15.30836712158353</v>
      </c>
      <c r="L39" s="9"/>
      <c r="M39" s="122">
        <v>16.400553374752054</v>
      </c>
      <c r="O39" s="156"/>
    </row>
    <row r="40" spans="1:15" ht="15">
      <c r="A40" s="9" t="s">
        <v>277</v>
      </c>
      <c r="B40" s="9"/>
      <c r="C40" s="9"/>
      <c r="D40" s="9"/>
      <c r="E40" s="143">
        <v>16.593636754926685</v>
      </c>
      <c r="F40" s="21"/>
      <c r="G40" s="27">
        <v>17.781909151776198</v>
      </c>
      <c r="H40" s="12"/>
      <c r="I40" s="122">
        <v>16.260415760159727</v>
      </c>
      <c r="J40" s="9"/>
      <c r="K40" s="122">
        <v>16.486587967642823</v>
      </c>
      <c r="L40" s="9"/>
      <c r="M40" s="122">
        <v>17.92056865700364</v>
      </c>
      <c r="O40" s="156"/>
    </row>
    <row r="41" spans="1:15" ht="15">
      <c r="A41" s="9" t="s">
        <v>32</v>
      </c>
      <c r="B41" s="9"/>
      <c r="C41" s="9"/>
      <c r="D41" s="9"/>
      <c r="E41" s="143">
        <v>22.487383347682492</v>
      </c>
      <c r="F41" s="21"/>
      <c r="G41" s="27">
        <v>21.58825209046309</v>
      </c>
      <c r="H41" s="12"/>
      <c r="I41" s="122">
        <v>22.331446999319247</v>
      </c>
      <c r="J41" s="9"/>
      <c r="K41" s="122">
        <v>21.921314304549707</v>
      </c>
      <c r="L41" s="9"/>
      <c r="M41" s="122">
        <v>23.08674384580331</v>
      </c>
      <c r="O41" s="156"/>
    </row>
    <row r="42" spans="1:15" ht="15">
      <c r="A42" s="9" t="s">
        <v>33</v>
      </c>
      <c r="B42" s="9"/>
      <c r="C42" s="9"/>
      <c r="D42" s="9"/>
      <c r="E42" s="143">
        <v>17.92444407127201</v>
      </c>
      <c r="F42" s="21"/>
      <c r="G42" s="27">
        <v>18.582000933402824</v>
      </c>
      <c r="H42" s="12"/>
      <c r="I42" s="122">
        <v>18.414455164024474</v>
      </c>
      <c r="J42" s="9"/>
      <c r="K42" s="122">
        <v>18.291307109567096</v>
      </c>
      <c r="L42" s="9"/>
      <c r="M42" s="122">
        <v>20.82441442213866</v>
      </c>
      <c r="O42" s="156"/>
    </row>
    <row r="43" spans="1:15" ht="15">
      <c r="A43" s="9" t="s">
        <v>34</v>
      </c>
      <c r="B43" s="9"/>
      <c r="C43" s="9"/>
      <c r="D43" s="9"/>
      <c r="E43" s="143">
        <v>21.31011639953549</v>
      </c>
      <c r="F43" s="21"/>
      <c r="G43" s="27">
        <v>21.735973901600115</v>
      </c>
      <c r="H43" s="12"/>
      <c r="I43" s="122">
        <v>20.116762344284332</v>
      </c>
      <c r="J43" s="9"/>
      <c r="K43" s="122">
        <v>19.044206069646524</v>
      </c>
      <c r="L43" s="9"/>
      <c r="M43" s="122">
        <v>20.272342613006774</v>
      </c>
      <c r="O43" s="156"/>
    </row>
    <row r="44" spans="1:15" ht="15">
      <c r="A44" s="9" t="s">
        <v>35</v>
      </c>
      <c r="B44" s="9"/>
      <c r="C44" s="9"/>
      <c r="D44" s="9"/>
      <c r="E44" s="143">
        <v>70.41392107245167</v>
      </c>
      <c r="F44" s="21"/>
      <c r="G44" s="27">
        <v>63.013318868049495</v>
      </c>
      <c r="H44" s="12"/>
      <c r="I44" s="122">
        <v>54.30427210363366</v>
      </c>
      <c r="J44" s="9"/>
      <c r="K44" s="122">
        <v>47.92663938972245</v>
      </c>
      <c r="L44" s="9"/>
      <c r="M44" s="122">
        <v>51.08754834647558</v>
      </c>
      <c r="O44" s="156"/>
    </row>
    <row r="45" spans="1:15" ht="15">
      <c r="A45" s="9" t="s">
        <v>36</v>
      </c>
      <c r="B45" s="9"/>
      <c r="C45" s="9"/>
      <c r="D45" s="9"/>
      <c r="E45" s="143">
        <v>24.373917862954652</v>
      </c>
      <c r="F45" s="21"/>
      <c r="G45" s="27">
        <v>21.581160756647375</v>
      </c>
      <c r="H45" s="12"/>
      <c r="I45" s="122">
        <v>22.227995260113854</v>
      </c>
      <c r="J45" s="9"/>
      <c r="K45" s="122">
        <v>21.334808607696267</v>
      </c>
      <c r="L45" s="9"/>
      <c r="M45" s="122">
        <v>21.294603914313647</v>
      </c>
      <c r="O45" s="156"/>
    </row>
    <row r="46" spans="1:15" ht="15">
      <c r="A46" s="9" t="s">
        <v>37</v>
      </c>
      <c r="B46" s="9"/>
      <c r="C46" s="9"/>
      <c r="D46" s="9"/>
      <c r="E46" s="143">
        <v>20.894445077113385</v>
      </c>
      <c r="F46" s="21"/>
      <c r="G46" s="27">
        <v>21.024523765351443</v>
      </c>
      <c r="H46" s="12"/>
      <c r="I46" s="122">
        <v>20.045538681573234</v>
      </c>
      <c r="J46" s="9"/>
      <c r="K46" s="122">
        <v>20.072713119721655</v>
      </c>
      <c r="L46" s="9"/>
      <c r="M46" s="122">
        <v>21.609915127275166</v>
      </c>
      <c r="O46" s="156"/>
    </row>
    <row r="47" spans="1:15" ht="13.5" thickBot="1">
      <c r="A47" s="95"/>
      <c r="B47" s="95"/>
      <c r="C47" s="95"/>
      <c r="D47" s="95"/>
      <c r="E47" s="95"/>
      <c r="F47" s="95"/>
      <c r="G47" s="95"/>
      <c r="H47" s="95"/>
      <c r="I47" s="96"/>
      <c r="J47" s="95"/>
      <c r="K47" s="95"/>
      <c r="L47" s="95"/>
      <c r="M47" s="95"/>
      <c r="N47" s="95"/>
      <c r="O47" s="95"/>
    </row>
    <row r="48" spans="1:11" ht="12.75">
      <c r="A48" s="48" t="s">
        <v>279</v>
      </c>
      <c r="B48" s="48"/>
      <c r="C48" s="48"/>
      <c r="D48" s="48"/>
      <c r="E48" s="48"/>
      <c r="F48" s="48"/>
      <c r="G48" s="48"/>
      <c r="H48" s="48"/>
      <c r="I48" s="94"/>
      <c r="J48" s="48"/>
      <c r="K48" s="48"/>
    </row>
    <row r="50" spans="1:5" ht="18">
      <c r="A50" s="39" t="s">
        <v>291</v>
      </c>
      <c r="B50" s="7"/>
      <c r="C50" s="7"/>
      <c r="D50" s="7"/>
      <c r="E50" s="7"/>
    </row>
    <row r="51" spans="1:5" ht="7.5" customHeight="1">
      <c r="A51" s="9"/>
      <c r="B51" s="7"/>
      <c r="C51" s="7"/>
      <c r="D51" s="7"/>
      <c r="E51" s="7"/>
    </row>
    <row r="52" spans="1:7" ht="15">
      <c r="A52" s="154" t="s">
        <v>316</v>
      </c>
      <c r="B52" s="155"/>
      <c r="C52" s="155"/>
      <c r="D52" s="155"/>
      <c r="E52" s="155"/>
      <c r="F52" s="156"/>
      <c r="G52" s="156"/>
    </row>
    <row r="53" spans="1:9" ht="7.5" customHeight="1" thickBot="1">
      <c r="A53" s="3"/>
      <c r="B53" s="95"/>
      <c r="C53" s="95"/>
      <c r="D53" s="95"/>
      <c r="E53" s="95"/>
      <c r="F53" s="95"/>
      <c r="G53" s="95"/>
      <c r="H53" s="95"/>
      <c r="I53" s="95"/>
    </row>
    <row r="54" spans="1:13" ht="15">
      <c r="A54" s="7"/>
      <c r="B54" s="7"/>
      <c r="C54" s="7"/>
      <c r="D54" s="98"/>
      <c r="G54" s="123"/>
      <c r="H54" s="123"/>
      <c r="I54" s="123"/>
      <c r="J54" s="124" t="s">
        <v>241</v>
      </c>
      <c r="K54" s="123"/>
      <c r="L54" s="123"/>
      <c r="M54" s="123"/>
    </row>
    <row r="55" spans="1:13" ht="49.5" customHeight="1" thickBot="1">
      <c r="A55" s="95"/>
      <c r="B55" s="95"/>
      <c r="C55" s="95"/>
      <c r="D55" s="95"/>
      <c r="E55" s="3"/>
      <c r="F55" s="3"/>
      <c r="G55" s="125" t="s">
        <v>242</v>
      </c>
      <c r="H55" s="126"/>
      <c r="I55" s="125" t="s">
        <v>243</v>
      </c>
      <c r="J55" s="126"/>
      <c r="K55" s="125" t="s">
        <v>244</v>
      </c>
      <c r="L55" s="126"/>
      <c r="M55" s="127" t="s">
        <v>245</v>
      </c>
    </row>
    <row r="56" spans="1:13" ht="15">
      <c r="A56" s="7"/>
      <c r="B56" s="7"/>
      <c r="C56" s="7"/>
      <c r="D56" s="7"/>
      <c r="G56" s="9"/>
      <c r="H56" s="9"/>
      <c r="I56" s="9"/>
      <c r="J56" s="9"/>
      <c r="K56" s="9"/>
      <c r="L56" s="9"/>
      <c r="M56" s="9"/>
    </row>
    <row r="57" spans="1:13" ht="15">
      <c r="A57" s="9" t="s">
        <v>11</v>
      </c>
      <c r="B57" s="9"/>
      <c r="C57" s="7"/>
      <c r="D57" s="7"/>
      <c r="G57" s="150">
        <v>375.49201261008807</v>
      </c>
      <c r="H57" s="147"/>
      <c r="I57" s="150">
        <v>237.02684186150952</v>
      </c>
      <c r="J57" s="147"/>
      <c r="K57" s="150">
        <v>180.54266222328016</v>
      </c>
      <c r="L57" s="151"/>
      <c r="M57" s="150">
        <v>248.3609750512233</v>
      </c>
    </row>
    <row r="58" spans="1:13" ht="15">
      <c r="A58" s="9" t="s">
        <v>13</v>
      </c>
      <c r="B58" s="9"/>
      <c r="C58" s="7"/>
      <c r="D58" s="7"/>
      <c r="G58" s="152">
        <v>12.177262560048039</v>
      </c>
      <c r="H58" s="147"/>
      <c r="I58" s="150">
        <v>447.1648572711707</v>
      </c>
      <c r="J58" s="147"/>
      <c r="K58" s="150">
        <v>614.0530654606047</v>
      </c>
      <c r="L58" s="151"/>
      <c r="M58" s="150">
        <v>407.7408328311438</v>
      </c>
    </row>
    <row r="59" spans="1:13" ht="15">
      <c r="A59" s="9" t="s">
        <v>14</v>
      </c>
      <c r="B59" s="9"/>
      <c r="C59" s="7"/>
      <c r="D59" s="7"/>
      <c r="G59" s="150">
        <v>115.38036178943156</v>
      </c>
      <c r="H59" s="147"/>
      <c r="I59" s="150">
        <v>264.26251705167437</v>
      </c>
      <c r="J59" s="147"/>
      <c r="K59" s="150">
        <v>251.021644370388</v>
      </c>
      <c r="L59" s="151"/>
      <c r="M59" s="150">
        <v>225.32205375436905</v>
      </c>
    </row>
    <row r="60" spans="1:13" ht="15">
      <c r="A60" s="26" t="s">
        <v>246</v>
      </c>
      <c r="B60" s="26"/>
      <c r="C60" s="7"/>
      <c r="D60" s="7"/>
      <c r="G60" s="152">
        <v>23.316108386709367</v>
      </c>
      <c r="H60" s="147"/>
      <c r="I60" s="150">
        <v>21.0432544137873</v>
      </c>
      <c r="J60" s="147"/>
      <c r="K60" s="150">
        <v>14.791410140442752</v>
      </c>
      <c r="L60" s="151"/>
      <c r="M60" s="150">
        <v>19.30356342223523</v>
      </c>
    </row>
    <row r="61" spans="1:13" ht="15">
      <c r="A61" s="9" t="s">
        <v>18</v>
      </c>
      <c r="B61" s="9"/>
      <c r="C61" s="7"/>
      <c r="D61" s="7"/>
      <c r="G61" s="150">
        <v>182.4763022918335</v>
      </c>
      <c r="H61" s="147"/>
      <c r="I61" s="150">
        <v>67.02595756027733</v>
      </c>
      <c r="J61" s="147"/>
      <c r="K61" s="150">
        <v>29.94233515829564</v>
      </c>
      <c r="L61" s="151"/>
      <c r="M61" s="150">
        <v>80.09720484168116</v>
      </c>
    </row>
    <row r="62" spans="1:13" ht="15">
      <c r="A62" s="26" t="s">
        <v>247</v>
      </c>
      <c r="B62" s="26"/>
      <c r="C62" s="7"/>
      <c r="D62" s="7"/>
      <c r="G62" s="150">
        <v>53.06818279623699</v>
      </c>
      <c r="H62" s="147"/>
      <c r="I62" s="150">
        <v>31.254803239116402</v>
      </c>
      <c r="J62" s="147"/>
      <c r="K62" s="150">
        <v>23.839683884789338</v>
      </c>
      <c r="L62" s="151"/>
      <c r="M62" s="150">
        <v>33.576775082215605</v>
      </c>
    </row>
    <row r="63" spans="1:13" ht="15">
      <c r="A63" s="9" t="s">
        <v>24</v>
      </c>
      <c r="B63" s="9"/>
      <c r="C63" s="7"/>
      <c r="D63" s="7"/>
      <c r="G63" s="150">
        <v>761.9102304343475</v>
      </c>
      <c r="H63" s="147"/>
      <c r="I63" s="150">
        <v>1067.7782313975356</v>
      </c>
      <c r="J63" s="147"/>
      <c r="K63" s="150">
        <v>1114.1908012378008</v>
      </c>
      <c r="L63" s="151"/>
      <c r="M63" s="150">
        <v>1014.4014049828683</v>
      </c>
    </row>
    <row r="64" spans="1:13" ht="15">
      <c r="A64" s="12"/>
      <c r="B64" s="12"/>
      <c r="C64" s="48"/>
      <c r="D64" s="48"/>
      <c r="G64" s="50"/>
      <c r="H64" s="12"/>
      <c r="I64" s="50"/>
      <c r="J64" s="12"/>
      <c r="K64" s="50"/>
      <c r="L64" s="50"/>
      <c r="M64" s="50"/>
    </row>
    <row r="65" spans="1:13" ht="4.5" customHeight="1">
      <c r="A65" s="9"/>
      <c r="B65" s="9"/>
      <c r="C65" s="7"/>
      <c r="D65" s="7"/>
      <c r="G65" s="128"/>
      <c r="H65" s="9"/>
      <c r="I65" s="128"/>
      <c r="J65" s="9"/>
      <c r="K65" s="128"/>
      <c r="L65" s="9"/>
      <c r="M65" s="128"/>
    </row>
    <row r="66" spans="1:13" ht="15">
      <c r="A66" s="15" t="s">
        <v>25</v>
      </c>
      <c r="B66" s="9"/>
      <c r="C66" s="7"/>
      <c r="D66" s="7"/>
      <c r="F66" s="2"/>
      <c r="G66" s="153">
        <v>859</v>
      </c>
      <c r="H66" s="9"/>
      <c r="I66" s="153">
        <v>1548</v>
      </c>
      <c r="J66" s="9"/>
      <c r="K66" s="153">
        <v>1316</v>
      </c>
      <c r="L66" s="9"/>
      <c r="M66" s="153">
        <v>3723</v>
      </c>
    </row>
    <row r="67" spans="1:13" ht="4.5" customHeight="1" thickBot="1">
      <c r="A67" s="95"/>
      <c r="B67" s="95"/>
      <c r="C67" s="3"/>
      <c r="D67" s="3"/>
      <c r="E67" s="3"/>
      <c r="F67" s="3"/>
      <c r="G67" s="97"/>
      <c r="H67" s="97"/>
      <c r="I67" s="97"/>
      <c r="J67" s="3"/>
      <c r="K67" s="95"/>
      <c r="L67" s="97"/>
      <c r="M67" s="3"/>
    </row>
    <row r="68" ht="12.75">
      <c r="A68" s="48" t="s">
        <v>279</v>
      </c>
    </row>
    <row r="69" ht="5.25" customHeight="1"/>
    <row r="70" ht="118.5" customHeight="1"/>
  </sheetData>
  <sheetProtection/>
  <printOptions/>
  <pageMargins left="0.5511811023622047" right="0.5511811023622047" top="0.87" bottom="0.73" header="0.5118110236220472" footer="0.5118110236220472"/>
  <pageSetup fitToHeight="1" fitToWidth="1" horizontalDpi="300" verticalDpi="300" orientation="portrait" paperSize="9" scale="75" r:id="rId1"/>
  <headerFooter alignWithMargins="0">
    <oddHeader>&amp;R&amp;"Arial,Bold"&amp;14PERSONAL AND CROSS-MODAL TRAVEL</oddHeader>
  </headerFooter>
</worksheet>
</file>

<file path=xl/worksheets/sheet5.xml><?xml version="1.0" encoding="utf-8"?>
<worksheet xmlns="http://schemas.openxmlformats.org/spreadsheetml/2006/main" xmlns:r="http://schemas.openxmlformats.org/officeDocument/2006/relationships">
  <dimension ref="A1:B29"/>
  <sheetViews>
    <sheetView tabSelected="1" zoomScalePageLayoutView="0" workbookViewId="0" topLeftCell="A1">
      <selection activeCell="B29" sqref="B29"/>
    </sheetView>
  </sheetViews>
  <sheetFormatPr defaultColWidth="9.140625" defaultRowHeight="12.75"/>
  <cols>
    <col min="1" max="1" width="16.00390625" style="0" customWidth="1"/>
  </cols>
  <sheetData>
    <row r="1" spans="1:2" ht="20.25">
      <c r="A1" s="588" t="s">
        <v>662</v>
      </c>
      <c r="B1" s="589"/>
    </row>
    <row r="2" spans="1:2" ht="15">
      <c r="A2" s="590" t="s">
        <v>664</v>
      </c>
      <c r="B2" s="312" t="s">
        <v>743</v>
      </c>
    </row>
    <row r="3" spans="1:2" ht="15">
      <c r="A3" s="590" t="s">
        <v>665</v>
      </c>
      <c r="B3" s="312" t="s">
        <v>744</v>
      </c>
    </row>
    <row r="4" spans="1:2" ht="15">
      <c r="A4" s="590" t="s">
        <v>666</v>
      </c>
      <c r="B4" s="9" t="s">
        <v>663</v>
      </c>
    </row>
    <row r="5" spans="1:2" ht="15">
      <c r="A5" s="590" t="s">
        <v>667</v>
      </c>
      <c r="B5" s="9" t="s">
        <v>683</v>
      </c>
    </row>
    <row r="6" spans="1:2" ht="15">
      <c r="A6" s="590" t="s">
        <v>668</v>
      </c>
      <c r="B6" s="9" t="s">
        <v>682</v>
      </c>
    </row>
    <row r="7" spans="1:2" ht="15">
      <c r="A7" s="590" t="s">
        <v>669</v>
      </c>
      <c r="B7" s="9" t="s">
        <v>684</v>
      </c>
    </row>
    <row r="8" spans="1:2" ht="15">
      <c r="A8" s="590" t="s">
        <v>670</v>
      </c>
      <c r="B8" s="9" t="s">
        <v>685</v>
      </c>
    </row>
    <row r="9" spans="1:2" ht="15">
      <c r="A9" s="590" t="s">
        <v>671</v>
      </c>
      <c r="B9" s="9" t="s">
        <v>745</v>
      </c>
    </row>
    <row r="10" spans="1:2" ht="15">
      <c r="A10" s="590" t="s">
        <v>686</v>
      </c>
      <c r="B10" s="9" t="s">
        <v>746</v>
      </c>
    </row>
    <row r="11" spans="1:2" ht="15">
      <c r="A11" s="590" t="s">
        <v>687</v>
      </c>
      <c r="B11" s="9" t="s">
        <v>747</v>
      </c>
    </row>
    <row r="12" spans="1:2" ht="15">
      <c r="A12" s="590" t="s">
        <v>672</v>
      </c>
      <c r="B12" s="9" t="s">
        <v>748</v>
      </c>
    </row>
    <row r="13" spans="1:2" ht="15">
      <c r="A13" s="590" t="s">
        <v>673</v>
      </c>
      <c r="B13" s="9" t="s">
        <v>749</v>
      </c>
    </row>
    <row r="14" spans="1:2" ht="15">
      <c r="A14" s="590" t="s">
        <v>674</v>
      </c>
      <c r="B14" s="9" t="s">
        <v>689</v>
      </c>
    </row>
    <row r="15" spans="1:2" ht="15">
      <c r="A15" s="590" t="s">
        <v>675</v>
      </c>
      <c r="B15" s="9" t="s">
        <v>688</v>
      </c>
    </row>
    <row r="16" spans="1:2" ht="15">
      <c r="A16" s="590" t="s">
        <v>676</v>
      </c>
      <c r="B16" s="9" t="s">
        <v>690</v>
      </c>
    </row>
    <row r="17" spans="1:2" ht="15">
      <c r="A17" s="590" t="s">
        <v>677</v>
      </c>
      <c r="B17" s="9" t="s">
        <v>750</v>
      </c>
    </row>
    <row r="18" spans="1:2" ht="15">
      <c r="A18" s="590" t="s">
        <v>678</v>
      </c>
      <c r="B18" s="9" t="s">
        <v>751</v>
      </c>
    </row>
    <row r="19" spans="1:2" ht="15">
      <c r="A19" s="590" t="s">
        <v>679</v>
      </c>
      <c r="B19" s="9" t="s">
        <v>691</v>
      </c>
    </row>
    <row r="20" spans="1:2" ht="15">
      <c r="A20" s="590" t="s">
        <v>680</v>
      </c>
      <c r="B20" s="9" t="s">
        <v>752</v>
      </c>
    </row>
    <row r="21" spans="1:2" ht="15">
      <c r="A21" s="590" t="s">
        <v>681</v>
      </c>
      <c r="B21" s="9" t="s">
        <v>692</v>
      </c>
    </row>
    <row r="22" spans="1:2" ht="15">
      <c r="A22" s="590" t="s">
        <v>694</v>
      </c>
      <c r="B22" s="9" t="s">
        <v>693</v>
      </c>
    </row>
    <row r="23" spans="1:2" ht="15">
      <c r="A23" s="590" t="s">
        <v>695</v>
      </c>
      <c r="B23" s="9" t="s">
        <v>700</v>
      </c>
    </row>
    <row r="24" spans="1:2" ht="15">
      <c r="A24" s="590" t="s">
        <v>696</v>
      </c>
      <c r="B24" s="9" t="s">
        <v>699</v>
      </c>
    </row>
    <row r="25" spans="1:2" ht="15">
      <c r="A25" s="590" t="s">
        <v>697</v>
      </c>
      <c r="B25" s="9" t="s">
        <v>701</v>
      </c>
    </row>
    <row r="26" spans="1:2" ht="15">
      <c r="A26" s="590" t="s">
        <v>698</v>
      </c>
      <c r="B26" s="9" t="s">
        <v>703</v>
      </c>
    </row>
    <row r="27" spans="1:2" ht="15">
      <c r="A27" s="590" t="s">
        <v>702</v>
      </c>
      <c r="B27" s="9" t="s">
        <v>704</v>
      </c>
    </row>
    <row r="28" spans="1:2" ht="15">
      <c r="A28" s="590" t="s">
        <v>705</v>
      </c>
      <c r="B28" s="9" t="s">
        <v>754</v>
      </c>
    </row>
    <row r="29" spans="1:2" ht="15">
      <c r="A29" s="590" t="s">
        <v>706</v>
      </c>
      <c r="B29" s="9" t="s">
        <v>753</v>
      </c>
    </row>
  </sheetData>
  <sheetProtection/>
  <hyperlinks>
    <hyperlink ref="A3" location="T11.11!A1" display="Table 11.11"/>
    <hyperlink ref="A2" location="'Table 11.1-11.10'!A1" display="Table 11.10"/>
    <hyperlink ref="A4" location="'T11.12-T11.13'!A1" display="Table 11.12"/>
    <hyperlink ref="A5" location="'T11.12-T11.13'!A1" display="Table 11.13"/>
    <hyperlink ref="A6" location="'T11.14-T11.17'!A1" display="Table 11.14"/>
    <hyperlink ref="A7" location="'T11.14-T11.17'!A1" display="Table 11.15"/>
    <hyperlink ref="A8" location="'T11.14-T11.17'!A1" display="Table 11.16"/>
    <hyperlink ref="A9" location="'T11.14-T11.17'!A1" display="Table 11.17"/>
    <hyperlink ref="A10" location="'Figs11.3-11.4'!A1" display="Figs 11.3"/>
    <hyperlink ref="A11" location="'Figs11.3-11.4'!A1" display="Figs 11.4"/>
    <hyperlink ref="A12" location="T11.18!A1" display="Table 11.18"/>
    <hyperlink ref="A13" location="'T11.19-T11.20'!A1" display="Table 11.19"/>
    <hyperlink ref="A14" location="'T11.21-T11.23a'!A1" display="Table 11.21"/>
    <hyperlink ref="A15" location="'T11.21-T11.23a'!A1" display="Table 11.22"/>
    <hyperlink ref="A16" location="'T11.21-T11.23a'!A1" display="Table 11.23"/>
    <hyperlink ref="A17" location="'T11.24-T11.25'!A1" display="Table 11.24"/>
    <hyperlink ref="A18" location="'T11.24-T11.25'!A1" display="Table 11.25"/>
    <hyperlink ref="A19" location="T11.26!A1" display="Table 11.26"/>
    <hyperlink ref="A20" location="T11.27!A1" display="Table 11.27"/>
    <hyperlink ref="A21" location="T11.29!A1" display="Table 11.29"/>
    <hyperlink ref="A22" location="T11.30!A1" display="Table 11.30"/>
    <hyperlink ref="A23" location="'T11.31-T11.35'!A1" display="Table 11.31"/>
    <hyperlink ref="A24" location="'T11.31-T11.35'!A1" display="Table 11.32"/>
    <hyperlink ref="A25" location="'T11.31-T11.35'!A1" display="Table 11.33"/>
    <hyperlink ref="A26" location="'T11.31-T11.35'!A1" display="Table 11.34"/>
    <hyperlink ref="A27" location="'T11.31-T11.35'!A1" display="Table 11.35"/>
    <hyperlink ref="A28" location="'Fig11.1-11.2'!A1" display="Figs 11.1"/>
    <hyperlink ref="A29" location="'Fig11.1-11.2'!A1" display="Figs 11.2"/>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L87"/>
  <sheetViews>
    <sheetView zoomScale="75" zoomScaleNormal="75" zoomScalePageLayoutView="0" workbookViewId="0" topLeftCell="A35">
      <selection activeCell="O59" sqref="O59"/>
    </sheetView>
  </sheetViews>
  <sheetFormatPr defaultColWidth="9.140625" defaultRowHeight="12.75"/>
  <cols>
    <col min="1" max="1" width="33.8515625" style="9" customWidth="1"/>
    <col min="2" max="2" width="8.421875" style="9" customWidth="1"/>
    <col min="3" max="3" width="10.00390625" style="9" customWidth="1"/>
    <col min="4" max="4" width="10.7109375" style="9" customWidth="1"/>
    <col min="5" max="5" width="10.421875" style="9" customWidth="1"/>
    <col min="6" max="6" width="9.28125" style="9" customWidth="1"/>
    <col min="7" max="7" width="8.28125" style="9" customWidth="1"/>
    <col min="8" max="8" width="11.140625" style="9" customWidth="1"/>
    <col min="9" max="9" width="10.57421875" style="9" customWidth="1"/>
    <col min="10" max="10" width="9.140625" style="9" customWidth="1"/>
    <col min="11" max="11" width="14.7109375" style="9" customWidth="1"/>
    <col min="12" max="13" width="7.8515625" style="9" customWidth="1"/>
    <col min="14" max="16384" width="9.140625" style="9" customWidth="1"/>
  </cols>
  <sheetData>
    <row r="1" ht="15.75">
      <c r="A1" s="138" t="s">
        <v>403</v>
      </c>
    </row>
    <row r="2" ht="15">
      <c r="A2" s="59"/>
    </row>
    <row r="3" ht="15.75">
      <c r="A3" s="77" t="s">
        <v>598</v>
      </c>
    </row>
    <row r="4" ht="15">
      <c r="A4" s="60"/>
    </row>
    <row r="5" ht="15.75">
      <c r="A5" s="138" t="s">
        <v>404</v>
      </c>
    </row>
    <row r="6" ht="15">
      <c r="A6" s="59"/>
    </row>
    <row r="7" ht="15.75">
      <c r="A7" s="77" t="s">
        <v>598</v>
      </c>
    </row>
    <row r="8" ht="15">
      <c r="A8" s="60"/>
    </row>
    <row r="9" ht="15.75">
      <c r="A9" s="138" t="s">
        <v>405</v>
      </c>
    </row>
    <row r="10" ht="15">
      <c r="A10" s="60"/>
    </row>
    <row r="11" ht="15.75">
      <c r="A11" s="77" t="s">
        <v>598</v>
      </c>
    </row>
    <row r="12" ht="15">
      <c r="A12" s="59"/>
    </row>
    <row r="13" ht="15.75">
      <c r="A13" s="138" t="s">
        <v>406</v>
      </c>
    </row>
    <row r="14" ht="15.75">
      <c r="A14" s="77" t="s">
        <v>598</v>
      </c>
    </row>
    <row r="15" ht="15">
      <c r="A15" s="59"/>
    </row>
    <row r="16" ht="15.75">
      <c r="A16" s="138" t="s">
        <v>407</v>
      </c>
    </row>
    <row r="17" ht="15.75">
      <c r="A17" s="77" t="s">
        <v>598</v>
      </c>
    </row>
    <row r="18" ht="15">
      <c r="A18" s="59"/>
    </row>
    <row r="19" ht="15.75">
      <c r="A19" s="138" t="s">
        <v>408</v>
      </c>
    </row>
    <row r="20" ht="15.75">
      <c r="A20" s="77" t="s">
        <v>598</v>
      </c>
    </row>
    <row r="21" ht="15">
      <c r="A21" s="59"/>
    </row>
    <row r="22" ht="15.75">
      <c r="A22" s="138" t="s">
        <v>409</v>
      </c>
    </row>
    <row r="23" ht="15.75">
      <c r="A23" s="77" t="s">
        <v>598</v>
      </c>
    </row>
    <row r="24" ht="15">
      <c r="A24" s="59"/>
    </row>
    <row r="25" ht="15.75">
      <c r="A25" s="138" t="s">
        <v>410</v>
      </c>
    </row>
    <row r="26" ht="15.75">
      <c r="A26" s="77" t="s">
        <v>598</v>
      </c>
    </row>
    <row r="27" ht="15">
      <c r="A27" s="59"/>
    </row>
    <row r="28" ht="15.75">
      <c r="A28" s="138" t="s">
        <v>411</v>
      </c>
    </row>
    <row r="29" ht="15.75">
      <c r="A29" s="77" t="s">
        <v>598</v>
      </c>
    </row>
    <row r="31" spans="1:11" ht="18.75" customHeight="1">
      <c r="A31" s="307" t="s">
        <v>732</v>
      </c>
      <c r="B31" s="12"/>
      <c r="C31" s="12"/>
      <c r="D31" s="12"/>
      <c r="E31" s="12"/>
      <c r="F31" s="12"/>
      <c r="G31" s="12"/>
      <c r="H31" s="12"/>
      <c r="I31" s="12"/>
      <c r="J31" s="12"/>
      <c r="K31" s="12"/>
    </row>
    <row r="32" spans="1:11" ht="9.75" customHeight="1">
      <c r="A32" s="307"/>
      <c r="B32" s="12"/>
      <c r="C32" s="12"/>
      <c r="D32" s="12"/>
      <c r="E32" s="12"/>
      <c r="F32" s="12"/>
      <c r="G32" s="12"/>
      <c r="H32" s="12"/>
      <c r="I32" s="12"/>
      <c r="J32" s="12"/>
      <c r="K32" s="12"/>
    </row>
    <row r="33" spans="1:11" ht="15.75">
      <c r="A33" s="177"/>
      <c r="B33" s="162"/>
      <c r="C33" s="718" t="s">
        <v>56</v>
      </c>
      <c r="D33" s="719"/>
      <c r="E33" s="720" t="s">
        <v>61</v>
      </c>
      <c r="F33" s="718"/>
      <c r="G33" s="719"/>
      <c r="H33" s="186"/>
      <c r="I33" s="186"/>
      <c r="J33" s="186"/>
      <c r="K33" s="186"/>
    </row>
    <row r="34" spans="1:11" ht="15.75">
      <c r="A34" s="12"/>
      <c r="B34" s="12"/>
      <c r="C34" s="177"/>
      <c r="D34" s="163"/>
      <c r="E34" s="367"/>
      <c r="F34" s="163"/>
      <c r="G34" s="177"/>
      <c r="H34" s="12"/>
      <c r="I34" s="57"/>
      <c r="J34" s="57"/>
      <c r="K34" s="88"/>
    </row>
    <row r="35" spans="1:11" ht="15.75">
      <c r="A35" s="12" t="s">
        <v>123</v>
      </c>
      <c r="B35" s="76"/>
      <c r="C35" s="88"/>
      <c r="D35" s="88"/>
      <c r="E35" s="368"/>
      <c r="F35" s="88"/>
      <c r="G35" s="88"/>
      <c r="H35" s="88" t="s">
        <v>66</v>
      </c>
      <c r="I35" s="88" t="s">
        <v>39</v>
      </c>
      <c r="J35" s="88" t="s">
        <v>122</v>
      </c>
      <c r="K35" s="88"/>
    </row>
    <row r="36" spans="1:11" ht="15.75">
      <c r="A36" s="12"/>
      <c r="B36" s="88" t="s">
        <v>54</v>
      </c>
      <c r="C36" s="88" t="s">
        <v>57</v>
      </c>
      <c r="D36" s="179" t="s">
        <v>59</v>
      </c>
      <c r="E36" s="368" t="s">
        <v>386</v>
      </c>
      <c r="F36" s="88" t="s">
        <v>386</v>
      </c>
      <c r="G36" s="88" t="s">
        <v>387</v>
      </c>
      <c r="H36" s="88" t="s">
        <v>69</v>
      </c>
      <c r="I36" s="88" t="s">
        <v>88</v>
      </c>
      <c r="J36" s="88" t="s">
        <v>74</v>
      </c>
      <c r="K36" s="189" t="s">
        <v>38</v>
      </c>
    </row>
    <row r="37" spans="1:11" ht="15.75">
      <c r="A37" s="12"/>
      <c r="B37" s="179" t="s">
        <v>55</v>
      </c>
      <c r="C37" s="88" t="s">
        <v>58</v>
      </c>
      <c r="D37" s="178" t="s">
        <v>60</v>
      </c>
      <c r="E37" s="368" t="s">
        <v>62</v>
      </c>
      <c r="F37" s="88" t="s">
        <v>64</v>
      </c>
      <c r="G37" s="88" t="s">
        <v>65</v>
      </c>
      <c r="H37" s="88" t="s">
        <v>73</v>
      </c>
      <c r="I37" s="88" t="s">
        <v>71</v>
      </c>
      <c r="J37" s="88" t="s">
        <v>71</v>
      </c>
      <c r="K37" s="189" t="s">
        <v>154</v>
      </c>
    </row>
    <row r="38" spans="1:11" ht="15.75">
      <c r="A38" s="12"/>
      <c r="B38" s="76"/>
      <c r="C38" s="179"/>
      <c r="D38" s="178"/>
      <c r="E38" s="368" t="s">
        <v>63</v>
      </c>
      <c r="F38" s="88"/>
      <c r="G38" s="179" t="s">
        <v>64</v>
      </c>
      <c r="H38" s="88" t="s">
        <v>68</v>
      </c>
      <c r="I38" s="88" t="s">
        <v>72</v>
      </c>
      <c r="J38" s="88" t="s">
        <v>72</v>
      </c>
      <c r="K38" s="190" t="s">
        <v>82</v>
      </c>
    </row>
    <row r="39" spans="1:11" ht="15.75">
      <c r="A39" s="46"/>
      <c r="B39" s="73"/>
      <c r="C39" s="184"/>
      <c r="D39" s="185"/>
      <c r="E39" s="369"/>
      <c r="F39" s="185"/>
      <c r="G39" s="184"/>
      <c r="H39" s="183" t="s">
        <v>67</v>
      </c>
      <c r="I39" s="183" t="s">
        <v>70</v>
      </c>
      <c r="J39" s="183" t="s">
        <v>70</v>
      </c>
      <c r="K39" s="183"/>
    </row>
    <row r="40" spans="1:11" ht="4.5" customHeight="1">
      <c r="A40" s="12"/>
      <c r="B40" s="12"/>
      <c r="C40" s="181"/>
      <c r="D40" s="181"/>
      <c r="E40" s="176"/>
      <c r="F40" s="88"/>
      <c r="G40" s="182"/>
      <c r="H40" s="182"/>
      <c r="I40" s="182"/>
      <c r="J40" s="182"/>
      <c r="K40" s="57"/>
    </row>
    <row r="41" ht="21" customHeight="1">
      <c r="A41" s="12"/>
    </row>
    <row r="42" spans="1:11" ht="15.75" customHeight="1">
      <c r="A42" s="175"/>
      <c r="B42" s="175"/>
      <c r="C42" s="175"/>
      <c r="D42" s="175"/>
      <c r="E42" s="175"/>
      <c r="F42" s="716" t="s">
        <v>321</v>
      </c>
      <c r="G42" s="716"/>
      <c r="H42" s="716"/>
      <c r="I42" s="716"/>
      <c r="J42" s="716"/>
      <c r="K42" s="716"/>
    </row>
    <row r="43" spans="1:11" ht="15.75">
      <c r="A43" s="340" t="s">
        <v>733</v>
      </c>
      <c r="B43" s="78">
        <v>41.9</v>
      </c>
      <c r="C43" s="78">
        <v>14.7</v>
      </c>
      <c r="D43" s="78">
        <v>6.1</v>
      </c>
      <c r="E43" s="78">
        <v>1</v>
      </c>
      <c r="F43" s="78">
        <v>0.5</v>
      </c>
      <c r="G43" s="78">
        <v>1.3</v>
      </c>
      <c r="H43" s="591">
        <v>4</v>
      </c>
      <c r="I43" s="78">
        <v>69.5</v>
      </c>
      <c r="J43" s="592">
        <v>30.5</v>
      </c>
      <c r="K43" s="341">
        <v>9760</v>
      </c>
    </row>
    <row r="44" spans="1:11" ht="15.75">
      <c r="A44" s="340" t="s">
        <v>322</v>
      </c>
      <c r="B44" s="708"/>
      <c r="C44" s="708"/>
      <c r="D44" s="708"/>
      <c r="E44" s="708"/>
      <c r="F44" s="708"/>
      <c r="G44" s="708"/>
      <c r="H44" s="591"/>
      <c r="I44" s="78"/>
      <c r="J44" s="708"/>
      <c r="K44" s="341" t="s">
        <v>756</v>
      </c>
    </row>
    <row r="45" spans="1:11" ht="15">
      <c r="A45" s="342" t="s">
        <v>323</v>
      </c>
      <c r="B45" s="78">
        <v>47.6</v>
      </c>
      <c r="C45" s="78">
        <v>14.7</v>
      </c>
      <c r="D45" s="78">
        <v>6.5</v>
      </c>
      <c r="E45" s="78">
        <v>1</v>
      </c>
      <c r="F45" s="78">
        <v>0.4</v>
      </c>
      <c r="G45" s="78">
        <v>1.2</v>
      </c>
      <c r="H45" s="591">
        <v>3.9</v>
      </c>
      <c r="I45" s="78">
        <v>75.2</v>
      </c>
      <c r="J45" s="592">
        <v>24.8</v>
      </c>
      <c r="K45" s="341">
        <v>4520</v>
      </c>
    </row>
    <row r="46" spans="1:11" ht="15">
      <c r="A46" s="342" t="s">
        <v>324</v>
      </c>
      <c r="B46" s="78">
        <v>36.7</v>
      </c>
      <c r="C46" s="78">
        <v>14.7</v>
      </c>
      <c r="D46" s="78">
        <v>5.6</v>
      </c>
      <c r="E46" s="78">
        <v>1</v>
      </c>
      <c r="F46" s="78">
        <v>0.7</v>
      </c>
      <c r="G46" s="78">
        <v>1.5</v>
      </c>
      <c r="H46" s="591">
        <v>4.1</v>
      </c>
      <c r="I46" s="78">
        <v>64.3</v>
      </c>
      <c r="J46" s="592">
        <v>35.7</v>
      </c>
      <c r="K46" s="341">
        <v>5250</v>
      </c>
    </row>
    <row r="47" spans="1:11" ht="15.75">
      <c r="A47" s="340" t="s">
        <v>75</v>
      </c>
      <c r="B47" s="708"/>
      <c r="C47" s="708"/>
      <c r="D47" s="708"/>
      <c r="E47" s="708"/>
      <c r="F47" s="708"/>
      <c r="G47" s="708"/>
      <c r="H47" s="708"/>
      <c r="I47" s="78"/>
      <c r="J47" s="708"/>
      <c r="K47" s="341" t="s">
        <v>756</v>
      </c>
    </row>
    <row r="48" spans="1:11" ht="15">
      <c r="A48" s="342" t="s">
        <v>325</v>
      </c>
      <c r="B48" s="78">
        <v>18.8</v>
      </c>
      <c r="C48" s="78">
        <v>6.3</v>
      </c>
      <c r="D48" s="697" t="s">
        <v>729</v>
      </c>
      <c r="E48" s="712">
        <v>0</v>
      </c>
      <c r="F48" s="697" t="s">
        <v>729</v>
      </c>
      <c r="G48" s="697" t="s">
        <v>729</v>
      </c>
      <c r="H48" s="697" t="s">
        <v>729</v>
      </c>
      <c r="I48" s="78">
        <v>31.400000000000006</v>
      </c>
      <c r="J48" s="592">
        <v>68.6</v>
      </c>
      <c r="K48" s="341">
        <v>160</v>
      </c>
    </row>
    <row r="49" spans="1:11" ht="15">
      <c r="A49" s="342" t="s">
        <v>326</v>
      </c>
      <c r="B49" s="78">
        <v>33.4</v>
      </c>
      <c r="C49" s="78">
        <v>9.3</v>
      </c>
      <c r="D49" s="78">
        <v>4.5</v>
      </c>
      <c r="E49" s="78">
        <v>1.4</v>
      </c>
      <c r="F49" s="78">
        <v>0.7</v>
      </c>
      <c r="G49" s="78">
        <v>2.3</v>
      </c>
      <c r="H49" s="78">
        <v>3.8</v>
      </c>
      <c r="I49" s="78">
        <v>55.4</v>
      </c>
      <c r="J49" s="592">
        <v>44.6</v>
      </c>
      <c r="K49" s="341">
        <v>1070</v>
      </c>
    </row>
    <row r="50" spans="1:11" ht="15">
      <c r="A50" s="342" t="s">
        <v>327</v>
      </c>
      <c r="B50" s="78">
        <v>48.4</v>
      </c>
      <c r="C50" s="78">
        <v>14</v>
      </c>
      <c r="D50" s="78">
        <v>5</v>
      </c>
      <c r="E50" s="78">
        <v>0.9</v>
      </c>
      <c r="F50" s="697">
        <v>0.7</v>
      </c>
      <c r="G50" s="78">
        <v>1.1</v>
      </c>
      <c r="H50" s="78">
        <v>3.2</v>
      </c>
      <c r="I50" s="78">
        <v>73.3</v>
      </c>
      <c r="J50" s="592">
        <v>26.7</v>
      </c>
      <c r="K50" s="341">
        <v>1390</v>
      </c>
    </row>
    <row r="51" spans="1:11" ht="15">
      <c r="A51" s="342" t="s">
        <v>328</v>
      </c>
      <c r="B51" s="78">
        <v>57.7</v>
      </c>
      <c r="C51" s="78">
        <v>13</v>
      </c>
      <c r="D51" s="78">
        <v>5.3</v>
      </c>
      <c r="E51" s="78">
        <v>0.8</v>
      </c>
      <c r="F51" s="78">
        <v>0.3</v>
      </c>
      <c r="G51" s="78">
        <v>0.8</v>
      </c>
      <c r="H51" s="78">
        <v>2.6</v>
      </c>
      <c r="I51" s="78">
        <v>80.5</v>
      </c>
      <c r="J51" s="592">
        <v>19.5</v>
      </c>
      <c r="K51" s="341">
        <v>1440</v>
      </c>
    </row>
    <row r="52" spans="1:11" ht="15">
      <c r="A52" s="342" t="s">
        <v>329</v>
      </c>
      <c r="B52" s="78">
        <v>53</v>
      </c>
      <c r="C52" s="78">
        <v>15</v>
      </c>
      <c r="D52" s="78">
        <v>6.4</v>
      </c>
      <c r="E52" s="78">
        <v>1</v>
      </c>
      <c r="F52" s="697" t="s">
        <v>729</v>
      </c>
      <c r="G52" s="697">
        <v>1</v>
      </c>
      <c r="H52" s="697">
        <v>4.1</v>
      </c>
      <c r="I52" s="78">
        <v>80.6</v>
      </c>
      <c r="J52" s="592">
        <v>19.4</v>
      </c>
      <c r="K52" s="341">
        <v>1640</v>
      </c>
    </row>
    <row r="53" spans="1:11" ht="15">
      <c r="A53" s="342" t="s">
        <v>330</v>
      </c>
      <c r="B53" s="78">
        <v>38.2</v>
      </c>
      <c r="C53" s="78">
        <v>20.7</v>
      </c>
      <c r="D53" s="78">
        <v>9.4</v>
      </c>
      <c r="E53" s="78">
        <v>1</v>
      </c>
      <c r="F53" s="697">
        <v>0.7</v>
      </c>
      <c r="G53" s="697">
        <v>1.2</v>
      </c>
      <c r="H53" s="697">
        <v>5.3</v>
      </c>
      <c r="I53" s="78">
        <v>76.5</v>
      </c>
      <c r="J53" s="592">
        <v>23.5</v>
      </c>
      <c r="K53" s="341">
        <v>1770</v>
      </c>
    </row>
    <row r="54" spans="1:11" ht="15">
      <c r="A54" s="342" t="s">
        <v>331</v>
      </c>
      <c r="B54" s="78">
        <v>28.7</v>
      </c>
      <c r="C54" s="78">
        <v>21.4</v>
      </c>
      <c r="D54" s="78">
        <v>7.9</v>
      </c>
      <c r="E54" s="78">
        <v>1.2</v>
      </c>
      <c r="F54" s="697">
        <v>0.6</v>
      </c>
      <c r="G54" s="697">
        <v>1.4</v>
      </c>
      <c r="H54" s="697">
        <v>5.6</v>
      </c>
      <c r="I54" s="78">
        <v>66.7</v>
      </c>
      <c r="J54" s="592">
        <v>33.3</v>
      </c>
      <c r="K54" s="341">
        <v>1470</v>
      </c>
    </row>
    <row r="55" spans="1:11" ht="15">
      <c r="A55" s="342" t="s">
        <v>332</v>
      </c>
      <c r="B55" s="78">
        <v>17.2</v>
      </c>
      <c r="C55" s="78">
        <v>13.7</v>
      </c>
      <c r="D55" s="78">
        <v>6.4</v>
      </c>
      <c r="E55" s="78">
        <v>1.2</v>
      </c>
      <c r="F55" s="697" t="s">
        <v>729</v>
      </c>
      <c r="G55" s="697">
        <v>2.2</v>
      </c>
      <c r="H55" s="697">
        <v>5.6</v>
      </c>
      <c r="I55" s="78">
        <v>46.8</v>
      </c>
      <c r="J55" s="592">
        <v>53.2</v>
      </c>
      <c r="K55" s="341">
        <v>830</v>
      </c>
    </row>
    <row r="56" spans="1:11" ht="15.75">
      <c r="A56" s="340" t="s">
        <v>155</v>
      </c>
      <c r="B56" s="708"/>
      <c r="C56" s="708"/>
      <c r="D56" s="708"/>
      <c r="E56" s="708"/>
      <c r="F56" s="709"/>
      <c r="G56" s="709"/>
      <c r="H56" s="709"/>
      <c r="I56" s="78"/>
      <c r="J56" s="708"/>
      <c r="K56" s="341"/>
    </row>
    <row r="57" spans="1:11" ht="15">
      <c r="A57" s="342" t="s">
        <v>333</v>
      </c>
      <c r="B57" s="78">
        <v>58.9</v>
      </c>
      <c r="C57" s="78">
        <v>16.4</v>
      </c>
      <c r="D57" s="78">
        <v>7</v>
      </c>
      <c r="E57" s="78">
        <v>2.3</v>
      </c>
      <c r="F57" s="697" t="s">
        <v>729</v>
      </c>
      <c r="G57" s="697">
        <v>0.6</v>
      </c>
      <c r="H57" s="697">
        <v>2.7</v>
      </c>
      <c r="I57" s="78">
        <v>88.3</v>
      </c>
      <c r="J57" s="592">
        <v>11.7</v>
      </c>
      <c r="K57" s="341">
        <v>620</v>
      </c>
    </row>
    <row r="58" spans="1:11" ht="15">
      <c r="A58" s="342" t="s">
        <v>334</v>
      </c>
      <c r="B58" s="78">
        <v>60.1</v>
      </c>
      <c r="C58" s="78">
        <v>12.4</v>
      </c>
      <c r="D58" s="78">
        <v>5.3</v>
      </c>
      <c r="E58" s="78">
        <v>0.9</v>
      </c>
      <c r="F58" s="697">
        <v>0.4</v>
      </c>
      <c r="G58" s="697">
        <v>1.3</v>
      </c>
      <c r="H58" s="697">
        <v>2.5</v>
      </c>
      <c r="I58" s="78">
        <v>82.8</v>
      </c>
      <c r="J58" s="592">
        <v>17.2</v>
      </c>
      <c r="K58" s="341">
        <v>3220</v>
      </c>
    </row>
    <row r="59" spans="1:11" ht="15">
      <c r="A59" s="342" t="s">
        <v>335</v>
      </c>
      <c r="B59" s="78">
        <v>48</v>
      </c>
      <c r="C59" s="78">
        <v>15.7</v>
      </c>
      <c r="D59" s="78">
        <v>4</v>
      </c>
      <c r="E59" s="697" t="s">
        <v>729</v>
      </c>
      <c r="F59" s="697" t="s">
        <v>729</v>
      </c>
      <c r="G59" s="697">
        <v>1.2</v>
      </c>
      <c r="H59" s="697">
        <v>3.3</v>
      </c>
      <c r="I59" s="78">
        <v>72.8</v>
      </c>
      <c r="J59" s="592">
        <v>27.2</v>
      </c>
      <c r="K59" s="341">
        <v>980</v>
      </c>
    </row>
    <row r="60" spans="1:11" ht="17.25" customHeight="1">
      <c r="A60" s="342" t="s">
        <v>336</v>
      </c>
      <c r="B60" s="78">
        <v>28.1</v>
      </c>
      <c r="C60" s="78">
        <v>14.3</v>
      </c>
      <c r="D60" s="78">
        <v>4.5</v>
      </c>
      <c r="E60" s="697" t="s">
        <v>729</v>
      </c>
      <c r="F60" s="697" t="s">
        <v>729</v>
      </c>
      <c r="G60" s="697" t="s">
        <v>729</v>
      </c>
      <c r="H60" s="697">
        <v>3</v>
      </c>
      <c r="I60" s="78">
        <v>51.1</v>
      </c>
      <c r="J60" s="592">
        <v>48.9</v>
      </c>
      <c r="K60" s="341">
        <v>420</v>
      </c>
    </row>
    <row r="61" spans="1:11" ht="15">
      <c r="A61" s="342" t="s">
        <v>337</v>
      </c>
      <c r="B61" s="78">
        <v>26.7</v>
      </c>
      <c r="C61" s="78">
        <v>21.3</v>
      </c>
      <c r="D61" s="78">
        <v>8.6</v>
      </c>
      <c r="E61" s="78">
        <v>1.3</v>
      </c>
      <c r="F61" s="697">
        <v>0.6</v>
      </c>
      <c r="G61" s="697">
        <v>1.6</v>
      </c>
      <c r="H61" s="697">
        <v>5.6</v>
      </c>
      <c r="I61" s="78">
        <v>65.7</v>
      </c>
      <c r="J61" s="592">
        <v>34.3</v>
      </c>
      <c r="K61" s="341">
        <v>3380</v>
      </c>
    </row>
    <row r="62" spans="1:11" ht="15">
      <c r="A62" s="342" t="s">
        <v>338</v>
      </c>
      <c r="B62" s="78">
        <v>10.9</v>
      </c>
      <c r="C62" s="78">
        <v>6.3</v>
      </c>
      <c r="D62" s="78">
        <v>5.7</v>
      </c>
      <c r="E62" s="712">
        <v>0</v>
      </c>
      <c r="F62" s="697" t="s">
        <v>729</v>
      </c>
      <c r="G62" s="697">
        <v>2.9</v>
      </c>
      <c r="H62" s="697">
        <v>5.6</v>
      </c>
      <c r="I62" s="78">
        <v>31.5</v>
      </c>
      <c r="J62" s="592">
        <v>68.5</v>
      </c>
      <c r="K62" s="341">
        <v>290</v>
      </c>
    </row>
    <row r="63" spans="1:11" ht="15">
      <c r="A63" s="342" t="s">
        <v>339</v>
      </c>
      <c r="B63" s="78">
        <v>14.7</v>
      </c>
      <c r="C63" s="78">
        <v>8.5</v>
      </c>
      <c r="D63" s="78">
        <v>4.9</v>
      </c>
      <c r="E63" s="697" t="s">
        <v>729</v>
      </c>
      <c r="F63" s="697">
        <v>2.3</v>
      </c>
      <c r="G63" s="697">
        <v>2.2</v>
      </c>
      <c r="H63" s="697">
        <v>6.7</v>
      </c>
      <c r="I63" s="78">
        <v>40.6</v>
      </c>
      <c r="J63" s="592">
        <v>59.4</v>
      </c>
      <c r="K63" s="341">
        <v>300</v>
      </c>
    </row>
    <row r="64" spans="1:11" ht="15">
      <c r="A64" s="342" t="s">
        <v>340</v>
      </c>
      <c r="B64" s="78">
        <v>8.6</v>
      </c>
      <c r="C64" s="78">
        <v>8.4</v>
      </c>
      <c r="D64" s="78">
        <v>6.1</v>
      </c>
      <c r="E64" s="697" t="s">
        <v>729</v>
      </c>
      <c r="F64" s="697" t="s">
        <v>712</v>
      </c>
      <c r="G64" s="697">
        <v>1.2</v>
      </c>
      <c r="H64" s="697">
        <v>9.5</v>
      </c>
      <c r="I64" s="78">
        <v>35</v>
      </c>
      <c r="J64" s="592">
        <v>65</v>
      </c>
      <c r="K64" s="341">
        <v>460</v>
      </c>
    </row>
    <row r="65" spans="1:11" ht="15.75" customHeight="1">
      <c r="A65" s="717" t="s">
        <v>152</v>
      </c>
      <c r="B65" s="717"/>
      <c r="C65" s="717"/>
      <c r="D65" s="717"/>
      <c r="E65" s="717"/>
      <c r="F65" s="488"/>
      <c r="G65" s="488"/>
      <c r="H65" s="488"/>
      <c r="I65" s="78"/>
      <c r="J65" s="592"/>
      <c r="K65" s="341"/>
    </row>
    <row r="66" spans="1:11" ht="15">
      <c r="A66" s="342" t="s">
        <v>341</v>
      </c>
      <c r="B66" s="78">
        <v>16.3</v>
      </c>
      <c r="C66" s="78">
        <v>10.1</v>
      </c>
      <c r="D66" s="78">
        <v>5.1</v>
      </c>
      <c r="E66" s="78">
        <v>0.8</v>
      </c>
      <c r="F66" s="697" t="s">
        <v>729</v>
      </c>
      <c r="G66" s="697">
        <v>2</v>
      </c>
      <c r="H66" s="697">
        <v>9.2</v>
      </c>
      <c r="I66" s="78">
        <v>44.1</v>
      </c>
      <c r="J66" s="592">
        <v>55.9</v>
      </c>
      <c r="K66" s="341">
        <v>1080</v>
      </c>
    </row>
    <row r="67" spans="1:11" ht="15">
      <c r="A67" s="342" t="s">
        <v>342</v>
      </c>
      <c r="B67" s="78">
        <v>21.2</v>
      </c>
      <c r="C67" s="78">
        <v>13.9</v>
      </c>
      <c r="D67" s="78">
        <v>5.6</v>
      </c>
      <c r="E67" s="78">
        <v>0.4</v>
      </c>
      <c r="F67" s="697" t="s">
        <v>729</v>
      </c>
      <c r="G67" s="697">
        <v>1.6</v>
      </c>
      <c r="H67" s="697">
        <v>5.6</v>
      </c>
      <c r="I67" s="78">
        <v>48.6</v>
      </c>
      <c r="J67" s="592">
        <v>51.4</v>
      </c>
      <c r="K67" s="341">
        <v>1550</v>
      </c>
    </row>
    <row r="68" spans="1:11" ht="15">
      <c r="A68" s="342" t="s">
        <v>343</v>
      </c>
      <c r="B68" s="78">
        <v>33.6</v>
      </c>
      <c r="C68" s="78">
        <v>13.8</v>
      </c>
      <c r="D68" s="78">
        <v>5.3</v>
      </c>
      <c r="E68" s="78">
        <v>1</v>
      </c>
      <c r="F68" s="697" t="s">
        <v>729</v>
      </c>
      <c r="G68" s="697">
        <v>1.8</v>
      </c>
      <c r="H68" s="697">
        <v>5.4</v>
      </c>
      <c r="I68" s="78">
        <v>61.1</v>
      </c>
      <c r="J68" s="592">
        <v>38.9</v>
      </c>
      <c r="K68" s="341">
        <v>1490</v>
      </c>
    </row>
    <row r="69" spans="1:11" ht="15">
      <c r="A69" s="342" t="s">
        <v>344</v>
      </c>
      <c r="B69" s="78">
        <v>40.3</v>
      </c>
      <c r="C69" s="78">
        <v>15.7</v>
      </c>
      <c r="D69" s="78">
        <v>6</v>
      </c>
      <c r="E69" s="78">
        <v>0.6</v>
      </c>
      <c r="F69" s="697" t="s">
        <v>729</v>
      </c>
      <c r="G69" s="697">
        <v>1.6</v>
      </c>
      <c r="H69" s="697">
        <v>4.7</v>
      </c>
      <c r="I69" s="78">
        <v>69.1</v>
      </c>
      <c r="J69" s="592">
        <v>30.9</v>
      </c>
      <c r="K69" s="341">
        <v>1130</v>
      </c>
    </row>
    <row r="70" spans="1:11" ht="15" customHeight="1">
      <c r="A70" s="342" t="s">
        <v>345</v>
      </c>
      <c r="B70" s="78">
        <v>42.3</v>
      </c>
      <c r="C70" s="78">
        <v>17.1</v>
      </c>
      <c r="D70" s="78">
        <v>6.4</v>
      </c>
      <c r="E70" s="78">
        <v>0.8</v>
      </c>
      <c r="F70" s="697">
        <v>0.8</v>
      </c>
      <c r="G70" s="697">
        <v>0.9</v>
      </c>
      <c r="H70" s="697">
        <v>3</v>
      </c>
      <c r="I70" s="78">
        <v>71.4</v>
      </c>
      <c r="J70" s="592">
        <v>28.6</v>
      </c>
      <c r="K70" s="341">
        <v>900</v>
      </c>
    </row>
    <row r="71" spans="1:11" ht="15" customHeight="1">
      <c r="A71" s="342" t="s">
        <v>346</v>
      </c>
      <c r="B71" s="78">
        <v>50</v>
      </c>
      <c r="C71" s="78">
        <v>14.6</v>
      </c>
      <c r="D71" s="78">
        <v>6.6</v>
      </c>
      <c r="E71" s="697">
        <v>2</v>
      </c>
      <c r="F71" s="697">
        <v>0.5</v>
      </c>
      <c r="G71" s="697">
        <v>1.8</v>
      </c>
      <c r="H71" s="697">
        <v>2.8</v>
      </c>
      <c r="I71" s="78">
        <v>78.2</v>
      </c>
      <c r="J71" s="592">
        <v>21.8</v>
      </c>
      <c r="K71" s="341">
        <v>1380</v>
      </c>
    </row>
    <row r="72" spans="1:11" ht="15" customHeight="1">
      <c r="A72" s="342" t="s">
        <v>347</v>
      </c>
      <c r="B72" s="78">
        <v>62.8</v>
      </c>
      <c r="C72" s="78">
        <v>15.7</v>
      </c>
      <c r="D72" s="78">
        <v>6.4</v>
      </c>
      <c r="E72" s="78">
        <v>0.9</v>
      </c>
      <c r="F72" s="697">
        <v>0.7</v>
      </c>
      <c r="G72" s="697">
        <v>0.6</v>
      </c>
      <c r="H72" s="697">
        <v>1.3</v>
      </c>
      <c r="I72" s="78">
        <v>88.6</v>
      </c>
      <c r="J72" s="592">
        <v>11.4</v>
      </c>
      <c r="K72" s="341">
        <v>1880</v>
      </c>
    </row>
    <row r="73" spans="1:12" ht="15.75" customHeight="1">
      <c r="A73" s="717" t="s">
        <v>348</v>
      </c>
      <c r="B73" s="717"/>
      <c r="C73" s="717"/>
      <c r="D73" s="717"/>
      <c r="E73" s="717"/>
      <c r="F73" s="489"/>
      <c r="G73" s="489"/>
      <c r="H73" s="489"/>
      <c r="I73" s="78"/>
      <c r="J73" s="592"/>
      <c r="K73" s="341"/>
      <c r="L73" s="12"/>
    </row>
    <row r="74" spans="1:11" ht="15">
      <c r="A74" s="342" t="s">
        <v>388</v>
      </c>
      <c r="B74" s="507">
        <v>28.3</v>
      </c>
      <c r="C74" s="78">
        <v>9.1</v>
      </c>
      <c r="D74" s="78">
        <v>3.5</v>
      </c>
      <c r="E74" s="78">
        <v>0.3</v>
      </c>
      <c r="F74" s="697" t="s">
        <v>729</v>
      </c>
      <c r="G74" s="697">
        <v>1.6</v>
      </c>
      <c r="H74" s="697">
        <v>4.9</v>
      </c>
      <c r="I74" s="78">
        <v>47.8</v>
      </c>
      <c r="J74" s="592">
        <v>52.2</v>
      </c>
      <c r="K74" s="341">
        <v>1740</v>
      </c>
    </row>
    <row r="75" spans="1:11" ht="15">
      <c r="A75" s="343">
        <v>2</v>
      </c>
      <c r="B75" s="507">
        <v>35.3</v>
      </c>
      <c r="C75" s="78">
        <v>13.4</v>
      </c>
      <c r="D75" s="78">
        <v>5.1</v>
      </c>
      <c r="E75" s="78">
        <v>1</v>
      </c>
      <c r="F75" s="697">
        <v>0.3</v>
      </c>
      <c r="G75" s="697">
        <v>1.7</v>
      </c>
      <c r="H75" s="697">
        <v>4.5</v>
      </c>
      <c r="I75" s="78">
        <v>61.2</v>
      </c>
      <c r="J75" s="592">
        <v>38.8</v>
      </c>
      <c r="K75" s="341">
        <v>1970</v>
      </c>
    </row>
    <row r="76" spans="1:11" ht="15">
      <c r="A76" s="343">
        <v>3</v>
      </c>
      <c r="B76" s="507">
        <v>42.8</v>
      </c>
      <c r="C76" s="78">
        <v>16</v>
      </c>
      <c r="D76" s="78">
        <v>5.8</v>
      </c>
      <c r="E76" s="78">
        <v>1.2</v>
      </c>
      <c r="F76" s="697">
        <v>0.9</v>
      </c>
      <c r="G76" s="697">
        <v>1.1</v>
      </c>
      <c r="H76" s="697">
        <v>5.3</v>
      </c>
      <c r="I76" s="78">
        <v>73.2</v>
      </c>
      <c r="J76" s="592">
        <v>26.8</v>
      </c>
      <c r="K76" s="341">
        <v>2180</v>
      </c>
    </row>
    <row r="77" spans="1:11" ht="15">
      <c r="A77" s="343">
        <v>4</v>
      </c>
      <c r="B77" s="507">
        <v>52</v>
      </c>
      <c r="C77" s="78">
        <v>17.1</v>
      </c>
      <c r="D77" s="78">
        <v>6.9</v>
      </c>
      <c r="E77" s="78">
        <v>0.9</v>
      </c>
      <c r="F77" s="697">
        <v>0.4</v>
      </c>
      <c r="G77" s="697">
        <v>1.1</v>
      </c>
      <c r="H77" s="697">
        <v>2.3</v>
      </c>
      <c r="I77" s="78">
        <v>80.8</v>
      </c>
      <c r="J77" s="592">
        <v>19.2</v>
      </c>
      <c r="K77" s="341">
        <v>2140</v>
      </c>
    </row>
    <row r="78" spans="1:11" ht="15" customHeight="1">
      <c r="A78" s="342" t="s">
        <v>389</v>
      </c>
      <c r="B78" s="507">
        <v>49.6</v>
      </c>
      <c r="C78" s="78">
        <v>17.4</v>
      </c>
      <c r="D78" s="78">
        <v>8.7</v>
      </c>
      <c r="E78" s="78">
        <v>1.5</v>
      </c>
      <c r="F78" s="697">
        <v>0.8</v>
      </c>
      <c r="G78" s="697">
        <v>1.3</v>
      </c>
      <c r="H78" s="697">
        <v>3.1</v>
      </c>
      <c r="I78" s="78">
        <v>82.5</v>
      </c>
      <c r="J78" s="592">
        <v>17.5</v>
      </c>
      <c r="K78" s="341">
        <v>1750</v>
      </c>
    </row>
    <row r="79" spans="1:12" ht="15" customHeight="1">
      <c r="A79" s="340" t="s">
        <v>351</v>
      </c>
      <c r="B79" s="361"/>
      <c r="C79" s="361"/>
      <c r="D79" s="361"/>
      <c r="E79" s="361"/>
      <c r="F79" s="710"/>
      <c r="G79" s="710"/>
      <c r="H79" s="710"/>
      <c r="I79" s="78"/>
      <c r="J79" s="592"/>
      <c r="K79" s="341" t="s">
        <v>756</v>
      </c>
      <c r="L79" s="12"/>
    </row>
    <row r="80" spans="1:11" ht="15" customHeight="1">
      <c r="A80" s="342" t="s">
        <v>352</v>
      </c>
      <c r="B80" s="507">
        <v>31.6</v>
      </c>
      <c r="C80" s="78">
        <v>13.2</v>
      </c>
      <c r="D80" s="78">
        <v>6.6</v>
      </c>
      <c r="E80" s="78">
        <v>1.3</v>
      </c>
      <c r="F80" s="697">
        <v>0.6</v>
      </c>
      <c r="G80" s="697">
        <v>2.2</v>
      </c>
      <c r="H80" s="697">
        <v>5.1</v>
      </c>
      <c r="I80" s="78">
        <v>60.6</v>
      </c>
      <c r="J80" s="592">
        <v>39.4</v>
      </c>
      <c r="K80" s="341">
        <v>2790</v>
      </c>
    </row>
    <row r="81" spans="1:11" ht="15" customHeight="1">
      <c r="A81" s="342" t="s">
        <v>353</v>
      </c>
      <c r="B81" s="507">
        <v>44.4</v>
      </c>
      <c r="C81" s="78">
        <v>14.3</v>
      </c>
      <c r="D81" s="78">
        <v>5.6</v>
      </c>
      <c r="E81" s="78">
        <v>0.8</v>
      </c>
      <c r="F81" s="697">
        <v>0.5</v>
      </c>
      <c r="G81" s="697">
        <v>1</v>
      </c>
      <c r="H81" s="697">
        <v>4.1</v>
      </c>
      <c r="I81" s="78">
        <v>70.6</v>
      </c>
      <c r="J81" s="592">
        <v>29.4</v>
      </c>
      <c r="K81" s="341">
        <v>3510</v>
      </c>
    </row>
    <row r="82" spans="1:11" ht="15" customHeight="1">
      <c r="A82" s="342" t="s">
        <v>354</v>
      </c>
      <c r="B82" s="78">
        <v>50.8</v>
      </c>
      <c r="C82" s="78">
        <v>14</v>
      </c>
      <c r="D82" s="78">
        <v>5.1</v>
      </c>
      <c r="E82" s="78">
        <v>0.5</v>
      </c>
      <c r="F82" s="697" t="s">
        <v>729</v>
      </c>
      <c r="G82" s="697">
        <v>0.7</v>
      </c>
      <c r="H82" s="697">
        <v>2.9</v>
      </c>
      <c r="I82" s="78">
        <v>74.5</v>
      </c>
      <c r="J82" s="592">
        <v>25.5</v>
      </c>
      <c r="K82" s="341">
        <v>870</v>
      </c>
    </row>
    <row r="83" spans="1:11" ht="15" customHeight="1">
      <c r="A83" s="342" t="s">
        <v>355</v>
      </c>
      <c r="B83" s="78">
        <v>48.3</v>
      </c>
      <c r="C83" s="78">
        <v>15.9</v>
      </c>
      <c r="D83" s="78">
        <v>6.3</v>
      </c>
      <c r="E83" s="78">
        <v>1</v>
      </c>
      <c r="F83" s="697" t="s">
        <v>729</v>
      </c>
      <c r="G83" s="697" t="s">
        <v>729</v>
      </c>
      <c r="H83" s="697">
        <v>1</v>
      </c>
      <c r="I83" s="78">
        <v>73.8</v>
      </c>
      <c r="J83" s="592">
        <v>26.2</v>
      </c>
      <c r="K83" s="341">
        <v>570</v>
      </c>
    </row>
    <row r="84" spans="1:11" ht="15" customHeight="1">
      <c r="A84" s="342" t="s">
        <v>356</v>
      </c>
      <c r="B84" s="78">
        <v>53.5</v>
      </c>
      <c r="C84" s="78">
        <v>19.1</v>
      </c>
      <c r="D84" s="78">
        <v>5.4</v>
      </c>
      <c r="E84" s="78">
        <v>0.9</v>
      </c>
      <c r="F84" s="697">
        <v>0.5</v>
      </c>
      <c r="G84" s="697">
        <v>0.5</v>
      </c>
      <c r="H84" s="697">
        <v>2.6</v>
      </c>
      <c r="I84" s="78">
        <v>82.5</v>
      </c>
      <c r="J84" s="592">
        <v>17.5</v>
      </c>
      <c r="K84" s="341">
        <v>990</v>
      </c>
    </row>
    <row r="85" spans="1:11" ht="15" customHeight="1">
      <c r="A85" s="344" t="s">
        <v>357</v>
      </c>
      <c r="B85" s="210">
        <v>50.2</v>
      </c>
      <c r="C85" s="210">
        <v>18.6</v>
      </c>
      <c r="D85" s="210">
        <v>8.2</v>
      </c>
      <c r="E85" s="210">
        <v>1.5</v>
      </c>
      <c r="F85" s="701" t="s">
        <v>729</v>
      </c>
      <c r="G85" s="701">
        <v>1.4</v>
      </c>
      <c r="H85" s="701">
        <v>2.6</v>
      </c>
      <c r="I85" s="210">
        <v>82.8</v>
      </c>
      <c r="J85" s="682">
        <v>17.2</v>
      </c>
      <c r="K85" s="711">
        <v>1030</v>
      </c>
    </row>
    <row r="86" spans="1:11" ht="15" customHeight="1">
      <c r="A86" s="172" t="s">
        <v>595</v>
      </c>
      <c r="B86" s="12"/>
      <c r="C86" s="12"/>
      <c r="D86" s="12"/>
      <c r="E86" s="12"/>
      <c r="F86" s="82"/>
      <c r="G86" s="82"/>
      <c r="H86" s="82"/>
      <c r="I86" s="510"/>
      <c r="J86" s="424"/>
      <c r="K86" s="421"/>
    </row>
    <row r="87" spans="1:10" s="7" customFormat="1" ht="15" customHeight="1">
      <c r="A87" s="715" t="s">
        <v>358</v>
      </c>
      <c r="B87" s="715"/>
      <c r="C87" s="715"/>
      <c r="D87" s="715"/>
      <c r="E87" s="715"/>
      <c r="F87" s="715"/>
      <c r="G87" s="715"/>
      <c r="J87" s="159"/>
    </row>
  </sheetData>
  <sheetProtection/>
  <mergeCells count="6">
    <mergeCell ref="A87:G87"/>
    <mergeCell ref="F42:K42"/>
    <mergeCell ref="A73:E73"/>
    <mergeCell ref="C33:D33"/>
    <mergeCell ref="E33:G33"/>
    <mergeCell ref="A65:E65"/>
  </mergeCells>
  <printOptions/>
  <pageMargins left="0.7480314960629921" right="0.5511811023622047" top="0.984251968503937" bottom="0.984251968503937" header="0.5118110236220472" footer="0.5118110236220472"/>
  <pageSetup fitToHeight="1" fitToWidth="1" horizontalDpi="600" verticalDpi="600" orientation="portrait" paperSize="9" scale="54" r:id="rId1"/>
  <headerFooter alignWithMargins="0">
    <oddHeader>&amp;R&amp;"Arial,Bold"&amp;16PERSONAL AND CROSS-MODAL TRAVEL</oddHead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A1:R61"/>
  <sheetViews>
    <sheetView zoomScale="75" zoomScaleNormal="75" zoomScalePageLayoutView="0" workbookViewId="0" topLeftCell="A1">
      <selection activeCell="A1" sqref="A1"/>
    </sheetView>
  </sheetViews>
  <sheetFormatPr defaultColWidth="9.140625" defaultRowHeight="12.75"/>
  <cols>
    <col min="1" max="1" width="33.8515625" style="9" customWidth="1"/>
    <col min="2" max="2" width="8.57421875" style="9" customWidth="1"/>
    <col min="3" max="3" width="8.140625" style="9" customWidth="1"/>
    <col min="4" max="4" width="7.421875" style="9" customWidth="1"/>
    <col min="5" max="5" width="7.8515625" style="9" customWidth="1"/>
    <col min="6" max="6" width="7.7109375" style="9" customWidth="1"/>
    <col min="7" max="7" width="9.8515625" style="9" customWidth="1"/>
    <col min="8" max="8" width="8.00390625" style="9" customWidth="1"/>
    <col min="9" max="9" width="6.57421875" style="9" customWidth="1"/>
    <col min="10" max="11" width="7.421875" style="9" customWidth="1"/>
    <col min="12" max="12" width="9.28125" style="9" customWidth="1"/>
    <col min="13" max="13" width="10.57421875" style="9" customWidth="1"/>
    <col min="14" max="16384" width="9.140625" style="9" customWidth="1"/>
  </cols>
  <sheetData>
    <row r="1" spans="1:12" ht="18.75">
      <c r="A1" s="77" t="s">
        <v>755</v>
      </c>
      <c r="B1" s="60"/>
      <c r="C1" s="60"/>
      <c r="D1" s="60"/>
      <c r="E1" s="60"/>
      <c r="F1" s="60"/>
      <c r="G1" s="60"/>
      <c r="H1" s="60"/>
      <c r="I1" s="60"/>
      <c r="J1" s="60" t="s">
        <v>123</v>
      </c>
      <c r="L1" s="12"/>
    </row>
    <row r="2" spans="1:18" ht="15.75">
      <c r="A2" s="163"/>
      <c r="B2" s="721" t="s">
        <v>76</v>
      </c>
      <c r="C2" s="721"/>
      <c r="D2" s="721"/>
      <c r="E2" s="721"/>
      <c r="F2" s="722"/>
      <c r="G2" s="191" t="s">
        <v>83</v>
      </c>
      <c r="H2" s="724" t="s">
        <v>81</v>
      </c>
      <c r="I2" s="725"/>
      <c r="J2" s="725"/>
      <c r="K2" s="725"/>
      <c r="L2" s="725"/>
      <c r="M2" s="188" t="s">
        <v>83</v>
      </c>
      <c r="N2" s="313"/>
      <c r="O2" s="88"/>
      <c r="P2" s="312"/>
      <c r="Q2" s="312"/>
      <c r="R2" s="312"/>
    </row>
    <row r="3" spans="1:18" ht="18.75">
      <c r="A3" s="57"/>
      <c r="B3" s="723"/>
      <c r="C3" s="723"/>
      <c r="D3" s="723"/>
      <c r="E3" s="723"/>
      <c r="F3" s="723"/>
      <c r="G3" s="54" t="s">
        <v>187</v>
      </c>
      <c r="H3" s="726" t="s">
        <v>543</v>
      </c>
      <c r="I3" s="727"/>
      <c r="J3" s="727"/>
      <c r="K3" s="727"/>
      <c r="L3" s="727"/>
      <c r="M3" s="189" t="s">
        <v>187</v>
      </c>
      <c r="N3" s="88"/>
      <c r="O3" s="88"/>
      <c r="P3" s="88"/>
      <c r="Q3" s="88"/>
      <c r="R3" s="88"/>
    </row>
    <row r="4" spans="1:16" ht="15.75">
      <c r="A4" s="57"/>
      <c r="B4" s="728"/>
      <c r="C4" s="728"/>
      <c r="D4" s="728"/>
      <c r="E4" s="728"/>
      <c r="F4" s="729"/>
      <c r="G4" s="192" t="s">
        <v>82</v>
      </c>
      <c r="H4" s="440"/>
      <c r="I4" s="439"/>
      <c r="J4" s="187"/>
      <c r="K4" s="187"/>
      <c r="L4" s="46"/>
      <c r="M4" s="189" t="s">
        <v>82</v>
      </c>
      <c r="P4" s="12"/>
    </row>
    <row r="5" spans="1:12" ht="15.75">
      <c r="A5" s="57"/>
      <c r="B5" s="730" t="s">
        <v>77</v>
      </c>
      <c r="C5" s="732" t="s">
        <v>78</v>
      </c>
      <c r="D5" s="734" t="s">
        <v>79</v>
      </c>
      <c r="E5" s="734" t="s">
        <v>80</v>
      </c>
      <c r="F5" s="191" t="s">
        <v>125</v>
      </c>
      <c r="G5" s="12"/>
      <c r="H5" s="736" t="s">
        <v>77</v>
      </c>
      <c r="I5" s="732" t="s">
        <v>78</v>
      </c>
      <c r="J5" s="734" t="s">
        <v>79</v>
      </c>
      <c r="K5" s="734" t="s">
        <v>80</v>
      </c>
      <c r="L5" s="191" t="s">
        <v>125</v>
      </c>
    </row>
    <row r="6" spans="1:12" ht="15.75">
      <c r="A6" s="187"/>
      <c r="B6" s="731"/>
      <c r="C6" s="733"/>
      <c r="D6" s="735"/>
      <c r="E6" s="735"/>
      <c r="F6" s="183" t="s">
        <v>124</v>
      </c>
      <c r="G6" s="12"/>
      <c r="H6" s="737"/>
      <c r="I6" s="733"/>
      <c r="J6" s="735"/>
      <c r="K6" s="735"/>
      <c r="L6" s="183" t="s">
        <v>124</v>
      </c>
    </row>
    <row r="7" spans="2:15" ht="15">
      <c r="B7" s="12"/>
      <c r="C7" s="12"/>
      <c r="D7" s="12"/>
      <c r="E7" s="12"/>
      <c r="F7" s="12"/>
      <c r="G7" s="12"/>
      <c r="H7" s="437"/>
      <c r="J7" s="49"/>
      <c r="K7" s="49"/>
      <c r="L7" s="738" t="s">
        <v>89</v>
      </c>
      <c r="M7" s="739"/>
      <c r="N7" s="49"/>
      <c r="O7" s="49"/>
    </row>
    <row r="8" spans="2:12" ht="6" customHeight="1">
      <c r="B8" s="12"/>
      <c r="C8" s="12"/>
      <c r="D8" s="12"/>
      <c r="E8" s="12"/>
      <c r="F8" s="12"/>
      <c r="G8" s="12"/>
      <c r="H8" s="437"/>
      <c r="J8" s="31"/>
      <c r="L8" s="47"/>
    </row>
    <row r="9" spans="1:15" ht="15.75">
      <c r="A9" s="339" t="s">
        <v>731</v>
      </c>
      <c r="B9" s="674">
        <v>31.4</v>
      </c>
      <c r="C9" s="674">
        <v>19.4</v>
      </c>
      <c r="D9" s="674">
        <v>26.3</v>
      </c>
      <c r="E9" s="674">
        <v>22.9</v>
      </c>
      <c r="F9" s="674">
        <v>68.6</v>
      </c>
      <c r="G9" s="438">
        <v>9540</v>
      </c>
      <c r="H9" s="675">
        <v>38.6</v>
      </c>
      <c r="I9" s="592">
        <v>20.3</v>
      </c>
      <c r="J9" s="592">
        <v>19.8</v>
      </c>
      <c r="K9" s="674">
        <v>21.2</v>
      </c>
      <c r="L9" s="674">
        <v>61.4</v>
      </c>
      <c r="M9" s="438">
        <v>9540</v>
      </c>
      <c r="O9" s="56"/>
    </row>
    <row r="10" spans="1:15" ht="15.75">
      <c r="A10" s="339" t="s">
        <v>322</v>
      </c>
      <c r="B10" s="676"/>
      <c r="C10" s="676"/>
      <c r="D10" s="676"/>
      <c r="E10" s="676"/>
      <c r="F10" s="674"/>
      <c r="G10" s="677"/>
      <c r="H10" s="678"/>
      <c r="I10" s="679"/>
      <c r="J10" s="679"/>
      <c r="K10" s="674"/>
      <c r="L10" s="674"/>
      <c r="M10" s="677"/>
      <c r="O10" s="56"/>
    </row>
    <row r="11" spans="1:15" ht="15">
      <c r="A11" s="345" t="s">
        <v>323</v>
      </c>
      <c r="B11" s="674">
        <v>30.8</v>
      </c>
      <c r="C11" s="674">
        <v>18.6</v>
      </c>
      <c r="D11" s="674">
        <v>25.8</v>
      </c>
      <c r="E11" s="674">
        <v>24.7</v>
      </c>
      <c r="F11" s="674">
        <v>69.2</v>
      </c>
      <c r="G11" s="438">
        <v>4360</v>
      </c>
      <c r="H11" s="675">
        <v>37.8</v>
      </c>
      <c r="I11" s="592">
        <v>20.7</v>
      </c>
      <c r="J11" s="592">
        <v>19.8</v>
      </c>
      <c r="K11" s="674">
        <v>21.6</v>
      </c>
      <c r="L11" s="674">
        <v>62.2</v>
      </c>
      <c r="M11" s="438">
        <v>4360</v>
      </c>
      <c r="O11" s="56"/>
    </row>
    <row r="12" spans="1:15" ht="15">
      <c r="A12" s="345" t="s">
        <v>324</v>
      </c>
      <c r="B12" s="674">
        <v>31.8</v>
      </c>
      <c r="C12" s="674">
        <v>20</v>
      </c>
      <c r="D12" s="674">
        <v>26.9</v>
      </c>
      <c r="E12" s="674">
        <v>21.3</v>
      </c>
      <c r="F12" s="674">
        <v>68.2</v>
      </c>
      <c r="G12" s="438">
        <v>5180</v>
      </c>
      <c r="H12" s="675">
        <v>39.4</v>
      </c>
      <c r="I12" s="592">
        <v>19.9</v>
      </c>
      <c r="J12" s="592">
        <v>19.8</v>
      </c>
      <c r="K12" s="674">
        <v>20.9</v>
      </c>
      <c r="L12" s="674">
        <v>60.6</v>
      </c>
      <c r="M12" s="438">
        <v>5180</v>
      </c>
      <c r="O12" s="56"/>
    </row>
    <row r="13" spans="1:15" ht="15.75">
      <c r="A13" s="339" t="s">
        <v>75</v>
      </c>
      <c r="B13" s="676"/>
      <c r="C13" s="676"/>
      <c r="D13" s="676"/>
      <c r="E13" s="676"/>
      <c r="F13" s="674"/>
      <c r="G13" s="677"/>
      <c r="H13" s="678"/>
      <c r="I13" s="679"/>
      <c r="J13" s="679"/>
      <c r="K13" s="674"/>
      <c r="L13" s="674"/>
      <c r="M13" s="677"/>
      <c r="O13" s="56"/>
    </row>
    <row r="14" spans="1:15" ht="15">
      <c r="A14" s="345" t="s">
        <v>359</v>
      </c>
      <c r="B14" s="674">
        <v>22.8</v>
      </c>
      <c r="C14" s="674">
        <v>16.4</v>
      </c>
      <c r="D14" s="674">
        <v>37.2</v>
      </c>
      <c r="E14" s="674">
        <v>23.6</v>
      </c>
      <c r="F14" s="674">
        <v>77.2</v>
      </c>
      <c r="G14" s="438">
        <v>250</v>
      </c>
      <c r="H14" s="675">
        <v>41.3</v>
      </c>
      <c r="I14" s="592">
        <v>21.5</v>
      </c>
      <c r="J14" s="592">
        <v>19.8</v>
      </c>
      <c r="K14" s="674">
        <v>17.4</v>
      </c>
      <c r="L14" s="674">
        <v>58.7</v>
      </c>
      <c r="M14" s="438">
        <v>250</v>
      </c>
      <c r="O14" s="56"/>
    </row>
    <row r="15" spans="1:15" ht="15">
      <c r="A15" s="345" t="s">
        <v>326</v>
      </c>
      <c r="B15" s="674">
        <v>19.3</v>
      </c>
      <c r="C15" s="674">
        <v>19.7</v>
      </c>
      <c r="D15" s="674">
        <v>31.4</v>
      </c>
      <c r="E15" s="674">
        <v>29.5</v>
      </c>
      <c r="F15" s="674">
        <v>80.7</v>
      </c>
      <c r="G15" s="438">
        <v>1080</v>
      </c>
      <c r="H15" s="675">
        <v>35.9</v>
      </c>
      <c r="I15" s="592">
        <v>23.3</v>
      </c>
      <c r="J15" s="592">
        <v>21.7</v>
      </c>
      <c r="K15" s="674">
        <v>19</v>
      </c>
      <c r="L15" s="674">
        <v>64.1</v>
      </c>
      <c r="M15" s="438">
        <v>1080</v>
      </c>
      <c r="O15" s="56"/>
    </row>
    <row r="16" spans="1:15" ht="15">
      <c r="A16" s="345" t="s">
        <v>327</v>
      </c>
      <c r="B16" s="674">
        <v>24.6</v>
      </c>
      <c r="C16" s="674">
        <v>22.5</v>
      </c>
      <c r="D16" s="674">
        <v>27.7</v>
      </c>
      <c r="E16" s="674">
        <v>25.1</v>
      </c>
      <c r="F16" s="674">
        <v>75.4</v>
      </c>
      <c r="G16" s="438">
        <v>1360</v>
      </c>
      <c r="H16" s="675">
        <v>32.6</v>
      </c>
      <c r="I16" s="592">
        <v>24</v>
      </c>
      <c r="J16" s="592">
        <v>23</v>
      </c>
      <c r="K16" s="674">
        <v>20.4</v>
      </c>
      <c r="L16" s="674">
        <v>67.4</v>
      </c>
      <c r="M16" s="438">
        <v>1360</v>
      </c>
      <c r="O16" s="56"/>
    </row>
    <row r="17" spans="1:15" ht="15">
      <c r="A17" s="345" t="s">
        <v>328</v>
      </c>
      <c r="B17" s="674">
        <v>30</v>
      </c>
      <c r="C17" s="674">
        <v>21.7</v>
      </c>
      <c r="D17" s="674">
        <v>25</v>
      </c>
      <c r="E17" s="674">
        <v>23.4</v>
      </c>
      <c r="F17" s="674">
        <v>70</v>
      </c>
      <c r="G17" s="438">
        <v>1500</v>
      </c>
      <c r="H17" s="675">
        <v>33</v>
      </c>
      <c r="I17" s="592">
        <v>20.3</v>
      </c>
      <c r="J17" s="592">
        <v>21.4</v>
      </c>
      <c r="K17" s="674">
        <v>25.3</v>
      </c>
      <c r="L17" s="674">
        <v>67</v>
      </c>
      <c r="M17" s="438">
        <v>1500</v>
      </c>
      <c r="O17" s="56"/>
    </row>
    <row r="18" spans="1:15" ht="15">
      <c r="A18" s="345" t="s">
        <v>329</v>
      </c>
      <c r="B18" s="674">
        <v>35.5</v>
      </c>
      <c r="C18" s="674">
        <v>17.6</v>
      </c>
      <c r="D18" s="674">
        <v>27.2</v>
      </c>
      <c r="E18" s="674">
        <v>19.7</v>
      </c>
      <c r="F18" s="674">
        <v>64.5</v>
      </c>
      <c r="G18" s="438">
        <v>1610</v>
      </c>
      <c r="H18" s="675">
        <v>36</v>
      </c>
      <c r="I18" s="592">
        <v>20</v>
      </c>
      <c r="J18" s="592">
        <v>19.7</v>
      </c>
      <c r="K18" s="674">
        <v>24.4</v>
      </c>
      <c r="L18" s="674">
        <v>64</v>
      </c>
      <c r="M18" s="438">
        <v>1610</v>
      </c>
      <c r="O18" s="56"/>
    </row>
    <row r="19" spans="1:15" ht="15">
      <c r="A19" s="345" t="s">
        <v>330</v>
      </c>
      <c r="B19" s="674">
        <v>34.9</v>
      </c>
      <c r="C19" s="674">
        <v>19</v>
      </c>
      <c r="D19" s="674">
        <v>23.5</v>
      </c>
      <c r="E19" s="674">
        <v>22.6</v>
      </c>
      <c r="F19" s="674">
        <v>65.1</v>
      </c>
      <c r="G19" s="438">
        <v>1690</v>
      </c>
      <c r="H19" s="675">
        <v>38.9</v>
      </c>
      <c r="I19" s="592">
        <v>18.2</v>
      </c>
      <c r="J19" s="592">
        <v>18.3</v>
      </c>
      <c r="K19" s="674">
        <v>24.6</v>
      </c>
      <c r="L19" s="674">
        <v>61.1</v>
      </c>
      <c r="M19" s="438">
        <v>1690</v>
      </c>
      <c r="O19" s="56"/>
    </row>
    <row r="20" spans="1:15" ht="15">
      <c r="A20" s="345" t="s">
        <v>331</v>
      </c>
      <c r="B20" s="674">
        <v>43.4</v>
      </c>
      <c r="C20" s="674">
        <v>17.3</v>
      </c>
      <c r="D20" s="674">
        <v>21.2</v>
      </c>
      <c r="E20" s="674">
        <v>18</v>
      </c>
      <c r="F20" s="674">
        <v>56.6</v>
      </c>
      <c r="G20" s="438">
        <v>1360</v>
      </c>
      <c r="H20" s="675">
        <v>49.4</v>
      </c>
      <c r="I20" s="592">
        <v>17.5</v>
      </c>
      <c r="J20" s="592">
        <v>17.1</v>
      </c>
      <c r="K20" s="674">
        <v>15.9</v>
      </c>
      <c r="L20" s="674">
        <v>50.6</v>
      </c>
      <c r="M20" s="438">
        <v>1360</v>
      </c>
      <c r="O20" s="56"/>
    </row>
    <row r="21" spans="1:15" ht="15">
      <c r="A21" s="345" t="s">
        <v>332</v>
      </c>
      <c r="B21" s="674">
        <v>55.6</v>
      </c>
      <c r="C21" s="674">
        <v>15.7</v>
      </c>
      <c r="D21" s="674">
        <v>13.6</v>
      </c>
      <c r="E21" s="674">
        <v>15.1</v>
      </c>
      <c r="F21" s="674">
        <v>44.4</v>
      </c>
      <c r="G21" s="438">
        <v>700</v>
      </c>
      <c r="H21" s="675">
        <v>68.6</v>
      </c>
      <c r="I21" s="592">
        <v>10.7</v>
      </c>
      <c r="J21" s="592">
        <v>8.7</v>
      </c>
      <c r="K21" s="674">
        <v>11.9</v>
      </c>
      <c r="L21" s="674">
        <v>31.400000000000006</v>
      </c>
      <c r="M21" s="438">
        <v>700</v>
      </c>
      <c r="O21" s="56"/>
    </row>
    <row r="22" spans="1:15" ht="15.75">
      <c r="A22" s="339" t="s">
        <v>155</v>
      </c>
      <c r="B22" s="676"/>
      <c r="C22" s="676"/>
      <c r="D22" s="676"/>
      <c r="E22" s="676"/>
      <c r="F22" s="674"/>
      <c r="G22" s="677"/>
      <c r="H22" s="678"/>
      <c r="I22" s="679"/>
      <c r="J22" s="679"/>
      <c r="K22" s="674"/>
      <c r="L22" s="674"/>
      <c r="M22" s="677"/>
      <c r="O22" s="56"/>
    </row>
    <row r="23" spans="1:15" ht="15">
      <c r="A23" s="345" t="s">
        <v>333</v>
      </c>
      <c r="B23" s="674">
        <v>28.4</v>
      </c>
      <c r="C23" s="674">
        <v>17.5</v>
      </c>
      <c r="D23" s="674">
        <v>26.3</v>
      </c>
      <c r="E23" s="674">
        <v>27.8</v>
      </c>
      <c r="F23" s="674">
        <v>71.6</v>
      </c>
      <c r="G23" s="438">
        <v>620</v>
      </c>
      <c r="H23" s="675">
        <v>29.5</v>
      </c>
      <c r="I23" s="592">
        <v>20.6</v>
      </c>
      <c r="J23" s="592">
        <v>19.4</v>
      </c>
      <c r="K23" s="674">
        <v>30.4</v>
      </c>
      <c r="L23" s="674">
        <v>70.5</v>
      </c>
      <c r="M23" s="438">
        <v>620</v>
      </c>
      <c r="O23" s="56"/>
    </row>
    <row r="24" spans="1:15" ht="15">
      <c r="A24" s="345" t="s">
        <v>334</v>
      </c>
      <c r="B24" s="674">
        <v>28.4</v>
      </c>
      <c r="C24" s="674">
        <v>21</v>
      </c>
      <c r="D24" s="674">
        <v>27.8</v>
      </c>
      <c r="E24" s="674">
        <v>22.8</v>
      </c>
      <c r="F24" s="674">
        <v>71.6</v>
      </c>
      <c r="G24" s="438">
        <v>3100</v>
      </c>
      <c r="H24" s="675">
        <v>34.3</v>
      </c>
      <c r="I24" s="592">
        <v>23.9</v>
      </c>
      <c r="J24" s="592">
        <v>20.5</v>
      </c>
      <c r="K24" s="674">
        <v>21.4</v>
      </c>
      <c r="L24" s="674">
        <v>65.7</v>
      </c>
      <c r="M24" s="438">
        <v>3100</v>
      </c>
      <c r="O24" s="56"/>
    </row>
    <row r="25" spans="1:15" ht="15">
      <c r="A25" s="345" t="s">
        <v>335</v>
      </c>
      <c r="B25" s="674">
        <v>28.7</v>
      </c>
      <c r="C25" s="674">
        <v>20</v>
      </c>
      <c r="D25" s="674">
        <v>27.9</v>
      </c>
      <c r="E25" s="674">
        <v>23.3</v>
      </c>
      <c r="F25" s="674">
        <v>71.3</v>
      </c>
      <c r="G25" s="438">
        <v>960</v>
      </c>
      <c r="H25" s="675">
        <v>33.6</v>
      </c>
      <c r="I25" s="592">
        <v>20.9</v>
      </c>
      <c r="J25" s="592">
        <v>22.7</v>
      </c>
      <c r="K25" s="674">
        <v>22.9</v>
      </c>
      <c r="L25" s="674">
        <v>66.4</v>
      </c>
      <c r="M25" s="438">
        <v>960</v>
      </c>
      <c r="O25" s="56"/>
    </row>
    <row r="26" spans="1:15" ht="15">
      <c r="A26" s="345" t="s">
        <v>360</v>
      </c>
      <c r="B26" s="674">
        <v>22.9</v>
      </c>
      <c r="C26" s="674">
        <v>18.6</v>
      </c>
      <c r="D26" s="674">
        <v>32.8</v>
      </c>
      <c r="E26" s="674">
        <v>25.7</v>
      </c>
      <c r="F26" s="674">
        <v>77.1</v>
      </c>
      <c r="G26" s="438">
        <v>460</v>
      </c>
      <c r="H26" s="675">
        <v>32.2</v>
      </c>
      <c r="I26" s="592">
        <v>18.7</v>
      </c>
      <c r="J26" s="592">
        <v>25.8</v>
      </c>
      <c r="K26" s="674">
        <v>23.4</v>
      </c>
      <c r="L26" s="674">
        <v>67.8</v>
      </c>
      <c r="M26" s="438">
        <v>460</v>
      </c>
      <c r="O26" s="56"/>
    </row>
    <row r="27" spans="1:15" ht="15">
      <c r="A27" s="345" t="s">
        <v>337</v>
      </c>
      <c r="B27" s="674">
        <v>41.2</v>
      </c>
      <c r="C27" s="674">
        <v>18</v>
      </c>
      <c r="D27" s="674">
        <v>21.1</v>
      </c>
      <c r="E27" s="674">
        <v>19.7</v>
      </c>
      <c r="F27" s="674">
        <v>58.8</v>
      </c>
      <c r="G27" s="438">
        <v>3150</v>
      </c>
      <c r="H27" s="675">
        <v>47.9</v>
      </c>
      <c r="I27" s="592">
        <v>16</v>
      </c>
      <c r="J27" s="592">
        <v>17.4</v>
      </c>
      <c r="K27" s="674">
        <v>18.7</v>
      </c>
      <c r="L27" s="674">
        <v>52.1</v>
      </c>
      <c r="M27" s="438">
        <v>3150</v>
      </c>
      <c r="O27" s="56"/>
    </row>
    <row r="28" spans="1:15" ht="15">
      <c r="A28" s="345" t="s">
        <v>361</v>
      </c>
      <c r="B28" s="674">
        <v>18.3</v>
      </c>
      <c r="C28" s="674">
        <v>16.9</v>
      </c>
      <c r="D28" s="674">
        <v>32.5</v>
      </c>
      <c r="E28" s="674">
        <v>32.3</v>
      </c>
      <c r="F28" s="674">
        <v>81.7</v>
      </c>
      <c r="G28" s="438">
        <v>320</v>
      </c>
      <c r="H28" s="675">
        <v>33.4</v>
      </c>
      <c r="I28" s="592">
        <v>16</v>
      </c>
      <c r="J28" s="592">
        <v>25.1</v>
      </c>
      <c r="K28" s="674">
        <v>25.6</v>
      </c>
      <c r="L28" s="674">
        <v>66.6</v>
      </c>
      <c r="M28" s="438">
        <v>320</v>
      </c>
      <c r="O28" s="56"/>
    </row>
    <row r="29" spans="1:15" ht="15">
      <c r="A29" s="345" t="s">
        <v>339</v>
      </c>
      <c r="B29" s="674">
        <v>16.3</v>
      </c>
      <c r="C29" s="674">
        <v>19.6</v>
      </c>
      <c r="D29" s="674">
        <v>31.9</v>
      </c>
      <c r="E29" s="674">
        <v>32.3</v>
      </c>
      <c r="F29" s="674">
        <v>83.7</v>
      </c>
      <c r="G29" s="438">
        <v>320</v>
      </c>
      <c r="H29" s="675">
        <v>31.8</v>
      </c>
      <c r="I29" s="592">
        <v>23.7</v>
      </c>
      <c r="J29" s="592">
        <v>22.7</v>
      </c>
      <c r="K29" s="674">
        <v>21.8</v>
      </c>
      <c r="L29" s="674">
        <v>68.2</v>
      </c>
      <c r="M29" s="438">
        <v>320</v>
      </c>
      <c r="O29" s="56"/>
    </row>
    <row r="30" spans="1:15" ht="15">
      <c r="A30" s="345" t="s">
        <v>340</v>
      </c>
      <c r="B30" s="674">
        <v>58.8</v>
      </c>
      <c r="C30" s="674">
        <v>16.4</v>
      </c>
      <c r="D30" s="674">
        <v>12.4</v>
      </c>
      <c r="E30" s="674">
        <v>12.4</v>
      </c>
      <c r="F30" s="674">
        <v>41.2</v>
      </c>
      <c r="G30" s="438">
        <v>430</v>
      </c>
      <c r="H30" s="675">
        <v>67.7</v>
      </c>
      <c r="I30" s="592">
        <v>10.9</v>
      </c>
      <c r="J30" s="592">
        <v>7.5</v>
      </c>
      <c r="K30" s="674">
        <v>13.9</v>
      </c>
      <c r="L30" s="674">
        <v>32.3</v>
      </c>
      <c r="M30" s="438">
        <v>430</v>
      </c>
      <c r="O30" s="56"/>
    </row>
    <row r="31" spans="1:15" ht="31.5">
      <c r="A31" s="339" t="s">
        <v>152</v>
      </c>
      <c r="B31" s="680"/>
      <c r="C31" s="680"/>
      <c r="D31" s="674"/>
      <c r="E31" s="674"/>
      <c r="F31" s="674"/>
      <c r="G31" s="438"/>
      <c r="H31" s="675"/>
      <c r="I31" s="592"/>
      <c r="J31" s="592"/>
      <c r="K31" s="674"/>
      <c r="L31" s="674"/>
      <c r="M31" s="438"/>
      <c r="O31" s="56"/>
    </row>
    <row r="32" spans="1:15" ht="15">
      <c r="A32" s="345" t="s">
        <v>341</v>
      </c>
      <c r="B32" s="674">
        <v>31</v>
      </c>
      <c r="C32" s="674">
        <v>17.9</v>
      </c>
      <c r="D32" s="674">
        <v>24.5</v>
      </c>
      <c r="E32" s="674">
        <v>26.6</v>
      </c>
      <c r="F32" s="674">
        <v>69</v>
      </c>
      <c r="G32" s="438">
        <v>1140</v>
      </c>
      <c r="H32" s="675">
        <v>41.7</v>
      </c>
      <c r="I32" s="592">
        <v>16.6</v>
      </c>
      <c r="J32" s="592">
        <v>21.4</v>
      </c>
      <c r="K32" s="674">
        <v>20.3</v>
      </c>
      <c r="L32" s="674">
        <v>58.3</v>
      </c>
      <c r="M32" s="438">
        <v>1140</v>
      </c>
      <c r="O32" s="56"/>
    </row>
    <row r="33" spans="1:15" ht="15">
      <c r="A33" s="345" t="s">
        <v>342</v>
      </c>
      <c r="B33" s="674">
        <v>31.9</v>
      </c>
      <c r="C33" s="674">
        <v>18.6</v>
      </c>
      <c r="D33" s="674">
        <v>25.4</v>
      </c>
      <c r="E33" s="674">
        <v>24.1</v>
      </c>
      <c r="F33" s="674">
        <v>68.1</v>
      </c>
      <c r="G33" s="438">
        <v>1600</v>
      </c>
      <c r="H33" s="675">
        <v>46.4</v>
      </c>
      <c r="I33" s="592">
        <v>18.1</v>
      </c>
      <c r="J33" s="592">
        <v>17.7</v>
      </c>
      <c r="K33" s="674">
        <v>17.8</v>
      </c>
      <c r="L33" s="674">
        <v>53.6</v>
      </c>
      <c r="M33" s="438">
        <v>1600</v>
      </c>
      <c r="O33" s="56"/>
    </row>
    <row r="34" spans="1:15" ht="15">
      <c r="A34" s="345" t="s">
        <v>343</v>
      </c>
      <c r="B34" s="674">
        <v>32.1</v>
      </c>
      <c r="C34" s="674">
        <v>18.1</v>
      </c>
      <c r="D34" s="674">
        <v>28.1</v>
      </c>
      <c r="E34" s="674">
        <v>21.7</v>
      </c>
      <c r="F34" s="674">
        <v>67.9</v>
      </c>
      <c r="G34" s="438">
        <v>1410</v>
      </c>
      <c r="H34" s="675">
        <v>45.3</v>
      </c>
      <c r="I34" s="592">
        <v>15.2</v>
      </c>
      <c r="J34" s="592">
        <v>19.8</v>
      </c>
      <c r="K34" s="674">
        <v>19.8</v>
      </c>
      <c r="L34" s="674">
        <v>54.7</v>
      </c>
      <c r="M34" s="438">
        <v>1410</v>
      </c>
      <c r="O34" s="56"/>
    </row>
    <row r="35" spans="1:15" ht="15">
      <c r="A35" s="345" t="s">
        <v>344</v>
      </c>
      <c r="B35" s="674">
        <v>35.6</v>
      </c>
      <c r="C35" s="674">
        <v>16.5</v>
      </c>
      <c r="D35" s="674">
        <v>27.1</v>
      </c>
      <c r="E35" s="674">
        <v>20.8</v>
      </c>
      <c r="F35" s="674">
        <v>64.4</v>
      </c>
      <c r="G35" s="438">
        <v>1160</v>
      </c>
      <c r="H35" s="675">
        <v>41.5</v>
      </c>
      <c r="I35" s="592">
        <v>17.7</v>
      </c>
      <c r="J35" s="592">
        <v>19.8</v>
      </c>
      <c r="K35" s="674">
        <v>21.1</v>
      </c>
      <c r="L35" s="674">
        <v>58.5</v>
      </c>
      <c r="M35" s="438">
        <v>1160</v>
      </c>
      <c r="O35" s="56"/>
    </row>
    <row r="36" spans="1:15" ht="15">
      <c r="A36" s="345" t="s">
        <v>345</v>
      </c>
      <c r="B36" s="674">
        <v>31.1</v>
      </c>
      <c r="C36" s="674">
        <v>18.9</v>
      </c>
      <c r="D36" s="674">
        <v>26.1</v>
      </c>
      <c r="E36" s="674">
        <v>23.8</v>
      </c>
      <c r="F36" s="674">
        <v>68.9</v>
      </c>
      <c r="G36" s="438">
        <v>890</v>
      </c>
      <c r="H36" s="675">
        <v>40.9</v>
      </c>
      <c r="I36" s="592">
        <v>21.9</v>
      </c>
      <c r="J36" s="592">
        <v>18</v>
      </c>
      <c r="K36" s="674">
        <v>19.3</v>
      </c>
      <c r="L36" s="674">
        <v>59.1</v>
      </c>
      <c r="M36" s="438">
        <v>890</v>
      </c>
      <c r="O36" s="56"/>
    </row>
    <row r="37" spans="1:15" ht="15">
      <c r="A37" s="345" t="s">
        <v>346</v>
      </c>
      <c r="B37" s="674">
        <v>30.9</v>
      </c>
      <c r="C37" s="674">
        <v>21.6</v>
      </c>
      <c r="D37" s="674">
        <v>25.6</v>
      </c>
      <c r="E37" s="674">
        <v>21.9</v>
      </c>
      <c r="F37" s="674">
        <v>69.1</v>
      </c>
      <c r="G37" s="438">
        <v>1260</v>
      </c>
      <c r="H37" s="675">
        <v>34</v>
      </c>
      <c r="I37" s="592">
        <v>24.1</v>
      </c>
      <c r="J37" s="592">
        <v>20.1</v>
      </c>
      <c r="K37" s="674">
        <v>21.8</v>
      </c>
      <c r="L37" s="674">
        <v>66</v>
      </c>
      <c r="M37" s="438">
        <v>1260</v>
      </c>
      <c r="O37" s="56"/>
    </row>
    <row r="38" spans="1:15" ht="15" customHeight="1">
      <c r="A38" s="345" t="s">
        <v>347</v>
      </c>
      <c r="B38" s="674">
        <v>29</v>
      </c>
      <c r="C38" s="674">
        <v>21.7</v>
      </c>
      <c r="D38" s="674">
        <v>26.7</v>
      </c>
      <c r="E38" s="674">
        <v>22.6</v>
      </c>
      <c r="F38" s="674">
        <v>71</v>
      </c>
      <c r="G38" s="438">
        <v>1750</v>
      </c>
      <c r="H38" s="675">
        <v>30.4</v>
      </c>
      <c r="I38" s="592">
        <v>24.4</v>
      </c>
      <c r="J38" s="592">
        <v>20.6</v>
      </c>
      <c r="K38" s="674">
        <v>24.6</v>
      </c>
      <c r="L38" s="674">
        <v>69.6</v>
      </c>
      <c r="M38" s="438">
        <v>1750</v>
      </c>
      <c r="O38" s="56"/>
    </row>
    <row r="39" spans="1:15" ht="33.75" customHeight="1">
      <c r="A39" s="339" t="s">
        <v>348</v>
      </c>
      <c r="B39" s="680"/>
      <c r="C39" s="680"/>
      <c r="D39" s="680"/>
      <c r="E39" s="676"/>
      <c r="F39" s="674"/>
      <c r="G39" s="677"/>
      <c r="H39" s="678"/>
      <c r="I39" s="679"/>
      <c r="J39" s="679"/>
      <c r="K39" s="674"/>
      <c r="L39" s="674"/>
      <c r="M39" s="59"/>
      <c r="O39" s="56"/>
    </row>
    <row r="40" spans="1:16" ht="15" customHeight="1">
      <c r="A40" s="345" t="s">
        <v>349</v>
      </c>
      <c r="B40" s="674">
        <v>31.2</v>
      </c>
      <c r="C40" s="674">
        <v>18</v>
      </c>
      <c r="D40" s="674">
        <v>28.7</v>
      </c>
      <c r="E40" s="674">
        <v>22.1</v>
      </c>
      <c r="F40" s="674">
        <v>68.8</v>
      </c>
      <c r="G40" s="438">
        <v>1770</v>
      </c>
      <c r="H40" s="675">
        <v>45.8</v>
      </c>
      <c r="I40" s="592">
        <v>17.6</v>
      </c>
      <c r="J40" s="592">
        <v>19.8</v>
      </c>
      <c r="K40" s="674">
        <v>16.8</v>
      </c>
      <c r="L40" s="674">
        <v>54.2</v>
      </c>
      <c r="M40" s="677">
        <v>1770</v>
      </c>
      <c r="O40" s="56"/>
      <c r="P40" s="493"/>
    </row>
    <row r="41" spans="1:16" ht="15" customHeight="1">
      <c r="A41" s="346">
        <v>2</v>
      </c>
      <c r="B41" s="674">
        <v>30.9</v>
      </c>
      <c r="C41" s="674">
        <v>19.7</v>
      </c>
      <c r="D41" s="674">
        <v>27.1</v>
      </c>
      <c r="E41" s="674">
        <v>22.3</v>
      </c>
      <c r="F41" s="674">
        <v>69.1</v>
      </c>
      <c r="G41" s="438">
        <v>1960</v>
      </c>
      <c r="H41" s="675">
        <v>42.7</v>
      </c>
      <c r="I41" s="592">
        <v>19.3</v>
      </c>
      <c r="J41" s="592">
        <v>19.1</v>
      </c>
      <c r="K41" s="674">
        <v>18.9</v>
      </c>
      <c r="L41" s="674">
        <v>57.3</v>
      </c>
      <c r="M41" s="438">
        <v>1960</v>
      </c>
      <c r="O41" s="56"/>
      <c r="P41" s="493"/>
    </row>
    <row r="42" spans="1:15" ht="15" customHeight="1">
      <c r="A42" s="346">
        <v>3</v>
      </c>
      <c r="B42" s="674">
        <v>33.8</v>
      </c>
      <c r="C42" s="674">
        <v>18.3</v>
      </c>
      <c r="D42" s="674">
        <v>25.1</v>
      </c>
      <c r="E42" s="674">
        <v>22.9</v>
      </c>
      <c r="F42" s="674">
        <v>66.2</v>
      </c>
      <c r="G42" s="438">
        <v>2090</v>
      </c>
      <c r="H42" s="675">
        <v>36.6</v>
      </c>
      <c r="I42" s="592">
        <v>19.7</v>
      </c>
      <c r="J42" s="592">
        <v>19.9</v>
      </c>
      <c r="K42" s="674">
        <v>23.8</v>
      </c>
      <c r="L42" s="674">
        <v>63.4</v>
      </c>
      <c r="M42" s="438">
        <v>2090</v>
      </c>
      <c r="O42" s="56"/>
    </row>
    <row r="43" spans="1:15" ht="15" customHeight="1">
      <c r="A43" s="346">
        <v>4</v>
      </c>
      <c r="B43" s="674">
        <v>33.7</v>
      </c>
      <c r="C43" s="674">
        <v>21.1</v>
      </c>
      <c r="D43" s="674">
        <v>24.8</v>
      </c>
      <c r="E43" s="674">
        <v>20.3</v>
      </c>
      <c r="F43" s="674">
        <v>66.3</v>
      </c>
      <c r="G43" s="438">
        <v>2030</v>
      </c>
      <c r="H43" s="675">
        <v>33.1</v>
      </c>
      <c r="I43" s="592">
        <v>21.8</v>
      </c>
      <c r="J43" s="592">
        <v>20.8</v>
      </c>
      <c r="K43" s="674">
        <v>24.2</v>
      </c>
      <c r="L43" s="674">
        <v>66.9</v>
      </c>
      <c r="M43" s="438">
        <v>2030</v>
      </c>
      <c r="O43" s="56"/>
    </row>
    <row r="44" spans="1:15" ht="15" customHeight="1">
      <c r="A44" s="345" t="s">
        <v>350</v>
      </c>
      <c r="B44" s="674">
        <v>27.1</v>
      </c>
      <c r="C44" s="674">
        <v>19.8</v>
      </c>
      <c r="D44" s="674">
        <v>26.1</v>
      </c>
      <c r="E44" s="674">
        <v>27.1</v>
      </c>
      <c r="F44" s="674">
        <v>72.9</v>
      </c>
      <c r="G44" s="438">
        <v>1690</v>
      </c>
      <c r="H44" s="675">
        <v>35.1</v>
      </c>
      <c r="I44" s="592">
        <v>23.1</v>
      </c>
      <c r="J44" s="592">
        <v>19.4</v>
      </c>
      <c r="K44" s="674">
        <v>22.3</v>
      </c>
      <c r="L44" s="674">
        <v>64.9</v>
      </c>
      <c r="M44" s="438">
        <v>1690</v>
      </c>
      <c r="O44" s="56"/>
    </row>
    <row r="45" spans="1:15" ht="15" customHeight="1">
      <c r="A45" s="357" t="s">
        <v>362</v>
      </c>
      <c r="B45" s="676"/>
      <c r="C45" s="676"/>
      <c r="D45" s="676"/>
      <c r="E45" s="676"/>
      <c r="F45" s="674"/>
      <c r="G45" s="677"/>
      <c r="H45" s="678"/>
      <c r="I45" s="679"/>
      <c r="J45" s="679"/>
      <c r="K45" s="674"/>
      <c r="L45" s="674"/>
      <c r="M45" s="59"/>
      <c r="O45" s="56"/>
    </row>
    <row r="46" spans="1:15" ht="15" customHeight="1">
      <c r="A46" s="435" t="s">
        <v>352</v>
      </c>
      <c r="B46" s="674">
        <v>25.1</v>
      </c>
      <c r="C46" s="674">
        <v>17.8</v>
      </c>
      <c r="D46" s="674">
        <v>27.9</v>
      </c>
      <c r="E46" s="674">
        <v>29.1</v>
      </c>
      <c r="F46" s="674">
        <v>74.9</v>
      </c>
      <c r="G46" s="438">
        <v>2840</v>
      </c>
      <c r="H46" s="675">
        <v>41.3</v>
      </c>
      <c r="I46" s="592">
        <v>19</v>
      </c>
      <c r="J46" s="592">
        <v>19.4</v>
      </c>
      <c r="K46" s="674">
        <v>20.4</v>
      </c>
      <c r="L46" s="674">
        <v>58.7</v>
      </c>
      <c r="M46" s="677">
        <v>2840</v>
      </c>
      <c r="O46" s="56"/>
    </row>
    <row r="47" spans="1:15" ht="15" customHeight="1">
      <c r="A47" s="435" t="s">
        <v>353</v>
      </c>
      <c r="B47" s="674">
        <v>31.2</v>
      </c>
      <c r="C47" s="674">
        <v>22</v>
      </c>
      <c r="D47" s="674">
        <v>27.3</v>
      </c>
      <c r="E47" s="674">
        <v>19.6</v>
      </c>
      <c r="F47" s="674">
        <v>68.8</v>
      </c>
      <c r="G47" s="438">
        <v>3240</v>
      </c>
      <c r="H47" s="675">
        <v>40.3</v>
      </c>
      <c r="I47" s="592">
        <v>20.9</v>
      </c>
      <c r="J47" s="592">
        <v>20.3</v>
      </c>
      <c r="K47" s="674">
        <v>18.5</v>
      </c>
      <c r="L47" s="674">
        <v>59.7</v>
      </c>
      <c r="M47" s="438">
        <v>3240</v>
      </c>
      <c r="O47" s="56"/>
    </row>
    <row r="48" spans="1:15" ht="15" customHeight="1">
      <c r="A48" s="435" t="s">
        <v>354</v>
      </c>
      <c r="B48" s="674">
        <v>34.3</v>
      </c>
      <c r="C48" s="674">
        <v>19.8</v>
      </c>
      <c r="D48" s="674">
        <v>25.4</v>
      </c>
      <c r="E48" s="674">
        <v>20.5</v>
      </c>
      <c r="F48" s="674">
        <v>65.7</v>
      </c>
      <c r="G48" s="438">
        <v>920</v>
      </c>
      <c r="H48" s="675">
        <v>35.1</v>
      </c>
      <c r="I48" s="592">
        <v>22.8</v>
      </c>
      <c r="J48" s="592">
        <v>22</v>
      </c>
      <c r="K48" s="674">
        <v>20.1</v>
      </c>
      <c r="L48" s="674">
        <v>64.9</v>
      </c>
      <c r="M48" s="438">
        <v>920</v>
      </c>
      <c r="O48" s="56"/>
    </row>
    <row r="49" spans="1:15" ht="15" customHeight="1">
      <c r="A49" s="435" t="s">
        <v>355</v>
      </c>
      <c r="B49" s="674">
        <v>31.3</v>
      </c>
      <c r="C49" s="674">
        <v>18.7</v>
      </c>
      <c r="D49" s="674">
        <v>29.5</v>
      </c>
      <c r="E49" s="674">
        <v>20.5</v>
      </c>
      <c r="F49" s="674">
        <v>68.7</v>
      </c>
      <c r="G49" s="438">
        <v>550</v>
      </c>
      <c r="H49" s="675">
        <v>43.1</v>
      </c>
      <c r="I49" s="592">
        <v>18.1</v>
      </c>
      <c r="J49" s="592">
        <v>15.5</v>
      </c>
      <c r="K49" s="674">
        <v>23.3</v>
      </c>
      <c r="L49" s="674">
        <v>56.9</v>
      </c>
      <c r="M49" s="438">
        <v>550</v>
      </c>
      <c r="O49" s="56"/>
    </row>
    <row r="50" spans="1:15" ht="15" customHeight="1">
      <c r="A50" s="435" t="s">
        <v>356</v>
      </c>
      <c r="B50" s="674">
        <v>39.7</v>
      </c>
      <c r="C50" s="674">
        <v>18.2</v>
      </c>
      <c r="D50" s="674">
        <v>22.1</v>
      </c>
      <c r="E50" s="674">
        <v>20</v>
      </c>
      <c r="F50" s="674">
        <v>60.3</v>
      </c>
      <c r="G50" s="438">
        <v>1040</v>
      </c>
      <c r="H50" s="675">
        <v>29.4</v>
      </c>
      <c r="I50" s="674">
        <v>21</v>
      </c>
      <c r="J50" s="674">
        <v>20.1</v>
      </c>
      <c r="K50" s="674">
        <v>29.5</v>
      </c>
      <c r="L50" s="674">
        <v>70.6</v>
      </c>
      <c r="M50" s="438">
        <v>1040</v>
      </c>
      <c r="O50" s="56"/>
    </row>
    <row r="51" spans="1:15" ht="15" customHeight="1">
      <c r="A51" s="435" t="s">
        <v>357</v>
      </c>
      <c r="B51" s="674">
        <v>49.5</v>
      </c>
      <c r="C51" s="674">
        <v>15.1</v>
      </c>
      <c r="D51" s="674">
        <v>18.6</v>
      </c>
      <c r="E51" s="674">
        <v>16.8</v>
      </c>
      <c r="F51" s="674">
        <v>50.5</v>
      </c>
      <c r="G51" s="438">
        <v>960</v>
      </c>
      <c r="H51" s="675">
        <v>33.6</v>
      </c>
      <c r="I51" s="674">
        <v>20.5</v>
      </c>
      <c r="J51" s="674">
        <v>18.2</v>
      </c>
      <c r="K51" s="674">
        <v>27.8</v>
      </c>
      <c r="L51" s="674">
        <v>66.4</v>
      </c>
      <c r="M51" s="438">
        <v>960</v>
      </c>
      <c r="O51" s="56"/>
    </row>
    <row r="52" spans="1:15" ht="19.5" customHeight="1">
      <c r="A52" s="357" t="s">
        <v>580</v>
      </c>
      <c r="B52" s="674"/>
      <c r="C52" s="674"/>
      <c r="D52" s="674"/>
      <c r="E52" s="674"/>
      <c r="F52" s="674"/>
      <c r="G52" s="438"/>
      <c r="H52" s="681"/>
      <c r="I52" s="78"/>
      <c r="J52" s="78"/>
      <c r="K52" s="78"/>
      <c r="L52" s="674"/>
      <c r="M52" s="438"/>
      <c r="O52" s="56"/>
    </row>
    <row r="53" spans="1:15" ht="15" customHeight="1">
      <c r="A53" s="435" t="s">
        <v>538</v>
      </c>
      <c r="B53" s="674">
        <v>36.9</v>
      </c>
      <c r="C53" s="674">
        <v>21.2</v>
      </c>
      <c r="D53" s="674">
        <v>23.8</v>
      </c>
      <c r="E53" s="674">
        <v>18.1</v>
      </c>
      <c r="F53" s="674">
        <v>63.1</v>
      </c>
      <c r="G53" s="438">
        <v>3750</v>
      </c>
      <c r="H53" s="675">
        <v>34.7</v>
      </c>
      <c r="I53" s="674">
        <v>20.5</v>
      </c>
      <c r="J53" s="674">
        <v>20.5</v>
      </c>
      <c r="K53" s="674">
        <v>24.3</v>
      </c>
      <c r="L53" s="674">
        <v>65.3</v>
      </c>
      <c r="M53" s="438">
        <v>3750</v>
      </c>
      <c r="O53" s="56"/>
    </row>
    <row r="54" spans="1:15" ht="15" customHeight="1">
      <c r="A54" s="435" t="s">
        <v>539</v>
      </c>
      <c r="B54" s="674">
        <v>29</v>
      </c>
      <c r="C54" s="674">
        <v>23.6</v>
      </c>
      <c r="D54" s="674">
        <v>27</v>
      </c>
      <c r="E54" s="674">
        <v>20.5</v>
      </c>
      <c r="F54" s="674">
        <v>71</v>
      </c>
      <c r="G54" s="438">
        <v>1500</v>
      </c>
      <c r="H54" s="675">
        <v>31</v>
      </c>
      <c r="I54" s="674">
        <v>25.3</v>
      </c>
      <c r="J54" s="674">
        <v>24.6</v>
      </c>
      <c r="K54" s="674">
        <v>19.1</v>
      </c>
      <c r="L54" s="674">
        <v>69</v>
      </c>
      <c r="M54" s="438">
        <v>1500</v>
      </c>
      <c r="O54" s="56"/>
    </row>
    <row r="55" spans="1:15" ht="15" customHeight="1">
      <c r="A55" s="435" t="s">
        <v>540</v>
      </c>
      <c r="B55" s="674">
        <v>28.6</v>
      </c>
      <c r="C55" s="674">
        <v>18.6</v>
      </c>
      <c r="D55" s="674">
        <v>27.6</v>
      </c>
      <c r="E55" s="674">
        <v>25.2</v>
      </c>
      <c r="F55" s="674">
        <v>71.4</v>
      </c>
      <c r="G55" s="438">
        <v>570</v>
      </c>
      <c r="H55" s="675">
        <v>36.4</v>
      </c>
      <c r="I55" s="674">
        <v>24.1</v>
      </c>
      <c r="J55" s="674">
        <v>16.7</v>
      </c>
      <c r="K55" s="674">
        <v>22.8</v>
      </c>
      <c r="L55" s="674">
        <v>63.6</v>
      </c>
      <c r="M55" s="438">
        <v>570</v>
      </c>
      <c r="O55" s="56"/>
    </row>
    <row r="56" spans="1:15" ht="15" customHeight="1">
      <c r="A56" s="435" t="s">
        <v>541</v>
      </c>
      <c r="B56" s="674">
        <v>28.2</v>
      </c>
      <c r="C56" s="674">
        <v>17.6</v>
      </c>
      <c r="D56" s="674">
        <v>23.7</v>
      </c>
      <c r="E56" s="674">
        <v>30.5</v>
      </c>
      <c r="F56" s="674">
        <v>71.8</v>
      </c>
      <c r="G56" s="438">
        <v>280</v>
      </c>
      <c r="H56" s="675">
        <v>41.7</v>
      </c>
      <c r="I56" s="674">
        <v>21</v>
      </c>
      <c r="J56" s="674">
        <v>17.6</v>
      </c>
      <c r="K56" s="674">
        <v>19.8</v>
      </c>
      <c r="L56" s="674">
        <v>58.3</v>
      </c>
      <c r="M56" s="438">
        <v>280</v>
      </c>
      <c r="O56" s="56"/>
    </row>
    <row r="57" spans="1:15" ht="15" customHeight="1">
      <c r="A57" s="436" t="s">
        <v>542</v>
      </c>
      <c r="B57" s="682">
        <v>24.1</v>
      </c>
      <c r="C57" s="682">
        <v>14.5</v>
      </c>
      <c r="D57" s="682">
        <v>29.4</v>
      </c>
      <c r="E57" s="682">
        <v>32.1</v>
      </c>
      <c r="F57" s="682">
        <v>75.9</v>
      </c>
      <c r="G57" s="683">
        <v>370</v>
      </c>
      <c r="H57" s="684">
        <v>44.3</v>
      </c>
      <c r="I57" s="682">
        <v>13.1</v>
      </c>
      <c r="J57" s="682">
        <v>18.6</v>
      </c>
      <c r="K57" s="682">
        <v>24</v>
      </c>
      <c r="L57" s="682">
        <v>55.7</v>
      </c>
      <c r="M57" s="683">
        <v>370</v>
      </c>
      <c r="O57" s="56"/>
    </row>
    <row r="58" spans="1:13" ht="15" customHeight="1">
      <c r="A58" s="172" t="s">
        <v>595</v>
      </c>
      <c r="B58" s="424"/>
      <c r="C58" s="424"/>
      <c r="D58" s="424"/>
      <c r="E58" s="424"/>
      <c r="F58" s="424"/>
      <c r="G58" s="438"/>
      <c r="H58" s="424"/>
      <c r="I58" s="424"/>
      <c r="J58" s="424"/>
      <c r="K58" s="424"/>
      <c r="L58" s="421"/>
      <c r="M58" s="438"/>
    </row>
    <row r="59" spans="1:11" s="172" customFormat="1" ht="15" customHeight="1">
      <c r="A59" s="1" t="s">
        <v>127</v>
      </c>
      <c r="B59" s="1"/>
      <c r="C59" s="490"/>
      <c r="D59" s="490"/>
      <c r="E59" s="490"/>
      <c r="F59" s="490"/>
      <c r="G59" s="161"/>
      <c r="H59" s="158"/>
      <c r="I59" s="158"/>
      <c r="J59" s="158"/>
      <c r="K59" s="160"/>
    </row>
    <row r="60" ht="15">
      <c r="A60" s="491" t="s">
        <v>713</v>
      </c>
    </row>
    <row r="61" ht="15">
      <c r="A61" s="172" t="s">
        <v>581</v>
      </c>
    </row>
  </sheetData>
  <sheetProtection/>
  <mergeCells count="13">
    <mergeCell ref="J5:J6"/>
    <mergeCell ref="K5:K6"/>
    <mergeCell ref="L7:M7"/>
    <mergeCell ref="B2:F3"/>
    <mergeCell ref="H2:L2"/>
    <mergeCell ref="H3:L3"/>
    <mergeCell ref="B4:F4"/>
    <mergeCell ref="B5:B6"/>
    <mergeCell ref="C5:C6"/>
    <mergeCell ref="D5:D6"/>
    <mergeCell ref="E5:E6"/>
    <mergeCell ref="H5:H6"/>
    <mergeCell ref="I5:I6"/>
  </mergeCells>
  <printOptions/>
  <pageMargins left="0.54" right="0.5" top="1" bottom="1" header="0.5" footer="0.5"/>
  <pageSetup fitToHeight="1" fitToWidth="1" horizontalDpi="600" verticalDpi="600" orientation="portrait" paperSize="9" scale="70" r:id="rId1"/>
  <headerFooter alignWithMargins="0">
    <oddHeader>&amp;R&amp;"Arial,Bold"&amp;14PERSONAL AND CROSS-MODAL TRAVEL</oddHead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A1:T72"/>
  <sheetViews>
    <sheetView zoomScale="75" zoomScaleNormal="75" zoomScalePageLayoutView="0" workbookViewId="0" topLeftCell="A1">
      <selection activeCell="V15" sqref="V15"/>
    </sheetView>
  </sheetViews>
  <sheetFormatPr defaultColWidth="9.140625" defaultRowHeight="12.75"/>
  <cols>
    <col min="2" max="2" width="32.421875" style="0" customWidth="1"/>
    <col min="3" max="5" width="8.57421875" style="0" hidden="1" customWidth="1"/>
    <col min="6" max="6" width="10.140625" style="0" hidden="1" customWidth="1"/>
    <col min="7" max="9" width="10.421875" style="0" hidden="1" customWidth="1"/>
    <col min="10" max="12" width="10.421875" style="0" customWidth="1"/>
    <col min="13" max="15" width="10.7109375" style="0" customWidth="1"/>
  </cols>
  <sheetData>
    <row r="1" spans="1:13" s="7" customFormat="1" ht="21" customHeight="1">
      <c r="A1" s="307" t="s">
        <v>418</v>
      </c>
      <c r="B1" s="12"/>
      <c r="C1" s="12"/>
      <c r="D1" s="12"/>
      <c r="E1" s="12"/>
      <c r="F1" s="12"/>
      <c r="G1" s="12"/>
      <c r="H1" s="306"/>
      <c r="J1" s="12"/>
      <c r="K1" s="12"/>
      <c r="L1" s="9"/>
      <c r="M1" s="9"/>
    </row>
    <row r="2" spans="1:20" ht="21.75" customHeight="1">
      <c r="A2" s="194"/>
      <c r="B2" s="194"/>
      <c r="C2" s="174">
        <v>1999</v>
      </c>
      <c r="D2" s="174">
        <v>2000</v>
      </c>
      <c r="E2" s="174">
        <v>2001</v>
      </c>
      <c r="F2" s="174">
        <v>2002</v>
      </c>
      <c r="G2" s="174">
        <v>2003</v>
      </c>
      <c r="H2" s="174">
        <v>2004</v>
      </c>
      <c r="I2" s="174">
        <v>2006</v>
      </c>
      <c r="J2" s="174">
        <v>2007</v>
      </c>
      <c r="K2" s="174">
        <v>2008</v>
      </c>
      <c r="L2" s="174">
        <v>2009</v>
      </c>
      <c r="M2" s="174">
        <v>2010</v>
      </c>
      <c r="N2" s="174">
        <v>2011</v>
      </c>
      <c r="O2" s="174">
        <v>2012</v>
      </c>
      <c r="P2" s="174">
        <v>2013</v>
      </c>
      <c r="Q2" s="174">
        <v>2014</v>
      </c>
      <c r="R2" s="174">
        <v>2015</v>
      </c>
      <c r="S2" s="174">
        <v>2016</v>
      </c>
      <c r="T2" s="174">
        <v>2017</v>
      </c>
    </row>
    <row r="3" spans="1:20" ht="15">
      <c r="A3" s="83"/>
      <c r="B3" s="83"/>
      <c r="C3" s="83"/>
      <c r="D3" s="83"/>
      <c r="E3" s="83"/>
      <c r="F3" s="83"/>
      <c r="G3" s="83"/>
      <c r="H3" s="83"/>
      <c r="I3" s="193"/>
      <c r="J3" s="193"/>
      <c r="K3" s="193"/>
      <c r="L3" s="193"/>
      <c r="M3" s="193"/>
      <c r="T3" s="193" t="s">
        <v>297</v>
      </c>
    </row>
    <row r="4" spans="1:20" ht="17.25">
      <c r="A4" s="100" t="s">
        <v>255</v>
      </c>
      <c r="B4" s="9"/>
      <c r="C4" s="113">
        <v>44.2</v>
      </c>
      <c r="D4" s="113">
        <v>44.7</v>
      </c>
      <c r="E4" s="113">
        <v>45.8</v>
      </c>
      <c r="F4" s="133">
        <v>45.5</v>
      </c>
      <c r="G4" s="113">
        <v>43.3</v>
      </c>
      <c r="H4" s="113">
        <v>41.4</v>
      </c>
      <c r="I4" s="113">
        <v>40.9</v>
      </c>
      <c r="J4" s="113">
        <v>45.2</v>
      </c>
      <c r="K4" s="293">
        <v>44.9</v>
      </c>
      <c r="L4" s="293">
        <v>43.4</v>
      </c>
      <c r="M4" s="293">
        <v>41.4</v>
      </c>
      <c r="N4" s="293">
        <v>40.7</v>
      </c>
      <c r="O4" s="293">
        <v>42</v>
      </c>
      <c r="P4" s="293">
        <v>41.9</v>
      </c>
      <c r="Q4" s="293">
        <v>40.9</v>
      </c>
      <c r="R4" s="293">
        <v>40.9</v>
      </c>
      <c r="S4" s="78">
        <v>42.2</v>
      </c>
      <c r="T4" s="78">
        <v>41.9</v>
      </c>
    </row>
    <row r="5" spans="1:15" ht="3.75" customHeight="1">
      <c r="A5" s="9"/>
      <c r="B5" s="9"/>
      <c r="C5" s="113"/>
      <c r="D5" s="113"/>
      <c r="E5" s="113"/>
      <c r="F5" s="133"/>
      <c r="G5" s="113"/>
      <c r="H5" s="113"/>
      <c r="I5" s="113"/>
      <c r="J5" s="113"/>
      <c r="K5" s="293"/>
      <c r="L5" s="293"/>
      <c r="M5" s="293"/>
      <c r="N5" s="293"/>
      <c r="O5" s="293"/>
    </row>
    <row r="6" spans="1:15" ht="17.25">
      <c r="A6" s="100" t="s">
        <v>261</v>
      </c>
      <c r="B6" s="9"/>
      <c r="C6" s="113"/>
      <c r="D6" s="113"/>
      <c r="E6" s="113"/>
      <c r="F6" s="133"/>
      <c r="G6" s="113"/>
      <c r="H6" s="113"/>
      <c r="I6" s="113"/>
      <c r="J6" s="113"/>
      <c r="K6" s="293"/>
      <c r="L6" s="293"/>
      <c r="M6" s="293"/>
      <c r="N6" s="293"/>
      <c r="O6" s="293"/>
    </row>
    <row r="7" spans="1:20" ht="17.25">
      <c r="A7" s="106" t="s">
        <v>256</v>
      </c>
      <c r="B7" s="9"/>
      <c r="C7" s="113">
        <v>7.6</v>
      </c>
      <c r="D7" s="113">
        <v>7.9</v>
      </c>
      <c r="E7" s="113">
        <v>8</v>
      </c>
      <c r="F7" s="133">
        <v>8</v>
      </c>
      <c r="G7" s="113">
        <v>10.2</v>
      </c>
      <c r="H7" s="113">
        <v>11.2</v>
      </c>
      <c r="I7" s="113">
        <v>11.6</v>
      </c>
      <c r="J7" s="113">
        <v>10</v>
      </c>
      <c r="K7" s="293">
        <v>10.4</v>
      </c>
      <c r="L7" s="293">
        <v>11.9</v>
      </c>
      <c r="M7" s="293">
        <v>12.8</v>
      </c>
      <c r="N7" s="293">
        <v>13.3</v>
      </c>
      <c r="O7" s="293">
        <v>13.1</v>
      </c>
      <c r="P7" s="293">
        <v>13.3</v>
      </c>
      <c r="Q7" s="293">
        <v>13.9</v>
      </c>
      <c r="R7" s="293">
        <v>14.5</v>
      </c>
      <c r="S7" s="78">
        <v>14.3</v>
      </c>
      <c r="T7" s="78">
        <v>14.7</v>
      </c>
    </row>
    <row r="8" spans="1:20" ht="17.25">
      <c r="A8" s="106" t="s">
        <v>257</v>
      </c>
      <c r="B8" s="9"/>
      <c r="C8" s="113">
        <v>4.5</v>
      </c>
      <c r="D8" s="113">
        <v>4.2</v>
      </c>
      <c r="E8" s="113">
        <v>3.9</v>
      </c>
      <c r="F8" s="133">
        <v>4.2</v>
      </c>
      <c r="G8" s="113">
        <v>5.5</v>
      </c>
      <c r="H8" s="113">
        <v>5.7</v>
      </c>
      <c r="I8" s="113">
        <v>6.7</v>
      </c>
      <c r="J8" s="113">
        <v>5.1</v>
      </c>
      <c r="K8" s="293">
        <v>5.6</v>
      </c>
      <c r="L8" s="293">
        <v>5.6</v>
      </c>
      <c r="M8" s="293">
        <v>6</v>
      </c>
      <c r="N8" s="293">
        <v>6.2</v>
      </c>
      <c r="O8" s="293">
        <v>6</v>
      </c>
      <c r="P8" s="293">
        <v>5.6</v>
      </c>
      <c r="Q8" s="293">
        <v>5.9</v>
      </c>
      <c r="R8" s="293">
        <v>5.9</v>
      </c>
      <c r="S8" s="78">
        <v>6</v>
      </c>
      <c r="T8" s="78">
        <v>6.1</v>
      </c>
    </row>
    <row r="9" spans="1:15" ht="17.25">
      <c r="A9" s="100" t="s">
        <v>262</v>
      </c>
      <c r="B9" s="9"/>
      <c r="C9" s="113"/>
      <c r="D9" s="113"/>
      <c r="E9" s="113"/>
      <c r="F9" s="133"/>
      <c r="G9" s="113"/>
      <c r="H9" s="113"/>
      <c r="I9" s="113"/>
      <c r="J9" s="113"/>
      <c r="K9" s="293"/>
      <c r="L9" s="293" t="s">
        <v>123</v>
      </c>
      <c r="M9" s="293"/>
      <c r="N9" s="293"/>
      <c r="O9" s="293"/>
    </row>
    <row r="10" spans="1:20" ht="17.25">
      <c r="A10" s="106" t="s">
        <v>258</v>
      </c>
      <c r="B10" s="9"/>
      <c r="C10" s="113">
        <v>1</v>
      </c>
      <c r="D10" s="113">
        <v>0.9</v>
      </c>
      <c r="E10" s="113">
        <v>1</v>
      </c>
      <c r="F10" s="133">
        <v>0.9</v>
      </c>
      <c r="G10" s="113">
        <v>0.7</v>
      </c>
      <c r="H10" s="113">
        <v>0.8</v>
      </c>
      <c r="I10" s="113">
        <v>1</v>
      </c>
      <c r="J10" s="113">
        <v>0.9</v>
      </c>
      <c r="K10" s="293">
        <v>1</v>
      </c>
      <c r="L10" s="293">
        <v>0.9</v>
      </c>
      <c r="M10" s="293">
        <v>0.9</v>
      </c>
      <c r="N10" s="293">
        <v>0.9</v>
      </c>
      <c r="O10" s="293">
        <v>0.8</v>
      </c>
      <c r="P10" s="293">
        <v>1</v>
      </c>
      <c r="Q10" s="293">
        <v>0.9</v>
      </c>
      <c r="R10" s="293">
        <v>0.8</v>
      </c>
      <c r="S10" s="78">
        <v>1</v>
      </c>
      <c r="T10" s="78">
        <v>1</v>
      </c>
    </row>
    <row r="11" spans="1:20" ht="17.25">
      <c r="A11" s="106" t="s">
        <v>259</v>
      </c>
      <c r="B11" s="9"/>
      <c r="C11" s="113">
        <v>0.5</v>
      </c>
      <c r="D11" s="113">
        <v>0.5</v>
      </c>
      <c r="E11" s="113">
        <v>0.6</v>
      </c>
      <c r="F11" s="133">
        <v>0.4</v>
      </c>
      <c r="G11" s="113">
        <v>0.4</v>
      </c>
      <c r="H11" s="113">
        <v>0.6</v>
      </c>
      <c r="I11" s="113">
        <v>0.5</v>
      </c>
      <c r="J11" s="113">
        <v>0.6</v>
      </c>
      <c r="K11" s="293">
        <v>0.4</v>
      </c>
      <c r="L11" s="293">
        <v>0.4</v>
      </c>
      <c r="M11" s="293">
        <v>0.4</v>
      </c>
      <c r="N11" s="293">
        <v>0.4</v>
      </c>
      <c r="O11" s="293">
        <v>0.3</v>
      </c>
      <c r="P11" s="293">
        <v>0.5</v>
      </c>
      <c r="Q11" s="293">
        <v>0.7</v>
      </c>
      <c r="R11" s="293">
        <v>0.5</v>
      </c>
      <c r="S11" s="78">
        <v>0.5</v>
      </c>
      <c r="T11" s="78">
        <v>0.5</v>
      </c>
    </row>
    <row r="12" spans="1:20" ht="17.25">
      <c r="A12" s="106" t="s">
        <v>260</v>
      </c>
      <c r="B12" s="9"/>
      <c r="C12" s="113">
        <v>1.7</v>
      </c>
      <c r="D12" s="113">
        <v>1.8</v>
      </c>
      <c r="E12" s="113">
        <v>1.9</v>
      </c>
      <c r="F12" s="133">
        <v>2.1</v>
      </c>
      <c r="G12" s="113">
        <v>1.7</v>
      </c>
      <c r="H12" s="113">
        <v>1.6</v>
      </c>
      <c r="I12" s="113">
        <v>1.4</v>
      </c>
      <c r="J12" s="113">
        <v>1.7</v>
      </c>
      <c r="K12" s="293">
        <v>1.3</v>
      </c>
      <c r="L12" s="293">
        <v>1.6</v>
      </c>
      <c r="M12" s="293">
        <v>1.8</v>
      </c>
      <c r="N12" s="293">
        <v>1.7</v>
      </c>
      <c r="O12" s="293">
        <v>1.7</v>
      </c>
      <c r="P12" s="293">
        <v>1.6</v>
      </c>
      <c r="Q12" s="293">
        <v>1.8</v>
      </c>
      <c r="R12" s="293">
        <v>1.4</v>
      </c>
      <c r="S12" s="78">
        <v>1.6</v>
      </c>
      <c r="T12" s="78">
        <v>1.3</v>
      </c>
    </row>
    <row r="13" spans="1:20" ht="3.75" customHeight="1">
      <c r="A13" s="9"/>
      <c r="B13" s="9"/>
      <c r="C13" s="113"/>
      <c r="D13" s="113"/>
      <c r="E13" s="113"/>
      <c r="F13" s="133"/>
      <c r="G13" s="113"/>
      <c r="H13" s="113"/>
      <c r="I13" s="113"/>
      <c r="J13" s="113"/>
      <c r="K13" s="293"/>
      <c r="L13" s="293"/>
      <c r="M13" s="293"/>
      <c r="N13" s="293"/>
      <c r="O13" s="293"/>
      <c r="S13" s="296"/>
      <c r="T13" s="296"/>
    </row>
    <row r="14" spans="1:20" ht="17.25">
      <c r="A14" s="100" t="s">
        <v>263</v>
      </c>
      <c r="B14" s="107"/>
      <c r="C14" s="113">
        <v>4</v>
      </c>
      <c r="D14" s="113">
        <v>4</v>
      </c>
      <c r="E14" s="113">
        <v>3.5</v>
      </c>
      <c r="F14" s="133">
        <v>3.5</v>
      </c>
      <c r="G14" s="113">
        <v>4.1</v>
      </c>
      <c r="H14" s="113">
        <v>4.5</v>
      </c>
      <c r="I14" s="113">
        <v>4.4</v>
      </c>
      <c r="J14" s="113">
        <v>3.5</v>
      </c>
      <c r="K14" s="293">
        <v>4</v>
      </c>
      <c r="L14" s="293">
        <v>4.2</v>
      </c>
      <c r="M14" s="293">
        <v>4.3</v>
      </c>
      <c r="N14" s="293">
        <v>4.1</v>
      </c>
      <c r="O14" s="293">
        <v>4.5</v>
      </c>
      <c r="P14" s="293">
        <v>4.5</v>
      </c>
      <c r="Q14" s="293">
        <v>4.3</v>
      </c>
      <c r="R14" s="293">
        <v>4</v>
      </c>
      <c r="S14" s="293">
        <v>3.4</v>
      </c>
      <c r="T14" s="293">
        <v>4</v>
      </c>
    </row>
    <row r="15" spans="1:15" ht="8.25" customHeight="1">
      <c r="A15" s="9"/>
      <c r="B15" s="9"/>
      <c r="C15" s="35"/>
      <c r="D15" s="35"/>
      <c r="E15" s="35"/>
      <c r="F15" s="112"/>
      <c r="G15" s="35"/>
      <c r="H15" s="35"/>
      <c r="I15" s="35"/>
      <c r="J15" s="35"/>
      <c r="K15" s="294"/>
      <c r="L15" s="294"/>
      <c r="M15" s="347"/>
      <c r="N15" s="347"/>
      <c r="O15" s="347"/>
    </row>
    <row r="16" spans="1:20" ht="15.75">
      <c r="A16" s="37" t="s">
        <v>264</v>
      </c>
      <c r="B16" s="9"/>
      <c r="C16" s="110">
        <f aca="true" t="shared" si="0" ref="C16:H16">100-C18</f>
        <v>63.5</v>
      </c>
      <c r="D16" s="110">
        <f t="shared" si="0"/>
        <v>64</v>
      </c>
      <c r="E16" s="110">
        <f t="shared" si="0"/>
        <v>64.7</v>
      </c>
      <c r="F16" s="111">
        <f t="shared" si="0"/>
        <v>64.6</v>
      </c>
      <c r="G16" s="110">
        <f t="shared" si="0"/>
        <v>65.8</v>
      </c>
      <c r="H16" s="110">
        <f t="shared" si="0"/>
        <v>65.8</v>
      </c>
      <c r="I16" s="110">
        <f aca="true" t="shared" si="1" ref="I16:T16">100-I18</f>
        <v>66.4</v>
      </c>
      <c r="J16" s="110">
        <f t="shared" si="1"/>
        <v>67</v>
      </c>
      <c r="K16" s="110">
        <f t="shared" si="1"/>
        <v>67.6</v>
      </c>
      <c r="L16" s="110">
        <f t="shared" si="1"/>
        <v>68</v>
      </c>
      <c r="M16" s="348">
        <f t="shared" si="1"/>
        <v>67.6</v>
      </c>
      <c r="N16" s="348">
        <f t="shared" si="1"/>
        <v>67.3</v>
      </c>
      <c r="O16" s="348">
        <f t="shared" si="1"/>
        <v>68.3</v>
      </c>
      <c r="P16" s="348">
        <f t="shared" si="1"/>
        <v>68.4</v>
      </c>
      <c r="Q16" s="348">
        <f t="shared" si="1"/>
        <v>68.5</v>
      </c>
      <c r="R16" s="348">
        <f t="shared" si="1"/>
        <v>68</v>
      </c>
      <c r="S16" s="348">
        <f t="shared" si="1"/>
        <v>69</v>
      </c>
      <c r="T16" s="348">
        <f t="shared" si="1"/>
        <v>69.5</v>
      </c>
    </row>
    <row r="17" spans="1:15" ht="3.75" customHeight="1">
      <c r="A17" s="9"/>
      <c r="B17" s="9"/>
      <c r="C17" s="35"/>
      <c r="D17" s="35"/>
      <c r="E17" s="35"/>
      <c r="F17" s="112"/>
      <c r="G17" s="35"/>
      <c r="H17" s="35"/>
      <c r="I17" s="35"/>
      <c r="J17" s="35"/>
      <c r="K17" s="294"/>
      <c r="L17" s="294"/>
      <c r="M17" s="347"/>
      <c r="N17" s="347"/>
      <c r="O17" s="347"/>
    </row>
    <row r="18" spans="1:20" ht="17.25">
      <c r="A18" s="37" t="s">
        <v>265</v>
      </c>
      <c r="B18" s="9"/>
      <c r="C18" s="113">
        <v>36.5</v>
      </c>
      <c r="D18" s="113">
        <v>36</v>
      </c>
      <c r="E18" s="113">
        <v>35.3</v>
      </c>
      <c r="F18" s="133">
        <v>35.4</v>
      </c>
      <c r="G18" s="113">
        <v>34.2</v>
      </c>
      <c r="H18" s="113">
        <v>34.2</v>
      </c>
      <c r="I18" s="113">
        <v>33.6</v>
      </c>
      <c r="J18" s="113">
        <v>33</v>
      </c>
      <c r="K18" s="293">
        <v>32.4</v>
      </c>
      <c r="L18" s="293">
        <v>32</v>
      </c>
      <c r="M18" s="293">
        <v>32.4</v>
      </c>
      <c r="N18" s="293">
        <v>32.7</v>
      </c>
      <c r="O18" s="293">
        <v>31.7</v>
      </c>
      <c r="P18" s="293">
        <v>31.6</v>
      </c>
      <c r="Q18" s="293">
        <v>31.5</v>
      </c>
      <c r="R18" s="293">
        <v>32</v>
      </c>
      <c r="S18" s="293">
        <v>31</v>
      </c>
      <c r="T18" s="293">
        <v>30.5</v>
      </c>
    </row>
    <row r="19" spans="1:15" ht="3.75" customHeight="1">
      <c r="A19" s="9"/>
      <c r="B19" s="9"/>
      <c r="C19" s="9"/>
      <c r="D19" s="9"/>
      <c r="E19" s="9"/>
      <c r="F19" s="105"/>
      <c r="G19" s="9"/>
      <c r="H19" s="9"/>
      <c r="I19" s="9"/>
      <c r="J19" s="9"/>
      <c r="K19" s="59"/>
      <c r="L19" s="59"/>
      <c r="M19" s="349"/>
      <c r="N19" s="349"/>
      <c r="O19" s="349"/>
    </row>
    <row r="20" spans="1:20" ht="15.75">
      <c r="A20" s="57" t="s">
        <v>390</v>
      </c>
      <c r="B20" s="12"/>
      <c r="C20" s="195">
        <v>13660</v>
      </c>
      <c r="D20" s="195">
        <v>14440</v>
      </c>
      <c r="E20" s="195">
        <v>14527</v>
      </c>
      <c r="F20" s="108">
        <v>13936</v>
      </c>
      <c r="G20" s="195">
        <v>13850</v>
      </c>
      <c r="H20" s="195">
        <v>14660</v>
      </c>
      <c r="I20" s="195">
        <v>14075</v>
      </c>
      <c r="J20" s="195">
        <v>12152</v>
      </c>
      <c r="K20" s="295">
        <v>12263</v>
      </c>
      <c r="L20" s="295">
        <v>12447</v>
      </c>
      <c r="M20" s="350">
        <v>12361</v>
      </c>
      <c r="N20" s="350">
        <v>12801</v>
      </c>
      <c r="O20" s="350">
        <v>9828</v>
      </c>
      <c r="P20" s="516">
        <v>9838</v>
      </c>
      <c r="Q20" s="516">
        <v>9720</v>
      </c>
      <c r="R20" s="516">
        <v>9340</v>
      </c>
      <c r="S20" s="516">
        <v>9570</v>
      </c>
      <c r="T20" s="516">
        <v>9760</v>
      </c>
    </row>
    <row r="21" spans="1:20" ht="3.75" customHeight="1">
      <c r="A21" s="170"/>
      <c r="B21" s="170"/>
      <c r="C21" s="170"/>
      <c r="D21" s="170"/>
      <c r="E21" s="170"/>
      <c r="F21" s="170"/>
      <c r="G21" s="170"/>
      <c r="H21" s="170"/>
      <c r="I21" s="170"/>
      <c r="J21" s="170"/>
      <c r="K21" s="170"/>
      <c r="L21" s="170"/>
      <c r="M21" s="351"/>
      <c r="N21" s="351"/>
      <c r="O21" s="351"/>
      <c r="P21" s="351"/>
      <c r="Q21" s="351"/>
      <c r="R21" s="351"/>
      <c r="S21" s="351"/>
      <c r="T21" s="351"/>
    </row>
    <row r="22" spans="1:16" ht="12.75" customHeight="1">
      <c r="A22" s="172" t="s">
        <v>595</v>
      </c>
      <c r="B22" s="80"/>
      <c r="C22" s="80"/>
      <c r="D22" s="80"/>
      <c r="E22" s="80"/>
      <c r="F22" s="80"/>
      <c r="G22" s="80"/>
      <c r="H22" s="80"/>
      <c r="I22" s="80"/>
      <c r="J22" s="80"/>
      <c r="K22" s="80"/>
      <c r="L22" s="80"/>
      <c r="M22" s="514"/>
      <c r="N22" s="514"/>
      <c r="O22" s="514"/>
      <c r="P22" s="514"/>
    </row>
    <row r="23" spans="1:14" ht="12.75">
      <c r="A23" s="1" t="s">
        <v>121</v>
      </c>
      <c r="M23" s="352"/>
      <c r="N23" s="352"/>
    </row>
    <row r="24" spans="1:14" ht="12.75">
      <c r="A24" s="7" t="s">
        <v>385</v>
      </c>
      <c r="M24" s="352"/>
      <c r="N24" s="352"/>
    </row>
    <row r="25" spans="1:14" ht="12.75">
      <c r="A25" s="48" t="s">
        <v>249</v>
      </c>
      <c r="M25" s="352"/>
      <c r="N25" s="352"/>
    </row>
    <row r="26" spans="1:14" ht="12.75">
      <c r="A26" t="s">
        <v>248</v>
      </c>
      <c r="M26" s="352"/>
      <c r="N26" s="352"/>
    </row>
    <row r="27" spans="13:14" ht="21" customHeight="1">
      <c r="M27" s="352"/>
      <c r="N27" s="352"/>
    </row>
    <row r="28" spans="1:14" s="7" customFormat="1" ht="19.5">
      <c r="A28" s="307" t="s">
        <v>579</v>
      </c>
      <c r="B28" s="12"/>
      <c r="C28" s="12"/>
      <c r="D28" s="12"/>
      <c r="E28" s="12"/>
      <c r="F28" s="12"/>
      <c r="G28" s="12"/>
      <c r="H28" s="12"/>
      <c r="I28" s="12"/>
      <c r="J28" s="12"/>
      <c r="K28" s="12"/>
      <c r="L28" s="9"/>
      <c r="M28" s="349"/>
      <c r="N28" s="349"/>
    </row>
    <row r="29" spans="1:19" ht="21.75" customHeight="1">
      <c r="A29" s="194"/>
      <c r="B29" s="194"/>
      <c r="C29" s="174">
        <v>1999</v>
      </c>
      <c r="D29" s="174">
        <v>2000</v>
      </c>
      <c r="E29" s="174">
        <v>2001</v>
      </c>
      <c r="F29" s="174">
        <v>2002</v>
      </c>
      <c r="G29" s="174">
        <v>2004</v>
      </c>
      <c r="J29" s="174">
        <v>2005</v>
      </c>
      <c r="K29" s="174">
        <v>2006</v>
      </c>
      <c r="L29" s="174">
        <v>2007</v>
      </c>
      <c r="M29" s="200">
        <v>2008</v>
      </c>
      <c r="N29" s="200">
        <v>2009</v>
      </c>
      <c r="O29" s="353">
        <v>2010</v>
      </c>
      <c r="P29" s="353">
        <v>2011</v>
      </c>
      <c r="Q29" s="353">
        <v>2012</v>
      </c>
      <c r="R29" s="353">
        <v>2014</v>
      </c>
      <c r="S29" s="353">
        <v>2016</v>
      </c>
    </row>
    <row r="30" spans="1:19" ht="15">
      <c r="A30" s="83"/>
      <c r="B30" s="83"/>
      <c r="C30" s="83"/>
      <c r="D30" s="83"/>
      <c r="E30" s="83"/>
      <c r="F30" s="83"/>
      <c r="G30" s="83"/>
      <c r="J30" s="83"/>
      <c r="K30" s="279"/>
      <c r="L30" s="279"/>
      <c r="M30" s="279"/>
      <c r="N30" s="297"/>
      <c r="O30" s="354"/>
      <c r="S30" s="354" t="s">
        <v>297</v>
      </c>
    </row>
    <row r="31" spans="1:18" ht="15.75">
      <c r="A31" s="37" t="s">
        <v>383</v>
      </c>
      <c r="B31" s="9"/>
      <c r="C31" s="9"/>
      <c r="D31" s="9"/>
      <c r="E31" s="9"/>
      <c r="F31" s="9"/>
      <c r="G31" s="9"/>
      <c r="J31" s="9"/>
      <c r="K31" s="9"/>
      <c r="L31" s="9"/>
      <c r="M31" s="83"/>
      <c r="N31" s="79"/>
      <c r="O31" s="355"/>
      <c r="P31" s="355"/>
      <c r="R31" s="296"/>
    </row>
    <row r="32" spans="1:19" ht="17.25" customHeight="1">
      <c r="A32" s="106" t="s">
        <v>266</v>
      </c>
      <c r="B32" s="9"/>
      <c r="C32" s="113">
        <v>47.6</v>
      </c>
      <c r="D32" s="113">
        <v>46.4</v>
      </c>
      <c r="E32" s="113">
        <v>44.9</v>
      </c>
      <c r="F32" s="447">
        <v>45.1</v>
      </c>
      <c r="G32" s="447">
        <v>45.8</v>
      </c>
      <c r="J32" s="447">
        <v>46</v>
      </c>
      <c r="K32" s="447">
        <v>46</v>
      </c>
      <c r="L32" s="447">
        <v>48</v>
      </c>
      <c r="M32" s="441">
        <v>47.5</v>
      </c>
      <c r="N32" s="441">
        <v>41</v>
      </c>
      <c r="O32" s="441">
        <v>38</v>
      </c>
      <c r="P32" s="441">
        <v>36.9</v>
      </c>
      <c r="Q32" s="441">
        <v>34</v>
      </c>
      <c r="R32" s="441">
        <v>33.1</v>
      </c>
      <c r="S32" s="441">
        <v>31.4</v>
      </c>
    </row>
    <row r="33" spans="1:19" ht="17.25">
      <c r="A33" s="106" t="s">
        <v>78</v>
      </c>
      <c r="B33" s="9"/>
      <c r="C33" s="113">
        <v>18.7</v>
      </c>
      <c r="D33" s="113">
        <v>18.3</v>
      </c>
      <c r="E33" s="113">
        <v>19.1</v>
      </c>
      <c r="F33" s="447">
        <v>18.3</v>
      </c>
      <c r="G33" s="447">
        <v>16.8</v>
      </c>
      <c r="J33" s="447">
        <v>15.3</v>
      </c>
      <c r="K33" s="447">
        <v>15.8</v>
      </c>
      <c r="L33" s="447">
        <v>17.9</v>
      </c>
      <c r="M33" s="441">
        <v>17.2</v>
      </c>
      <c r="N33" s="441">
        <v>17.5</v>
      </c>
      <c r="O33" s="441">
        <v>18.9</v>
      </c>
      <c r="P33" s="441">
        <v>19.1</v>
      </c>
      <c r="Q33" s="441">
        <v>20</v>
      </c>
      <c r="R33" s="441">
        <v>19.1</v>
      </c>
      <c r="S33" s="441">
        <v>19.4</v>
      </c>
    </row>
    <row r="34" spans="1:19" ht="17.25">
      <c r="A34" s="106" t="s">
        <v>79</v>
      </c>
      <c r="B34" s="9"/>
      <c r="C34" s="113">
        <v>18.2</v>
      </c>
      <c r="D34" s="113">
        <v>20.5</v>
      </c>
      <c r="E34" s="113">
        <v>21.6</v>
      </c>
      <c r="F34" s="447">
        <v>22.1</v>
      </c>
      <c r="G34" s="447">
        <v>21.3</v>
      </c>
      <c r="J34" s="447">
        <v>22</v>
      </c>
      <c r="K34" s="447">
        <v>21.3</v>
      </c>
      <c r="L34" s="447">
        <v>19.8</v>
      </c>
      <c r="M34" s="441">
        <v>21.7</v>
      </c>
      <c r="N34" s="441">
        <v>22.4</v>
      </c>
      <c r="O34" s="441">
        <v>24.3</v>
      </c>
      <c r="P34" s="441">
        <v>24.4</v>
      </c>
      <c r="Q34" s="441">
        <v>23</v>
      </c>
      <c r="R34" s="441">
        <v>26.2</v>
      </c>
      <c r="S34" s="441">
        <v>26.3</v>
      </c>
    </row>
    <row r="35" spans="1:19" ht="17.25">
      <c r="A35" s="106" t="s">
        <v>80</v>
      </c>
      <c r="B35" s="9"/>
      <c r="C35" s="113">
        <v>15.4</v>
      </c>
      <c r="D35" s="113">
        <v>14.7</v>
      </c>
      <c r="E35" s="113">
        <v>14.5</v>
      </c>
      <c r="F35" s="447">
        <v>14.6</v>
      </c>
      <c r="G35" s="447">
        <v>16</v>
      </c>
      <c r="J35" s="447">
        <v>16.7</v>
      </c>
      <c r="K35" s="447">
        <v>17</v>
      </c>
      <c r="L35" s="447">
        <v>14.3</v>
      </c>
      <c r="M35" s="441">
        <v>13.6</v>
      </c>
      <c r="N35" s="441">
        <v>19.1</v>
      </c>
      <c r="O35" s="441">
        <v>18.8</v>
      </c>
      <c r="P35" s="441">
        <v>19.6</v>
      </c>
      <c r="Q35" s="441">
        <v>23</v>
      </c>
      <c r="R35" s="441">
        <v>21.6</v>
      </c>
      <c r="S35" s="441">
        <v>22.9</v>
      </c>
    </row>
    <row r="36" spans="1:19" ht="15">
      <c r="A36" s="106" t="s">
        <v>267</v>
      </c>
      <c r="B36" s="9"/>
      <c r="C36" s="110">
        <f>100-C32</f>
        <v>52.4</v>
      </c>
      <c r="D36" s="110">
        <f>100-D32</f>
        <v>53.6</v>
      </c>
      <c r="E36" s="110">
        <f>100-E32</f>
        <v>55.1</v>
      </c>
      <c r="F36" s="448">
        <f>100-F32</f>
        <v>54.9</v>
      </c>
      <c r="G36" s="448">
        <f>100-G32</f>
        <v>54.2</v>
      </c>
      <c r="J36" s="448">
        <f aca="true" t="shared" si="2" ref="J36:S36">100-J32</f>
        <v>54</v>
      </c>
      <c r="K36" s="448">
        <f t="shared" si="2"/>
        <v>54</v>
      </c>
      <c r="L36" s="448">
        <f t="shared" si="2"/>
        <v>52</v>
      </c>
      <c r="M36" s="448">
        <f t="shared" si="2"/>
        <v>52.5</v>
      </c>
      <c r="N36" s="448">
        <f t="shared" si="2"/>
        <v>59</v>
      </c>
      <c r="O36" s="442">
        <f t="shared" si="2"/>
        <v>62</v>
      </c>
      <c r="P36" s="442">
        <f t="shared" si="2"/>
        <v>63.1</v>
      </c>
      <c r="Q36" s="442">
        <f t="shared" si="2"/>
        <v>66</v>
      </c>
      <c r="R36" s="442">
        <f t="shared" si="2"/>
        <v>66.9</v>
      </c>
      <c r="S36" s="442">
        <f t="shared" si="2"/>
        <v>68.6</v>
      </c>
    </row>
    <row r="37" spans="1:19" ht="15.75">
      <c r="A37" s="444" t="s">
        <v>390</v>
      </c>
      <c r="B37" s="445"/>
      <c r="C37" s="446"/>
      <c r="D37" s="446"/>
      <c r="E37" s="446"/>
      <c r="F37" s="66">
        <v>13984</v>
      </c>
      <c r="G37" s="66">
        <v>14715</v>
      </c>
      <c r="J37" s="66">
        <v>6992</v>
      </c>
      <c r="K37" s="66">
        <v>7111</v>
      </c>
      <c r="L37" s="66">
        <v>6116</v>
      </c>
      <c r="M37" s="66">
        <v>6197</v>
      </c>
      <c r="N37" s="66">
        <v>6137</v>
      </c>
      <c r="O37" s="66">
        <v>6178</v>
      </c>
      <c r="P37" s="66">
        <v>6381</v>
      </c>
      <c r="Q37" s="66">
        <v>9841</v>
      </c>
      <c r="R37" s="66">
        <v>9735</v>
      </c>
      <c r="S37" s="66">
        <v>9580</v>
      </c>
    </row>
    <row r="38" spans="1:18" ht="4.5" customHeight="1">
      <c r="A38" s="109"/>
      <c r="B38" s="9"/>
      <c r="C38" s="114"/>
      <c r="D38" s="114"/>
      <c r="E38" s="114"/>
      <c r="F38" s="114"/>
      <c r="G38" s="114"/>
      <c r="J38" s="114"/>
      <c r="K38" s="114"/>
      <c r="L38" s="83"/>
      <c r="M38" s="79"/>
      <c r="N38" s="79"/>
      <c r="O38" s="355"/>
      <c r="P38" s="355"/>
      <c r="R38" s="296"/>
    </row>
    <row r="39" spans="1:18" ht="18.75">
      <c r="A39" s="100" t="s">
        <v>384</v>
      </c>
      <c r="B39" s="9"/>
      <c r="C39" s="114"/>
      <c r="D39" s="114"/>
      <c r="E39" s="114"/>
      <c r="F39" s="114"/>
      <c r="G39" s="114"/>
      <c r="J39" s="114"/>
      <c r="K39" s="114"/>
      <c r="L39" s="83"/>
      <c r="M39" s="79"/>
      <c r="N39" s="79"/>
      <c r="O39" s="355"/>
      <c r="P39" s="355"/>
      <c r="R39" s="296"/>
    </row>
    <row r="40" spans="1:19" ht="17.25" customHeight="1">
      <c r="A40" s="106" t="s">
        <v>266</v>
      </c>
      <c r="B40" s="9"/>
      <c r="C40" s="113">
        <v>60.3</v>
      </c>
      <c r="D40" s="113">
        <v>58.6</v>
      </c>
      <c r="E40" s="113">
        <v>57.1</v>
      </c>
      <c r="F40" s="447">
        <v>59.3</v>
      </c>
      <c r="G40" s="447">
        <v>56.1</v>
      </c>
      <c r="J40" s="447">
        <v>53.9</v>
      </c>
      <c r="K40" s="447">
        <v>53.3</v>
      </c>
      <c r="L40" s="447">
        <v>53.1</v>
      </c>
      <c r="M40" s="441">
        <v>54.9</v>
      </c>
      <c r="N40" s="441">
        <v>51.6</v>
      </c>
      <c r="O40" s="441">
        <v>48.7</v>
      </c>
      <c r="P40" s="441">
        <v>46</v>
      </c>
      <c r="Q40" s="441">
        <v>45</v>
      </c>
      <c r="R40" s="441">
        <v>41.7</v>
      </c>
      <c r="S40" s="441">
        <v>38.6</v>
      </c>
    </row>
    <row r="41" spans="1:19" ht="17.25">
      <c r="A41" s="106" t="s">
        <v>78</v>
      </c>
      <c r="B41" s="9"/>
      <c r="C41" s="113">
        <v>15.9</v>
      </c>
      <c r="D41" s="113">
        <v>16.9</v>
      </c>
      <c r="E41" s="113">
        <v>18.2</v>
      </c>
      <c r="F41" s="447">
        <v>18</v>
      </c>
      <c r="G41" s="447">
        <v>16.4</v>
      </c>
      <c r="J41" s="447">
        <v>16.9</v>
      </c>
      <c r="K41" s="447">
        <v>16.5</v>
      </c>
      <c r="L41" s="447">
        <v>17.6</v>
      </c>
      <c r="M41" s="441">
        <v>18.4</v>
      </c>
      <c r="N41" s="441">
        <v>19.1</v>
      </c>
      <c r="O41" s="441">
        <v>17.7</v>
      </c>
      <c r="P41" s="441">
        <v>18.9</v>
      </c>
      <c r="Q41" s="441">
        <v>19</v>
      </c>
      <c r="R41" s="441">
        <v>20.2</v>
      </c>
      <c r="S41" s="441">
        <v>20.3</v>
      </c>
    </row>
    <row r="42" spans="1:19" ht="17.25">
      <c r="A42" s="106" t="s">
        <v>79</v>
      </c>
      <c r="B42" s="9"/>
      <c r="C42" s="113">
        <v>10.5</v>
      </c>
      <c r="D42" s="113">
        <v>11.7</v>
      </c>
      <c r="E42" s="113">
        <v>12.1</v>
      </c>
      <c r="F42" s="447">
        <v>10.7</v>
      </c>
      <c r="G42" s="447">
        <v>13.3</v>
      </c>
      <c r="J42" s="447">
        <v>14.2</v>
      </c>
      <c r="K42" s="447">
        <v>13.7</v>
      </c>
      <c r="L42" s="447">
        <v>13.7</v>
      </c>
      <c r="M42" s="441">
        <v>13</v>
      </c>
      <c r="N42" s="441">
        <v>13.1</v>
      </c>
      <c r="O42" s="441">
        <v>16.5</v>
      </c>
      <c r="P42" s="441">
        <v>16.7</v>
      </c>
      <c r="Q42" s="441">
        <v>17</v>
      </c>
      <c r="R42" s="441">
        <v>17.7</v>
      </c>
      <c r="S42" s="441">
        <v>19.8</v>
      </c>
    </row>
    <row r="43" spans="1:19" ht="17.25">
      <c r="A43" s="106" t="s">
        <v>80</v>
      </c>
      <c r="B43" s="9"/>
      <c r="C43" s="113">
        <v>13.2</v>
      </c>
      <c r="D43" s="113">
        <v>12.8</v>
      </c>
      <c r="E43" s="113">
        <v>12.6</v>
      </c>
      <c r="F43" s="447">
        <v>12.1</v>
      </c>
      <c r="G43" s="447">
        <v>14.2</v>
      </c>
      <c r="J43" s="447">
        <v>15.1</v>
      </c>
      <c r="K43" s="447">
        <v>16.4</v>
      </c>
      <c r="L43" s="447">
        <v>15.5</v>
      </c>
      <c r="M43" s="441">
        <v>13.7</v>
      </c>
      <c r="N43" s="441">
        <v>16.1</v>
      </c>
      <c r="O43" s="441">
        <v>17.2</v>
      </c>
      <c r="P43" s="441">
        <v>18.5</v>
      </c>
      <c r="Q43" s="441">
        <v>19</v>
      </c>
      <c r="R43" s="441">
        <v>20.4</v>
      </c>
      <c r="S43" s="441">
        <v>21.2</v>
      </c>
    </row>
    <row r="44" spans="1:19" ht="15">
      <c r="A44" s="106" t="s">
        <v>267</v>
      </c>
      <c r="B44" s="9"/>
      <c r="C44" s="117">
        <f>100-C40</f>
        <v>39.7</v>
      </c>
      <c r="D44" s="117">
        <f>100-D40</f>
        <v>41.4</v>
      </c>
      <c r="E44" s="117">
        <f>100-E40</f>
        <v>42.9</v>
      </c>
      <c r="F44" s="449">
        <f>100-F40</f>
        <v>40.7</v>
      </c>
      <c r="G44" s="449">
        <f>100-G40</f>
        <v>43.9</v>
      </c>
      <c r="J44" s="449">
        <f aca="true" t="shared" si="3" ref="J44:S44">100-J40</f>
        <v>46.1</v>
      </c>
      <c r="K44" s="449">
        <f t="shared" si="3"/>
        <v>46.7</v>
      </c>
      <c r="L44" s="449">
        <f t="shared" si="3"/>
        <v>46.9</v>
      </c>
      <c r="M44" s="449">
        <f t="shared" si="3"/>
        <v>45.1</v>
      </c>
      <c r="N44" s="449">
        <f t="shared" si="3"/>
        <v>48.4</v>
      </c>
      <c r="O44" s="443">
        <f t="shared" si="3"/>
        <v>51.3</v>
      </c>
      <c r="P44" s="443">
        <f t="shared" si="3"/>
        <v>54</v>
      </c>
      <c r="Q44" s="443">
        <f t="shared" si="3"/>
        <v>55</v>
      </c>
      <c r="R44" s="443">
        <f t="shared" si="3"/>
        <v>58.3</v>
      </c>
      <c r="S44" s="443">
        <f t="shared" si="3"/>
        <v>61.4</v>
      </c>
    </row>
    <row r="45" spans="1:19" ht="4.5" customHeight="1">
      <c r="A45" s="9"/>
      <c r="B45" s="9"/>
      <c r="C45" s="9"/>
      <c r="D45" s="9"/>
      <c r="E45" s="9"/>
      <c r="F45" s="9"/>
      <c r="G45" s="9"/>
      <c r="J45" s="9"/>
      <c r="K45" s="9"/>
      <c r="L45" s="83"/>
      <c r="M45" s="296"/>
      <c r="N45" s="296"/>
      <c r="O45" s="352"/>
      <c r="P45" s="352"/>
      <c r="R45" s="296"/>
      <c r="S45" s="296"/>
    </row>
    <row r="46" spans="1:19" ht="15.75">
      <c r="A46" s="57" t="s">
        <v>390</v>
      </c>
      <c r="B46" s="12"/>
      <c r="C46" s="195">
        <v>13757</v>
      </c>
      <c r="D46" s="195">
        <v>14516</v>
      </c>
      <c r="E46" s="195">
        <v>14643</v>
      </c>
      <c r="F46" s="195">
        <v>14041</v>
      </c>
      <c r="G46" s="195">
        <v>14713</v>
      </c>
      <c r="J46" s="195">
        <v>6993</v>
      </c>
      <c r="K46" s="195">
        <v>7111</v>
      </c>
      <c r="L46" s="195">
        <v>6121</v>
      </c>
      <c r="M46" s="298">
        <v>6209</v>
      </c>
      <c r="N46" s="298">
        <v>6119</v>
      </c>
      <c r="O46" s="356">
        <v>6136</v>
      </c>
      <c r="P46" s="356">
        <v>6372</v>
      </c>
      <c r="Q46" s="356">
        <v>9805</v>
      </c>
      <c r="R46" s="66">
        <v>9687</v>
      </c>
      <c r="S46" s="66">
        <v>9580</v>
      </c>
    </row>
    <row r="47" spans="1:19" ht="4.5" customHeight="1">
      <c r="A47" s="196"/>
      <c r="B47" s="197"/>
      <c r="C47" s="197"/>
      <c r="D47" s="197"/>
      <c r="E47" s="197"/>
      <c r="F47" s="198"/>
      <c r="G47" s="197"/>
      <c r="J47" s="197"/>
      <c r="K47" s="197"/>
      <c r="L47" s="198"/>
      <c r="M47" s="199"/>
      <c r="N47" s="199"/>
      <c r="O47" s="199"/>
      <c r="P47" s="199"/>
      <c r="Q47" s="199"/>
      <c r="R47" s="199"/>
      <c r="S47" s="199"/>
    </row>
    <row r="48" spans="1:16" ht="13.5" customHeight="1">
      <c r="A48" s="172" t="s">
        <v>595</v>
      </c>
      <c r="B48" s="60"/>
      <c r="C48" s="60"/>
      <c r="D48" s="60"/>
      <c r="E48" s="60"/>
      <c r="G48" s="326"/>
      <c r="H48" s="60"/>
      <c r="I48" s="60"/>
      <c r="J48" s="60"/>
      <c r="K48" s="326"/>
      <c r="L48" s="295"/>
      <c r="M48" s="295"/>
      <c r="N48" s="295"/>
      <c r="O48" s="295"/>
      <c r="P48" s="295"/>
    </row>
    <row r="49" spans="1:13" ht="15">
      <c r="A49" s="1" t="s">
        <v>127</v>
      </c>
      <c r="B49" s="12"/>
      <c r="C49" s="45"/>
      <c r="D49" s="45"/>
      <c r="E49" s="45"/>
      <c r="F49" s="45"/>
      <c r="G49" s="12"/>
      <c r="H49" s="45"/>
      <c r="I49" s="45"/>
      <c r="J49" s="9"/>
      <c r="K49" s="9"/>
      <c r="M49" s="296"/>
    </row>
    <row r="50" spans="1:13" ht="15">
      <c r="A50" s="491" t="s">
        <v>713</v>
      </c>
      <c r="B50" s="12"/>
      <c r="C50" s="45"/>
      <c r="D50" s="45"/>
      <c r="E50" s="45"/>
      <c r="F50" s="45"/>
      <c r="G50" s="12"/>
      <c r="H50" s="45"/>
      <c r="I50" s="45"/>
      <c r="J50" s="9"/>
      <c r="K50" s="9"/>
      <c r="M50" s="296"/>
    </row>
    <row r="51" spans="1:13" ht="15">
      <c r="A51" s="1" t="s">
        <v>274</v>
      </c>
      <c r="B51" s="12"/>
      <c r="C51" s="45"/>
      <c r="D51" s="45"/>
      <c r="E51" s="45"/>
      <c r="F51" s="45"/>
      <c r="G51" s="12"/>
      <c r="H51" s="45"/>
      <c r="I51" s="45"/>
      <c r="J51" s="9"/>
      <c r="K51" s="9"/>
      <c r="M51" s="296"/>
    </row>
    <row r="52" ht="16.5" customHeight="1">
      <c r="M52" s="296"/>
    </row>
    <row r="53" spans="1:13" s="7" customFormat="1" ht="16.5">
      <c r="A53" s="319"/>
      <c r="B53" s="60"/>
      <c r="C53" s="60"/>
      <c r="D53" s="60"/>
      <c r="E53" s="60"/>
      <c r="F53" s="60"/>
      <c r="G53" s="60"/>
      <c r="H53" s="60"/>
      <c r="I53" s="60"/>
      <c r="J53" s="60"/>
      <c r="K53" s="60"/>
      <c r="L53" s="60"/>
      <c r="M53" s="60"/>
    </row>
    <row r="54" spans="1:15" ht="24.75" customHeight="1">
      <c r="A54" s="60"/>
      <c r="B54" s="60"/>
      <c r="C54" s="77"/>
      <c r="D54" s="77"/>
      <c r="E54" s="77"/>
      <c r="F54" s="77"/>
      <c r="G54" s="77"/>
      <c r="H54" s="77"/>
      <c r="I54" s="77"/>
      <c r="J54" s="77"/>
      <c r="K54" s="77"/>
      <c r="L54" s="77"/>
      <c r="M54" s="77"/>
      <c r="O54" s="134"/>
    </row>
    <row r="55" spans="1:15" ht="16.5">
      <c r="A55" s="171"/>
      <c r="B55" s="171"/>
      <c r="C55" s="171"/>
      <c r="D55" s="171"/>
      <c r="E55" s="171"/>
      <c r="F55" s="171"/>
      <c r="G55" s="171"/>
      <c r="H55" s="171"/>
      <c r="I55" s="171"/>
      <c r="J55" s="253"/>
      <c r="K55" s="253"/>
      <c r="L55" s="253"/>
      <c r="M55" s="253"/>
      <c r="N55" s="279"/>
      <c r="O55" s="134"/>
    </row>
    <row r="56" spans="1:15" ht="16.5">
      <c r="A56" s="77"/>
      <c r="B56" s="171"/>
      <c r="C56" s="171"/>
      <c r="D56" s="171"/>
      <c r="E56" s="171"/>
      <c r="F56" s="171"/>
      <c r="G56" s="171"/>
      <c r="H56" s="171"/>
      <c r="I56" s="171"/>
      <c r="J56" s="171"/>
      <c r="K56" s="171"/>
      <c r="L56" s="171"/>
      <c r="M56" s="171"/>
      <c r="O56" s="134"/>
    </row>
    <row r="57" spans="1:15" ht="17.25">
      <c r="A57" s="322"/>
      <c r="B57" s="171"/>
      <c r="C57" s="323"/>
      <c r="D57" s="323"/>
      <c r="E57" s="323"/>
      <c r="F57" s="323"/>
      <c r="G57" s="323"/>
      <c r="H57" s="323"/>
      <c r="I57" s="323"/>
      <c r="J57" s="323"/>
      <c r="K57" s="323"/>
      <c r="L57" s="323"/>
      <c r="M57" s="323"/>
      <c r="O57" s="134"/>
    </row>
    <row r="58" spans="1:15" ht="17.25">
      <c r="A58" s="322"/>
      <c r="B58" s="171"/>
      <c r="C58" s="323"/>
      <c r="D58" s="323"/>
      <c r="E58" s="323"/>
      <c r="F58" s="323"/>
      <c r="G58" s="323"/>
      <c r="H58" s="323"/>
      <c r="I58" s="323"/>
      <c r="J58" s="323"/>
      <c r="K58" s="323"/>
      <c r="L58" s="323"/>
      <c r="M58" s="323"/>
      <c r="O58" s="134"/>
    </row>
    <row r="59" spans="1:15" ht="17.25">
      <c r="A59" s="322"/>
      <c r="B59" s="171"/>
      <c r="C59" s="323"/>
      <c r="D59" s="323"/>
      <c r="E59" s="323"/>
      <c r="F59" s="323"/>
      <c r="G59" s="323"/>
      <c r="H59" s="323"/>
      <c r="I59" s="323"/>
      <c r="J59" s="323"/>
      <c r="K59" s="323"/>
      <c r="L59" s="323"/>
      <c r="M59" s="323"/>
      <c r="O59" s="134"/>
    </row>
    <row r="60" spans="1:15" ht="17.25">
      <c r="A60" s="322"/>
      <c r="B60" s="171"/>
      <c r="C60" s="323"/>
      <c r="D60" s="323"/>
      <c r="E60" s="323"/>
      <c r="F60" s="323"/>
      <c r="G60" s="323"/>
      <c r="H60" s="323"/>
      <c r="I60" s="323"/>
      <c r="J60" s="323"/>
      <c r="K60" s="323"/>
      <c r="L60" s="323"/>
      <c r="M60" s="323"/>
      <c r="O60" s="134"/>
    </row>
    <row r="61" spans="1:13" ht="17.25">
      <c r="A61" s="322"/>
      <c r="B61" s="171"/>
      <c r="C61" s="320"/>
      <c r="D61" s="320"/>
      <c r="E61" s="320"/>
      <c r="F61" s="320"/>
      <c r="G61" s="320"/>
      <c r="H61" s="320"/>
      <c r="I61" s="320"/>
      <c r="J61" s="320"/>
      <c r="K61" s="323"/>
      <c r="L61" s="323"/>
      <c r="M61" s="323"/>
    </row>
    <row r="62" spans="1:13" ht="6" customHeight="1">
      <c r="A62" s="324"/>
      <c r="B62" s="171"/>
      <c r="C62" s="284"/>
      <c r="D62" s="284"/>
      <c r="E62" s="284"/>
      <c r="F62" s="284"/>
      <c r="G62" s="284"/>
      <c r="H62" s="284"/>
      <c r="I62" s="284"/>
      <c r="J62" s="284"/>
      <c r="K62" s="171"/>
      <c r="L62" s="171"/>
      <c r="M62" s="171"/>
    </row>
    <row r="63" spans="1:13" ht="15.75">
      <c r="A63" s="224"/>
      <c r="B63" s="171"/>
      <c r="C63" s="284"/>
      <c r="D63" s="284"/>
      <c r="E63" s="284"/>
      <c r="F63" s="284"/>
      <c r="G63" s="284"/>
      <c r="H63" s="284"/>
      <c r="I63" s="284"/>
      <c r="J63" s="284"/>
      <c r="K63" s="171"/>
      <c r="L63" s="171"/>
      <c r="M63" s="171"/>
    </row>
    <row r="64" spans="1:13" ht="17.25">
      <c r="A64" s="322"/>
      <c r="B64" s="171"/>
      <c r="C64" s="323"/>
      <c r="D64" s="323"/>
      <c r="E64" s="323"/>
      <c r="F64" s="323"/>
      <c r="G64" s="323"/>
      <c r="H64" s="323"/>
      <c r="I64" s="323"/>
      <c r="J64" s="323"/>
      <c r="K64" s="323"/>
      <c r="L64" s="323"/>
      <c r="M64" s="323"/>
    </row>
    <row r="65" spans="1:13" ht="17.25">
      <c r="A65" s="322"/>
      <c r="B65" s="60"/>
      <c r="C65" s="323"/>
      <c r="D65" s="323"/>
      <c r="E65" s="323"/>
      <c r="F65" s="323"/>
      <c r="G65" s="323"/>
      <c r="H65" s="323"/>
      <c r="I65" s="323"/>
      <c r="J65" s="323"/>
      <c r="K65" s="323"/>
      <c r="L65" s="323"/>
      <c r="M65" s="323"/>
    </row>
    <row r="66" spans="1:13" ht="17.25">
      <c r="A66" s="322"/>
      <c r="B66" s="60"/>
      <c r="C66" s="323"/>
      <c r="D66" s="323"/>
      <c r="E66" s="323"/>
      <c r="F66" s="323"/>
      <c r="G66" s="323"/>
      <c r="H66" s="323"/>
      <c r="I66" s="323"/>
      <c r="J66" s="323"/>
      <c r="K66" s="323"/>
      <c r="L66" s="323"/>
      <c r="M66" s="323"/>
    </row>
    <row r="67" spans="1:13" ht="17.25">
      <c r="A67" s="322"/>
      <c r="B67" s="60"/>
      <c r="C67" s="323"/>
      <c r="D67" s="323"/>
      <c r="E67" s="323"/>
      <c r="F67" s="323"/>
      <c r="G67" s="323"/>
      <c r="H67" s="323"/>
      <c r="I67" s="323"/>
      <c r="J67" s="323"/>
      <c r="K67" s="323"/>
      <c r="L67" s="323"/>
      <c r="M67" s="323"/>
    </row>
    <row r="68" spans="1:13" ht="17.25">
      <c r="A68" s="322"/>
      <c r="B68" s="171"/>
      <c r="C68" s="117"/>
      <c r="D68" s="117"/>
      <c r="E68" s="117"/>
      <c r="F68" s="117"/>
      <c r="G68" s="117"/>
      <c r="H68" s="117"/>
      <c r="I68" s="117"/>
      <c r="J68" s="117"/>
      <c r="K68" s="323"/>
      <c r="L68" s="323"/>
      <c r="M68" s="323"/>
    </row>
    <row r="69" spans="1:13" ht="6" customHeight="1">
      <c r="A69" s="60"/>
      <c r="B69" s="171"/>
      <c r="C69" s="171"/>
      <c r="D69" s="171"/>
      <c r="E69" s="171"/>
      <c r="F69" s="171"/>
      <c r="G69" s="171"/>
      <c r="H69" s="171"/>
      <c r="I69" s="171"/>
      <c r="J69" s="171"/>
      <c r="K69" s="171"/>
      <c r="L69" s="171"/>
      <c r="M69" s="171"/>
    </row>
    <row r="70" spans="1:13" ht="15.75">
      <c r="A70" s="77"/>
      <c r="B70" s="171"/>
      <c r="C70" s="295"/>
      <c r="D70" s="295"/>
      <c r="E70" s="295"/>
      <c r="F70" s="295"/>
      <c r="G70" s="295"/>
      <c r="H70" s="295"/>
      <c r="I70" s="295"/>
      <c r="J70" s="295"/>
      <c r="K70" s="295"/>
      <c r="L70" s="295"/>
      <c r="M70" s="295"/>
    </row>
    <row r="71" spans="1:13" ht="6" customHeight="1">
      <c r="A71" s="325"/>
      <c r="B71" s="60"/>
      <c r="C71" s="60"/>
      <c r="D71" s="60"/>
      <c r="E71" s="60"/>
      <c r="F71" s="326"/>
      <c r="G71" s="60"/>
      <c r="H71" s="60"/>
      <c r="I71" s="60"/>
      <c r="J71" s="326"/>
      <c r="K71" s="295"/>
      <c r="L71" s="171"/>
      <c r="M71" s="171"/>
    </row>
    <row r="72" spans="1:13" ht="12.75">
      <c r="A72" s="321"/>
      <c r="B72" s="321"/>
      <c r="C72" s="321"/>
      <c r="D72" s="321"/>
      <c r="E72" s="321"/>
      <c r="F72" s="321"/>
      <c r="G72" s="321"/>
      <c r="H72" s="321"/>
      <c r="I72" s="321"/>
      <c r="J72" s="321"/>
      <c r="K72" s="321"/>
      <c r="L72" s="321"/>
      <c r="M72" s="321"/>
    </row>
  </sheetData>
  <sheetProtection/>
  <printOptions/>
  <pageMargins left="0.75" right="0.75" top="1" bottom="1" header="0.5" footer="0.5"/>
  <pageSetup fitToHeight="1" fitToWidth="1" horizontalDpi="1200" verticalDpi="1200" orientation="portrait" paperSize="9" scale="57" r:id="rId1"/>
  <headerFooter alignWithMargins="0">
    <oddHeader>&amp;R&amp;"Arial,Bold"&amp;14PERSONAL AND CROSS-MODAL TRAVEL</oddHeader>
  </headerFooter>
</worksheet>
</file>

<file path=xl/worksheets/sheet9.xml><?xml version="1.0" encoding="utf-8"?>
<worksheet xmlns="http://schemas.openxmlformats.org/spreadsheetml/2006/main" xmlns:r="http://schemas.openxmlformats.org/officeDocument/2006/relationships">
  <sheetPr>
    <pageSetUpPr fitToPage="1"/>
  </sheetPr>
  <dimension ref="A1:T77"/>
  <sheetViews>
    <sheetView zoomScale="85" zoomScaleNormal="85" zoomScalePageLayoutView="0" workbookViewId="0" topLeftCell="A1">
      <selection activeCell="T33" sqref="T33"/>
    </sheetView>
  </sheetViews>
  <sheetFormatPr defaultColWidth="9.140625" defaultRowHeight="12.75"/>
  <cols>
    <col min="1" max="1" width="29.7109375" style="7" customWidth="1"/>
    <col min="2" max="3" width="9.7109375" style="7" hidden="1" customWidth="1"/>
    <col min="4" max="9" width="8.57421875" style="7" hidden="1" customWidth="1"/>
    <col min="10" max="10" width="9.7109375" style="7" customWidth="1"/>
    <col min="11" max="14" width="9.140625" style="7" customWidth="1"/>
    <col min="15" max="15" width="9.57421875" style="7" customWidth="1"/>
    <col min="16" max="17" width="9.140625" style="7" customWidth="1"/>
    <col min="18" max="19" width="9.57421875" style="7" customWidth="1"/>
    <col min="20" max="20" width="9.140625" style="7" customWidth="1"/>
    <col min="21" max="21" width="2.8515625" style="7" customWidth="1"/>
    <col min="22" max="16384" width="9.140625" style="7" customWidth="1"/>
  </cols>
  <sheetData>
    <row r="1" spans="1:14" s="39" customFormat="1" ht="18">
      <c r="A1" s="57" t="s">
        <v>419</v>
      </c>
      <c r="B1" s="57"/>
      <c r="C1" s="57"/>
      <c r="D1" s="12"/>
      <c r="E1" s="12"/>
      <c r="F1" s="12"/>
      <c r="G1" s="12"/>
      <c r="H1" s="12"/>
      <c r="I1" s="12"/>
      <c r="J1" s="12"/>
      <c r="K1" s="12"/>
      <c r="L1" s="12"/>
      <c r="M1" s="12"/>
      <c r="N1" s="12"/>
    </row>
    <row r="2" spans="1:20" s="9" customFormat="1" ht="21" customHeight="1">
      <c r="A2" s="194"/>
      <c r="B2" s="194"/>
      <c r="C2" s="174">
        <v>2000</v>
      </c>
      <c r="D2" s="174">
        <v>2001</v>
      </c>
      <c r="E2" s="174">
        <v>2002</v>
      </c>
      <c r="F2" s="174">
        <v>2003</v>
      </c>
      <c r="G2" s="174">
        <v>2004</v>
      </c>
      <c r="H2" s="174">
        <v>2005</v>
      </c>
      <c r="I2" s="174">
        <v>2006</v>
      </c>
      <c r="J2" s="174">
        <v>2007</v>
      </c>
      <c r="K2" s="174">
        <v>2008</v>
      </c>
      <c r="L2" s="174">
        <v>2009</v>
      </c>
      <c r="M2" s="174">
        <v>2010</v>
      </c>
      <c r="N2" s="174">
        <v>2011</v>
      </c>
      <c r="O2" s="174">
        <v>2012</v>
      </c>
      <c r="P2" s="174">
        <v>2013</v>
      </c>
      <c r="Q2" s="174">
        <v>2014</v>
      </c>
      <c r="R2" s="174">
        <v>2015</v>
      </c>
      <c r="S2" s="174">
        <v>2016</v>
      </c>
      <c r="T2" s="174">
        <v>2017</v>
      </c>
    </row>
    <row r="3" spans="1:20" ht="15">
      <c r="A3" s="12"/>
      <c r="B3" s="12"/>
      <c r="C3" s="33"/>
      <c r="D3" s="9"/>
      <c r="E3" s="33"/>
      <c r="F3" s="33"/>
      <c r="G3" s="33"/>
      <c r="H3" s="33"/>
      <c r="I3" s="9"/>
      <c r="J3" s="49"/>
      <c r="K3" s="33"/>
      <c r="L3" s="33"/>
      <c r="M3" s="33"/>
      <c r="T3" s="33" t="s">
        <v>128</v>
      </c>
    </row>
    <row r="4" spans="1:20" ht="15" customHeight="1">
      <c r="A4" s="26" t="s">
        <v>129</v>
      </c>
      <c r="B4" s="26"/>
      <c r="C4" s="50">
        <v>67.2</v>
      </c>
      <c r="D4" s="50">
        <v>69</v>
      </c>
      <c r="E4" s="50">
        <v>69.6</v>
      </c>
      <c r="F4" s="50">
        <v>70.01399700369385</v>
      </c>
      <c r="G4" s="50">
        <v>69</v>
      </c>
      <c r="H4" s="50">
        <v>67.80276064187832</v>
      </c>
      <c r="I4" s="50">
        <v>69</v>
      </c>
      <c r="J4" s="50">
        <v>69</v>
      </c>
      <c r="K4" s="50">
        <v>68.8</v>
      </c>
      <c r="L4" s="50">
        <v>69.5</v>
      </c>
      <c r="M4" s="50">
        <v>71.2</v>
      </c>
      <c r="N4" s="50">
        <v>68</v>
      </c>
      <c r="O4" s="50">
        <v>68</v>
      </c>
      <c r="P4" s="50">
        <v>69</v>
      </c>
      <c r="Q4" s="50">
        <v>69</v>
      </c>
      <c r="R4" s="50">
        <v>70.35048194436936</v>
      </c>
      <c r="S4" s="50">
        <v>70.68916920553427</v>
      </c>
      <c r="T4" s="50">
        <v>70</v>
      </c>
    </row>
    <row r="5" spans="1:20" ht="15" customHeight="1">
      <c r="A5" s="26" t="s">
        <v>12</v>
      </c>
      <c r="B5" s="26"/>
      <c r="C5" s="50">
        <v>1.8</v>
      </c>
      <c r="D5" s="50">
        <v>2</v>
      </c>
      <c r="E5" s="50">
        <v>1.71</v>
      </c>
      <c r="F5" s="50">
        <v>1.3911089769369875</v>
      </c>
      <c r="G5" s="50">
        <v>1</v>
      </c>
      <c r="H5" s="50">
        <v>1.8727914541799746</v>
      </c>
      <c r="I5" s="50">
        <v>1</v>
      </c>
      <c r="J5" s="50">
        <v>1.8163700923612307</v>
      </c>
      <c r="K5" s="50">
        <v>1.9</v>
      </c>
      <c r="L5" s="50">
        <v>1.5</v>
      </c>
      <c r="M5" s="50">
        <v>1.6</v>
      </c>
      <c r="N5" s="50">
        <v>2</v>
      </c>
      <c r="O5" s="50">
        <v>2</v>
      </c>
      <c r="P5" s="50">
        <v>2</v>
      </c>
      <c r="Q5" s="50">
        <v>2</v>
      </c>
      <c r="R5" s="50">
        <v>2.0025557619706253</v>
      </c>
      <c r="S5" s="50">
        <v>2.0466714491657214</v>
      </c>
      <c r="T5" s="50">
        <v>2</v>
      </c>
    </row>
    <row r="6" spans="1:20" ht="15" customHeight="1">
      <c r="A6" s="26" t="s">
        <v>131</v>
      </c>
      <c r="B6" s="26"/>
      <c r="C6" s="50">
        <v>12.6</v>
      </c>
      <c r="D6" s="50">
        <v>12</v>
      </c>
      <c r="E6" s="50">
        <v>11.35</v>
      </c>
      <c r="F6" s="50">
        <v>11.477821668699189</v>
      </c>
      <c r="G6" s="50">
        <v>12</v>
      </c>
      <c r="H6" s="50">
        <v>11.986742492444662</v>
      </c>
      <c r="I6" s="50">
        <v>12</v>
      </c>
      <c r="J6" s="50">
        <v>11.519449382495786</v>
      </c>
      <c r="K6" s="50">
        <v>12.6</v>
      </c>
      <c r="L6" s="50">
        <v>10.7</v>
      </c>
      <c r="M6" s="50">
        <v>10.2</v>
      </c>
      <c r="N6" s="50">
        <v>12</v>
      </c>
      <c r="O6" s="50">
        <v>11</v>
      </c>
      <c r="P6" s="50">
        <v>11</v>
      </c>
      <c r="Q6" s="50">
        <v>11</v>
      </c>
      <c r="R6" s="50">
        <v>10.13870103948035</v>
      </c>
      <c r="S6" s="50">
        <v>9.340602340423242</v>
      </c>
      <c r="T6" s="50">
        <v>9</v>
      </c>
    </row>
    <row r="7" spans="1:20" ht="15" customHeight="1">
      <c r="A7" s="26" t="s">
        <v>132</v>
      </c>
      <c r="B7" s="26"/>
      <c r="C7" s="50">
        <v>3.6</v>
      </c>
      <c r="D7" s="50">
        <v>4</v>
      </c>
      <c r="E7" s="50">
        <v>3.34</v>
      </c>
      <c r="F7" s="50">
        <v>3.542207885690827</v>
      </c>
      <c r="G7" s="50">
        <v>3</v>
      </c>
      <c r="H7" s="50">
        <v>3.7772539286377125</v>
      </c>
      <c r="I7" s="50">
        <v>5</v>
      </c>
      <c r="J7" s="50">
        <v>4.1090769302927</v>
      </c>
      <c r="K7" s="50">
        <v>3.5</v>
      </c>
      <c r="L7" s="50">
        <v>3.6</v>
      </c>
      <c r="M7" s="50">
        <v>3.8</v>
      </c>
      <c r="N7" s="50">
        <v>4</v>
      </c>
      <c r="O7" s="50">
        <v>4</v>
      </c>
      <c r="P7" s="50">
        <v>5</v>
      </c>
      <c r="Q7" s="50">
        <v>4</v>
      </c>
      <c r="R7" s="50">
        <v>4.8636504337666775</v>
      </c>
      <c r="S7" s="50">
        <v>5.125658042183208</v>
      </c>
      <c r="T7" s="50">
        <v>5</v>
      </c>
    </row>
    <row r="8" spans="1:20" ht="15" customHeight="1">
      <c r="A8" s="26" t="s">
        <v>11</v>
      </c>
      <c r="B8" s="26"/>
      <c r="C8" s="50">
        <v>13.4</v>
      </c>
      <c r="D8" s="50">
        <v>12</v>
      </c>
      <c r="E8" s="50">
        <v>12.51</v>
      </c>
      <c r="F8" s="50">
        <v>12.058831997874908</v>
      </c>
      <c r="G8" s="50">
        <v>12</v>
      </c>
      <c r="H8" s="50">
        <v>12.654096134011814</v>
      </c>
      <c r="I8" s="50">
        <v>12</v>
      </c>
      <c r="J8" s="50">
        <v>11.050837762251911</v>
      </c>
      <c r="K8" s="50">
        <v>11.1</v>
      </c>
      <c r="L8" s="50">
        <v>12.114203488237427</v>
      </c>
      <c r="M8" s="50">
        <v>11.5</v>
      </c>
      <c r="N8" s="50">
        <v>12</v>
      </c>
      <c r="O8" s="50">
        <v>12</v>
      </c>
      <c r="P8" s="50">
        <v>13</v>
      </c>
      <c r="Q8" s="50">
        <v>12</v>
      </c>
      <c r="R8" s="50">
        <v>10.950210484365215</v>
      </c>
      <c r="S8" s="50">
        <v>10.92445445746202</v>
      </c>
      <c r="T8" s="50">
        <v>11</v>
      </c>
    </row>
    <row r="9" spans="1:20" ht="15" customHeight="1">
      <c r="A9" s="26" t="s">
        <v>133</v>
      </c>
      <c r="B9" s="26"/>
      <c r="C9" s="50">
        <v>1.4</v>
      </c>
      <c r="D9" s="50">
        <v>2</v>
      </c>
      <c r="E9" s="50">
        <v>1.49</v>
      </c>
      <c r="F9" s="50">
        <v>1.516032467104255</v>
      </c>
      <c r="G9" s="50">
        <v>3</v>
      </c>
      <c r="H9" s="50">
        <v>1.9063553488475165</v>
      </c>
      <c r="I9" s="50">
        <v>1</v>
      </c>
      <c r="J9" s="50">
        <v>1.6183217900954696</v>
      </c>
      <c r="K9" s="50">
        <v>2.1</v>
      </c>
      <c r="L9" s="50">
        <v>2.6</v>
      </c>
      <c r="M9" s="50">
        <v>1.7</v>
      </c>
      <c r="N9" s="50">
        <v>2</v>
      </c>
      <c r="O9" s="50">
        <v>2</v>
      </c>
      <c r="P9" s="50">
        <v>1</v>
      </c>
      <c r="Q9" s="50">
        <v>1</v>
      </c>
      <c r="R9" s="50">
        <v>1.2926165653755013</v>
      </c>
      <c r="S9" s="50">
        <v>1.4921005577516122</v>
      </c>
      <c r="T9" s="50">
        <v>2</v>
      </c>
    </row>
    <row r="10" spans="1:20" s="159" customFormat="1" ht="15" customHeight="1">
      <c r="A10" s="203" t="s">
        <v>134</v>
      </c>
      <c r="B10" s="203"/>
      <c r="C10" s="204">
        <v>100</v>
      </c>
      <c r="D10" s="204">
        <v>100</v>
      </c>
      <c r="E10" s="204">
        <v>100</v>
      </c>
      <c r="F10" s="204">
        <v>100</v>
      </c>
      <c r="G10" s="204">
        <v>100</v>
      </c>
      <c r="H10" s="204">
        <v>100</v>
      </c>
      <c r="I10" s="204">
        <v>100</v>
      </c>
      <c r="J10" s="204">
        <v>100</v>
      </c>
      <c r="K10" s="204">
        <v>100</v>
      </c>
      <c r="L10" s="204">
        <v>100</v>
      </c>
      <c r="M10" s="204">
        <v>100</v>
      </c>
      <c r="N10" s="204">
        <v>100</v>
      </c>
      <c r="O10" s="204">
        <v>100</v>
      </c>
      <c r="P10" s="204">
        <v>100</v>
      </c>
      <c r="Q10" s="204">
        <v>100</v>
      </c>
      <c r="R10" s="204">
        <v>100</v>
      </c>
      <c r="S10" s="204">
        <v>100</v>
      </c>
      <c r="T10" s="204">
        <v>100</v>
      </c>
    </row>
    <row r="11" spans="1:17" ht="13.5" customHeight="1">
      <c r="A11" s="427" t="s">
        <v>596</v>
      </c>
      <c r="L11" s="69"/>
      <c r="M11" s="69"/>
      <c r="Q11" s="593"/>
    </row>
    <row r="12" spans="12:16" ht="12.75">
      <c r="L12" s="69"/>
      <c r="M12" s="69"/>
      <c r="P12" s="593"/>
    </row>
    <row r="13" spans="1:13" s="39" customFormat="1" ht="18">
      <c r="A13" s="77" t="s">
        <v>420</v>
      </c>
      <c r="B13" s="77"/>
      <c r="C13" s="60"/>
      <c r="D13" s="60"/>
      <c r="E13" s="60"/>
      <c r="F13" s="60"/>
      <c r="G13" s="60"/>
      <c r="H13" s="60"/>
      <c r="I13" s="60"/>
      <c r="J13" s="60"/>
      <c r="K13" s="60"/>
      <c r="L13" s="60"/>
      <c r="M13" s="72"/>
    </row>
    <row r="14" spans="1:17" s="9" customFormat="1" ht="21" customHeight="1">
      <c r="A14" s="221"/>
      <c r="B14" s="221"/>
      <c r="C14" s="200">
        <v>1996</v>
      </c>
      <c r="D14" s="200">
        <v>1997</v>
      </c>
      <c r="J14" s="200">
        <v>1998</v>
      </c>
      <c r="K14" s="310">
        <v>1999</v>
      </c>
      <c r="L14" s="200">
        <v>2000</v>
      </c>
      <c r="M14" s="200">
        <v>2001</v>
      </c>
      <c r="N14" s="200">
        <v>2002</v>
      </c>
      <c r="O14" s="200">
        <v>2003</v>
      </c>
      <c r="P14" s="200">
        <v>2004</v>
      </c>
      <c r="Q14" s="200">
        <v>2005</v>
      </c>
    </row>
    <row r="15" spans="1:17" ht="15">
      <c r="A15" s="60"/>
      <c r="B15" s="60"/>
      <c r="C15" s="60"/>
      <c r="D15" s="60"/>
      <c r="J15" s="59"/>
      <c r="K15" s="201"/>
      <c r="L15" s="59"/>
      <c r="M15" s="201"/>
      <c r="N15" s="201"/>
      <c r="O15" s="201"/>
      <c r="P15" s="201"/>
      <c r="Q15" s="70" t="s">
        <v>135</v>
      </c>
    </row>
    <row r="16" spans="1:17" ht="15">
      <c r="A16" s="202" t="s">
        <v>129</v>
      </c>
      <c r="B16" s="202"/>
      <c r="C16" s="50">
        <v>21.885617793993696</v>
      </c>
      <c r="D16" s="50">
        <v>22.023187407238726</v>
      </c>
      <c r="J16" s="50">
        <v>21.811140595916477</v>
      </c>
      <c r="K16" s="50">
        <v>22.22</v>
      </c>
      <c r="L16" s="50">
        <v>22.78</v>
      </c>
      <c r="M16" s="50">
        <v>20</v>
      </c>
      <c r="N16" s="50">
        <v>23</v>
      </c>
      <c r="O16" s="50">
        <v>20.009706664261117</v>
      </c>
      <c r="P16" s="50">
        <v>22</v>
      </c>
      <c r="Q16" s="50">
        <v>21</v>
      </c>
    </row>
    <row r="17" spans="1:17" ht="15">
      <c r="A17" s="202" t="s">
        <v>12</v>
      </c>
      <c r="B17" s="202"/>
      <c r="C17" s="50">
        <v>14.220463069179445</v>
      </c>
      <c r="D17" s="50">
        <v>14.227600877296418</v>
      </c>
      <c r="J17" s="50">
        <v>14.947838380207864</v>
      </c>
      <c r="K17" s="50">
        <v>15.33</v>
      </c>
      <c r="L17" s="50">
        <v>17.82</v>
      </c>
      <c r="M17" s="50">
        <v>15</v>
      </c>
      <c r="N17" s="50">
        <v>14</v>
      </c>
      <c r="O17" s="50">
        <v>16.135703555333</v>
      </c>
      <c r="P17" s="50">
        <v>15</v>
      </c>
      <c r="Q17" s="50">
        <v>16</v>
      </c>
    </row>
    <row r="18" spans="1:17" ht="15">
      <c r="A18" s="202" t="s">
        <v>131</v>
      </c>
      <c r="B18" s="202"/>
      <c r="C18" s="50">
        <v>30.90902267162883</v>
      </c>
      <c r="D18" s="50">
        <v>33.003612144365135</v>
      </c>
      <c r="J18" s="50">
        <v>31.823399379931185</v>
      </c>
      <c r="K18" s="50">
        <v>31.53</v>
      </c>
      <c r="L18" s="50">
        <v>32.09</v>
      </c>
      <c r="M18" s="50">
        <v>33</v>
      </c>
      <c r="N18" s="50">
        <v>34</v>
      </c>
      <c r="O18" s="50">
        <v>32.73849502739183</v>
      </c>
      <c r="P18" s="50">
        <v>32</v>
      </c>
      <c r="Q18" s="50">
        <v>32</v>
      </c>
    </row>
    <row r="19" spans="1:17" ht="15">
      <c r="A19" s="202" t="s">
        <v>132</v>
      </c>
      <c r="B19" s="202"/>
      <c r="C19" s="50">
        <v>57.64135958765825</v>
      </c>
      <c r="D19" s="50">
        <v>41.77198821657257</v>
      </c>
      <c r="J19" s="50">
        <v>55.077974538465604</v>
      </c>
      <c r="K19" s="50">
        <v>53.2925767870178</v>
      </c>
      <c r="L19" s="50">
        <v>51.98</v>
      </c>
      <c r="M19" s="50">
        <v>47</v>
      </c>
      <c r="N19" s="50">
        <v>46</v>
      </c>
      <c r="O19" s="50">
        <v>47.90616846935431</v>
      </c>
      <c r="P19" s="50">
        <v>46</v>
      </c>
      <c r="Q19" s="50">
        <v>49</v>
      </c>
    </row>
    <row r="20" spans="1:17" ht="15">
      <c r="A20" s="202" t="s">
        <v>11</v>
      </c>
      <c r="B20" s="202"/>
      <c r="C20" s="50">
        <v>10.599926857616653</v>
      </c>
      <c r="D20" s="50">
        <v>12.047323728295218</v>
      </c>
      <c r="J20" s="50">
        <v>12.375156551580165</v>
      </c>
      <c r="K20" s="50">
        <v>11.69</v>
      </c>
      <c r="L20" s="50">
        <v>11.98</v>
      </c>
      <c r="M20" s="50">
        <v>11</v>
      </c>
      <c r="N20" s="50">
        <v>12</v>
      </c>
      <c r="O20" s="50">
        <v>11.702520555330906</v>
      </c>
      <c r="P20" s="50">
        <v>12</v>
      </c>
      <c r="Q20" s="50">
        <v>13</v>
      </c>
    </row>
    <row r="21" spans="1:17" ht="15">
      <c r="A21" s="202" t="s">
        <v>133</v>
      </c>
      <c r="B21" s="202"/>
      <c r="C21" s="50">
        <v>33.96158170294847</v>
      </c>
      <c r="D21" s="50">
        <v>32.987735740664746</v>
      </c>
      <c r="J21" s="50">
        <v>44.92024771932354</v>
      </c>
      <c r="K21" s="50">
        <v>33.267132223160154</v>
      </c>
      <c r="L21" s="50">
        <v>46.6</v>
      </c>
      <c r="M21" s="50">
        <v>42</v>
      </c>
      <c r="N21" s="50">
        <v>46</v>
      </c>
      <c r="O21" s="50">
        <v>24.55</v>
      </c>
      <c r="P21" s="50">
        <v>36</v>
      </c>
      <c r="Q21" s="50">
        <v>40</v>
      </c>
    </row>
    <row r="22" spans="1:17" ht="15">
      <c r="A22" s="205" t="s">
        <v>134</v>
      </c>
      <c r="B22" s="205"/>
      <c r="C22" s="206">
        <v>22.240522923370154</v>
      </c>
      <c r="D22" s="206">
        <v>22.65984142474016</v>
      </c>
      <c r="J22" s="206">
        <v>22.862528216670942</v>
      </c>
      <c r="K22" s="206">
        <v>23.07</v>
      </c>
      <c r="L22" s="206">
        <v>23.83</v>
      </c>
      <c r="M22" s="206">
        <v>22</v>
      </c>
      <c r="N22" s="206">
        <v>24</v>
      </c>
      <c r="O22" s="206">
        <v>21.473590988418803</v>
      </c>
      <c r="P22" s="206">
        <v>23</v>
      </c>
      <c r="Q22" s="206">
        <v>22</v>
      </c>
    </row>
    <row r="23" spans="1:13" ht="6.75" customHeight="1">
      <c r="A23" s="51"/>
      <c r="B23" s="51"/>
      <c r="C23" s="50"/>
      <c r="D23" s="50"/>
      <c r="E23" s="50"/>
      <c r="F23" s="50"/>
      <c r="G23" s="50"/>
      <c r="H23" s="50"/>
      <c r="I23" s="50"/>
      <c r="J23" s="50"/>
      <c r="K23" s="50"/>
      <c r="L23" s="50"/>
      <c r="M23" s="50"/>
    </row>
    <row r="24" spans="1:12" ht="12.75">
      <c r="A24" s="51" t="s">
        <v>442</v>
      </c>
      <c r="B24" s="51"/>
      <c r="C24" s="52"/>
      <c r="D24" s="52"/>
      <c r="E24" s="52"/>
      <c r="F24" s="52"/>
      <c r="G24" s="52"/>
      <c r="H24" s="52"/>
      <c r="I24" s="69"/>
      <c r="J24" s="69"/>
      <c r="K24" s="69"/>
      <c r="L24" s="69"/>
    </row>
    <row r="25" spans="1:12" ht="12.75">
      <c r="A25" s="51" t="s">
        <v>307</v>
      </c>
      <c r="B25" s="51"/>
      <c r="C25" s="52"/>
      <c r="D25" s="52"/>
      <c r="E25" s="52"/>
      <c r="F25" s="52"/>
      <c r="G25" s="52"/>
      <c r="H25" s="52"/>
      <c r="I25" s="69"/>
      <c r="J25" s="69"/>
      <c r="K25" s="69"/>
      <c r="L25" s="69"/>
    </row>
    <row r="26" spans="1:8" ht="7.5" customHeight="1">
      <c r="A26" s="51"/>
      <c r="B26" s="51"/>
      <c r="C26" s="52"/>
      <c r="D26" s="52"/>
      <c r="E26" s="52"/>
      <c r="F26" s="52"/>
      <c r="G26" s="52"/>
      <c r="H26" s="52"/>
    </row>
    <row r="27" spans="1:13" ht="18.75">
      <c r="A27" s="57" t="s">
        <v>454</v>
      </c>
      <c r="B27" s="57"/>
      <c r="C27" s="12"/>
      <c r="D27" s="12"/>
      <c r="E27" s="12"/>
      <c r="F27" s="12"/>
      <c r="G27" s="12"/>
      <c r="H27" s="12"/>
      <c r="I27" s="12"/>
      <c r="J27" s="12"/>
      <c r="K27" s="12"/>
      <c r="L27" s="60"/>
      <c r="M27" s="60"/>
    </row>
    <row r="28" spans="1:20" ht="18.75">
      <c r="A28" s="194"/>
      <c r="B28" s="174">
        <v>2000</v>
      </c>
      <c r="D28" s="174">
        <v>2001</v>
      </c>
      <c r="E28" s="200">
        <v>2002</v>
      </c>
      <c r="F28" s="200">
        <v>2003</v>
      </c>
      <c r="G28" s="200">
        <v>2004</v>
      </c>
      <c r="H28" s="200">
        <v>2005</v>
      </c>
      <c r="I28" s="200">
        <v>2006</v>
      </c>
      <c r="J28" s="200">
        <v>2007</v>
      </c>
      <c r="K28" s="200">
        <v>2008</v>
      </c>
      <c r="L28" s="311" t="s">
        <v>414</v>
      </c>
      <c r="M28" s="311" t="s">
        <v>441</v>
      </c>
      <c r="N28" s="311" t="s">
        <v>464</v>
      </c>
      <c r="O28" s="311" t="s">
        <v>532</v>
      </c>
      <c r="P28" s="422" t="s">
        <v>572</v>
      </c>
      <c r="Q28" s="422" t="s">
        <v>660</v>
      </c>
      <c r="R28" s="422" t="s">
        <v>707</v>
      </c>
      <c r="S28" s="422" t="s">
        <v>714</v>
      </c>
      <c r="T28" s="422" t="s">
        <v>734</v>
      </c>
    </row>
    <row r="29" spans="1:20" ht="15">
      <c r="A29" s="12"/>
      <c r="B29" s="9"/>
      <c r="D29" s="33"/>
      <c r="E29" s="33"/>
      <c r="F29" s="201"/>
      <c r="G29" s="201"/>
      <c r="H29" s="9"/>
      <c r="I29" s="201"/>
      <c r="J29" s="70"/>
      <c r="K29" s="70"/>
      <c r="L29" s="70"/>
      <c r="M29" s="70"/>
      <c r="T29" s="70" t="s">
        <v>135</v>
      </c>
    </row>
    <row r="30" spans="1:20" ht="15">
      <c r="A30" s="202" t="s">
        <v>147</v>
      </c>
      <c r="B30" s="35" t="s">
        <v>130</v>
      </c>
      <c r="D30" s="35" t="s">
        <v>130</v>
      </c>
      <c r="E30" s="50">
        <v>23</v>
      </c>
      <c r="F30" s="50">
        <v>23</v>
      </c>
      <c r="G30" s="50">
        <v>24</v>
      </c>
      <c r="H30" s="50">
        <v>23</v>
      </c>
      <c r="I30" s="50">
        <v>23</v>
      </c>
      <c r="J30" s="50">
        <v>23.97732175845186</v>
      </c>
      <c r="K30" s="50">
        <v>24.34114277514372</v>
      </c>
      <c r="L30" s="50">
        <v>24.10478238356008</v>
      </c>
      <c r="M30" s="50">
        <v>24.688765643646168</v>
      </c>
      <c r="N30" s="50">
        <v>23</v>
      </c>
      <c r="O30" s="50">
        <v>24</v>
      </c>
      <c r="P30" s="50">
        <v>25</v>
      </c>
      <c r="Q30" s="50">
        <v>24</v>
      </c>
      <c r="R30" s="50">
        <v>24.405831973448166</v>
      </c>
      <c r="S30" s="50">
        <v>24.68706768155983</v>
      </c>
      <c r="T30" s="50">
        <v>24</v>
      </c>
    </row>
    <row r="31" spans="1:20" ht="15">
      <c r="A31" s="202" t="s">
        <v>304</v>
      </c>
      <c r="B31" s="35" t="s">
        <v>130</v>
      </c>
      <c r="D31" s="35" t="s">
        <v>130</v>
      </c>
      <c r="E31" s="137" t="s">
        <v>306</v>
      </c>
      <c r="F31" s="50">
        <v>17</v>
      </c>
      <c r="G31" s="50">
        <v>16</v>
      </c>
      <c r="H31" s="50">
        <v>19</v>
      </c>
      <c r="I31" s="137" t="s">
        <v>306</v>
      </c>
      <c r="J31" s="137">
        <v>23.626276378488768</v>
      </c>
      <c r="K31" s="137" t="s">
        <v>306</v>
      </c>
      <c r="L31" s="137">
        <v>18.98668998348392</v>
      </c>
      <c r="M31" s="137" t="s">
        <v>306</v>
      </c>
      <c r="N31" s="137" t="s">
        <v>306</v>
      </c>
      <c r="O31" s="137" t="s">
        <v>306</v>
      </c>
      <c r="P31" s="137" t="s">
        <v>306</v>
      </c>
      <c r="Q31" s="137" t="s">
        <v>306</v>
      </c>
      <c r="R31" s="137" t="s">
        <v>306</v>
      </c>
      <c r="S31" s="137" t="s">
        <v>306</v>
      </c>
      <c r="T31" s="137" t="s">
        <v>306</v>
      </c>
    </row>
    <row r="32" spans="1:20" ht="15">
      <c r="A32" s="202" t="s">
        <v>12</v>
      </c>
      <c r="B32" s="35" t="s">
        <v>130</v>
      </c>
      <c r="D32" s="35" t="s">
        <v>130</v>
      </c>
      <c r="E32" s="50">
        <v>14</v>
      </c>
      <c r="F32" s="50">
        <v>16</v>
      </c>
      <c r="G32" s="50">
        <v>15</v>
      </c>
      <c r="H32" s="50">
        <v>17</v>
      </c>
      <c r="I32" s="50">
        <v>21</v>
      </c>
      <c r="J32" s="50">
        <v>18.63417408506429</v>
      </c>
      <c r="K32" s="50">
        <v>17.8284012062667</v>
      </c>
      <c r="L32" s="50">
        <v>15.363224333579534</v>
      </c>
      <c r="M32" s="50">
        <v>19.706469711858496</v>
      </c>
      <c r="N32" s="50">
        <v>20</v>
      </c>
      <c r="O32" s="50">
        <v>18</v>
      </c>
      <c r="P32" s="50">
        <v>22</v>
      </c>
      <c r="Q32" s="50">
        <v>23</v>
      </c>
      <c r="R32" s="50">
        <v>22.47986999899224</v>
      </c>
      <c r="S32" s="50">
        <v>25.72143566815698</v>
      </c>
      <c r="T32" s="50">
        <v>20</v>
      </c>
    </row>
    <row r="33" spans="1:20" ht="15">
      <c r="A33" s="202" t="s">
        <v>305</v>
      </c>
      <c r="B33" s="35" t="s">
        <v>130</v>
      </c>
      <c r="D33" s="35" t="s">
        <v>130</v>
      </c>
      <c r="E33" s="50">
        <v>34</v>
      </c>
      <c r="F33" s="50">
        <v>33</v>
      </c>
      <c r="G33" s="50">
        <v>33</v>
      </c>
      <c r="H33" s="50">
        <v>33</v>
      </c>
      <c r="I33" s="50">
        <v>35</v>
      </c>
      <c r="J33" s="50">
        <v>32.746594948511955</v>
      </c>
      <c r="K33" s="50">
        <v>36.13830759737638</v>
      </c>
      <c r="L33" s="50">
        <v>34.79888860589502</v>
      </c>
      <c r="M33" s="50">
        <v>36.37153360622753</v>
      </c>
      <c r="N33" s="50">
        <v>35</v>
      </c>
      <c r="O33" s="50">
        <v>39</v>
      </c>
      <c r="P33" s="50">
        <v>37</v>
      </c>
      <c r="Q33" s="50">
        <v>38</v>
      </c>
      <c r="R33" s="50">
        <v>37.40559818075846</v>
      </c>
      <c r="S33" s="50">
        <v>37.10262899288862</v>
      </c>
      <c r="T33" s="50">
        <v>39</v>
      </c>
    </row>
    <row r="34" spans="1:20" ht="15">
      <c r="A34" s="202" t="s">
        <v>203</v>
      </c>
      <c r="B34" s="35" t="s">
        <v>130</v>
      </c>
      <c r="D34" s="35" t="s">
        <v>130</v>
      </c>
      <c r="E34" s="50">
        <v>46</v>
      </c>
      <c r="F34" s="50">
        <v>50</v>
      </c>
      <c r="G34" s="50">
        <v>52</v>
      </c>
      <c r="H34" s="50">
        <v>49</v>
      </c>
      <c r="I34" s="50">
        <v>50</v>
      </c>
      <c r="J34" s="50">
        <v>48.855581311273205</v>
      </c>
      <c r="K34" s="50">
        <v>56.91891087443221</v>
      </c>
      <c r="L34" s="50">
        <v>52.66480602493513</v>
      </c>
      <c r="M34" s="50">
        <v>52.80746234479949</v>
      </c>
      <c r="N34" s="50">
        <v>51</v>
      </c>
      <c r="O34" s="50">
        <v>59</v>
      </c>
      <c r="P34" s="50">
        <v>56</v>
      </c>
      <c r="Q34" s="50">
        <v>49</v>
      </c>
      <c r="R34" s="50">
        <v>51.35350112939658</v>
      </c>
      <c r="S34" s="50">
        <v>50.099504495867436</v>
      </c>
      <c r="T34" s="50">
        <v>54</v>
      </c>
    </row>
    <row r="35" spans="1:20" ht="15">
      <c r="A35" s="202" t="s">
        <v>11</v>
      </c>
      <c r="B35" s="35" t="s">
        <v>130</v>
      </c>
      <c r="D35" s="35" t="s">
        <v>130</v>
      </c>
      <c r="E35" s="50">
        <v>12</v>
      </c>
      <c r="F35" s="50">
        <v>12</v>
      </c>
      <c r="G35" s="50">
        <v>13</v>
      </c>
      <c r="H35" s="50">
        <v>13</v>
      </c>
      <c r="I35" s="50">
        <v>13</v>
      </c>
      <c r="J35" s="50">
        <v>12.393947477621673</v>
      </c>
      <c r="K35" s="50">
        <v>12.329583953289637</v>
      </c>
      <c r="L35" s="50">
        <v>13.665874839522123</v>
      </c>
      <c r="M35" s="50">
        <v>13.507867055599759</v>
      </c>
      <c r="N35" s="50">
        <v>13</v>
      </c>
      <c r="O35" s="50">
        <v>15</v>
      </c>
      <c r="P35" s="50">
        <v>14</v>
      </c>
      <c r="Q35" s="50">
        <v>14</v>
      </c>
      <c r="R35" s="50">
        <v>13.977193341095537</v>
      </c>
      <c r="S35" s="50">
        <v>15.928577220755583</v>
      </c>
      <c r="T35" s="50">
        <v>13</v>
      </c>
    </row>
    <row r="36" spans="1:20" ht="18">
      <c r="A36" s="202" t="s">
        <v>108</v>
      </c>
      <c r="B36" s="35" t="s">
        <v>130</v>
      </c>
      <c r="D36" s="35" t="s">
        <v>130</v>
      </c>
      <c r="E36" s="50">
        <v>53</v>
      </c>
      <c r="F36" s="50">
        <v>39</v>
      </c>
      <c r="G36" s="50">
        <v>62</v>
      </c>
      <c r="H36" s="50">
        <v>61</v>
      </c>
      <c r="I36" s="50">
        <v>70.12560676575089</v>
      </c>
      <c r="J36" s="50">
        <v>64.29786639336625</v>
      </c>
      <c r="K36" s="50">
        <v>75.27883828742841</v>
      </c>
      <c r="L36" s="50">
        <v>95</v>
      </c>
      <c r="M36" s="50">
        <v>73</v>
      </c>
      <c r="N36" s="429" t="s">
        <v>533</v>
      </c>
      <c r="O36" s="50">
        <v>89</v>
      </c>
      <c r="P36" s="50">
        <v>77</v>
      </c>
      <c r="Q36" s="50">
        <v>74</v>
      </c>
      <c r="R36" s="50">
        <v>98.42062478225526</v>
      </c>
      <c r="S36" s="50">
        <v>49.486002957121734</v>
      </c>
      <c r="T36" s="50">
        <v>79</v>
      </c>
    </row>
    <row r="37" spans="1:20" ht="15">
      <c r="A37" s="205" t="s">
        <v>134</v>
      </c>
      <c r="B37" s="164" t="s">
        <v>130</v>
      </c>
      <c r="D37" s="164" t="s">
        <v>130</v>
      </c>
      <c r="E37" s="206">
        <v>24</v>
      </c>
      <c r="F37" s="206">
        <v>24</v>
      </c>
      <c r="G37" s="206">
        <v>25</v>
      </c>
      <c r="H37" s="206">
        <v>24</v>
      </c>
      <c r="I37" s="206">
        <v>24.836265027942176</v>
      </c>
      <c r="J37" s="206">
        <v>25.154770804083956</v>
      </c>
      <c r="K37" s="206">
        <v>26.18752077851585</v>
      </c>
      <c r="L37" s="206">
        <v>25.61484984224672</v>
      </c>
      <c r="M37" s="206">
        <v>26.17168415601755</v>
      </c>
      <c r="N37" s="206">
        <v>25</v>
      </c>
      <c r="O37" s="206">
        <v>26</v>
      </c>
      <c r="P37" s="206">
        <v>27</v>
      </c>
      <c r="Q37" s="206">
        <v>26</v>
      </c>
      <c r="R37" s="206">
        <v>26.54444180322212</v>
      </c>
      <c r="S37" s="206">
        <v>26.453576525545202</v>
      </c>
      <c r="T37" s="206">
        <v>27</v>
      </c>
    </row>
    <row r="38" spans="1:9" ht="13.5" customHeight="1">
      <c r="A38" s="427" t="s">
        <v>596</v>
      </c>
      <c r="B38" s="51"/>
      <c r="C38" s="51"/>
      <c r="D38" s="52"/>
      <c r="E38" s="52"/>
      <c r="F38" s="52"/>
      <c r="G38" s="52"/>
      <c r="H38" s="52"/>
      <c r="I38" s="52"/>
    </row>
    <row r="39" spans="1:9" ht="13.5" customHeight="1">
      <c r="A39" s="51" t="s">
        <v>448</v>
      </c>
      <c r="B39" s="51"/>
      <c r="C39" s="51"/>
      <c r="D39" s="52"/>
      <c r="E39" s="52"/>
      <c r="F39" s="52"/>
      <c r="G39" s="52"/>
      <c r="H39" s="52"/>
      <c r="I39" s="52"/>
    </row>
    <row r="40" spans="1:9" ht="12.75">
      <c r="A40" s="51" t="s">
        <v>449</v>
      </c>
      <c r="B40" s="51"/>
      <c r="C40" s="51"/>
      <c r="D40" s="52"/>
      <c r="E40" s="52"/>
      <c r="F40" s="52"/>
      <c r="G40" s="52"/>
      <c r="H40" s="52"/>
      <c r="I40" s="52"/>
    </row>
    <row r="41" spans="1:9" ht="12.75">
      <c r="A41" s="51" t="s">
        <v>450</v>
      </c>
      <c r="B41" s="51"/>
      <c r="C41" s="51"/>
      <c r="D41" s="52"/>
      <c r="E41" s="52"/>
      <c r="F41" s="52"/>
      <c r="G41" s="52"/>
      <c r="H41" s="52"/>
      <c r="I41" s="52"/>
    </row>
    <row r="42" spans="1:9" ht="12.75">
      <c r="A42" s="51" t="s">
        <v>451</v>
      </c>
      <c r="B42" s="51"/>
      <c r="C42" s="51"/>
      <c r="D42" s="52"/>
      <c r="E42" s="52"/>
      <c r="F42" s="52"/>
      <c r="G42" s="52"/>
      <c r="H42" s="52"/>
      <c r="I42" s="52"/>
    </row>
    <row r="43" spans="1:9" ht="12.75">
      <c r="A43" s="51" t="s">
        <v>452</v>
      </c>
      <c r="B43" s="51"/>
      <c r="C43" s="51"/>
      <c r="D43" s="52"/>
      <c r="E43" s="52"/>
      <c r="F43" s="52"/>
      <c r="G43" s="52"/>
      <c r="H43" s="52"/>
      <c r="I43" s="52"/>
    </row>
    <row r="44" spans="1:9" ht="12.75">
      <c r="A44" s="51" t="s">
        <v>453</v>
      </c>
      <c r="B44" s="51"/>
      <c r="C44" s="51"/>
      <c r="D44" s="52"/>
      <c r="E44" s="52"/>
      <c r="F44" s="52"/>
      <c r="G44" s="52"/>
      <c r="H44" s="52"/>
      <c r="I44" s="52"/>
    </row>
    <row r="45" spans="1:9" ht="12.75">
      <c r="A45" s="7" t="s">
        <v>524</v>
      </c>
      <c r="D45" s="52"/>
      <c r="E45" s="52"/>
      <c r="F45" s="52"/>
      <c r="G45" s="52"/>
      <c r="H45" s="52"/>
      <c r="I45" s="52"/>
    </row>
    <row r="46" spans="4:9" ht="12.75">
      <c r="D46" s="52"/>
      <c r="E46" s="52"/>
      <c r="F46" s="52"/>
      <c r="G46" s="52"/>
      <c r="H46" s="52"/>
      <c r="I46" s="52"/>
    </row>
    <row r="47" spans="1:11" s="39" customFormat="1" ht="18.75">
      <c r="A47" s="57" t="s">
        <v>421</v>
      </c>
      <c r="B47" s="57"/>
      <c r="C47" s="57"/>
      <c r="D47" s="206"/>
      <c r="E47" s="50"/>
      <c r="F47" s="206"/>
      <c r="G47" s="50"/>
      <c r="H47" s="50"/>
      <c r="I47" s="50"/>
      <c r="J47" s="12"/>
      <c r="K47" s="12"/>
    </row>
    <row r="48" spans="1:17" s="9" customFormat="1" ht="18.75">
      <c r="A48" s="162"/>
      <c r="B48" s="12"/>
      <c r="C48" s="12"/>
      <c r="J48" s="191" t="s">
        <v>183</v>
      </c>
      <c r="K48" s="191" t="s">
        <v>148</v>
      </c>
      <c r="L48" s="191" t="s">
        <v>147</v>
      </c>
      <c r="M48" s="191" t="s">
        <v>146</v>
      </c>
      <c r="N48" s="191" t="s">
        <v>145</v>
      </c>
      <c r="O48" s="191" t="s">
        <v>144</v>
      </c>
      <c r="P48" s="191" t="s">
        <v>143</v>
      </c>
      <c r="Q48" s="191" t="s">
        <v>39</v>
      </c>
    </row>
    <row r="49" spans="1:17" s="9" customFormat="1" ht="15.75">
      <c r="A49" s="57" t="s">
        <v>142</v>
      </c>
      <c r="B49" s="57"/>
      <c r="C49" s="57"/>
      <c r="J49" s="88" t="s">
        <v>190</v>
      </c>
      <c r="K49" s="88"/>
      <c r="L49" s="180"/>
      <c r="M49" s="88" t="s">
        <v>141</v>
      </c>
      <c r="N49" s="88" t="s">
        <v>141</v>
      </c>
      <c r="O49" s="180"/>
      <c r="P49" s="88" t="s">
        <v>192</v>
      </c>
      <c r="Q49" s="88" t="s">
        <v>140</v>
      </c>
    </row>
    <row r="50" spans="1:17" s="9" customFormat="1" ht="15.75">
      <c r="A50" s="207" t="s">
        <v>139</v>
      </c>
      <c r="B50" s="207"/>
      <c r="C50" s="207"/>
      <c r="F50" s="46"/>
      <c r="J50" s="183" t="s">
        <v>191</v>
      </c>
      <c r="K50" s="183"/>
      <c r="L50" s="183"/>
      <c r="M50" s="183"/>
      <c r="N50" s="183"/>
      <c r="O50" s="183"/>
      <c r="P50" s="183" t="s">
        <v>193</v>
      </c>
      <c r="Q50" s="183" t="s">
        <v>138</v>
      </c>
    </row>
    <row r="51" spans="1:17" ht="15.75">
      <c r="A51" s="9"/>
      <c r="B51" s="9"/>
      <c r="C51" s="9"/>
      <c r="J51" s="9"/>
      <c r="K51" s="37"/>
      <c r="L51" s="37"/>
      <c r="M51" s="37"/>
      <c r="N51" s="37"/>
      <c r="O51" s="37"/>
      <c r="P51" s="54"/>
      <c r="Q51" s="31" t="s">
        <v>128</v>
      </c>
    </row>
    <row r="52" spans="1:17" ht="15">
      <c r="A52" s="212">
        <v>1966</v>
      </c>
      <c r="B52" s="212"/>
      <c r="C52" s="212"/>
      <c r="J52" s="157">
        <v>3.55003786401083</v>
      </c>
      <c r="K52" s="157">
        <v>43.39399224361475</v>
      </c>
      <c r="L52" s="157">
        <v>20.774720609495834</v>
      </c>
      <c r="M52" s="157">
        <v>0.8472359272093076</v>
      </c>
      <c r="N52" s="157">
        <v>2.4035615118066866</v>
      </c>
      <c r="O52" s="157">
        <v>24.041122610551437</v>
      </c>
      <c r="P52" s="157">
        <v>4.9893292333111505</v>
      </c>
      <c r="Q52" s="9">
        <v>100</v>
      </c>
    </row>
    <row r="53" spans="1:17" ht="15">
      <c r="A53" s="212">
        <v>1971</v>
      </c>
      <c r="B53" s="212"/>
      <c r="C53" s="212"/>
      <c r="J53" s="157">
        <v>3.42102153206174</v>
      </c>
      <c r="K53" s="157">
        <v>35.11782363090595</v>
      </c>
      <c r="L53" s="157">
        <v>29.34222033137158</v>
      </c>
      <c r="M53" s="605" t="s">
        <v>569</v>
      </c>
      <c r="N53" s="157">
        <v>1.5613699212933418</v>
      </c>
      <c r="O53" s="157">
        <v>23.804864213287953</v>
      </c>
      <c r="P53" s="157">
        <v>6.294641801980666</v>
      </c>
      <c r="Q53" s="9">
        <v>100</v>
      </c>
    </row>
    <row r="54" spans="1:17" ht="15">
      <c r="A54" s="212">
        <v>1981</v>
      </c>
      <c r="B54" s="212"/>
      <c r="C54" s="212"/>
      <c r="J54" s="157">
        <v>3.19527438054548</v>
      </c>
      <c r="K54" s="157">
        <v>25.1246739391092</v>
      </c>
      <c r="L54" s="157">
        <v>46.01850900246166</v>
      </c>
      <c r="M54" s="157">
        <v>1.1887458217713243</v>
      </c>
      <c r="N54" s="157">
        <v>1.4398065902228225</v>
      </c>
      <c r="O54" s="157">
        <v>20.044241507734924</v>
      </c>
      <c r="P54" s="157">
        <v>2.988748758154581</v>
      </c>
      <c r="Q54" s="9">
        <v>100</v>
      </c>
    </row>
    <row r="55" spans="1:17" ht="15">
      <c r="A55" s="208">
        <v>1991</v>
      </c>
      <c r="B55" s="208"/>
      <c r="C55" s="208"/>
      <c r="J55" s="157">
        <v>2.97973717763114</v>
      </c>
      <c r="K55" s="598">
        <v>17.59954892488685</v>
      </c>
      <c r="L55" s="598">
        <v>59.20716437319354</v>
      </c>
      <c r="M55" s="598">
        <v>0.6217521829902013</v>
      </c>
      <c r="N55" s="598">
        <v>1.4329762322020898</v>
      </c>
      <c r="O55" s="598">
        <v>14.737152232771015</v>
      </c>
      <c r="P55" s="598">
        <v>3.4216688763251604</v>
      </c>
      <c r="Q55" s="12">
        <v>100</v>
      </c>
    </row>
    <row r="56" spans="1:17" ht="15">
      <c r="A56" s="208">
        <v>2001</v>
      </c>
      <c r="B56" s="208"/>
      <c r="C56" s="208"/>
      <c r="D56" s="48"/>
      <c r="J56" s="60">
        <v>4</v>
      </c>
      <c r="K56" s="598">
        <v>12</v>
      </c>
      <c r="L56" s="598">
        <v>68</v>
      </c>
      <c r="M56" s="599" t="s">
        <v>569</v>
      </c>
      <c r="N56" s="598">
        <v>2</v>
      </c>
      <c r="O56" s="598">
        <v>12</v>
      </c>
      <c r="P56" s="598">
        <v>2</v>
      </c>
      <c r="Q56" s="60">
        <v>100</v>
      </c>
    </row>
    <row r="57" spans="1:17" ht="15">
      <c r="A57" s="213">
        <v>2011</v>
      </c>
      <c r="B57" s="213"/>
      <c r="C57" s="213"/>
      <c r="D57" s="479"/>
      <c r="F57" s="479"/>
      <c r="J57" s="197">
        <v>5</v>
      </c>
      <c r="K57" s="606">
        <v>11</v>
      </c>
      <c r="L57" s="606">
        <v>69</v>
      </c>
      <c r="M57" s="607" t="s">
        <v>569</v>
      </c>
      <c r="N57" s="606">
        <v>2</v>
      </c>
      <c r="O57" s="606">
        <v>11</v>
      </c>
      <c r="P57" s="606">
        <v>2</v>
      </c>
      <c r="Q57" s="197">
        <v>100</v>
      </c>
    </row>
    <row r="58" spans="1:9" ht="12.75">
      <c r="A58" s="172" t="s">
        <v>570</v>
      </c>
      <c r="B58" s="53"/>
      <c r="C58" s="53"/>
      <c r="D58" s="53"/>
      <c r="E58" s="53"/>
      <c r="F58" s="53"/>
      <c r="G58" s="53"/>
      <c r="H58" s="53"/>
      <c r="I58" s="53"/>
    </row>
    <row r="59" spans="1:9" ht="12.75">
      <c r="A59" s="7" t="s">
        <v>194</v>
      </c>
      <c r="D59" s="53"/>
      <c r="E59" s="53"/>
      <c r="F59" s="53"/>
      <c r="G59" s="53"/>
      <c r="H59" s="53"/>
      <c r="I59" s="53"/>
    </row>
    <row r="60" spans="1:9" ht="12.75">
      <c r="A60" s="7" t="s">
        <v>381</v>
      </c>
      <c r="D60" s="53"/>
      <c r="E60" s="53"/>
      <c r="F60" s="53"/>
      <c r="G60" s="53"/>
      <c r="H60" s="53"/>
      <c r="I60" s="53"/>
    </row>
    <row r="61" spans="1:9" ht="12.75">
      <c r="A61" s="7" t="s">
        <v>137</v>
      </c>
      <c r="D61" s="53"/>
      <c r="E61" s="53"/>
      <c r="F61" s="53"/>
      <c r="G61" s="53"/>
      <c r="H61" s="53"/>
      <c r="I61"/>
    </row>
    <row r="62" ht="12.75">
      <c r="A62" s="7" t="s">
        <v>195</v>
      </c>
    </row>
    <row r="63" ht="13.5" customHeight="1">
      <c r="A63" s="7" t="s">
        <v>198</v>
      </c>
    </row>
    <row r="64" ht="13.5" customHeight="1"/>
    <row r="65" spans="1:13" s="9" customFormat="1" ht="18.75">
      <c r="A65" s="454" t="s">
        <v>735</v>
      </c>
      <c r="B65" s="454"/>
      <c r="C65" s="454"/>
      <c r="D65" s="453"/>
      <c r="E65" s="453"/>
      <c r="F65" s="453"/>
      <c r="G65" s="453"/>
      <c r="H65" s="453"/>
      <c r="I65" s="457"/>
      <c r="J65" s="457"/>
      <c r="K65" s="453"/>
      <c r="L65" s="445"/>
      <c r="M65" s="445"/>
    </row>
    <row r="66" spans="1:18" s="9" customFormat="1" ht="15.75">
      <c r="A66" s="455"/>
      <c r="B66" s="455"/>
      <c r="C66" s="455"/>
      <c r="D66" s="455"/>
      <c r="E66" s="455"/>
      <c r="F66" s="455"/>
      <c r="G66" s="455"/>
      <c r="H66" s="455"/>
      <c r="K66" s="456" t="s">
        <v>560</v>
      </c>
      <c r="L66" s="456"/>
      <c r="M66" s="456" t="s">
        <v>158</v>
      </c>
      <c r="N66" s="456"/>
      <c r="O66" s="456" t="s">
        <v>159</v>
      </c>
      <c r="P66" s="456"/>
      <c r="Q66" s="484"/>
      <c r="R66" s="484" t="s">
        <v>38</v>
      </c>
    </row>
    <row r="67" spans="1:18" s="9" customFormat="1" ht="15.75">
      <c r="A67" s="457"/>
      <c r="B67" s="457"/>
      <c r="C67" s="457"/>
      <c r="D67" s="457"/>
      <c r="E67" s="457"/>
      <c r="F67" s="457"/>
      <c r="G67" s="457"/>
      <c r="H67" s="457"/>
      <c r="I67" s="46"/>
      <c r="J67" s="46"/>
      <c r="K67" s="458" t="s">
        <v>160</v>
      </c>
      <c r="L67" s="458"/>
      <c r="M67" s="458" t="s">
        <v>160</v>
      </c>
      <c r="N67" s="458"/>
      <c r="O67" s="458" t="s">
        <v>161</v>
      </c>
      <c r="P67" s="458"/>
      <c r="Q67" s="485"/>
      <c r="R67" s="485" t="s">
        <v>391</v>
      </c>
    </row>
    <row r="68" spans="1:18" s="9" customFormat="1" ht="17.25" customHeight="1">
      <c r="A68" s="453"/>
      <c r="B68" s="453"/>
      <c r="C68" s="453"/>
      <c r="D68" s="445"/>
      <c r="E68" s="445"/>
      <c r="F68" s="445"/>
      <c r="G68" s="445"/>
      <c r="K68" s="445"/>
      <c r="L68" s="445"/>
      <c r="M68" s="453"/>
      <c r="N68" s="445"/>
      <c r="O68" s="459" t="s">
        <v>89</v>
      </c>
      <c r="P68" s="453"/>
      <c r="Q68" s="445"/>
      <c r="R68" s="460"/>
    </row>
    <row r="69" spans="1:18" s="9" customFormat="1" ht="5.25" customHeight="1">
      <c r="A69" s="453"/>
      <c r="B69" s="453"/>
      <c r="C69" s="453"/>
      <c r="D69" s="445"/>
      <c r="E69" s="445"/>
      <c r="F69" s="445"/>
      <c r="G69" s="445"/>
      <c r="K69" s="445"/>
      <c r="L69" s="445"/>
      <c r="M69" s="453"/>
      <c r="N69" s="445"/>
      <c r="O69" s="461"/>
      <c r="P69" s="453"/>
      <c r="Q69" s="445"/>
      <c r="R69" s="460"/>
    </row>
    <row r="70" spans="1:18" s="9" customFormat="1" ht="15.75" customHeight="1">
      <c r="A70" s="452" t="s">
        <v>162</v>
      </c>
      <c r="B70" s="452"/>
      <c r="C70" s="452"/>
      <c r="D70" s="462">
        <v>10.1</v>
      </c>
      <c r="E70" s="280"/>
      <c r="F70" s="280"/>
      <c r="G70" s="280"/>
      <c r="K70" s="622">
        <v>14</v>
      </c>
      <c r="L70" s="59"/>
      <c r="M70" s="622">
        <v>85</v>
      </c>
      <c r="N70" s="59"/>
      <c r="O70" s="604">
        <v>100</v>
      </c>
      <c r="P70" s="604"/>
      <c r="Q70" s="604"/>
      <c r="R70" s="713">
        <v>4820</v>
      </c>
    </row>
    <row r="71" spans="1:18" s="9" customFormat="1" ht="6" customHeight="1">
      <c r="A71" s="445"/>
      <c r="B71" s="445"/>
      <c r="C71" s="445"/>
      <c r="D71" s="462"/>
      <c r="E71" s="280"/>
      <c r="F71" s="280"/>
      <c r="G71" s="280"/>
      <c r="K71" s="604"/>
      <c r="L71" s="59"/>
      <c r="M71" s="604"/>
      <c r="N71" s="59"/>
      <c r="O71" s="604"/>
      <c r="P71" s="604"/>
      <c r="Q71" s="604"/>
      <c r="R71" s="713"/>
    </row>
    <row r="72" spans="1:18" s="9" customFormat="1" ht="15" customHeight="1">
      <c r="A72" s="445" t="s">
        <v>153</v>
      </c>
      <c r="B72" s="445"/>
      <c r="C72" s="445"/>
      <c r="D72" s="462">
        <v>49.6</v>
      </c>
      <c r="E72" s="280"/>
      <c r="F72" s="280"/>
      <c r="G72" s="280"/>
      <c r="K72" s="622">
        <v>65</v>
      </c>
      <c r="L72" s="59"/>
      <c r="M72" s="622">
        <v>35</v>
      </c>
      <c r="N72" s="59"/>
      <c r="O72" s="604">
        <v>100</v>
      </c>
      <c r="P72" s="604"/>
      <c r="Q72" s="604"/>
      <c r="R72" s="714">
        <v>620</v>
      </c>
    </row>
    <row r="73" spans="1:18" s="9" customFormat="1" ht="15" customHeight="1">
      <c r="A73" s="445" t="s">
        <v>156</v>
      </c>
      <c r="B73" s="445"/>
      <c r="C73" s="445"/>
      <c r="D73" s="462">
        <v>4.9</v>
      </c>
      <c r="E73" s="280"/>
      <c r="F73" s="280"/>
      <c r="G73" s="280"/>
      <c r="K73" s="622">
        <v>8</v>
      </c>
      <c r="L73" s="59"/>
      <c r="M73" s="622">
        <v>92</v>
      </c>
      <c r="N73" s="59"/>
      <c r="O73" s="604">
        <v>100</v>
      </c>
      <c r="P73" s="604"/>
      <c r="Q73" s="604"/>
      <c r="R73" s="714">
        <v>3220</v>
      </c>
    </row>
    <row r="74" spans="1:18" s="9" customFormat="1" ht="17.25">
      <c r="A74" s="453" t="s">
        <v>157</v>
      </c>
      <c r="B74" s="453"/>
      <c r="C74" s="453"/>
      <c r="D74" s="463">
        <v>7.5</v>
      </c>
      <c r="E74" s="316"/>
      <c r="F74" s="316"/>
      <c r="G74" s="316"/>
      <c r="K74" s="622">
        <v>7</v>
      </c>
      <c r="L74" s="59"/>
      <c r="M74" s="703">
        <v>93</v>
      </c>
      <c r="N74" s="59"/>
      <c r="O74" s="464">
        <v>100</v>
      </c>
      <c r="P74" s="464"/>
      <c r="Q74" s="604"/>
      <c r="R74" s="714">
        <v>980</v>
      </c>
    </row>
    <row r="75" spans="1:18" s="9" customFormat="1" ht="6" customHeight="1">
      <c r="A75" s="457"/>
      <c r="B75" s="457"/>
      <c r="C75" s="457"/>
      <c r="D75" s="209"/>
      <c r="E75" s="209"/>
      <c r="F75" s="209"/>
      <c r="G75" s="209"/>
      <c r="H75" s="46"/>
      <c r="I75" s="46"/>
      <c r="J75" s="46"/>
      <c r="K75" s="465"/>
      <c r="L75" s="466"/>
      <c r="M75" s="466"/>
      <c r="N75" s="466"/>
      <c r="O75" s="211"/>
      <c r="P75" s="457"/>
      <c r="Q75" s="457"/>
      <c r="R75" s="457"/>
    </row>
    <row r="76" spans="1:14" s="9" customFormat="1" ht="15" customHeight="1">
      <c r="A76" s="427" t="s">
        <v>595</v>
      </c>
      <c r="B76" s="453"/>
      <c r="C76" s="453"/>
      <c r="D76" s="513"/>
      <c r="E76" s="513"/>
      <c r="F76" s="513"/>
      <c r="G76" s="463"/>
      <c r="H76" s="464"/>
      <c r="I76" s="464"/>
      <c r="J76" s="464"/>
      <c r="K76" s="508"/>
      <c r="L76" s="453"/>
      <c r="M76" s="453"/>
      <c r="N76" s="453"/>
    </row>
    <row r="77" spans="1:13" ht="15">
      <c r="A77" s="467" t="s">
        <v>382</v>
      </c>
      <c r="B77" s="467"/>
      <c r="C77" s="467"/>
      <c r="D77" s="467"/>
      <c r="E77" s="136"/>
      <c r="F77" s="467"/>
      <c r="G77" s="467"/>
      <c r="H77" s="467"/>
      <c r="I77" s="467"/>
      <c r="J77" s="467"/>
      <c r="K77" s="467"/>
      <c r="L77" s="467"/>
      <c r="M77" s="467"/>
    </row>
  </sheetData>
  <sheetProtection/>
  <printOptions/>
  <pageMargins left="0.75" right="0.75" top="1" bottom="1" header="0.5" footer="0.5"/>
  <pageSetup fitToHeight="1" fitToWidth="1" horizontalDpi="96" verticalDpi="96" orientation="portrait" paperSize="9" scale="64" r:id="rId1"/>
  <headerFooter alignWithMargins="0">
    <oddHeader>&amp;R&amp;"Arial,Bold"&amp;16PERSONAL AND CROSS-MODAL TRAVEL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NTS results: average distance, journeys, etc</dc:title>
  <dc:subject/>
  <dc:creator>Frank Dixon</dc:creator>
  <cp:keywords/>
  <dc:description/>
  <cp:lastModifiedBy>u016789</cp:lastModifiedBy>
  <cp:lastPrinted>2018-12-11T07:42:39Z</cp:lastPrinted>
  <dcterms:created xsi:type="dcterms:W3CDTF">1999-02-18T16:30:58Z</dcterms:created>
  <dcterms:modified xsi:type="dcterms:W3CDTF">2018-12-13T14:37:04Z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A22024812</vt:lpwstr>
  </property>
  <property fmtid="{D5CDD505-2E9C-101B-9397-08002B2CF9AE}" pid="3" name="Objective-Comment">
    <vt:lpwstr/>
  </property>
  <property fmtid="{D5CDD505-2E9C-101B-9397-08002B2CF9AE}" pid="4" name="Objective-CreationStamp">
    <vt:filetime>2018-09-03T08:20:48Z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2018-12-13T14:37:12Z</vt:filetime>
  </property>
  <property fmtid="{D5CDD505-2E9C-101B-9397-08002B2CF9AE}" pid="8" name="Objective-ModificationStamp">
    <vt:filetime>2018-12-13T14:37:12Z</vt:filetime>
  </property>
  <property fmtid="{D5CDD505-2E9C-101B-9397-08002B2CF9AE}" pid="9" name="Objective-Owner">
    <vt:lpwstr>Knight, Andrew A (U016789)</vt:lpwstr>
  </property>
  <property fmtid="{D5CDD505-2E9C-101B-9397-08002B2CF9AE}" pid="10" name="Objective-Path">
    <vt:lpwstr>Objective Global Folder:SG File Plan:Business and industry:Transport:General:Research and analysis: Transport - general:Transport Statistics: Scottish Transport Statistics: 2018: Research and analysis: Transport: 2018-2023:</vt:lpwstr>
  </property>
  <property fmtid="{D5CDD505-2E9C-101B-9397-08002B2CF9AE}" pid="11" name="Objective-Parent">
    <vt:lpwstr>Transport Statistics: Scottish Transport Statistics: 2018: Research and analysis: Transport: 2018-2023</vt:lpwstr>
  </property>
  <property fmtid="{D5CDD505-2E9C-101B-9397-08002B2CF9AE}" pid="12" name="Objective-State">
    <vt:lpwstr>Published</vt:lpwstr>
  </property>
  <property fmtid="{D5CDD505-2E9C-101B-9397-08002B2CF9AE}" pid="13" name="Objective-Title">
    <vt:lpwstr>chapter11 - personal</vt:lpwstr>
  </property>
  <property fmtid="{D5CDD505-2E9C-101B-9397-08002B2CF9AE}" pid="14" name="Objective-Version">
    <vt:lpwstr>4.0</vt:lpwstr>
  </property>
  <property fmtid="{D5CDD505-2E9C-101B-9397-08002B2CF9AE}" pid="15" name="Objective-VersionComment">
    <vt:lpwstr/>
  </property>
  <property fmtid="{D5CDD505-2E9C-101B-9397-08002B2CF9AE}" pid="16" name="Objective-VersionNumber">
    <vt:r8>5</vt:r8>
  </property>
  <property fmtid="{D5CDD505-2E9C-101B-9397-08002B2CF9AE}" pid="17" name="Objective-FileNumber">
    <vt:lpwstr/>
  </property>
  <property fmtid="{D5CDD505-2E9C-101B-9397-08002B2CF9AE}" pid="18" name="Objective-Classification">
    <vt:lpwstr>[Inherited - OFFICIAL-SENSITIVE]</vt:lpwstr>
  </property>
  <property fmtid="{D5CDD505-2E9C-101B-9397-08002B2CF9AE}" pid="19" name="Objective-Caveats">
    <vt:lpwstr/>
  </property>
  <property fmtid="{D5CDD505-2E9C-101B-9397-08002B2CF9AE}" pid="20" name="Objective-Date of Original [system]">
    <vt:lpwstr/>
  </property>
  <property fmtid="{D5CDD505-2E9C-101B-9397-08002B2CF9AE}" pid="21" name="Objective-Date Received [system]">
    <vt:lpwstr/>
  </property>
  <property fmtid="{D5CDD505-2E9C-101B-9397-08002B2CF9AE}" pid="22" name="Objective-SG Web Publication - Category [system]">
    <vt:lpwstr/>
  </property>
  <property fmtid="{D5CDD505-2E9C-101B-9397-08002B2CF9AE}" pid="23" name="Objective-SG Web Publication - Category 2 Classification [system]">
    <vt:lpwstr/>
  </property>
  <property fmtid="{D5CDD505-2E9C-101B-9397-08002B2CF9AE}" pid="24" name="Objective-Connect Creator [system]">
    <vt:lpwstr/>
  </property>
</Properties>
</file>