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315" windowWidth="19200" windowHeight="8070" firstSheet="2" activeTab="2"/>
  </bookViews>
  <sheets>
    <sheet name="comments" sheetId="1" state="hidden" r:id="rId1"/>
    <sheet name="compare with ScotRail" sheetId="2" state="hidden" r:id="rId2"/>
    <sheet name="Contents" sheetId="3" r:id="rId3"/>
    <sheet name="Fig 7.1-7.2" sheetId="4" r:id="rId4"/>
    <sheet name="T7.1-7.2 " sheetId="5" r:id="rId5"/>
    <sheet name="T7.3-7.5" sheetId="6" r:id="rId6"/>
    <sheet name="T7.6ab" sheetId="7" r:id="rId7"/>
    <sheet name="T7.6c 2015-16" sheetId="8" r:id="rId8"/>
    <sheet name="t7.7" sheetId="9" r:id="rId9"/>
    <sheet name="T7.8" sheetId="10" r:id="rId10"/>
    <sheet name="T7.8 cont'd" sheetId="11" r:id="rId11"/>
    <sheet name="T7.9-7.10" sheetId="12" r:id="rId12"/>
    <sheet name="T7.11" sheetId="13" r:id="rId13"/>
    <sheet name="T7.12-7.13" sheetId="14" r:id="rId14"/>
    <sheet name="T7.14-7.17" sheetId="15" r:id="rId15"/>
    <sheet name="T7.18-7.20" sheetId="16" r:id="rId16"/>
    <sheet name="A" sheetId="17" r:id="rId17"/>
  </sheets>
  <externalReferences>
    <externalReference r:id="rId20"/>
    <externalReference r:id="rId21"/>
    <externalReference r:id="rId22"/>
    <externalReference r:id="rId23"/>
    <externalReference r:id="rId24"/>
    <externalReference r:id="rId25"/>
  </externalReferences>
  <definedNames>
    <definedName name="_1_2___Crosstab_Net_Tonnes" localSheetId="7">#REF!</definedName>
    <definedName name="_1_2___Crosstab_Net_Tonnes" localSheetId="8">#REF!</definedName>
    <definedName name="_1_2___Crosstab_Net_Tonnes" localSheetId="9">#REF!</definedName>
    <definedName name="_1_2___Crosstab_Net_Tonnes">#REF!</definedName>
    <definedName name="_xlfn.IFERROR" hidden="1">#NAME?</definedName>
    <definedName name="axis">OFFSET(#REF!,1,0,COUNTIF(#REF!,"&gt;0"),1)</definedName>
    <definedName name="Cat_Column">'[1]TOCS'!$S$9:$T$22</definedName>
    <definedName name="Cat_Columns">'[1]TOCS'!$S$9:$T$22</definedName>
    <definedName name="count">OFFSET(#REF!,1,1,COUNTIF(#REF!,"&gt;0"),1)</definedName>
    <definedName name="datasource" localSheetId="7">#REF!</definedName>
    <definedName name="datasource" localSheetId="8">#REF!</definedName>
    <definedName name="datasource" localSheetId="9">#REF!</definedName>
    <definedName name="datasource">#REF!</definedName>
    <definedName name="DX">'[2]TOC by Q'!$CV$48</definedName>
    <definedName name="exchange_rate" localSheetId="9">#REF!</definedName>
    <definedName name="exchange_rate">#REF!</definedName>
    <definedName name="Inter_Start">'[1]TOCS'!$D$6</definedName>
    <definedName name="km" localSheetId="7">#REF!</definedName>
    <definedName name="km" localSheetId="8">#REF!</definedName>
    <definedName name="km" localSheetId="9">#REF!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16">'A'!$A$1:$AA$29</definedName>
    <definedName name="_xlnm.Print_Area" localSheetId="3">'Fig 7.1-7.2'!$A$1:$M$55</definedName>
    <definedName name="_xlnm.Print_Area" localSheetId="12">'T7.11'!$A$1:$W$64</definedName>
    <definedName name="_xlnm.Print_Area" localSheetId="4">'T7.1-7.2 '!$A$1:$Y$69</definedName>
    <definedName name="_xlnm.Print_Area" localSheetId="15">'T7.18-7.20'!$A$1:$Q$91</definedName>
    <definedName name="_xlnm.Print_Area" localSheetId="5">'T7.3-7.5'!$A$1:$L$55</definedName>
    <definedName name="_xlnm.Print_Area" localSheetId="6">'T7.6ab'!$A$1:$Z$78</definedName>
    <definedName name="_xlnm.Print_Area" localSheetId="7">'T7.6c 2015-16'!$A$1:$Q$81</definedName>
    <definedName name="_xlnm.Print_Area" localSheetId="8">'t7.7'!$A$1:$I$63</definedName>
    <definedName name="_xlnm.Print_Area" localSheetId="9">'T7.8'!$A$1:$Y$69</definedName>
    <definedName name="_xlnm.Print_Area" localSheetId="10">'T7.8 cont''d'!$A$1:$Y$70</definedName>
    <definedName name="_xlnm.Print_Area" localSheetId="11">'T7.9-7.10'!$A$1:$Y$57</definedName>
    <definedName name="Regions" localSheetId="7">'[4]JEMCON Changes'!#REF!</definedName>
    <definedName name="Regions" localSheetId="8">'[4]JEMCON Changes'!#REF!</definedName>
    <definedName name="Regions">'[4]JEMCON Changes'!#REF!</definedName>
    <definedName name="SA_Columns" localSheetId="7">'[5]Macros'!#REF!</definedName>
    <definedName name="SA_Columns" localSheetId="8">'[5]Macros'!#REF!</definedName>
    <definedName name="SA_Columns">'[5]Macros'!#REF!</definedName>
    <definedName name="subset">IF(COUNT(#REF!)&gt;15,#REF!,IF(COUNT(#REF!)&gt;10,#REF!,IF(COUNT(#REF!)&gt;5,#REF!,IF(COUNT(#REF!)&gt;2,#REF!,#REF!))))</definedName>
    <definedName name="TIME">'A'!$G$1:$IU$8102</definedName>
    <definedName name="TOC_Columns">'[1]TOCS'!$B$9:$Q$36</definedName>
    <definedName name="UNIT">'A'!$1:$8106</definedName>
    <definedName name="variable">IF(COUNT(#REF!)&gt;15,#REF!,IF(COUNT(#REF!)&gt;10,#REF!,IF(COUNT(#REF!)&gt;5,#REF!,IF(COUNT(#REF!)&gt;2,#REF!,#REF!))))</definedName>
    <definedName name="WHOLE">'A'!$CA$321</definedName>
    <definedName name="Yr">'[1]TOCS'!$F$6</definedName>
  </definedNames>
  <calcPr fullCalcOnLoad="1"/>
</workbook>
</file>

<file path=xl/sharedStrings.xml><?xml version="1.0" encoding="utf-8"?>
<sst xmlns="http://schemas.openxmlformats.org/spreadsheetml/2006/main" count="1397" uniqueCount="722">
  <si>
    <t>Total</t>
  </si>
  <si>
    <t>Type of ticket</t>
  </si>
  <si>
    <t>Passenger journeys</t>
  </si>
  <si>
    <t>million</t>
  </si>
  <si>
    <t>£ million</t>
  </si>
  <si>
    <t>-</t>
  </si>
  <si>
    <t>kilometres</t>
  </si>
  <si>
    <t>Electrified</t>
  </si>
  <si>
    <t>Non electrified</t>
  </si>
  <si>
    <t>Passenger and parcel</t>
  </si>
  <si>
    <t>Freight only</t>
  </si>
  <si>
    <t>thousands</t>
  </si>
  <si>
    <t>£ thousands</t>
  </si>
  <si>
    <t>Railway accidents</t>
  </si>
  <si>
    <t>Collisions</t>
  </si>
  <si>
    <t>All accidents</t>
  </si>
  <si>
    <t>Casualties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</si>
  <si>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</si>
  <si>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</si>
  <si>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</si>
  <si>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</si>
  <si>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</si>
  <si>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</si>
  <si>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</si>
  <si>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</si>
  <si>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</si>
  <si>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</si>
  <si>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</si>
  <si>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</si>
  <si>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</si>
  <si>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</si>
  <si>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</si>
  <si>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</si>
  <si>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</si>
  <si>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numbers</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</si>
  <si>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</si>
  <si>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</si>
  <si>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</si>
  <si>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</si>
  <si>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</si>
  <si>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</si>
  <si>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</si>
  <si>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</si>
  <si>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</si>
  <si>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</si>
  <si>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</si>
  <si>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</si>
  <si>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</si>
  <si>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</si>
  <si>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</si>
  <si>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</si>
  <si>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</si>
  <si>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</si>
  <si>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</si>
  <si>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</si>
  <si>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</si>
  <si>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</si>
  <si>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</si>
  <si>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</si>
  <si>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</si>
  <si>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</si>
  <si>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</si>
  <si>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</si>
  <si>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</si>
  <si>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</si>
  <si>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</si>
  <si>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</si>
  <si>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</si>
  <si>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</si>
  <si>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</si>
  <si>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</si>
  <si>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</si>
  <si>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</si>
  <si>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</si>
  <si>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</si>
  <si>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</si>
  <si>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</si>
  <si>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</si>
  <si>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</si>
  <si>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</si>
  <si>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 xml:space="preserve">Level </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</si>
  <si>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</si>
  <si>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</si>
  <si>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</si>
  <si>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</si>
  <si>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</si>
  <si>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</si>
  <si>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Full fare</t>
  </si>
  <si>
    <t>Reduced fare</t>
  </si>
  <si>
    <t>Season ticket</t>
  </si>
  <si>
    <t>Passenger revenue</t>
  </si>
  <si>
    <t>Eilean Siar</t>
  </si>
  <si>
    <r>
      <t xml:space="preserve">Freight lifted </t>
    </r>
    <r>
      <rPr>
        <i/>
        <sz val="12"/>
        <rFont val="Arial"/>
        <family val="2"/>
      </rPr>
      <t>(weight)</t>
    </r>
  </si>
  <si>
    <r>
      <t xml:space="preserve">Freight moved </t>
    </r>
    <r>
      <rPr>
        <i/>
        <sz val="12"/>
        <rFont val="Arial"/>
        <family val="2"/>
      </rPr>
      <t>(weight x distance)</t>
    </r>
  </si>
  <si>
    <t>2001-02</t>
  </si>
  <si>
    <t>01-02</t>
  </si>
  <si>
    <t>Pass-</t>
  </si>
  <si>
    <t>enger</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</si>
  <si>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</si>
  <si>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</si>
  <si>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</si>
  <si>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</si>
  <si>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</si>
  <si>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</si>
  <si>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</si>
  <si>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</si>
  <si>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</si>
  <si>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</si>
  <si>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</si>
  <si>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</si>
  <si>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</si>
  <si>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</si>
  <si>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</si>
  <si>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</si>
  <si>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Frequency</t>
  </si>
  <si>
    <t>Length of journey time</t>
  </si>
  <si>
    <t>Info. re. times, platforms</t>
  </si>
  <si>
    <t>Ticket buying facilities</t>
  </si>
  <si>
    <t>Overall station environment</t>
  </si>
  <si>
    <t>How station staff handle requests</t>
  </si>
  <si>
    <t>Value for money</t>
  </si>
  <si>
    <t>How deals with delays</t>
  </si>
  <si>
    <t>ScotRail passengers</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</si>
  <si>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</si>
  <si>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</si>
  <si>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</si>
  <si>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</si>
  <si>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</si>
  <si>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</si>
  <si>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</si>
  <si>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</si>
  <si>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</si>
  <si>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</si>
  <si>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</si>
  <si>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</si>
  <si>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</si>
  <si>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</si>
  <si>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</si>
  <si>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</si>
  <si>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</si>
  <si>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</si>
  <si>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</si>
  <si>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</si>
  <si>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</si>
  <si>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</si>
  <si>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</si>
  <si>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</si>
  <si>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</si>
  <si>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</si>
  <si>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</si>
  <si>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</si>
  <si>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</si>
  <si>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</si>
  <si>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</si>
  <si>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</si>
  <si>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</si>
  <si>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</si>
  <si>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</si>
  <si>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</si>
  <si>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</si>
  <si>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</si>
  <si>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</si>
  <si>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</si>
  <si>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</si>
  <si>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</si>
  <si>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</si>
  <si>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</si>
  <si>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</si>
  <si>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</si>
  <si>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</si>
  <si>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</si>
  <si>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</si>
  <si>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</si>
  <si>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</si>
  <si>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</si>
  <si>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</si>
  <si>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</si>
  <si>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</si>
  <si>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</si>
  <si>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</si>
  <si>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</si>
  <si>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</si>
  <si>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</si>
  <si>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</si>
  <si>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</si>
  <si>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</si>
  <si>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</si>
  <si>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</si>
  <si>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</si>
  <si>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</si>
  <si>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</si>
  <si>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</si>
  <si>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</si>
  <si>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</si>
  <si>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</si>
  <si>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</si>
  <si>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</si>
  <si>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</si>
  <si>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</si>
  <si>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</si>
  <si>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</si>
  <si>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</si>
  <si>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</si>
  <si>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</si>
  <si>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</si>
  <si>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</si>
  <si>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</si>
  <si>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</si>
  <si>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</si>
  <si>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</si>
  <si>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</si>
  <si>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</si>
  <si>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</si>
  <si>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</si>
  <si>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</si>
  <si>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</si>
  <si>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</si>
  <si>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</si>
  <si>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</si>
  <si>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</si>
  <si>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</si>
  <si>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</si>
  <si>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</si>
  <si>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</si>
  <si>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</si>
  <si>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</si>
  <si>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</si>
  <si>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</si>
  <si>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</si>
  <si>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</si>
  <si>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</si>
  <si>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</si>
  <si>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</si>
  <si>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</si>
  <si>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</si>
  <si>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</si>
  <si>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</si>
  <si>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</si>
  <si>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Route kilometres operated</t>
  </si>
  <si>
    <t xml:space="preserve"> </t>
  </si>
  <si>
    <t>Aberdeen, City of</t>
  </si>
  <si>
    <t xml:space="preserve">    financial year.  All are owned by Network Rail with the exception of Prestwick Airport. </t>
  </si>
  <si>
    <r>
      <t>2004-05</t>
    </r>
  </si>
  <si>
    <t>05-06</t>
  </si>
  <si>
    <t>2005-06</t>
  </si>
  <si>
    <t xml:space="preserve">East Dunbartonshire </t>
  </si>
  <si>
    <t xml:space="preserve">West Dunbartonshire </t>
  </si>
  <si>
    <t xml:space="preserve">Inverclyde </t>
  </si>
  <si>
    <t xml:space="preserve">    Angus</t>
  </si>
  <si>
    <t>Renfrew-shire</t>
  </si>
  <si>
    <t xml:space="preserve">Edinburgh, City of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</si>
  <si>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</si>
  <si>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</si>
  <si>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</si>
  <si>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r>
      <t>2002-03</t>
    </r>
    <r>
      <rPr>
        <b/>
        <vertAlign val="superscript"/>
        <sz val="12"/>
        <rFont val="Arial"/>
        <family val="2"/>
      </rPr>
      <t>2</t>
    </r>
  </si>
  <si>
    <t>SOMETIMES Tables 8.1 and 8.2 are a year behind other tables</t>
  </si>
  <si>
    <t>WHEN THIS HAPPENS, the figures below are used instead</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</si>
  <si>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</si>
  <si>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</si>
  <si>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</si>
  <si>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</si>
  <si>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</si>
  <si>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</si>
  <si>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</si>
  <si>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</si>
  <si>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</si>
  <si>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</si>
  <si>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</si>
  <si>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</si>
  <si>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</si>
  <si>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</si>
  <si>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</si>
  <si>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</si>
  <si>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</si>
  <si>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</si>
  <si>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</si>
  <si>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</si>
  <si>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</si>
  <si>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</si>
  <si>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</si>
  <si>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</si>
  <si>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</si>
  <si>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</si>
  <si>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</si>
  <si>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</si>
  <si>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</si>
  <si>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</si>
  <si>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</si>
  <si>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</si>
  <si>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</si>
  <si>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</si>
  <si>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</si>
  <si>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</si>
  <si>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</si>
  <si>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</si>
  <si>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</si>
  <si>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</si>
  <si>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</si>
  <si>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</si>
  <si>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</si>
  <si>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</si>
  <si>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</si>
  <si>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</si>
  <si>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</si>
  <si>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</si>
  <si>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</si>
  <si>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Bellshill</t>
  </si>
  <si>
    <t>Argyle Street</t>
  </si>
  <si>
    <t>Kilmarnock</t>
  </si>
  <si>
    <t>Coatbridge Sunnyside</t>
  </si>
  <si>
    <t>Larbert</t>
  </si>
  <si>
    <t>Rutherglen</t>
  </si>
  <si>
    <t>Greenock West</t>
  </si>
  <si>
    <t>Dunblane</t>
  </si>
  <si>
    <t>Gourock</t>
  </si>
  <si>
    <t>Port Glasgow</t>
  </si>
  <si>
    <t>Largs</t>
  </si>
  <si>
    <t>Stonehaven</t>
  </si>
  <si>
    <t>North Berwick</t>
  </si>
  <si>
    <t>Cathcart</t>
  </si>
  <si>
    <t>Garrowhill</t>
  </si>
  <si>
    <t>Dalmeny</t>
  </si>
  <si>
    <t>Bearsden</t>
  </si>
  <si>
    <t>Hairmyres</t>
  </si>
  <si>
    <t>Edinburgh Park</t>
  </si>
  <si>
    <t>Dumbarton East</t>
  </si>
  <si>
    <t>Bellgrove</t>
  </si>
  <si>
    <t>Blantyre</t>
  </si>
  <si>
    <t>Anderston</t>
  </si>
  <si>
    <t>Merryton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</si>
  <si>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</si>
  <si>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</si>
  <si>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</si>
  <si>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</si>
  <si>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</si>
  <si>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</si>
  <si>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</si>
  <si>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</si>
  <si>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</si>
  <si>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</si>
  <si>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</si>
  <si>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</si>
  <si>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</si>
  <si>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</si>
  <si>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</si>
  <si>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</si>
  <si>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</si>
  <si>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</si>
  <si>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</si>
  <si>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</si>
  <si>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</si>
  <si>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</si>
  <si>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</si>
  <si>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</si>
  <si>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</si>
  <si>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</si>
  <si>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</si>
  <si>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</si>
  <si>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</si>
  <si>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</si>
  <si>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</si>
  <si>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</si>
  <si>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</si>
  <si>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</si>
  <si>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</si>
  <si>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</si>
  <si>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</si>
  <si>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</si>
  <si>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</si>
  <si>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</si>
  <si>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</si>
  <si>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</si>
  <si>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</si>
  <si>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</si>
  <si>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</si>
  <si>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</si>
  <si>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</si>
  <si>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</si>
  <si>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</si>
  <si>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</si>
  <si>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</si>
  <si>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</si>
  <si>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</si>
  <si>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</si>
  <si>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</si>
  <si>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</si>
  <si>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</si>
  <si>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</si>
  <si>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</si>
  <si>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</si>
  <si>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</si>
  <si>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</si>
  <si>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</si>
  <si>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</si>
  <si>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</si>
  <si>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</si>
  <si>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</si>
  <si>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</si>
  <si>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</si>
  <si>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</si>
  <si>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</si>
  <si>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</si>
  <si>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</si>
  <si>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</si>
  <si>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</si>
  <si>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</si>
  <si>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</si>
  <si>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</si>
  <si>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</si>
  <si>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</si>
  <si>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</si>
  <si>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</si>
  <si>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</si>
  <si>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</si>
  <si>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</si>
  <si>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</si>
  <si>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</si>
  <si>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</si>
  <si>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</si>
  <si>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</si>
  <si>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</si>
  <si>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</si>
  <si>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</si>
  <si>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</si>
  <si>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have not been adjusted to reflect ScotRail's revised methdology and are therefore not comparable with ScotRail passenger figures.</t>
  </si>
  <si>
    <t>Table 7.1 ScotRail passenger services</t>
  </si>
  <si>
    <r>
      <t xml:space="preserve">Table 7.3  Cross-border passenger traffic originating outwith Scotland: journeys and revenue  </t>
    </r>
    <r>
      <rPr>
        <b/>
        <vertAlign val="superscript"/>
        <sz val="12"/>
        <rFont val="Arial"/>
        <family val="2"/>
      </rPr>
      <t xml:space="preserve">1 </t>
    </r>
  </si>
  <si>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</si>
  <si>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</si>
  <si>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2010-11</t>
  </si>
  <si>
    <r>
      <t>569.7</t>
    </r>
    <r>
      <rPr>
        <vertAlign val="superscript"/>
        <sz val="12"/>
        <rFont val="Arial"/>
        <family val="2"/>
      </rPr>
      <t xml:space="preserve"> 2</t>
    </r>
  </si>
  <si>
    <t>2. Prestwick airport includes rail link tickets from 2007-08.</t>
  </si>
  <si>
    <t>Alloa (May 2008)</t>
  </si>
  <si>
    <t>National Express East Coast services were transferrred to East Coast on 13 November 2009</t>
  </si>
  <si>
    <t>10-11</t>
  </si>
  <si>
    <t>1995-96</t>
  </si>
  <si>
    <t>1996-97</t>
  </si>
  <si>
    <t>1997-98</t>
  </si>
  <si>
    <t>1998-99</t>
  </si>
  <si>
    <t>2011-12</t>
  </si>
  <si>
    <t xml:space="preserve">  </t>
  </si>
  <si>
    <t>South West</t>
  </si>
  <si>
    <t>South East</t>
  </si>
  <si>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</si>
  <si>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</si>
  <si>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t>Source: Scottish Household Survey</t>
  </si>
  <si>
    <t>Journeys (thousands) by District/Unitary Authority</t>
  </si>
  <si>
    <t>To/From</t>
  </si>
  <si>
    <t>Scotland Total</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</si>
  <si>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</si>
  <si>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</si>
  <si>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</si>
  <si>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</si>
  <si>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</si>
  <si>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</si>
  <si>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t>Aberdeen City</t>
  </si>
  <si>
    <t>Clackmannan</t>
  </si>
  <si>
    <t>Edinburgh, City Of</t>
  </si>
  <si>
    <r>
      <t>Scotland Other</t>
    </r>
    <r>
      <rPr>
        <vertAlign val="superscript"/>
        <sz val="12"/>
        <rFont val="Arial"/>
        <family val="2"/>
      </rPr>
      <t>1</t>
    </r>
  </si>
  <si>
    <t>2012-13</t>
  </si>
  <si>
    <t>11-12</t>
  </si>
  <si>
    <t>12-13</t>
  </si>
  <si>
    <r>
      <t xml:space="preserve">percentage who were satisfied or said good </t>
    </r>
    <r>
      <rPr>
        <i/>
        <vertAlign val="superscript"/>
        <sz val="12"/>
        <rFont val="Arial"/>
        <family val="2"/>
      </rPr>
      <t>1</t>
    </r>
  </si>
  <si>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</si>
  <si>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</si>
  <si>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 xml:space="preserve">1.  ScotRail introduced a new methodology which better estimates Strathclyde Zonecard journeys from 2009/10. Figures from 2003/04 onwards present the impact of this on </t>
  </si>
  <si>
    <t>been adjusted to reflect this.</t>
  </si>
  <si>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</si>
  <si>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</si>
  <si>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</si>
  <si>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</si>
  <si>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</si>
  <si>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</si>
  <si>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</si>
  <si>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</si>
  <si>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</si>
  <si>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</si>
  <si>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</si>
  <si>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http://www.transportscotland.gov.uk/analysis/statistics/publications/scottish-transport-statistics-previous-editions</t>
  </si>
  <si>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</si>
  <si>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2013-14</t>
  </si>
  <si>
    <t>Conon Bridge (2013)</t>
  </si>
  <si>
    <t>Drumgelloch (1989) !</t>
  </si>
  <si>
    <t>! The station closed on 9 May 2010 and then re-opened on 6 March 2011.</t>
  </si>
  <si>
    <t>13-14</t>
  </si>
  <si>
    <t>Caldercruix (2011)</t>
  </si>
  <si>
    <t>Blackridge (2010)</t>
  </si>
  <si>
    <t>Armadale (2011)</t>
  </si>
  <si>
    <t>Chatelherault (2005)</t>
  </si>
  <si>
    <t>Dumbreck (1990)</t>
  </si>
  <si>
    <t>Laurencekirk (May 2009)</t>
  </si>
  <si>
    <t>Uphall</t>
  </si>
  <si>
    <t>Wishaw</t>
  </si>
  <si>
    <t>Dunbar</t>
  </si>
  <si>
    <r>
      <t xml:space="preserve">Glasgow City </t>
    </r>
    <r>
      <rPr>
        <vertAlign val="superscript"/>
        <sz val="12"/>
        <rFont val="Arial"/>
        <family val="2"/>
      </rPr>
      <t>1</t>
    </r>
  </si>
  <si>
    <t>Rail passenger satisfaction: National Rail Passenger Survey</t>
  </si>
  <si>
    <r>
      <t xml:space="preserve">elsewhere in the UK </t>
    </r>
    <r>
      <rPr>
        <vertAlign val="superscript"/>
        <sz val="12"/>
        <rFont val="Arial"/>
        <family val="2"/>
      </rPr>
      <t>2</t>
    </r>
  </si>
  <si>
    <r>
      <t xml:space="preserve">other </t>
    </r>
    <r>
      <rPr>
        <vertAlign val="superscript"/>
        <sz val="12"/>
        <rFont val="Arial"/>
        <family val="2"/>
      </rPr>
      <t>2</t>
    </r>
  </si>
  <si>
    <t>2. Revisions have been made to the figures for 2011-12 and earlier years.</t>
  </si>
  <si>
    <t>Earlier editions of this publication have not been revised.</t>
  </si>
  <si>
    <r>
      <t>Rail punctuality: Public Performance Measure - for all services</t>
    </r>
    <r>
      <rPr>
        <vertAlign val="superscript"/>
        <sz val="12"/>
        <rFont val="Arial"/>
        <family val="2"/>
      </rPr>
      <t xml:space="preserve"> 6</t>
    </r>
    <r>
      <rPr>
        <sz val="12"/>
        <rFont val="Arial"/>
        <family val="2"/>
      </rPr>
      <t xml:space="preserve">  </t>
    </r>
  </si>
  <si>
    <t>Figures subject to revision on annual basis.</t>
  </si>
  <si>
    <t>2. Journeys for which the destination is one of the stations in the Council area (e.g. Edinburgh includes Brunstane, Curriehill, Dalmeny, etc)</t>
  </si>
  <si>
    <r>
      <t>Table 7.6a Cross border rail passenger journeys starting or ending in Scotland</t>
    </r>
    <r>
      <rPr>
        <b/>
        <vertAlign val="superscript"/>
        <sz val="14"/>
        <rFont val="Arial"/>
        <family val="2"/>
      </rPr>
      <t>1</t>
    </r>
  </si>
  <si>
    <r>
      <t>Table 7.6b Rail passenger journeys within Scotland</t>
    </r>
    <r>
      <rPr>
        <b/>
        <vertAlign val="superscript"/>
        <sz val="14"/>
        <rFont val="Arial"/>
        <family val="2"/>
      </rPr>
      <t>1,2</t>
    </r>
  </si>
  <si>
    <t>Springburn</t>
  </si>
  <si>
    <t>Passenger traffic originating in Scotland: journeys and revenue</t>
  </si>
  <si>
    <t>Rail punctuality: Public Performance Measure - for all services</t>
  </si>
  <si>
    <t>2014-15</t>
  </si>
  <si>
    <t>14-15</t>
  </si>
  <si>
    <r>
      <t xml:space="preserve">Virgin Trains East coast </t>
    </r>
    <r>
      <rPr>
        <vertAlign val="superscript"/>
        <sz val="12"/>
        <rFont val="Arial"/>
        <family val="2"/>
      </rPr>
      <t>7</t>
    </r>
  </si>
  <si>
    <t>From 1 March 2015 Virgin trains took over the East Coast operation.</t>
  </si>
  <si>
    <r>
      <t xml:space="preserve">East Coast </t>
    </r>
    <r>
      <rPr>
        <vertAlign val="superscript"/>
        <sz val="12"/>
        <rFont val="Arial"/>
        <family val="2"/>
      </rPr>
      <t>1, 3, 5, 7</t>
    </r>
  </si>
  <si>
    <t>Trespassers and suicides</t>
  </si>
  <si>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</si>
  <si>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</si>
  <si>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</si>
  <si>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</si>
  <si>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</si>
  <si>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</si>
  <si>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</si>
  <si>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</si>
  <si>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</si>
  <si>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</si>
  <si>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 xml:space="preserve">Distances travelled by passengers1   to Aberdeen, Edinburgh and Glasgow </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</si>
  <si>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</si>
  <si>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</si>
  <si>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</si>
  <si>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</si>
  <si>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</si>
  <si>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</si>
  <si>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</si>
  <si>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</si>
  <si>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</si>
  <si>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</si>
  <si>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 xml:space="preserve">Freight traffic lifted in Scotland by destination and by commodity </t>
  </si>
  <si>
    <t>Table 7.13</t>
  </si>
  <si>
    <t xml:space="preserve">Freight traffic with a destination in Scotland by origin (where lifted) and by commodity </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</si>
  <si>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</si>
  <si>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</si>
  <si>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</si>
  <si>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</si>
  <si>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</si>
  <si>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</si>
  <si>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</si>
  <si>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</si>
  <si>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</si>
  <si>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</si>
  <si>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</si>
  <si>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Striking level crossing gates or barrier</t>
  </si>
  <si>
    <t>Train striking object</t>
  </si>
  <si>
    <t>Train fire</t>
  </si>
  <si>
    <t>Train struck by missile</t>
  </si>
  <si>
    <t>Open door collision</t>
  </si>
  <si>
    <t>Accidents in stations</t>
  </si>
  <si>
    <t>Accidents on trains</t>
  </si>
  <si>
    <t xml:space="preserve">                             - deaths  </t>
  </si>
  <si>
    <t>Source: RSSB -  Not National Statistics</t>
  </si>
  <si>
    <t>1. Figures for this table were previously obtained from ORR. We have now changed the source to the RSSB to improve consistency with other official statistics.</t>
  </si>
  <si>
    <t>The figures in this table will therefore not be comparable with the tables published in previous editions of STS.</t>
  </si>
  <si>
    <t xml:space="preserve">Note: Previous versions of this table for the years 2008-09 to 2012-13 can be found in the STS no 33 Excel datasets here  </t>
  </si>
  <si>
    <t>Carluke</t>
  </si>
  <si>
    <t>Virgins Trains has been renamed Virgin West Coast.</t>
  </si>
  <si>
    <t>Scotrail passengers</t>
  </si>
  <si>
    <t xml:space="preserve">Passenger journeys originating outwith Scotland </t>
  </si>
  <si>
    <r>
      <t xml:space="preserve">At constant prices </t>
    </r>
    <r>
      <rPr>
        <vertAlign val="superscript"/>
        <sz val="12"/>
        <rFont val="Arial"/>
        <family val="2"/>
      </rPr>
      <t>4</t>
    </r>
  </si>
  <si>
    <r>
      <t xml:space="preserve">Internal (journeys wholly within Scotland) </t>
    </r>
    <r>
      <rPr>
        <b/>
        <vertAlign val="superscript"/>
        <sz val="12"/>
        <rFont val="Arial"/>
        <family val="2"/>
      </rPr>
      <t>1,2</t>
    </r>
  </si>
  <si>
    <r>
      <t xml:space="preserve">Cross-border originating in Scotland </t>
    </r>
    <r>
      <rPr>
        <b/>
        <vertAlign val="superscript"/>
        <sz val="12"/>
        <rFont val="Arial"/>
        <family val="2"/>
      </rPr>
      <t>1,2</t>
    </r>
  </si>
  <si>
    <r>
      <t xml:space="preserve">Total passenger traffic originating in Scotland </t>
    </r>
    <r>
      <rPr>
        <b/>
        <vertAlign val="superscript"/>
        <sz val="12"/>
        <rFont val="Arial"/>
        <family val="2"/>
      </rPr>
      <t>1,2</t>
    </r>
  </si>
  <si>
    <t>Table 7.2   Passenger traffic originating in Scotland: journeys and revenue</t>
  </si>
  <si>
    <r>
      <t xml:space="preserve">Internal journeys </t>
    </r>
    <r>
      <rPr>
        <vertAlign val="superscript"/>
        <sz val="12"/>
        <rFont val="Arial"/>
        <family val="2"/>
      </rPr>
      <t>1,2</t>
    </r>
  </si>
  <si>
    <r>
      <t xml:space="preserve">Cross-border journeys </t>
    </r>
    <r>
      <rPr>
        <b/>
        <sz val="12"/>
        <rFont val="Arial"/>
        <family val="2"/>
      </rPr>
      <t>originating in</t>
    </r>
    <r>
      <rPr>
        <sz val="12"/>
        <rFont val="Arial"/>
        <family val="2"/>
      </rPr>
      <t xml:space="preserve"> Scotland</t>
    </r>
  </si>
  <si>
    <r>
      <t xml:space="preserve">Cross-border journeys </t>
    </r>
    <r>
      <rPr>
        <b/>
        <sz val="12"/>
        <rFont val="Arial"/>
        <family val="2"/>
      </rPr>
      <t>originating outwith</t>
    </r>
    <r>
      <rPr>
        <sz val="12"/>
        <rFont val="Arial"/>
        <family val="2"/>
      </rPr>
      <t xml:space="preserve"> Scotland</t>
    </r>
  </si>
  <si>
    <t>2015-16</t>
  </si>
  <si>
    <t xml:space="preserve">        Other</t>
  </si>
  <si>
    <t>Source Retail Prices Index and Consumer Price Index</t>
  </si>
  <si>
    <t>15-16</t>
  </si>
  <si>
    <r>
      <t xml:space="preserve">GNER </t>
    </r>
    <r>
      <rPr>
        <vertAlign val="superscript"/>
        <sz val="12"/>
        <rFont val="Arial"/>
        <family val="2"/>
      </rPr>
      <t xml:space="preserve">1 </t>
    </r>
  </si>
  <si>
    <r>
      <t xml:space="preserve">ScotRail (First) </t>
    </r>
    <r>
      <rPr>
        <vertAlign val="superscript"/>
        <sz val="12"/>
        <rFont val="Arial"/>
        <family val="2"/>
      </rPr>
      <t>2, 9</t>
    </r>
  </si>
  <si>
    <r>
      <t xml:space="preserve">ScotRail (Abellio) </t>
    </r>
    <r>
      <rPr>
        <vertAlign val="superscript"/>
        <sz val="12"/>
        <rFont val="Arial"/>
        <family val="2"/>
      </rPr>
      <t>2, 9</t>
    </r>
  </si>
  <si>
    <r>
      <t xml:space="preserve">Virgin CrossCountry </t>
    </r>
    <r>
      <rPr>
        <vertAlign val="superscript"/>
        <sz val="12"/>
        <rFont val="Arial"/>
        <family val="2"/>
      </rPr>
      <t>1</t>
    </r>
  </si>
  <si>
    <r>
      <t xml:space="preserve">Virgin Train West Coast </t>
    </r>
    <r>
      <rPr>
        <vertAlign val="superscript"/>
        <sz val="12"/>
        <rFont val="Arial"/>
        <family val="2"/>
      </rPr>
      <t>1, 8</t>
    </r>
  </si>
  <si>
    <r>
      <t xml:space="preserve">Caledonian Sleeper </t>
    </r>
    <r>
      <rPr>
        <vertAlign val="superscript"/>
        <sz val="12"/>
        <rFont val="Arial"/>
        <family val="2"/>
      </rPr>
      <t>1, 9</t>
    </r>
  </si>
  <si>
    <r>
      <t xml:space="preserve">GB long-distance operators </t>
    </r>
    <r>
      <rPr>
        <vertAlign val="superscript"/>
        <sz val="12"/>
        <rFont val="Arial"/>
        <family val="2"/>
      </rPr>
      <t>1</t>
    </r>
  </si>
  <si>
    <r>
      <t xml:space="preserve">GB regional operators </t>
    </r>
    <r>
      <rPr>
        <vertAlign val="superscript"/>
        <sz val="12"/>
        <rFont val="Arial"/>
        <family val="2"/>
      </rPr>
      <t>2</t>
    </r>
  </si>
  <si>
    <t xml:space="preserve">Having been part of the ScotRail franchise until 2014-15, Caledonian Sleeper began operating as a separate franchise in 2015-16. Abellio took over the ScotRail franchise from </t>
  </si>
  <si>
    <t>First at the start of 2015-16.</t>
  </si>
  <si>
    <t>Note: Figures in this table have now been combined with table 7.2</t>
  </si>
  <si>
    <t>The figures in this table will therefore not be comparable with the tables published in editions of STS prior to number 34.</t>
  </si>
  <si>
    <r>
      <rPr>
        <b/>
        <sz val="12"/>
        <rFont val="Arial MT"/>
        <family val="0"/>
      </rPr>
      <t>Table 7.18</t>
    </r>
    <r>
      <rPr>
        <sz val="12"/>
        <rFont val="Arial MT"/>
        <family val="0"/>
      </rPr>
      <t xml:space="preserve">  Railway accidents, Scotland </t>
    </r>
    <r>
      <rPr>
        <vertAlign val="superscript"/>
        <sz val="12"/>
        <rFont val="Arial MT"/>
        <family val="0"/>
      </rPr>
      <t>1, 2</t>
    </r>
  </si>
  <si>
    <r>
      <t xml:space="preserve">PHRTA </t>
    </r>
    <r>
      <rPr>
        <vertAlign val="superscript"/>
        <sz val="12"/>
        <rFont val="Arial MT"/>
        <family val="0"/>
      </rPr>
      <t>3</t>
    </r>
  </si>
  <si>
    <r>
      <t xml:space="preserve">Train collision </t>
    </r>
    <r>
      <rPr>
        <vertAlign val="superscript"/>
        <sz val="12"/>
        <rFont val="Arial MT"/>
        <family val="0"/>
      </rPr>
      <t>4</t>
    </r>
    <r>
      <rPr>
        <sz val="12"/>
        <rFont val="Arial MT"/>
        <family val="0"/>
      </rPr>
      <t xml:space="preserve"> </t>
    </r>
  </si>
  <si>
    <r>
      <t xml:space="preserve">Derailments </t>
    </r>
    <r>
      <rPr>
        <vertAlign val="superscript"/>
        <sz val="12"/>
        <rFont val="Arial MT"/>
        <family val="0"/>
      </rPr>
      <t>5</t>
    </r>
  </si>
  <si>
    <r>
      <t xml:space="preserve">Non- PHRTA </t>
    </r>
    <r>
      <rPr>
        <vertAlign val="superscript"/>
        <sz val="12"/>
        <rFont val="Arial MT"/>
        <family val="0"/>
      </rPr>
      <t>6</t>
    </r>
  </si>
  <si>
    <r>
      <t xml:space="preserve">                             - injuries </t>
    </r>
    <r>
      <rPr>
        <vertAlign val="superscript"/>
        <sz val="12"/>
        <rFont val="Arial MT"/>
        <family val="0"/>
      </rPr>
      <t>8</t>
    </r>
  </si>
  <si>
    <r>
      <t xml:space="preserve">Accidents outside of trains and stations (not including suicides and or tresspass) </t>
    </r>
    <r>
      <rPr>
        <vertAlign val="superscript"/>
        <sz val="12"/>
        <rFont val="Arial MT"/>
        <family val="0"/>
      </rPr>
      <t>9</t>
    </r>
  </si>
  <si>
    <t>2. Minor revisions have been made to figures in previous years.</t>
  </si>
  <si>
    <t>1. Figures for this table prior to edition 34 of STS were obtained from ORR. We have now changed the source to the RSSB to improve consistency with other official statistics.</t>
  </si>
  <si>
    <t xml:space="preserve">3.  Scheduled train kilometres are calculated by the Office of Rail and Road using the published winter and summer timetables. They do not take account of subsequent changes </t>
  </si>
  <si>
    <t>Source: Office of Rail and Road.  National Rail Statistics, Chapter 7 - Rail Useage.</t>
  </si>
  <si>
    <t>Drumgelloch</t>
  </si>
  <si>
    <t>Pollokshields East</t>
  </si>
  <si>
    <t>Eskbank (Sept 2015)</t>
  </si>
  <si>
    <t>Galashiels (Sept 2015)</t>
  </si>
  <si>
    <t>Gorebridge (Sept 2015)</t>
  </si>
  <si>
    <t>Shawfair (Sept 2015)</t>
  </si>
  <si>
    <t>Stow (Sept 2015)</t>
  </si>
  <si>
    <t>Tweedbank (Sept 2015)</t>
  </si>
  <si>
    <t>Newtongrange (Sept 2015)</t>
  </si>
  <si>
    <r>
      <t xml:space="preserve">2015-16 </t>
    </r>
    <r>
      <rPr>
        <b/>
        <vertAlign val="superscript"/>
        <sz val="12"/>
        <rFont val="Arial"/>
        <family val="2"/>
      </rPr>
      <t>4</t>
    </r>
  </si>
  <si>
    <t>4. Abellio took over the ScotRail franchise from First on 01/04/2015. Since April 2015 Caledonian Sleeper details have now been excluded from the figures.</t>
  </si>
  <si>
    <r>
      <t xml:space="preserve">2016-17 </t>
    </r>
    <r>
      <rPr>
        <b/>
        <vertAlign val="superscript"/>
        <sz val="12"/>
        <rFont val="Arial"/>
        <family val="2"/>
      </rPr>
      <t>4</t>
    </r>
  </si>
  <si>
    <t>2016-17</t>
  </si>
  <si>
    <t>16-17</t>
  </si>
  <si>
    <t>Passenger journeys using national rail tickets to, from or within Scotland</t>
  </si>
  <si>
    <t xml:space="preserve">Rail passenger journeys wholly within Scotland, using national rail tickets by local authority areas 2, 3 of origin and destination </t>
  </si>
  <si>
    <t>Passenger journeys to and from the main stations in Scotland</t>
  </si>
  <si>
    <t>Number of passenger stations by local authority</t>
  </si>
  <si>
    <t>Railway fatalities by local authority1 and category</t>
  </si>
  <si>
    <t xml:space="preserve">Adults (16+) - views on train services of those who used them in the past month </t>
  </si>
  <si>
    <t>Source: Office of Rail and Road - Not National Statistics</t>
  </si>
  <si>
    <t>Edinburgh Gateway (Dec 2016)</t>
  </si>
  <si>
    <t>Tweedbank</t>
  </si>
  <si>
    <t>Muirend</t>
  </si>
  <si>
    <t xml:space="preserve">7. Figures for 2016-17 not available at time of publication due to a recalculation requirement. </t>
  </si>
  <si>
    <t>8. Subway services were suspended between 2-Jul-16 and 9-Aug-16 (inclusive) for planned essential engineering works.  No Subway services operated during this period.</t>
  </si>
  <si>
    <t>9. Figures from 2012-13 onwards refer only to frontline operational staff.</t>
  </si>
  <si>
    <r>
      <t>Loaded train kilometres</t>
    </r>
    <r>
      <rPr>
        <vertAlign val="superscript"/>
        <sz val="12"/>
        <rFont val="Arial"/>
        <family val="2"/>
      </rPr>
      <t xml:space="preserve"> 6, 7</t>
    </r>
  </si>
  <si>
    <r>
      <t>2016-17</t>
    </r>
    <r>
      <rPr>
        <b/>
        <vertAlign val="superscript"/>
        <sz val="12"/>
        <rFont val="Arial"/>
        <family val="2"/>
      </rPr>
      <t xml:space="preserve"> 8</t>
    </r>
  </si>
  <si>
    <r>
      <t xml:space="preserve">Operational staff </t>
    </r>
    <r>
      <rPr>
        <vertAlign val="superscript"/>
        <sz val="12"/>
        <rFont val="Arial"/>
        <family val="2"/>
      </rPr>
      <t>9</t>
    </r>
  </si>
  <si>
    <t xml:space="preserve">6. Strathclyde Partnership for Transport has discovered an error in the way loaded train kilometres were calculated. The figures have been revised for previous years. </t>
  </si>
  <si>
    <t>..</t>
  </si>
  <si>
    <t>1. Strathclyde Partnership for Transport took over the roles and functions of the Strathclyde Passenger Transport Authority and Executive from 1 April 2006.</t>
  </si>
  <si>
    <t xml:space="preserve">5. These figures are passenger ticket receipts as described at paragraphs 7.9 and 7.10 in the notes and definitions for rail services. </t>
  </si>
  <si>
    <r>
      <t xml:space="preserve">Table 7.12  </t>
    </r>
    <r>
      <rPr>
        <sz val="12"/>
        <rFont val="Arial"/>
        <family val="2"/>
      </rPr>
      <t xml:space="preserve">Freight traffic lifted in Scotland by destination and by commodity </t>
    </r>
    <r>
      <rPr>
        <vertAlign val="superscript"/>
        <sz val="12"/>
        <rFont val="Arial"/>
        <family val="2"/>
      </rPr>
      <t>3</t>
    </r>
  </si>
  <si>
    <t>3. Due to difficulies obtaining updates to the data covering all the rail freight companies the latest available data is for 2012/13</t>
  </si>
  <si>
    <t>2. Due to difficulies obtaining updates to the data covering all the rail freight companies the latest available data is for 2012/13</t>
  </si>
  <si>
    <r>
      <t>Table 7.13</t>
    </r>
    <r>
      <rPr>
        <sz val="12"/>
        <rFont val="Arial"/>
        <family val="2"/>
      </rPr>
      <t xml:space="preserve">  Freight traffic with a destination in Scotland by origin (where lifted) and by commodity</t>
    </r>
    <r>
      <rPr>
        <vertAlign val="superscript"/>
        <sz val="12"/>
        <rFont val="Arial"/>
        <family val="2"/>
      </rPr>
      <t xml:space="preserve"> 2</t>
    </r>
  </si>
  <si>
    <r>
      <t xml:space="preserve">Annual Safety Performance Report (ASPR) - </t>
    </r>
    <r>
      <rPr>
        <sz val="12"/>
        <color indexed="12"/>
        <rFont val="Arial MT"/>
        <family val="0"/>
      </rPr>
      <t>http://bit.ly/2EYfDlF</t>
    </r>
  </si>
  <si>
    <t>2017-18</t>
  </si>
  <si>
    <t>17-18</t>
  </si>
  <si>
    <r>
      <t xml:space="preserve">Ease of getting on/off </t>
    </r>
    <r>
      <rPr>
        <vertAlign val="superscript"/>
        <sz val="12"/>
        <rFont val="Arial"/>
        <family val="2"/>
      </rPr>
      <t>3</t>
    </r>
  </si>
  <si>
    <r>
      <t xml:space="preserve">Amount of seats / standing space </t>
    </r>
    <r>
      <rPr>
        <vertAlign val="superscript"/>
        <sz val="12"/>
        <rFont val="Arial"/>
        <family val="2"/>
      </rPr>
      <t>4</t>
    </r>
  </si>
  <si>
    <r>
      <t xml:space="preserve">Train Cleanliness </t>
    </r>
    <r>
      <rPr>
        <vertAlign val="superscript"/>
        <sz val="12"/>
        <rFont val="Arial"/>
        <family val="2"/>
      </rPr>
      <t>5</t>
    </r>
  </si>
  <si>
    <r>
      <t xml:space="preserve">Comfort of seats </t>
    </r>
    <r>
      <rPr>
        <vertAlign val="superscript"/>
        <sz val="12"/>
        <rFont val="Arial"/>
        <family val="2"/>
      </rPr>
      <t>6</t>
    </r>
  </si>
  <si>
    <t>2. Figures have not been adjusted to reflect ScotRail's revised methdology and are therefore not comparable with ScotRail passenger figures.</t>
  </si>
  <si>
    <t xml:space="preserve">3.  Stations associated with a group station can show large year-to-year variations in usage figures, which reflect changes in ticket encoding </t>
  </si>
  <si>
    <t xml:space="preserve">     rather than actual difference in passengers' journeys. For such tickets, journeys are allocated to the main station of those in the group. </t>
  </si>
  <si>
    <t>4    For example, a return journey from Kirkcaldy to Edinburgh would be counted twice against Kirkcaldy (since the passenger used Kirkcaldy station</t>
  </si>
  <si>
    <t xml:space="preserve">     twice - once when departing on the outward journey and once when arriving on completion of the return journey), and twice against Edinburgh.</t>
  </si>
  <si>
    <t>Pollokshaws East</t>
  </si>
  <si>
    <t>Dalmarnock</t>
  </si>
  <si>
    <r>
      <t xml:space="preserve">Train striking animal </t>
    </r>
    <r>
      <rPr>
        <vertAlign val="superscript"/>
        <sz val="12"/>
        <rFont val="Arial MT"/>
        <family val="0"/>
      </rPr>
      <t>10</t>
    </r>
  </si>
  <si>
    <t xml:space="preserve">10.Work on the new system has highlighted some issues with old SMIS. One example is animals struck by trains, in which previous reporting included events </t>
  </si>
  <si>
    <t xml:space="preserve">     such as deer strikes that were not specifically required by RIDDOR when there was no damage to the train. This historical data has been corrected to</t>
  </si>
  <si>
    <t xml:space="preserve">     include only those events that were RIDDOR reportable.</t>
  </si>
  <si>
    <t>Crossing User</t>
  </si>
  <si>
    <t>Member of Public</t>
  </si>
  <si>
    <r>
      <t xml:space="preserve">Table 7.8 (Continued)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</si>
  <si>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previously  reported data to provide a more meaningful year - on - year comparison. Note that this has no impact on actual journeys undertaken. Passenger kms have also</t>
  </si>
  <si>
    <t>Dumfries and Galloway</t>
  </si>
  <si>
    <t>Perth and Kinross</t>
  </si>
  <si>
    <t xml:space="preserve">Dumfries and Galloway </t>
  </si>
  <si>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</si>
  <si>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r>
      <t xml:space="preserve">Table 7.6c      Rail passenger journeys wholly within Scotland, using national rail tickets </t>
    </r>
    <r>
      <rPr>
        <b/>
        <vertAlign val="superscript"/>
        <sz val="12"/>
        <rFont val="Arial MT"/>
        <family val="0"/>
      </rPr>
      <t>1</t>
    </r>
    <r>
      <rPr>
        <b/>
        <sz val="12"/>
        <rFont val="Arial MT"/>
        <family val="0"/>
      </rPr>
      <t xml:space="preserve"> ,  </t>
    </r>
  </si>
  <si>
    <t>1.  Figures estimate the total number of people arriving or departing from the main stations in Scotland.</t>
  </si>
  <si>
    <t xml:space="preserve"> *   This is the current name - the station had a different name when it was opened (or re-opened).</t>
  </si>
  <si>
    <t xml:space="preserve"> *   This is the current name - the station had a different name when it was opened (or re-opened). </t>
  </si>
  <si>
    <r>
      <t xml:space="preserve">ScotRail services: arrival times at final destinations </t>
    </r>
    <r>
      <rPr>
        <vertAlign val="superscript"/>
        <sz val="12"/>
        <rFont val="Arial"/>
        <family val="2"/>
      </rPr>
      <t>1</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</si>
  <si>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</si>
  <si>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t>Factor now called 'Level of crowding' (from spring 2017).</t>
  </si>
  <si>
    <t>Factor now called 'Cleanliness of the Inside of the Train' (from 2017).</t>
  </si>
  <si>
    <t>Factor now called 'Comfort of the seats' (from 2017).</t>
  </si>
  <si>
    <r>
      <t xml:space="preserve">Train accidents      - deaths </t>
    </r>
    <r>
      <rPr>
        <vertAlign val="superscript"/>
        <sz val="12"/>
        <rFont val="Arial MT"/>
        <family val="0"/>
      </rPr>
      <t>7</t>
    </r>
  </si>
  <si>
    <t>3. Potentially high risk train accidents- reportable under RIDDOR (ASPR, Chapter 7, Page 102).</t>
  </si>
  <si>
    <t>4. Train collisions with other trains only.</t>
  </si>
  <si>
    <t>5. Train derailments (ASPR, Chapter 7, Page 108).</t>
  </si>
  <si>
    <t>6. Riddor reportable Train accidents not classified as PHRTA (ASPR, Chapter 7, Page 114).</t>
  </si>
  <si>
    <t xml:space="preserve">7. This includes all accidental fatalities. </t>
  </si>
  <si>
    <t>8. This includes all major and minor injuries (excludes Shock/trauma).</t>
  </si>
  <si>
    <t>9. Injuries incurred on railway infrastructure outside of trains/ stations e.g. running line, YDS sites.</t>
  </si>
  <si>
    <r>
      <t>2018-19</t>
    </r>
  </si>
  <si>
    <r>
      <t xml:space="preserve">Table 7.4 Passenger journeys using national rail tickets </t>
    </r>
    <r>
      <rPr>
        <b/>
        <vertAlign val="superscript"/>
        <sz val="12"/>
        <rFont val="Arial"/>
        <family val="2"/>
      </rPr>
      <t>1</t>
    </r>
    <r>
      <rPr>
        <b/>
        <sz val="12"/>
        <rFont val="Arial"/>
        <family val="2"/>
      </rPr>
      <t xml:space="preserve"> to, from or within Scotland, 2017-18</t>
    </r>
  </si>
  <si>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2017-18</t>
    </r>
  </si>
  <si>
    <t>% change 2017-18 on 2016-17</t>
  </si>
  <si>
    <t>18-19</t>
  </si>
  <si>
    <r>
      <t xml:space="preserve">                      by local authority areas </t>
    </r>
    <r>
      <rPr>
        <b/>
        <vertAlign val="superscript"/>
        <sz val="12"/>
        <rFont val="Arial MT"/>
        <family val="0"/>
      </rPr>
      <t>2, 3</t>
    </r>
    <r>
      <rPr>
        <b/>
        <sz val="12"/>
        <rFont val="Arial MT"/>
        <family val="0"/>
      </rPr>
      <t xml:space="preserve"> of origin and destination, 2018-19 </t>
    </r>
    <r>
      <rPr>
        <b/>
        <vertAlign val="superscript"/>
        <sz val="12"/>
        <rFont val="Arial MT"/>
        <family val="0"/>
      </rPr>
      <t>4</t>
    </r>
    <r>
      <rPr>
        <b/>
        <sz val="12"/>
        <rFont val="Arial MT"/>
        <family val="0"/>
      </rPr>
      <t xml:space="preserve"> </t>
    </r>
  </si>
  <si>
    <r>
      <t xml:space="preserve">Table 7.7   Passenger journeys to and from the main stations in Scotland: 2018-19 </t>
    </r>
    <r>
      <rPr>
        <b/>
        <vertAlign val="superscript"/>
        <sz val="12"/>
        <rFont val="Arial"/>
        <family val="2"/>
      </rPr>
      <t>1, 2, 3, 4</t>
    </r>
  </si>
  <si>
    <t>2018-19</t>
  </si>
  <si>
    <r>
      <rPr>
        <b/>
        <sz val="12"/>
        <rFont val="Arial MT"/>
        <family val="0"/>
      </rPr>
      <t>Table 7.19</t>
    </r>
    <r>
      <rPr>
        <sz val="12"/>
        <rFont val="Arial MT"/>
        <family val="0"/>
      </rPr>
      <t xml:space="preserve">  Railway fatalities by local authority and category, 2018 </t>
    </r>
    <r>
      <rPr>
        <vertAlign val="superscript"/>
        <sz val="12"/>
        <rFont val="Arial MT"/>
        <family val="0"/>
      </rPr>
      <t>1</t>
    </r>
  </si>
  <si>
    <r>
      <t>Table 7.16</t>
    </r>
    <r>
      <rPr>
        <sz val="12"/>
        <rFont val="Arial"/>
        <family val="2"/>
      </rPr>
      <t xml:space="preserve"> Number of passenger stations by local authority, 2017-18 </t>
    </r>
    <r>
      <rPr>
        <vertAlign val="superscript"/>
        <sz val="12"/>
        <rFont val="Arial"/>
        <family val="2"/>
      </rPr>
      <t>1</t>
    </r>
  </si>
  <si>
    <r>
      <t>London North Eastern Railway</t>
    </r>
    <r>
      <rPr>
        <vertAlign val="superscript"/>
        <sz val="12"/>
        <rFont val="Arial"/>
        <family val="2"/>
      </rPr>
      <t>10</t>
    </r>
  </si>
  <si>
    <t>London North Eastern Railway took over the East Coast Franchise on 24 June 2018</t>
  </si>
  <si>
    <t>From Spring 2017 this factor is no longer in the survey. Note: There is a new factor 'Step or gap between the train and the platform' -</t>
  </si>
  <si>
    <t xml:space="preserve"> in 2018 for ScotRail was 68% (62% for the ‘Others whose journey started in Scotland). But results not at all comparable with any other factors.</t>
  </si>
  <si>
    <r>
      <t xml:space="preserve">Table 7.20  </t>
    </r>
    <r>
      <rPr>
        <sz val="12"/>
        <rFont val="Arial"/>
        <family val="2"/>
      </rPr>
      <t xml:space="preserve">Adults (16+) - views on train services of those who used them in the past month: 2016 </t>
    </r>
    <r>
      <rPr>
        <vertAlign val="superscript"/>
        <sz val="12"/>
        <rFont val="Arial"/>
        <family val="2"/>
      </rPr>
      <t>1 2</t>
    </r>
  </si>
  <si>
    <t>2. Question asked every other year in the survey. 2016 is the most recent data available, next update to be published in Autumn 2020</t>
  </si>
  <si>
    <t>Linear routes</t>
  </si>
  <si>
    <t>Total rail length(including sidings etc)</t>
  </si>
  <si>
    <t xml:space="preserve">ELR segments within electrified routes. It is believed that this is the most accurate data source to use and will provide better consistency and level of detail to network </t>
  </si>
  <si>
    <t>capability reporting  in the coming years. There may however be discrepancies compared with previous reports due to a combination of historically over-reporting</t>
  </si>
  <si>
    <t xml:space="preserve">network capability (by inclusion of depots and sidings), and as a result of using a new model for reporting, which although considered to be a more accurate account of </t>
  </si>
  <si>
    <t>network capability, is still known to include minor inaccuracies. The INM database will be subject to ongoing review and refinement throughout CP6 to address these issues</t>
  </si>
  <si>
    <t>and improve on accuracy of reporting in future years.</t>
  </si>
  <si>
    <r>
      <t xml:space="preserve">Table 7.14 </t>
    </r>
    <r>
      <rPr>
        <sz val="12"/>
        <rFont val="Arial"/>
        <family val="2"/>
      </rPr>
      <t xml:space="preserve">  Lines open for traffic</t>
    </r>
    <r>
      <rPr>
        <vertAlign val="superscript"/>
        <sz val="12"/>
        <rFont val="Arial"/>
        <family val="2"/>
      </rPr>
      <t xml:space="preserve"> 1</t>
    </r>
  </si>
  <si>
    <t>1.  In determining network capability, a new approach has been taken, based on using the infrastructure network model (INM), using the summation of</t>
  </si>
  <si>
    <t>Exhibition Centre (Glasgow)</t>
  </si>
  <si>
    <t>Johnstone (Renfrewshire)</t>
  </si>
  <si>
    <t>High Street (Glasgow)</t>
  </si>
  <si>
    <t>Queens Park (Glasgow)</t>
  </si>
  <si>
    <t>Bishopton (Renfrewshire)</t>
  </si>
  <si>
    <t>Newton (Lanark)</t>
  </si>
  <si>
    <t>Dunfermline Town</t>
  </si>
  <si>
    <t>Leuchars (For St. Andrews)</t>
  </si>
  <si>
    <t>Paisley Canal</t>
  </si>
  <si>
    <t>Alexandra Parade</t>
  </si>
  <si>
    <t>Neilston</t>
  </si>
  <si>
    <t>Prestwick Town</t>
  </si>
  <si>
    <t>Dumfries</t>
  </si>
  <si>
    <r>
      <t xml:space="preserve">Bufferstop collision </t>
    </r>
    <r>
      <rPr>
        <vertAlign val="superscript"/>
        <sz val="12"/>
        <rFont val="Arial MT"/>
        <family val="0"/>
      </rPr>
      <t>11</t>
    </r>
  </si>
  <si>
    <t>11. One buffer stop collision took place in 2018 and was not classed as a PHRTA as no immediate permanent or temporary repair to the train was needed, and</t>
  </si>
  <si>
    <t xml:space="preserve">      no damage was sustained by the cab window glass.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</si>
</sst>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154">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i/>
      <sz val="11"/>
      <name val="Arial"/>
      <family val="2"/>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sz val="9.5"/>
      <name val="Arial"/>
      <family val="2"/>
    </font>
    <font>
      <i/>
      <sz val="10"/>
      <name val="Arial MT"/>
      <family val="0"/>
    </font>
    <font>
      <b/>
      <vertAlign val="superscript"/>
      <sz val="14"/>
      <name val="Arial"/>
      <family val="2"/>
    </font>
    <font>
      <b/>
      <sz val="18"/>
      <name val="Arial"/>
      <family val="2"/>
    </font>
    <font>
      <b/>
      <sz val="16"/>
      <name val="Arial MT"/>
      <family val="0"/>
    </font>
    <font>
      <vertAlign val="superscript"/>
      <sz val="12"/>
      <name val="Arial MT"/>
      <family val="0"/>
    </font>
    <font>
      <b/>
      <sz val="13"/>
      <name val="Arial MT"/>
      <family val="0"/>
    </font>
    <font>
      <sz val="12"/>
      <color indexed="8"/>
      <name val="Arial mt"/>
      <family val="0"/>
    </font>
    <font>
      <b/>
      <sz val="12"/>
      <color indexed="8"/>
      <name val="Arial MT"/>
      <family val="0"/>
    </font>
    <font>
      <i/>
      <sz val="11"/>
      <name val="Calibri"/>
      <family val="2"/>
    </font>
    <font>
      <sz val="15.5"/>
      <color indexed="8"/>
      <name val="Arial"/>
      <family val="2"/>
    </font>
    <font>
      <sz val="5.55"/>
      <color indexed="8"/>
      <name val="Arial"/>
      <family val="2"/>
    </font>
    <font>
      <b/>
      <sz val="8.5"/>
      <color indexed="8"/>
      <name val="Arial"/>
      <family val="2"/>
    </font>
    <font>
      <b/>
      <sz val="11.5"/>
      <color indexed="8"/>
      <name val="Arial"/>
      <family val="2"/>
    </font>
    <font>
      <sz val="10"/>
      <color indexed="8"/>
      <name val="Calibri"/>
      <family val="2"/>
    </font>
    <font>
      <sz val="3.2"/>
      <color indexed="8"/>
      <name val="Calibri"/>
      <family val="2"/>
    </font>
    <font>
      <sz val="9.75"/>
      <color indexed="8"/>
      <name val="Calibri"/>
      <family val="2"/>
    </font>
    <font>
      <sz val="11"/>
      <color indexed="8"/>
      <name val="Arial"/>
      <family val="2"/>
    </font>
    <font>
      <sz val="10"/>
      <color indexed="8"/>
      <name val="Arial"/>
      <family val="2"/>
    </font>
    <font>
      <sz val="10"/>
      <color indexed="9"/>
      <name val="Arial"/>
      <family val="2"/>
    </font>
    <font>
      <sz val="10"/>
      <color indexed="20"/>
      <name val="Arial"/>
      <family val="2"/>
    </font>
    <font>
      <b/>
      <sz val="11"/>
      <color indexed="10"/>
      <name val="Calibri"/>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sz val="10"/>
      <color indexed="62"/>
      <name val="Arial"/>
      <family val="2"/>
    </font>
    <font>
      <sz val="10"/>
      <color indexed="10"/>
      <name val="Arial"/>
      <family val="2"/>
    </font>
    <font>
      <sz val="11"/>
      <color indexed="19"/>
      <name val="Calibri"/>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4"/>
      <color indexed="10"/>
      <name val="Arial MT"/>
      <family val="0"/>
    </font>
    <font>
      <b/>
      <sz val="12"/>
      <color indexed="10"/>
      <name val="Arial MT"/>
      <family val="0"/>
    </font>
    <font>
      <sz val="10"/>
      <color indexed="12"/>
      <name val="Arial MT"/>
      <family val="0"/>
    </font>
    <font>
      <sz val="12"/>
      <color indexed="10"/>
      <name val="Arial MT"/>
      <family val="0"/>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0"/>
      <color rgb="FF800080"/>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0"/>
      <color rgb="FF0000FF"/>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sz val="12"/>
      <color rgb="FF0000FF"/>
      <name val="Arial"/>
      <family val="2"/>
    </font>
    <font>
      <b/>
      <sz val="14"/>
      <color rgb="FFFF0000"/>
      <name val="Arial MT"/>
      <family val="0"/>
    </font>
    <font>
      <b/>
      <sz val="12"/>
      <color rgb="FFFF0000"/>
      <name val="Arial MT"/>
      <family val="0"/>
    </font>
    <font>
      <sz val="10"/>
      <color rgb="FF0000FF"/>
      <name val="Arial MT"/>
      <family val="0"/>
    </font>
    <font>
      <sz val="12"/>
      <color rgb="FF0000FF"/>
      <name val="Arial MT"/>
      <family val="0"/>
    </font>
    <font>
      <sz val="11"/>
      <color rgb="FF1F497D"/>
      <name val="Calibri"/>
      <family val="2"/>
    </font>
    <font>
      <sz val="12"/>
      <color rgb="FFFF0000"/>
      <name val="Arial MT"/>
      <family val="0"/>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17">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2" fillId="2"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3" fillId="3" borderId="0" applyNumberFormat="0" applyBorder="0" applyAlignment="0" applyProtection="0"/>
    <xf numFmtId="0" fontId="42" fillId="2" borderId="0" applyNumberFormat="0" applyBorder="0" applyAlignment="0" applyProtection="0"/>
    <xf numFmtId="0" fontId="42" fillId="4" borderId="0" applyNumberFormat="0" applyBorder="0" applyAlignment="0" applyProtection="0"/>
    <xf numFmtId="0" fontId="112" fillId="5" borderId="0" applyNumberFormat="0" applyBorder="0" applyAlignment="0" applyProtection="0"/>
    <xf numFmtId="0" fontId="112" fillId="5" borderId="0" applyNumberFormat="0" applyBorder="0" applyAlignment="0" applyProtection="0"/>
    <xf numFmtId="0" fontId="113" fillId="5"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13" fillId="7" borderId="0" applyNumberFormat="0" applyBorder="0" applyAlignment="0" applyProtection="0"/>
    <xf numFmtId="0" fontId="42" fillId="6" borderId="0" applyNumberFormat="0" applyBorder="0" applyAlignment="0" applyProtection="0"/>
    <xf numFmtId="0" fontId="42" fillId="8" borderId="0" applyNumberFormat="0" applyBorder="0" applyAlignment="0" applyProtection="0"/>
    <xf numFmtId="0" fontId="112" fillId="9" borderId="0" applyNumberFormat="0" applyBorder="0" applyAlignment="0" applyProtection="0"/>
    <xf numFmtId="0" fontId="112" fillId="9" borderId="0" applyNumberFormat="0" applyBorder="0" applyAlignment="0" applyProtection="0"/>
    <xf numFmtId="0" fontId="113" fillId="9" borderId="0" applyNumberFormat="0" applyBorder="0" applyAlignment="0" applyProtection="0"/>
    <xf numFmtId="0" fontId="42" fillId="8" borderId="0" applyNumberFormat="0" applyBorder="0" applyAlignment="0" applyProtection="0"/>
    <xf numFmtId="0" fontId="42" fillId="10" borderId="0" applyNumberFormat="0" applyBorder="0" applyAlignment="0" applyProtection="0"/>
    <xf numFmtId="0" fontId="112" fillId="11" borderId="0" applyNumberFormat="0" applyBorder="0" applyAlignment="0" applyProtection="0"/>
    <xf numFmtId="0" fontId="112" fillId="11" borderId="0" applyNumberFormat="0" applyBorder="0" applyAlignment="0" applyProtection="0"/>
    <xf numFmtId="0" fontId="113" fillId="11"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3" fillId="13" borderId="0" applyNumberFormat="0" applyBorder="0" applyAlignment="0" applyProtection="0"/>
    <xf numFmtId="0" fontId="42" fillId="12" borderId="0" applyNumberFormat="0" applyBorder="0" applyAlignment="0" applyProtection="0"/>
    <xf numFmtId="0" fontId="42" fillId="14"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113" fillId="15" borderId="0" applyNumberFormat="0" applyBorder="0" applyAlignment="0" applyProtection="0"/>
    <xf numFmtId="0" fontId="42" fillId="14" borderId="0" applyNumberFormat="0" applyBorder="0" applyAlignment="0" applyProtection="0"/>
    <xf numFmtId="0" fontId="42" fillId="16"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3" fillId="17" borderId="0" applyNumberFormat="0" applyBorder="0" applyAlignment="0" applyProtection="0"/>
    <xf numFmtId="0" fontId="42" fillId="16" borderId="0" applyNumberFormat="0" applyBorder="0" applyAlignment="0" applyProtection="0"/>
    <xf numFmtId="0" fontId="42" fillId="18"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3" fillId="19" borderId="0" applyNumberFormat="0" applyBorder="0" applyAlignment="0" applyProtection="0"/>
    <xf numFmtId="0" fontId="42" fillId="18" borderId="0" applyNumberFormat="0" applyBorder="0" applyAlignment="0" applyProtection="0"/>
    <xf numFmtId="0" fontId="42" fillId="8"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3" fillId="20" borderId="0" applyNumberFormat="0" applyBorder="0" applyAlignment="0" applyProtection="0"/>
    <xf numFmtId="0" fontId="42" fillId="8" borderId="0" applyNumberFormat="0" applyBorder="0" applyAlignment="0" applyProtection="0"/>
    <xf numFmtId="0" fontId="42" fillId="14"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3" fillId="21"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3" fillId="23" borderId="0" applyNumberFormat="0" applyBorder="0" applyAlignment="0" applyProtection="0"/>
    <xf numFmtId="0" fontId="42" fillId="22" borderId="0" applyNumberFormat="0" applyBorder="0" applyAlignment="0" applyProtection="0"/>
    <xf numFmtId="0" fontId="43" fillId="24" borderId="0" applyNumberFormat="0" applyBorder="0" applyAlignment="0" applyProtection="0"/>
    <xf numFmtId="0" fontId="114" fillId="25" borderId="0" applyNumberFormat="0" applyBorder="0" applyAlignment="0" applyProtection="0"/>
    <xf numFmtId="0" fontId="115" fillId="25" borderId="0" applyNumberFormat="0" applyBorder="0" applyAlignment="0" applyProtection="0"/>
    <xf numFmtId="0" fontId="43" fillId="24" borderId="0" applyNumberFormat="0" applyBorder="0" applyAlignment="0" applyProtection="0"/>
    <xf numFmtId="0" fontId="43" fillId="16" borderId="0" applyNumberFormat="0" applyBorder="0" applyAlignment="0" applyProtection="0"/>
    <xf numFmtId="0" fontId="114" fillId="26" borderId="0" applyNumberFormat="0" applyBorder="0" applyAlignment="0" applyProtection="0"/>
    <xf numFmtId="0" fontId="115" fillId="26"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114" fillId="27" borderId="0" applyNumberFormat="0" applyBorder="0" applyAlignment="0" applyProtection="0"/>
    <xf numFmtId="0" fontId="115" fillId="27" borderId="0" applyNumberFormat="0" applyBorder="0" applyAlignment="0" applyProtection="0"/>
    <xf numFmtId="0" fontId="43" fillId="18" borderId="0" applyNumberFormat="0" applyBorder="0" applyAlignment="0" applyProtection="0"/>
    <xf numFmtId="0" fontId="43" fillId="28" borderId="0" applyNumberFormat="0" applyBorder="0" applyAlignment="0" applyProtection="0"/>
    <xf numFmtId="0" fontId="114" fillId="29" borderId="0" applyNumberFormat="0" applyBorder="0" applyAlignment="0" applyProtection="0"/>
    <xf numFmtId="0" fontId="115" fillId="29" borderId="0" applyNumberFormat="0" applyBorder="0" applyAlignment="0" applyProtection="0"/>
    <xf numFmtId="0" fontId="43" fillId="28" borderId="0" applyNumberFormat="0" applyBorder="0" applyAlignment="0" applyProtection="0"/>
    <xf numFmtId="0" fontId="43" fillId="30" borderId="0" applyNumberFormat="0" applyBorder="0" applyAlignment="0" applyProtection="0"/>
    <xf numFmtId="0" fontId="114" fillId="31" borderId="0" applyNumberFormat="0" applyBorder="0" applyAlignment="0" applyProtection="0"/>
    <xf numFmtId="0" fontId="115" fillId="31" borderId="0" applyNumberFormat="0" applyBorder="0" applyAlignment="0" applyProtection="0"/>
    <xf numFmtId="0" fontId="43" fillId="30" borderId="0" applyNumberFormat="0" applyBorder="0" applyAlignment="0" applyProtection="0"/>
    <xf numFmtId="0" fontId="43" fillId="32" borderId="0" applyNumberFormat="0" applyBorder="0" applyAlignment="0" applyProtection="0"/>
    <xf numFmtId="0" fontId="114" fillId="33" borderId="0" applyNumberFormat="0" applyBorder="0" applyAlignment="0" applyProtection="0"/>
    <xf numFmtId="0" fontId="115" fillId="33" borderId="0" applyNumberFormat="0" applyBorder="0" applyAlignment="0" applyProtection="0"/>
    <xf numFmtId="0" fontId="43" fillId="32" borderId="0" applyNumberFormat="0" applyBorder="0" applyAlignment="0" applyProtection="0"/>
    <xf numFmtId="0" fontId="43" fillId="34" borderId="0" applyNumberFormat="0" applyBorder="0" applyAlignment="0" applyProtection="0"/>
    <xf numFmtId="0" fontId="114" fillId="35" borderId="0" applyNumberFormat="0" applyBorder="0" applyAlignment="0" applyProtection="0"/>
    <xf numFmtId="0" fontId="115" fillId="35" borderId="0" applyNumberFormat="0" applyBorder="0" applyAlignment="0" applyProtection="0"/>
    <xf numFmtId="0" fontId="43" fillId="34" borderId="0" applyNumberFormat="0" applyBorder="0" applyAlignment="0" applyProtection="0"/>
    <xf numFmtId="0" fontId="43" fillId="36" borderId="0" applyNumberFormat="0" applyBorder="0" applyAlignment="0" applyProtection="0"/>
    <xf numFmtId="0" fontId="114" fillId="37" borderId="0" applyNumberFormat="0" applyBorder="0" applyAlignment="0" applyProtection="0"/>
    <xf numFmtId="0" fontId="115" fillId="37" borderId="0" applyNumberFormat="0" applyBorder="0" applyAlignment="0" applyProtection="0"/>
    <xf numFmtId="0" fontId="43" fillId="36" borderId="0" applyNumberFormat="0" applyBorder="0" applyAlignment="0" applyProtection="0"/>
    <xf numFmtId="0" fontId="43" fillId="38" borderId="0" applyNumberFormat="0" applyBorder="0" applyAlignment="0" applyProtection="0"/>
    <xf numFmtId="0" fontId="114" fillId="39" borderId="0" applyNumberFormat="0" applyBorder="0" applyAlignment="0" applyProtection="0"/>
    <xf numFmtId="0" fontId="115" fillId="39" borderId="0" applyNumberFormat="0" applyBorder="0" applyAlignment="0" applyProtection="0"/>
    <xf numFmtId="0" fontId="43" fillId="38" borderId="0" applyNumberFormat="0" applyBorder="0" applyAlignment="0" applyProtection="0"/>
    <xf numFmtId="0" fontId="43" fillId="28" borderId="0" applyNumberFormat="0" applyBorder="0" applyAlignment="0" applyProtection="0"/>
    <xf numFmtId="0" fontId="114" fillId="40" borderId="0" applyNumberFormat="0" applyBorder="0" applyAlignment="0" applyProtection="0"/>
    <xf numFmtId="0" fontId="115" fillId="40" borderId="0" applyNumberFormat="0" applyBorder="0" applyAlignment="0" applyProtection="0"/>
    <xf numFmtId="0" fontId="43" fillId="28" borderId="0" applyNumberFormat="0" applyBorder="0" applyAlignment="0" applyProtection="0"/>
    <xf numFmtId="0" fontId="43" fillId="30" borderId="0" applyNumberFormat="0" applyBorder="0" applyAlignment="0" applyProtection="0"/>
    <xf numFmtId="0" fontId="114" fillId="41" borderId="0" applyNumberFormat="0" applyBorder="0" applyAlignment="0" applyProtection="0"/>
    <xf numFmtId="0" fontId="115" fillId="41" borderId="0" applyNumberFormat="0" applyBorder="0" applyAlignment="0" applyProtection="0"/>
    <xf numFmtId="0" fontId="43" fillId="30" borderId="0" applyNumberFormat="0" applyBorder="0" applyAlignment="0" applyProtection="0"/>
    <xf numFmtId="0" fontId="43" fillId="42" borderId="0" applyNumberFormat="0" applyBorder="0" applyAlignment="0" applyProtection="0"/>
    <xf numFmtId="0" fontId="114" fillId="43" borderId="0" applyNumberFormat="0" applyBorder="0" applyAlignment="0" applyProtection="0"/>
    <xf numFmtId="0" fontId="115" fillId="43" borderId="0" applyNumberFormat="0" applyBorder="0" applyAlignment="0" applyProtection="0"/>
    <xf numFmtId="0" fontId="43" fillId="42" borderId="0" applyNumberFormat="0" applyBorder="0" applyAlignment="0" applyProtection="0"/>
    <xf numFmtId="0" fontId="44" fillId="4" borderId="0" applyNumberFormat="0" applyBorder="0" applyAlignment="0" applyProtection="0"/>
    <xf numFmtId="0" fontId="116" fillId="44" borderId="0" applyNumberFormat="0" applyBorder="0" applyAlignment="0" applyProtection="0"/>
    <xf numFmtId="0" fontId="117" fillId="44" borderId="0" applyNumberFormat="0" applyBorder="0" applyAlignment="0" applyProtection="0"/>
    <xf numFmtId="0" fontId="44" fillId="4" borderId="0" applyNumberFormat="0" applyBorder="0" applyAlignment="0" applyProtection="0"/>
    <xf numFmtId="0" fontId="45" fillId="45" borderId="1" applyNumberFormat="0" applyAlignment="0" applyProtection="0"/>
    <xf numFmtId="0" fontId="118" fillId="46" borderId="2" applyNumberFormat="0" applyAlignment="0" applyProtection="0"/>
    <xf numFmtId="0" fontId="119" fillId="46" borderId="2" applyNumberFormat="0" applyAlignment="0" applyProtection="0"/>
    <xf numFmtId="0" fontId="45" fillId="45" borderId="1" applyNumberFormat="0" applyAlignment="0" applyProtection="0"/>
    <xf numFmtId="0" fontId="46" fillId="47" borderId="3" applyNumberFormat="0" applyAlignment="0" applyProtection="0"/>
    <xf numFmtId="0" fontId="120" fillId="48" borderId="4" applyNumberFormat="0" applyAlignment="0" applyProtection="0"/>
    <xf numFmtId="0" fontId="121" fillId="48" borderId="4" applyNumberFormat="0" applyAlignment="0" applyProtection="0"/>
    <xf numFmtId="0" fontId="46" fillId="47"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3" fontId="11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7"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47" fillId="0" borderId="0" applyNumberFormat="0" applyFill="0" applyBorder="0" applyAlignment="0" applyProtection="0"/>
    <xf numFmtId="0" fontId="33" fillId="0" borderId="0" applyNumberFormat="0" applyFill="0" applyBorder="0" applyAlignment="0" applyProtection="0"/>
    <xf numFmtId="0" fontId="124" fillId="0" borderId="0" applyNumberFormat="0" applyFill="0" applyBorder="0" applyAlignment="0" applyProtection="0"/>
    <xf numFmtId="0" fontId="48" fillId="6" borderId="0" applyNumberFormat="0" applyBorder="0" applyAlignment="0" applyProtection="0"/>
    <xf numFmtId="0" fontId="125" fillId="49" borderId="0" applyNumberFormat="0" applyBorder="0" applyAlignment="0" applyProtection="0"/>
    <xf numFmtId="0" fontId="126" fillId="49" borderId="0" applyNumberFormat="0" applyBorder="0" applyAlignment="0" applyProtection="0"/>
    <xf numFmtId="0" fontId="48" fillId="6" borderId="0" applyNumberFormat="0" applyBorder="0" applyAlignment="0" applyProtection="0"/>
    <xf numFmtId="0" fontId="49" fillId="0" borderId="5" applyNumberFormat="0" applyFill="0" applyAlignment="0" applyProtection="0"/>
    <xf numFmtId="0" fontId="127" fillId="0" borderId="6" applyNumberFormat="0" applyFill="0" applyAlignment="0" applyProtection="0"/>
    <xf numFmtId="0" fontId="128" fillId="0" borderId="6" applyNumberFormat="0" applyFill="0" applyAlignment="0" applyProtection="0"/>
    <xf numFmtId="0" fontId="49" fillId="0" borderId="5" applyNumberFormat="0" applyFill="0" applyAlignment="0" applyProtection="0"/>
    <xf numFmtId="0" fontId="50" fillId="0" borderId="7" applyNumberFormat="0" applyFill="0" applyAlignment="0" applyProtection="0"/>
    <xf numFmtId="0" fontId="129" fillId="0" borderId="8" applyNumberFormat="0" applyFill="0" applyAlignment="0" applyProtection="0"/>
    <xf numFmtId="0" fontId="130" fillId="0" borderId="8" applyNumberFormat="0" applyFill="0" applyAlignment="0" applyProtection="0"/>
    <xf numFmtId="0" fontId="50" fillId="0" borderId="7" applyNumberFormat="0" applyFill="0" applyAlignment="0" applyProtection="0"/>
    <xf numFmtId="0" fontId="51" fillId="0" borderId="9" applyNumberFormat="0" applyFill="0" applyAlignment="0" applyProtection="0"/>
    <xf numFmtId="0" fontId="131" fillId="0" borderId="10" applyNumberFormat="0" applyFill="0" applyAlignment="0" applyProtection="0"/>
    <xf numFmtId="0" fontId="132" fillId="0" borderId="10"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51" fillId="0" borderId="0" applyNumberFormat="0" applyFill="0" applyBorder="0" applyAlignment="0" applyProtection="0"/>
    <xf numFmtId="0" fontId="32" fillId="0" borderId="0" applyNumberFormat="0" applyFill="0" applyBorder="0" applyAlignment="0" applyProtection="0"/>
    <xf numFmtId="0" fontId="52" fillId="0" borderId="0" applyNumberFormat="0" applyFill="0" applyBorder="0" applyAlignment="0" applyProtection="0"/>
    <xf numFmtId="0" fontId="133" fillId="0" borderId="0" applyNumberFormat="0" applyFill="0" applyBorder="0" applyAlignment="0" applyProtection="0"/>
    <xf numFmtId="0" fontId="52" fillId="0" borderId="0" applyNumberFormat="0" applyFill="0" applyBorder="0" applyAlignment="0" applyProtection="0"/>
    <xf numFmtId="0" fontId="53" fillId="12" borderId="1" applyNumberFormat="0" applyAlignment="0" applyProtection="0"/>
    <xf numFmtId="0" fontId="134" fillId="50" borderId="2" applyNumberFormat="0" applyAlignment="0" applyProtection="0"/>
    <xf numFmtId="0" fontId="135" fillId="50" borderId="2" applyNumberFormat="0" applyAlignment="0" applyProtection="0"/>
    <xf numFmtId="0" fontId="53" fillId="12" borderId="1" applyNumberFormat="0" applyAlignment="0" applyProtection="0"/>
    <xf numFmtId="0" fontId="54" fillId="0" borderId="11" applyNumberFormat="0" applyFill="0" applyAlignment="0" applyProtection="0"/>
    <xf numFmtId="0" fontId="136" fillId="0" borderId="12" applyNumberFormat="0" applyFill="0" applyAlignment="0" applyProtection="0"/>
    <xf numFmtId="0" fontId="137" fillId="0" borderId="12" applyNumberFormat="0" applyFill="0" applyAlignment="0" applyProtection="0"/>
    <xf numFmtId="0" fontId="54" fillId="0" borderId="11" applyNumberFormat="0" applyFill="0" applyAlignment="0" applyProtection="0"/>
    <xf numFmtId="0" fontId="55" fillId="51" borderId="0" applyNumberFormat="0" applyBorder="0" applyAlignment="0" applyProtection="0"/>
    <xf numFmtId="0" fontId="138" fillId="52" borderId="0" applyNumberFormat="0" applyBorder="0" applyAlignment="0" applyProtection="0"/>
    <xf numFmtId="0" fontId="139" fillId="52" borderId="0" applyNumberFormat="0" applyBorder="0" applyAlignment="0" applyProtection="0"/>
    <xf numFmtId="0" fontId="55" fillId="51" borderId="0" applyNumberFormat="0" applyBorder="0" applyAlignment="0" applyProtection="0"/>
    <xf numFmtId="0" fontId="112" fillId="0" borderId="0">
      <alignment/>
      <protection/>
    </xf>
    <xf numFmtId="0" fontId="112" fillId="0" borderId="0">
      <alignment/>
      <protection/>
    </xf>
    <xf numFmtId="0" fontId="4" fillId="0" borderId="0">
      <alignment/>
      <protection/>
    </xf>
    <xf numFmtId="0" fontId="4" fillId="0" borderId="0">
      <alignment/>
      <protection/>
    </xf>
    <xf numFmtId="0" fontId="4" fillId="0" borderId="0">
      <alignment/>
      <protection/>
    </xf>
    <xf numFmtId="0" fontId="112" fillId="0" borderId="0">
      <alignment/>
      <protection/>
    </xf>
    <xf numFmtId="0" fontId="113" fillId="0" borderId="0">
      <alignment/>
      <protection/>
    </xf>
    <xf numFmtId="168" fontId="0" fillId="0" borderId="0">
      <alignment/>
      <protection/>
    </xf>
    <xf numFmtId="0" fontId="4" fillId="0" borderId="0">
      <alignment/>
      <protection/>
    </xf>
    <xf numFmtId="168" fontId="0" fillId="0" borderId="0">
      <alignment/>
      <protection/>
    </xf>
    <xf numFmtId="0" fontId="4" fillId="0" borderId="0">
      <alignment/>
      <protection/>
    </xf>
    <xf numFmtId="0" fontId="4" fillId="53" borderId="13" applyNumberFormat="0" applyFont="0" applyAlignment="0" applyProtection="0"/>
    <xf numFmtId="0" fontId="112" fillId="54" borderId="14" applyNumberFormat="0" applyFont="0" applyAlignment="0" applyProtection="0"/>
    <xf numFmtId="0" fontId="112" fillId="54" borderId="14" applyNumberFormat="0" applyFont="0" applyAlignment="0" applyProtection="0"/>
    <xf numFmtId="0" fontId="113" fillId="54" borderId="14" applyNumberFormat="0" applyFont="0" applyAlignment="0" applyProtection="0"/>
    <xf numFmtId="0" fontId="4" fillId="53" borderId="13" applyNumberFormat="0" applyFont="0" applyAlignment="0" applyProtection="0"/>
    <xf numFmtId="0" fontId="56" fillId="45" borderId="15" applyNumberFormat="0" applyAlignment="0" applyProtection="0"/>
    <xf numFmtId="0" fontId="140" fillId="46" borderId="16" applyNumberFormat="0" applyAlignment="0" applyProtection="0"/>
    <xf numFmtId="0" fontId="141" fillId="46" borderId="16" applyNumberFormat="0" applyAlignment="0" applyProtection="0"/>
    <xf numFmtId="0" fontId="56" fillId="45"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142"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143" fillId="0" borderId="18" applyNumberFormat="0" applyFill="0" applyAlignment="0" applyProtection="0"/>
    <xf numFmtId="0" fontId="144" fillId="0" borderId="18" applyNumberFormat="0" applyFill="0" applyAlignment="0" applyProtection="0"/>
    <xf numFmtId="0" fontId="58" fillId="0" borderId="17" applyNumberFormat="0" applyFill="0" applyAlignment="0" applyProtection="0"/>
    <xf numFmtId="0" fontId="59"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59" fillId="0" borderId="0" applyNumberFormat="0" applyFill="0" applyBorder="0" applyAlignment="0" applyProtection="0"/>
  </cellStyleXfs>
  <cellXfs count="435">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6" fillId="0" borderId="0" xfId="0" applyNumberFormat="1" applyFont="1" applyAlignment="1" applyProtection="1">
      <alignment horizontal="left"/>
      <protection/>
    </xf>
    <xf numFmtId="168" fontId="1" fillId="0" borderId="19"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7"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19"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1"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2" fontId="20" fillId="0" borderId="0" xfId="0" applyNumberFormat="1" applyFont="1" applyAlignment="1">
      <alignment horizontal="right"/>
    </xf>
    <xf numFmtId="168" fontId="16" fillId="0" borderId="0" xfId="0" applyFont="1" applyAlignment="1">
      <alignment/>
    </xf>
    <xf numFmtId="168" fontId="24" fillId="0" borderId="0" xfId="0" applyFont="1" applyAlignment="1">
      <alignment horizontal="right"/>
    </xf>
    <xf numFmtId="169" fontId="24"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5" fillId="0" borderId="0" xfId="0" applyNumberFormat="1" applyFont="1" applyAlignment="1">
      <alignment/>
    </xf>
    <xf numFmtId="168" fontId="26" fillId="0" borderId="0" xfId="0" applyFont="1" applyAlignment="1">
      <alignment/>
    </xf>
    <xf numFmtId="168" fontId="27" fillId="0" borderId="0" xfId="0" applyFont="1" applyAlignment="1">
      <alignment/>
    </xf>
    <xf numFmtId="168" fontId="4" fillId="0" borderId="0" xfId="0" applyFont="1" applyBorder="1" applyAlignment="1">
      <alignment horizontal="right"/>
    </xf>
    <xf numFmtId="169" fontId="18" fillId="0" borderId="0" xfId="0" applyNumberFormat="1" applyFont="1" applyAlignment="1">
      <alignment/>
    </xf>
    <xf numFmtId="168" fontId="18"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3" fillId="0" borderId="0" xfId="0" applyNumberFormat="1" applyFont="1" applyFill="1" applyAlignment="1">
      <alignment/>
    </xf>
    <xf numFmtId="171" fontId="23" fillId="0" borderId="0" xfId="0" applyNumberFormat="1" applyFont="1" applyFill="1" applyAlignment="1">
      <alignment horizontal="right"/>
    </xf>
    <xf numFmtId="171" fontId="25"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4" fillId="0" borderId="0" xfId="0" applyFont="1" applyFill="1" applyAlignment="1">
      <alignment horizontal="right"/>
    </xf>
    <xf numFmtId="169" fontId="24" fillId="0" borderId="0" xfId="0" applyNumberFormat="1" applyFont="1" applyFill="1" applyAlignment="1">
      <alignment horizontal="right"/>
    </xf>
    <xf numFmtId="2" fontId="20" fillId="0" borderId="0" xfId="0" applyNumberFormat="1" applyFont="1" applyFill="1" applyAlignment="1">
      <alignment horizontal="right"/>
    </xf>
    <xf numFmtId="3" fontId="7" fillId="0" borderId="0" xfId="136" applyNumberFormat="1" applyFont="1" applyFill="1" applyAlignment="1">
      <alignment/>
    </xf>
    <xf numFmtId="168" fontId="28"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0" fillId="0" borderId="0" xfId="0" applyNumberFormat="1" applyFont="1" applyAlignment="1">
      <alignment horizontal="right"/>
    </xf>
    <xf numFmtId="4" fontId="20" fillId="0" borderId="0" xfId="0" applyNumberFormat="1" applyFont="1" applyFill="1" applyAlignment="1">
      <alignment horizontal="right"/>
    </xf>
    <xf numFmtId="2" fontId="20" fillId="0" borderId="0" xfId="0" applyNumberFormat="1" applyFont="1" applyBorder="1" applyAlignment="1">
      <alignment horizontal="right"/>
    </xf>
    <xf numFmtId="2" fontId="20" fillId="0" borderId="0" xfId="0" applyNumberFormat="1" applyFont="1" applyFill="1" applyBorder="1" applyAlignment="1">
      <alignment horizontal="right"/>
    </xf>
    <xf numFmtId="3" fontId="20" fillId="0" borderId="0" xfId="0" applyNumberFormat="1" applyFont="1" applyAlignment="1">
      <alignment horizontal="right"/>
    </xf>
    <xf numFmtId="3" fontId="20"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4"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4" fillId="0" borderId="0" xfId="0" applyFont="1" applyAlignment="1">
      <alignment horizontal="center"/>
    </xf>
    <xf numFmtId="168" fontId="1" fillId="0" borderId="0" xfId="0" applyFont="1" applyBorder="1" applyAlignment="1">
      <alignment horizontal="center"/>
    </xf>
    <xf numFmtId="168" fontId="24" fillId="0" borderId="0" xfId="0" applyFont="1" applyAlignment="1">
      <alignment/>
    </xf>
    <xf numFmtId="3" fontId="24" fillId="0" borderId="0" xfId="0" applyNumberFormat="1" applyFont="1" applyAlignment="1">
      <alignment horizontal="center"/>
    </xf>
    <xf numFmtId="171" fontId="7" fillId="0" borderId="0" xfId="204" applyNumberFormat="1" applyFont="1" applyAlignment="1">
      <alignment/>
    </xf>
    <xf numFmtId="171" fontId="7" fillId="0" borderId="0" xfId="204" applyNumberFormat="1" applyFont="1" applyFill="1" applyAlignment="1">
      <alignment/>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71" fontId="20" fillId="0" borderId="0" xfId="0" applyNumberFormat="1" applyFont="1" applyFill="1" applyAlignment="1">
      <alignment/>
    </xf>
    <xf numFmtId="4" fontId="22" fillId="0" borderId="0" xfId="0" applyNumberFormat="1" applyFont="1" applyAlignment="1">
      <alignment horizontal="right"/>
    </xf>
    <xf numFmtId="168" fontId="6" fillId="0" borderId="20"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19"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2" fillId="0" borderId="0" xfId="0" applyNumberFormat="1" applyFont="1" applyFill="1" applyBorder="1" applyAlignment="1">
      <alignment horizontal="right"/>
    </xf>
    <xf numFmtId="168" fontId="34" fillId="0" borderId="0" xfId="0" applyFont="1" applyAlignment="1">
      <alignment/>
    </xf>
    <xf numFmtId="168" fontId="0" fillId="55" borderId="0" xfId="0" applyFill="1" applyAlignment="1">
      <alignment/>
    </xf>
    <xf numFmtId="168" fontId="19" fillId="55" borderId="0" xfId="0" applyFont="1" applyFill="1" applyAlignment="1">
      <alignment/>
    </xf>
    <xf numFmtId="1" fontId="24" fillId="0" borderId="0" xfId="0" applyNumberFormat="1" applyFont="1" applyAlignment="1">
      <alignment horizontal="right"/>
    </xf>
    <xf numFmtId="171" fontId="0" fillId="55" borderId="0" xfId="0" applyNumberFormat="1" applyFont="1" applyFill="1" applyAlignment="1">
      <alignment/>
    </xf>
    <xf numFmtId="168" fontId="19" fillId="0" borderId="0" xfId="0" applyFont="1" applyBorder="1" applyAlignment="1">
      <alignment horizontal="right"/>
    </xf>
    <xf numFmtId="168" fontId="0" fillId="0" borderId="0" xfId="0" applyFill="1" applyBorder="1" applyAlignment="1">
      <alignment/>
    </xf>
    <xf numFmtId="171" fontId="7" fillId="0" borderId="0" xfId="0" applyNumberFormat="1" applyFont="1" applyFill="1" applyAlignment="1">
      <alignment horizontal="right"/>
    </xf>
    <xf numFmtId="1" fontId="24" fillId="0" borderId="0" xfId="0" applyNumberFormat="1" applyFont="1" applyFill="1" applyAlignment="1">
      <alignment horizontal="right"/>
    </xf>
    <xf numFmtId="171" fontId="7" fillId="0" borderId="0" xfId="204" applyNumberFormat="1" applyFont="1" applyFill="1" applyAlignment="1">
      <alignment horizontal="right"/>
    </xf>
    <xf numFmtId="171" fontId="7" fillId="0" borderId="0" xfId="0" applyNumberFormat="1" applyFont="1" applyFill="1" applyAlignment="1">
      <alignment/>
    </xf>
    <xf numFmtId="168" fontId="36" fillId="0" borderId="0" xfId="0" applyFont="1" applyAlignment="1">
      <alignment/>
    </xf>
    <xf numFmtId="168" fontId="37" fillId="0" borderId="0" xfId="0" applyFont="1" applyAlignment="1">
      <alignment/>
    </xf>
    <xf numFmtId="168" fontId="4" fillId="0" borderId="20" xfId="0" applyFont="1" applyBorder="1" applyAlignment="1">
      <alignment/>
    </xf>
    <xf numFmtId="168" fontId="4" fillId="0" borderId="20" xfId="0" applyFont="1" applyBorder="1" applyAlignment="1">
      <alignment horizontal="right"/>
    </xf>
    <xf numFmtId="168" fontId="4" fillId="0" borderId="20" xfId="0" applyFont="1" applyFill="1" applyBorder="1" applyAlignment="1">
      <alignment/>
    </xf>
    <xf numFmtId="168" fontId="16" fillId="0" borderId="0" xfId="0" applyFont="1" applyBorder="1" applyAlignment="1">
      <alignment horizontal="left"/>
    </xf>
    <xf numFmtId="168" fontId="7" fillId="0" borderId="0" xfId="0" applyFont="1" applyBorder="1" applyAlignment="1">
      <alignment horizontal="left"/>
    </xf>
    <xf numFmtId="168" fontId="16" fillId="0" borderId="21" xfId="0" applyFont="1" applyBorder="1" applyAlignment="1">
      <alignment vertical="center"/>
    </xf>
    <xf numFmtId="168" fontId="16" fillId="0" borderId="21" xfId="0" applyFont="1" applyBorder="1" applyAlignment="1">
      <alignment horizontal="center"/>
    </xf>
    <xf numFmtId="168" fontId="1" fillId="0" borderId="21" xfId="0" applyFont="1" applyBorder="1" applyAlignment="1">
      <alignment/>
    </xf>
    <xf numFmtId="168" fontId="16" fillId="0" borderId="21" xfId="0" applyFont="1" applyBorder="1" applyAlignment="1">
      <alignment/>
    </xf>
    <xf numFmtId="168" fontId="10" fillId="0" borderId="21" xfId="0" applyFont="1" applyBorder="1" applyAlignment="1">
      <alignment/>
    </xf>
    <xf numFmtId="168" fontId="19" fillId="0" borderId="21" xfId="0" applyFont="1" applyBorder="1" applyAlignment="1">
      <alignment vertical="center"/>
    </xf>
    <xf numFmtId="168" fontId="0" fillId="0" borderId="21" xfId="0" applyFont="1" applyBorder="1" applyAlignment="1">
      <alignment/>
    </xf>
    <xf numFmtId="168" fontId="0" fillId="0" borderId="0" xfId="0" applyFont="1" applyAlignment="1">
      <alignment/>
    </xf>
    <xf numFmtId="168" fontId="7" fillId="0" borderId="20" xfId="0" applyFont="1" applyBorder="1" applyAlignment="1">
      <alignment/>
    </xf>
    <xf numFmtId="168" fontId="0" fillId="0" borderId="20" xfId="0" applyFont="1" applyBorder="1" applyAlignment="1">
      <alignment/>
    </xf>
    <xf numFmtId="3" fontId="7" fillId="0" borderId="20" xfId="0" applyNumberFormat="1" applyFont="1" applyBorder="1" applyAlignment="1">
      <alignment horizontal="right"/>
    </xf>
    <xf numFmtId="3" fontId="7" fillId="0" borderId="20" xfId="0" applyNumberFormat="1" applyFont="1" applyFill="1" applyBorder="1" applyAlignment="1">
      <alignment horizontal="right"/>
    </xf>
    <xf numFmtId="168" fontId="16" fillId="0" borderId="0" xfId="0" applyFont="1" applyBorder="1" applyAlignment="1">
      <alignment vertical="top"/>
    </xf>
    <xf numFmtId="168" fontId="0" fillId="0" borderId="0" xfId="0" applyFont="1" applyBorder="1" applyAlignment="1">
      <alignment/>
    </xf>
    <xf numFmtId="168" fontId="13" fillId="0" borderId="21" xfId="0" applyFont="1" applyBorder="1" applyAlignment="1">
      <alignment wrapText="1"/>
    </xf>
    <xf numFmtId="168" fontId="0" fillId="0" borderId="0" xfId="0" applyFont="1" applyAlignment="1">
      <alignment/>
    </xf>
    <xf numFmtId="168" fontId="24" fillId="0" borderId="0" xfId="0" applyFont="1" applyAlignment="1">
      <alignment horizontal="left"/>
    </xf>
    <xf numFmtId="168" fontId="7" fillId="0" borderId="0" xfId="0" applyFont="1" applyAlignment="1">
      <alignment horizontal="left"/>
    </xf>
    <xf numFmtId="168" fontId="2" fillId="0" borderId="0" xfId="0" applyFont="1" applyBorder="1" applyAlignment="1">
      <alignment horizontal="left"/>
    </xf>
    <xf numFmtId="168" fontId="7" fillId="0" borderId="20" xfId="0" applyFont="1" applyBorder="1" applyAlignment="1">
      <alignment/>
    </xf>
    <xf numFmtId="168" fontId="0" fillId="0" borderId="20" xfId="0" applyFont="1" applyBorder="1" applyAlignment="1">
      <alignment/>
    </xf>
    <xf numFmtId="168" fontId="7" fillId="0" borderId="21" xfId="0" applyFont="1" applyBorder="1" applyAlignment="1">
      <alignment/>
    </xf>
    <xf numFmtId="168" fontId="0" fillId="0" borderId="21" xfId="0" applyFont="1" applyBorder="1" applyAlignment="1">
      <alignment/>
    </xf>
    <xf numFmtId="168" fontId="16" fillId="0" borderId="21" xfId="0" applyFont="1" applyBorder="1" applyAlignment="1">
      <alignment horizontal="right"/>
    </xf>
    <xf numFmtId="168" fontId="16" fillId="0" borderId="20" xfId="0" applyFont="1" applyBorder="1" applyAlignment="1">
      <alignment/>
    </xf>
    <xf numFmtId="168" fontId="16" fillId="0" borderId="0" xfId="0" applyFont="1" applyBorder="1" applyAlignment="1">
      <alignment/>
    </xf>
    <xf numFmtId="168" fontId="16" fillId="0" borderId="21" xfId="0" applyFont="1" applyFill="1" applyBorder="1" applyAlignment="1">
      <alignment horizontal="center"/>
    </xf>
    <xf numFmtId="168" fontId="7" fillId="0" borderId="20" xfId="0" applyFont="1" applyFill="1" applyBorder="1" applyAlignment="1">
      <alignment horizontal="right"/>
    </xf>
    <xf numFmtId="168" fontId="14" fillId="0" borderId="0" xfId="0" applyFont="1" applyBorder="1" applyAlignment="1">
      <alignment horizontal="left"/>
    </xf>
    <xf numFmtId="168" fontId="0" fillId="0" borderId="21" xfId="0" applyBorder="1" applyAlignment="1">
      <alignment/>
    </xf>
    <xf numFmtId="168" fontId="0" fillId="0" borderId="21" xfId="0" applyFont="1" applyBorder="1" applyAlignment="1">
      <alignment/>
    </xf>
    <xf numFmtId="168" fontId="16" fillId="0" borderId="21" xfId="0" applyFont="1" applyFill="1" applyBorder="1" applyAlignment="1">
      <alignment horizontal="right"/>
    </xf>
    <xf numFmtId="168" fontId="0" fillId="0" borderId="0" xfId="0" applyFont="1" applyFill="1" applyAlignment="1">
      <alignment/>
    </xf>
    <xf numFmtId="168" fontId="7" fillId="0" borderId="20" xfId="0" applyFont="1" applyBorder="1" applyAlignment="1">
      <alignment horizontal="right"/>
    </xf>
    <xf numFmtId="168" fontId="7" fillId="0" borderId="20"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4" fillId="0" borderId="0" xfId="0" applyNumberFormat="1" applyFont="1" applyAlignment="1">
      <alignment horizontal="center"/>
    </xf>
    <xf numFmtId="1" fontId="7" fillId="0" borderId="0" xfId="193" applyNumberFormat="1" applyFont="1" applyAlignment="1">
      <alignment horizontal="center"/>
      <protection/>
    </xf>
    <xf numFmtId="168" fontId="7" fillId="0" borderId="0" xfId="193" applyFont="1" applyAlignment="1">
      <alignment horizontal="center"/>
      <protection/>
    </xf>
    <xf numFmtId="168" fontId="7" fillId="0" borderId="20" xfId="0" applyFont="1" applyBorder="1" applyAlignment="1">
      <alignment horizontal="center"/>
    </xf>
    <xf numFmtId="168" fontId="13" fillId="0" borderId="0" xfId="0" applyFont="1" applyBorder="1" applyAlignment="1">
      <alignment/>
    </xf>
    <xf numFmtId="168" fontId="16" fillId="0" borderId="21" xfId="0" applyFont="1" applyFill="1" applyBorder="1" applyAlignment="1">
      <alignment/>
    </xf>
    <xf numFmtId="3" fontId="20" fillId="0" borderId="20" xfId="0" applyNumberFormat="1" applyFont="1" applyBorder="1" applyAlignment="1">
      <alignment horizontal="right"/>
    </xf>
    <xf numFmtId="3" fontId="20" fillId="0" borderId="20" xfId="0" applyNumberFormat="1" applyFont="1" applyFill="1" applyBorder="1" applyAlignment="1">
      <alignment horizontal="right"/>
    </xf>
    <xf numFmtId="168" fontId="19" fillId="0" borderId="21" xfId="0" applyFont="1" applyBorder="1" applyAlignment="1">
      <alignment horizontal="center"/>
    </xf>
    <xf numFmtId="168" fontId="7" fillId="0" borderId="20" xfId="0" applyFont="1" applyFill="1" applyBorder="1" applyAlignment="1">
      <alignment/>
    </xf>
    <xf numFmtId="168" fontId="16" fillId="0" borderId="20" xfId="0" applyFont="1" applyFill="1" applyBorder="1" applyAlignment="1">
      <alignment/>
    </xf>
    <xf numFmtId="168" fontId="7" fillId="0" borderId="0" xfId="0" applyFont="1" applyAlignment="1">
      <alignment horizontal="left"/>
    </xf>
    <xf numFmtId="168" fontId="0" fillId="0" borderId="20" xfId="0" applyBorder="1" applyAlignment="1">
      <alignment/>
    </xf>
    <xf numFmtId="168" fontId="19" fillId="0" borderId="20"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0" fillId="0" borderId="0" xfId="0" applyAlignment="1" quotePrefix="1">
      <alignment/>
    </xf>
    <xf numFmtId="168" fontId="0" fillId="0" borderId="0" xfId="0" applyFont="1" applyFill="1" applyAlignment="1">
      <alignment/>
    </xf>
    <xf numFmtId="169" fontId="7" fillId="0" borderId="0" xfId="0" applyNumberFormat="1" applyFont="1" applyFill="1" applyAlignment="1">
      <alignment/>
    </xf>
    <xf numFmtId="171" fontId="18" fillId="0" borderId="0" xfId="0" applyNumberFormat="1" applyFont="1" applyAlignment="1">
      <alignment/>
    </xf>
    <xf numFmtId="171" fontId="6" fillId="0" borderId="0" xfId="0" applyNumberFormat="1" applyFont="1" applyAlignment="1">
      <alignment/>
    </xf>
    <xf numFmtId="4" fontId="22" fillId="0" borderId="0" xfId="0" applyNumberFormat="1" applyFont="1" applyFill="1" applyAlignment="1">
      <alignment horizontal="right"/>
    </xf>
    <xf numFmtId="168" fontId="5" fillId="0" borderId="0" xfId="0" applyFont="1" applyFill="1" applyAlignment="1">
      <alignment/>
    </xf>
    <xf numFmtId="168" fontId="6" fillId="0" borderId="20" xfId="0" applyFont="1" applyFill="1" applyBorder="1" applyAlignment="1">
      <alignment/>
    </xf>
    <xf numFmtId="2" fontId="6" fillId="0" borderId="0" xfId="0" applyNumberFormat="1" applyFont="1" applyAlignment="1">
      <alignment/>
    </xf>
    <xf numFmtId="168" fontId="7" fillId="0" borderId="0" xfId="0" applyFont="1" applyFill="1" applyBorder="1" applyAlignment="1">
      <alignment horizontal="right"/>
    </xf>
    <xf numFmtId="0" fontId="16" fillId="0" borderId="0" xfId="192" applyFont="1" applyFill="1" applyBorder="1">
      <alignment/>
      <protection/>
    </xf>
    <xf numFmtId="0" fontId="16" fillId="0" borderId="20" xfId="192" applyFont="1" applyFill="1" applyBorder="1">
      <alignment/>
      <protection/>
    </xf>
    <xf numFmtId="0" fontId="24" fillId="0" borderId="0" xfId="192" applyFont="1" applyFill="1" applyBorder="1">
      <alignment/>
      <protection/>
    </xf>
    <xf numFmtId="0" fontId="24" fillId="0" borderId="0" xfId="192" applyFont="1" applyFill="1" applyBorder="1" applyAlignment="1">
      <alignment horizontal="center"/>
      <protection/>
    </xf>
    <xf numFmtId="0" fontId="24" fillId="0" borderId="20" xfId="192" applyFont="1" applyFill="1" applyBorder="1" applyAlignment="1">
      <alignment horizontal="center"/>
      <protection/>
    </xf>
    <xf numFmtId="0" fontId="4" fillId="0" borderId="0" xfId="192" applyFont="1" applyFill="1" applyBorder="1" applyAlignment="1">
      <alignment/>
      <protection/>
    </xf>
    <xf numFmtId="0" fontId="39" fillId="0" borderId="0" xfId="192" applyFont="1" applyFill="1" applyAlignment="1">
      <alignment horizontal="right"/>
      <protection/>
    </xf>
    <xf numFmtId="0" fontId="7" fillId="0" borderId="0" xfId="192" applyFont="1" applyFill="1" applyBorder="1" applyAlignment="1">
      <alignment horizontal="right"/>
      <protection/>
    </xf>
    <xf numFmtId="16" fontId="7" fillId="0" borderId="0" xfId="192" applyNumberFormat="1" applyFont="1" applyFill="1" applyBorder="1" applyAlignment="1">
      <alignment horizontal="right"/>
      <protection/>
    </xf>
    <xf numFmtId="16" fontId="16" fillId="0" borderId="0" xfId="192" applyNumberFormat="1" applyFont="1" applyFill="1" applyBorder="1" applyAlignment="1">
      <alignment horizontal="right"/>
      <protection/>
    </xf>
    <xf numFmtId="0" fontId="7" fillId="0" borderId="20" xfId="192" applyFont="1" applyFill="1" applyBorder="1" applyAlignment="1">
      <alignment horizontal="right"/>
      <protection/>
    </xf>
    <xf numFmtId="16" fontId="7" fillId="0" borderId="20" xfId="192" applyNumberFormat="1" applyFont="1" applyFill="1" applyBorder="1" applyAlignment="1">
      <alignment horizontal="right"/>
      <protection/>
    </xf>
    <xf numFmtId="16" fontId="16" fillId="0" borderId="20" xfId="192" applyNumberFormat="1" applyFont="1" applyFill="1" applyBorder="1" applyAlignment="1">
      <alignment horizontal="right"/>
      <protection/>
    </xf>
    <xf numFmtId="168" fontId="16" fillId="0" borderId="0" xfId="0" applyFont="1" applyFill="1" applyAlignment="1">
      <alignment/>
    </xf>
    <xf numFmtId="2" fontId="7" fillId="0" borderId="22" xfId="0" applyNumberFormat="1" applyFont="1" applyFill="1" applyBorder="1" applyAlignment="1">
      <alignment horizontal="right"/>
    </xf>
    <xf numFmtId="181" fontId="0" fillId="0" borderId="0" xfId="136"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204" applyFont="1" applyAlignment="1">
      <alignment/>
    </xf>
    <xf numFmtId="168" fontId="0" fillId="0" borderId="21" xfId="0" applyFont="1" applyFill="1" applyBorder="1" applyAlignment="1">
      <alignment/>
    </xf>
    <xf numFmtId="168" fontId="0" fillId="0" borderId="21" xfId="0" applyFill="1" applyBorder="1" applyAlignment="1">
      <alignment/>
    </xf>
    <xf numFmtId="171" fontId="22" fillId="0" borderId="0" xfId="0" applyNumberFormat="1" applyFont="1" applyBorder="1" applyAlignment="1">
      <alignment horizontal="right"/>
    </xf>
    <xf numFmtId="41" fontId="7" fillId="0" borderId="0" xfId="0" applyNumberFormat="1" applyFont="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0" fillId="0" borderId="23" xfId="0" applyNumberFormat="1" applyFont="1" applyFill="1" applyBorder="1" applyAlignment="1">
      <alignment horizontal="right"/>
    </xf>
    <xf numFmtId="168" fontId="0" fillId="0" borderId="0" xfId="0" applyFont="1" applyFill="1" applyAlignment="1">
      <alignment/>
    </xf>
    <xf numFmtId="171" fontId="0" fillId="0" borderId="0" xfId="0" applyNumberFormat="1" applyFont="1" applyFill="1" applyAlignment="1">
      <alignment/>
    </xf>
    <xf numFmtId="168" fontId="40" fillId="0" borderId="0" xfId="0" applyFont="1" applyAlignment="1">
      <alignment/>
    </xf>
    <xf numFmtId="181" fontId="6" fillId="0" borderId="0" xfId="136" applyNumberFormat="1" applyFont="1" applyFill="1" applyAlignment="1">
      <alignment/>
    </xf>
    <xf numFmtId="1" fontId="7" fillId="0" borderId="0" xfId="204" applyNumberFormat="1" applyFont="1" applyFill="1" applyAlignment="1">
      <alignment/>
    </xf>
    <xf numFmtId="168" fontId="0" fillId="0" borderId="19"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0" xfId="0" applyFont="1" applyBorder="1" applyAlignment="1">
      <alignment/>
    </xf>
    <xf numFmtId="168" fontId="0" fillId="0" borderId="0" xfId="0" applyFont="1" applyBorder="1" applyAlignment="1">
      <alignment horizontal="right"/>
    </xf>
    <xf numFmtId="168" fontId="0" fillId="0" borderId="20" xfId="0" applyFont="1" applyBorder="1" applyAlignment="1">
      <alignment horizontal="right"/>
    </xf>
    <xf numFmtId="0" fontId="41" fillId="0" borderId="0" xfId="192" applyFont="1" applyFill="1" applyBorder="1" applyAlignment="1">
      <alignment readingOrder="1"/>
      <protection/>
    </xf>
    <xf numFmtId="0" fontId="7" fillId="0" borderId="0" xfId="192" applyFont="1" applyFill="1" applyBorder="1" applyAlignment="1">
      <alignment horizontal="left" wrapText="1"/>
      <protection/>
    </xf>
    <xf numFmtId="1" fontId="16" fillId="0" borderId="0" xfId="192" applyNumberFormat="1" applyFont="1" applyFill="1" applyBorder="1" applyAlignment="1">
      <alignment horizontal="right" vertical="top" wrapText="1"/>
      <protection/>
    </xf>
    <xf numFmtId="0" fontId="41" fillId="0" borderId="20" xfId="192" applyFont="1" applyFill="1" applyBorder="1" applyAlignment="1">
      <alignment readingOrder="1"/>
      <protection/>
    </xf>
    <xf numFmtId="0" fontId="7" fillId="0" borderId="20" xfId="192" applyFont="1" applyFill="1" applyBorder="1" applyAlignment="1">
      <alignment horizontal="left" wrapText="1"/>
      <protection/>
    </xf>
    <xf numFmtId="1" fontId="7" fillId="0" borderId="0" xfId="192" applyNumberFormat="1" applyFont="1" applyFill="1" applyBorder="1" applyAlignment="1">
      <alignment horizontal="right" vertical="center" wrapText="1"/>
      <protection/>
    </xf>
    <xf numFmtId="0" fontId="60" fillId="0" borderId="0" xfId="194" applyFont="1" applyFill="1" applyAlignment="1">
      <alignment/>
      <protection/>
    </xf>
    <xf numFmtId="174" fontId="60" fillId="0" borderId="0" xfId="194" applyNumberFormat="1" applyFont="1" applyFill="1" applyAlignment="1">
      <alignment/>
      <protection/>
    </xf>
    <xf numFmtId="0" fontId="61" fillId="0" borderId="0" xfId="194" applyFont="1" applyFill="1" applyAlignment="1">
      <alignment horizontal="left"/>
      <protection/>
    </xf>
    <xf numFmtId="0" fontId="60" fillId="0" borderId="0" xfId="194" applyFont="1" applyFill="1" applyAlignment="1">
      <alignment horizontal="left"/>
      <protection/>
    </xf>
    <xf numFmtId="0" fontId="62" fillId="0" borderId="0" xfId="171" applyFont="1" applyFill="1" applyAlignment="1" applyProtection="1">
      <alignment horizontal="left"/>
      <protection/>
    </xf>
    <xf numFmtId="0" fontId="60" fillId="0" borderId="0" xfId="194" applyFont="1" applyFill="1">
      <alignment/>
      <protection/>
    </xf>
    <xf numFmtId="0" fontId="4" fillId="0" borderId="0" xfId="194" applyFill="1">
      <alignment/>
      <protection/>
    </xf>
    <xf numFmtId="174" fontId="60" fillId="0" borderId="0" xfId="194" applyNumberFormat="1" applyFont="1" applyFill="1">
      <alignment/>
      <protection/>
    </xf>
    <xf numFmtId="0" fontId="65" fillId="0" borderId="0" xfId="194" applyFont="1" applyFill="1" applyAlignment="1">
      <alignment/>
      <protection/>
    </xf>
    <xf numFmtId="3" fontId="65" fillId="0" borderId="0" xfId="194" applyNumberFormat="1" applyFont="1" applyFill="1">
      <alignment/>
      <protection/>
    </xf>
    <xf numFmtId="169" fontId="65" fillId="0" borderId="0" xfId="194" applyNumberFormat="1" applyFont="1" applyFill="1">
      <alignment/>
      <protection/>
    </xf>
    <xf numFmtId="0" fontId="65" fillId="0" borderId="0" xfId="194" applyFont="1" applyFill="1">
      <alignment/>
      <protection/>
    </xf>
    <xf numFmtId="0" fontId="16" fillId="0" borderId="0" xfId="194" applyFont="1" applyFill="1">
      <alignment/>
      <protection/>
    </xf>
    <xf numFmtId="169" fontId="63" fillId="0" borderId="0" xfId="194" applyNumberFormat="1" applyFont="1" applyFill="1">
      <alignment/>
      <protection/>
    </xf>
    <xf numFmtId="169" fontId="60" fillId="0" borderId="0" xfId="194" applyNumberFormat="1" applyFont="1" applyFill="1">
      <alignment/>
      <protection/>
    </xf>
    <xf numFmtId="0" fontId="64" fillId="0" borderId="0" xfId="194" applyFont="1" applyFill="1">
      <alignment/>
      <protection/>
    </xf>
    <xf numFmtId="169" fontId="7" fillId="0" borderId="0" xfId="194" applyNumberFormat="1" applyFont="1" applyFill="1">
      <alignment/>
      <protection/>
    </xf>
    <xf numFmtId="0" fontId="16" fillId="0" borderId="21" xfId="194" applyFont="1" applyFill="1" applyBorder="1">
      <alignment/>
      <protection/>
    </xf>
    <xf numFmtId="0" fontId="16" fillId="0" borderId="21" xfId="194" applyFont="1" applyFill="1" applyBorder="1" applyAlignment="1">
      <alignment horizontal="right" wrapText="1"/>
      <protection/>
    </xf>
    <xf numFmtId="0" fontId="16" fillId="0" borderId="21" xfId="194" applyFont="1" applyFill="1" applyBorder="1" applyAlignment="1">
      <alignment horizontal="right"/>
      <protection/>
    </xf>
    <xf numFmtId="0" fontId="7" fillId="0" borderId="0" xfId="194" applyFont="1" applyFill="1" applyAlignment="1">
      <alignment/>
      <protection/>
    </xf>
    <xf numFmtId="0" fontId="61" fillId="0" borderId="0" xfId="194" applyFont="1" applyFill="1">
      <alignment/>
      <protection/>
    </xf>
    <xf numFmtId="171" fontId="60" fillId="0" borderId="0" xfId="194" applyNumberFormat="1" applyFont="1" applyFill="1">
      <alignment/>
      <protection/>
    </xf>
    <xf numFmtId="0" fontId="7" fillId="0" borderId="0" xfId="194" applyFont="1" applyFill="1">
      <alignment/>
      <protection/>
    </xf>
    <xf numFmtId="171" fontId="7" fillId="0" borderId="0" xfId="194" applyNumberFormat="1" applyFont="1" applyFill="1">
      <alignment/>
      <protection/>
    </xf>
    <xf numFmtId="174" fontId="7" fillId="0" borderId="0" xfId="194" applyNumberFormat="1" applyFont="1" applyFill="1">
      <alignment/>
      <protection/>
    </xf>
    <xf numFmtId="3" fontId="60" fillId="0" borderId="0" xfId="194" applyNumberFormat="1" applyFont="1" applyFill="1">
      <alignment/>
      <protection/>
    </xf>
    <xf numFmtId="169" fontId="147" fillId="0" borderId="0" xfId="194" applyNumberFormat="1" applyFont="1" applyFill="1" applyAlignment="1">
      <alignment horizontal="right"/>
      <protection/>
    </xf>
    <xf numFmtId="169" fontId="147" fillId="0" borderId="21" xfId="194" applyNumberFormat="1" applyFont="1" applyFill="1" applyBorder="1" applyAlignment="1">
      <alignment horizontal="right"/>
      <protection/>
    </xf>
    <xf numFmtId="171" fontId="16" fillId="0" borderId="0" xfId="0" applyNumberFormat="1" applyFont="1" applyFill="1" applyAlignment="1">
      <alignment/>
    </xf>
    <xf numFmtId="171" fontId="7" fillId="0" borderId="22" xfId="0" applyNumberFormat="1" applyFont="1" applyFill="1" applyBorder="1" applyAlignment="1">
      <alignment/>
    </xf>
    <xf numFmtId="171" fontId="16" fillId="0" borderId="22" xfId="0" applyNumberFormat="1" applyFont="1" applyFill="1" applyBorder="1" applyAlignment="1">
      <alignment/>
    </xf>
    <xf numFmtId="171" fontId="23" fillId="0" borderId="22" xfId="0" applyNumberFormat="1" applyFont="1" applyFill="1" applyBorder="1" applyAlignment="1">
      <alignment/>
    </xf>
    <xf numFmtId="171" fontId="20" fillId="0" borderId="22" xfId="0" applyNumberFormat="1" applyFont="1" applyFill="1" applyBorder="1" applyAlignment="1">
      <alignment/>
    </xf>
    <xf numFmtId="171" fontId="23" fillId="0" borderId="22" xfId="0" applyNumberFormat="1" applyFont="1" applyFill="1" applyBorder="1" applyAlignment="1">
      <alignment horizontal="right"/>
    </xf>
    <xf numFmtId="171" fontId="22" fillId="0" borderId="22" xfId="0" applyNumberFormat="1" applyFont="1" applyFill="1" applyBorder="1" applyAlignment="1">
      <alignment horizontal="right"/>
    </xf>
    <xf numFmtId="168" fontId="16" fillId="0" borderId="24" xfId="0" applyFont="1" applyBorder="1" applyAlignment="1">
      <alignment horizontal="center"/>
    </xf>
    <xf numFmtId="168" fontId="19" fillId="0" borderId="21" xfId="0" applyFont="1" applyBorder="1" applyAlignment="1">
      <alignment/>
    </xf>
    <xf numFmtId="168" fontId="19" fillId="0" borderId="0" xfId="0" applyFont="1" applyAlignment="1">
      <alignment horizontal="centerContinuous"/>
    </xf>
    <xf numFmtId="168" fontId="0" fillId="0" borderId="21" xfId="0" applyFont="1" applyBorder="1" applyAlignment="1">
      <alignment wrapText="1"/>
    </xf>
    <xf numFmtId="168" fontId="67" fillId="0" borderId="0" xfId="0" applyFont="1" applyAlignment="1">
      <alignment/>
    </xf>
    <xf numFmtId="168" fontId="68" fillId="0" borderId="0" xfId="168" applyNumberFormat="1" applyFont="1" applyAlignment="1" applyProtection="1">
      <alignment/>
      <protection/>
    </xf>
    <xf numFmtId="9" fontId="0" fillId="0" borderId="0" xfId="204" applyFont="1" applyAlignment="1">
      <alignment/>
    </xf>
    <xf numFmtId="171" fontId="0" fillId="0" borderId="0" xfId="0" applyNumberFormat="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68" fontId="0" fillId="0" borderId="20" xfId="0" applyFont="1" applyFill="1" applyBorder="1" applyAlignment="1">
      <alignment/>
    </xf>
    <xf numFmtId="168" fontId="148"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2" fillId="0" borderId="0" xfId="0" applyNumberFormat="1" applyFont="1" applyFill="1" applyAlignment="1">
      <alignment/>
    </xf>
    <xf numFmtId="168" fontId="149" fillId="0" borderId="0" xfId="0" applyFont="1" applyFill="1" applyAlignment="1">
      <alignment/>
    </xf>
    <xf numFmtId="171" fontId="16" fillId="0" borderId="0" xfId="0" applyNumberFormat="1" applyFont="1" applyFill="1" applyBorder="1" applyAlignment="1">
      <alignment/>
    </xf>
    <xf numFmtId="171" fontId="23" fillId="0" borderId="0" xfId="0" applyNumberFormat="1" applyFont="1" applyFill="1" applyBorder="1" applyAlignment="1">
      <alignment/>
    </xf>
    <xf numFmtId="171" fontId="20" fillId="0" borderId="0" xfId="0" applyNumberFormat="1" applyFont="1" applyFill="1" applyBorder="1" applyAlignment="1">
      <alignment/>
    </xf>
    <xf numFmtId="171" fontId="23" fillId="0" borderId="0" xfId="0" applyNumberFormat="1" applyFont="1" applyFill="1" applyBorder="1" applyAlignment="1">
      <alignment horizontal="right"/>
    </xf>
    <xf numFmtId="171" fontId="7" fillId="0" borderId="25" xfId="0" applyNumberFormat="1" applyFont="1" applyFill="1" applyBorder="1" applyAlignment="1">
      <alignment/>
    </xf>
    <xf numFmtId="171" fontId="16" fillId="0" borderId="25" xfId="0" applyNumberFormat="1" applyFont="1" applyFill="1" applyBorder="1" applyAlignment="1">
      <alignment/>
    </xf>
    <xf numFmtId="171" fontId="23" fillId="0" borderId="25" xfId="0" applyNumberFormat="1" applyFont="1" applyFill="1" applyBorder="1" applyAlignment="1">
      <alignment/>
    </xf>
    <xf numFmtId="171" fontId="20" fillId="0" borderId="25" xfId="0" applyNumberFormat="1" applyFont="1" applyFill="1" applyBorder="1" applyAlignment="1">
      <alignment/>
    </xf>
    <xf numFmtId="171" fontId="23" fillId="0" borderId="25" xfId="0" applyNumberFormat="1" applyFont="1" applyFill="1" applyBorder="1" applyAlignment="1">
      <alignment horizontal="right"/>
    </xf>
    <xf numFmtId="171" fontId="22" fillId="0" borderId="25" xfId="0" applyNumberFormat="1" applyFont="1" applyFill="1" applyBorder="1" applyAlignment="1">
      <alignment horizontal="right"/>
    </xf>
    <xf numFmtId="169" fontId="7" fillId="0" borderId="0" xfId="0" applyNumberFormat="1" applyFont="1" applyAlignment="1" quotePrefix="1">
      <alignment horizontal="right"/>
    </xf>
    <xf numFmtId="171" fontId="7" fillId="0" borderId="22" xfId="0" applyNumberFormat="1" applyFont="1" applyFill="1" applyBorder="1" applyAlignment="1">
      <alignment horizontal="right"/>
    </xf>
    <xf numFmtId="168" fontId="4" fillId="0" borderId="20" xfId="0" applyFont="1" applyBorder="1" applyAlignment="1">
      <alignment/>
    </xf>
    <xf numFmtId="168" fontId="4" fillId="0" borderId="20" xfId="0" applyFont="1" applyBorder="1" applyAlignment="1">
      <alignment horizontal="right"/>
    </xf>
    <xf numFmtId="3" fontId="147" fillId="0" borderId="0" xfId="0" applyNumberFormat="1" applyFont="1" applyFill="1" applyAlignment="1">
      <alignment/>
    </xf>
    <xf numFmtId="168" fontId="150" fillId="0" borderId="0" xfId="0" applyFont="1" applyFill="1" applyAlignment="1">
      <alignment/>
    </xf>
    <xf numFmtId="174" fontId="147" fillId="0" borderId="0" xfId="0" applyNumberFormat="1" applyFont="1" applyFill="1" applyAlignment="1">
      <alignment/>
    </xf>
    <xf numFmtId="168" fontId="151" fillId="0" borderId="0" xfId="0" applyFont="1" applyFill="1" applyAlignment="1">
      <alignment/>
    </xf>
    <xf numFmtId="171" fontId="147" fillId="0" borderId="0" xfId="0" applyNumberFormat="1" applyFont="1" applyFill="1" applyAlignment="1">
      <alignment/>
    </xf>
    <xf numFmtId="3" fontId="147" fillId="0" borderId="0" xfId="204" applyNumberFormat="1" applyFont="1" applyFill="1" applyAlignment="1">
      <alignment/>
    </xf>
    <xf numFmtId="174" fontId="147" fillId="0" borderId="0" xfId="0" applyNumberFormat="1" applyFont="1" applyFill="1" applyAlignment="1">
      <alignment/>
    </xf>
    <xf numFmtId="171" fontId="147" fillId="0" borderId="0" xfId="0" applyNumberFormat="1" applyFont="1" applyFill="1" applyAlignment="1">
      <alignment/>
    </xf>
    <xf numFmtId="174" fontId="151" fillId="0" borderId="0" xfId="204" applyNumberFormat="1" applyFont="1" applyFill="1" applyAlignment="1">
      <alignment/>
    </xf>
    <xf numFmtId="181" fontId="7" fillId="0" borderId="0" xfId="136" applyNumberFormat="1" applyFont="1" applyAlignment="1">
      <alignment/>
    </xf>
    <xf numFmtId="168" fontId="7" fillId="0" borderId="0" xfId="0" applyFont="1" applyFill="1" applyAlignment="1">
      <alignment vertical="center"/>
    </xf>
    <xf numFmtId="171" fontId="7" fillId="0" borderId="0" xfId="204" applyNumberFormat="1" applyFont="1" applyFill="1" applyAlignment="1">
      <alignment horizontal="right" vertical="center"/>
    </xf>
    <xf numFmtId="168" fontId="0" fillId="0" borderId="0" xfId="0" applyAlignment="1">
      <alignment horizontal="right" vertical="center"/>
    </xf>
    <xf numFmtId="171" fontId="7" fillId="0" borderId="0" xfId="204" applyNumberFormat="1" applyFont="1" applyFill="1" applyAlignment="1">
      <alignment vertical="center"/>
    </xf>
    <xf numFmtId="168" fontId="4" fillId="0" borderId="0" xfId="0" applyFont="1" applyBorder="1" applyAlignment="1">
      <alignment/>
    </xf>
    <xf numFmtId="168" fontId="4" fillId="0" borderId="0" xfId="0" applyFont="1" applyFill="1" applyAlignment="1">
      <alignment/>
    </xf>
    <xf numFmtId="168" fontId="69" fillId="0" borderId="0" xfId="0" applyFont="1" applyFill="1" applyAlignment="1">
      <alignment/>
    </xf>
    <xf numFmtId="168" fontId="70" fillId="0" borderId="0" xfId="0" applyFont="1" applyAlignment="1">
      <alignment horizontal="right"/>
    </xf>
    <xf numFmtId="0" fontId="14" fillId="0" borderId="0" xfId="194" applyFont="1" applyFill="1">
      <alignment/>
      <protection/>
    </xf>
    <xf numFmtId="2" fontId="7" fillId="0" borderId="0" xfId="0" applyNumberFormat="1" applyFont="1" applyFill="1" applyBorder="1" applyAlignment="1">
      <alignment horizontal="right"/>
    </xf>
    <xf numFmtId="181" fontId="0" fillId="0" borderId="0" xfId="136" applyNumberFormat="1" applyFont="1" applyFill="1" applyBorder="1" applyAlignment="1">
      <alignment horizontal="right"/>
    </xf>
    <xf numFmtId="2" fontId="7" fillId="0" borderId="25" xfId="0" applyNumberFormat="1" applyFont="1" applyFill="1" applyBorder="1" applyAlignment="1">
      <alignment horizontal="right"/>
    </xf>
    <xf numFmtId="3" fontId="7" fillId="0" borderId="25" xfId="0" applyNumberFormat="1" applyFont="1" applyBorder="1" applyAlignment="1">
      <alignment horizontal="right"/>
    </xf>
    <xf numFmtId="171" fontId="7" fillId="0" borderId="26" xfId="0" applyNumberFormat="1" applyFont="1" applyFill="1" applyBorder="1" applyAlignment="1">
      <alignment/>
    </xf>
    <xf numFmtId="171" fontId="16" fillId="0" borderId="26" xfId="0" applyNumberFormat="1" applyFont="1" applyFill="1" applyBorder="1" applyAlignment="1">
      <alignment/>
    </xf>
    <xf numFmtId="171" fontId="23" fillId="0" borderId="26" xfId="0" applyNumberFormat="1" applyFont="1" applyFill="1" applyBorder="1" applyAlignment="1">
      <alignment/>
    </xf>
    <xf numFmtId="171" fontId="20" fillId="0" borderId="26" xfId="0" applyNumberFormat="1" applyFont="1" applyFill="1" applyBorder="1" applyAlignment="1">
      <alignment/>
    </xf>
    <xf numFmtId="171" fontId="23" fillId="0" borderId="26" xfId="0" applyNumberFormat="1" applyFont="1" applyFill="1" applyBorder="1" applyAlignment="1">
      <alignment horizontal="right"/>
    </xf>
    <xf numFmtId="171" fontId="22" fillId="0" borderId="26" xfId="0" applyNumberFormat="1" applyFont="1" applyFill="1" applyBorder="1" applyAlignment="1">
      <alignment horizontal="right"/>
    </xf>
    <xf numFmtId="3" fontId="0" fillId="0" borderId="0" xfId="0" applyNumberFormat="1" applyFont="1" applyFill="1" applyAlignment="1">
      <alignment/>
    </xf>
    <xf numFmtId="169" fontId="72" fillId="0" borderId="0" xfId="194" applyNumberFormat="1" applyFont="1" applyFill="1">
      <alignment/>
      <protection/>
    </xf>
    <xf numFmtId="168" fontId="0" fillId="0" borderId="0" xfId="0" applyAlignment="1">
      <alignment horizontal="right"/>
    </xf>
    <xf numFmtId="171" fontId="7" fillId="0" borderId="0" xfId="204" applyNumberFormat="1" applyFont="1" applyFill="1" applyAlignment="1">
      <alignment horizontal="right"/>
    </xf>
    <xf numFmtId="3" fontId="0" fillId="0" borderId="0" xfId="0" applyNumberFormat="1" applyAlignment="1">
      <alignment/>
    </xf>
    <xf numFmtId="168" fontId="73" fillId="0" borderId="0" xfId="0" applyFont="1" applyAlignment="1">
      <alignment/>
    </xf>
    <xf numFmtId="168" fontId="0" fillId="0" borderId="0" xfId="0" applyFont="1" applyFill="1" applyAlignment="1">
      <alignment/>
    </xf>
    <xf numFmtId="168" fontId="0" fillId="0" borderId="20" xfId="0" applyFill="1" applyBorder="1" applyAlignment="1">
      <alignment/>
    </xf>
    <xf numFmtId="0" fontId="16" fillId="0" borderId="20" xfId="192" applyFont="1" applyFill="1" applyBorder="1" applyAlignment="1">
      <alignment horizontal="center"/>
      <protection/>
    </xf>
    <xf numFmtId="41" fontId="0" fillId="0" borderId="0" xfId="0" applyNumberFormat="1" applyAlignment="1">
      <alignment/>
    </xf>
    <xf numFmtId="41" fontId="0" fillId="0" borderId="20" xfId="0" applyNumberFormat="1" applyBorder="1" applyAlignment="1">
      <alignment/>
    </xf>
    <xf numFmtId="41" fontId="19" fillId="0" borderId="0" xfId="0" applyNumberFormat="1" applyFont="1" applyAlignment="1">
      <alignment/>
    </xf>
    <xf numFmtId="41" fontId="19" fillId="0" borderId="20" xfId="0" applyNumberFormat="1" applyFont="1" applyBorder="1" applyAlignment="1">
      <alignment/>
    </xf>
    <xf numFmtId="41" fontId="0" fillId="0" borderId="20" xfId="136" applyNumberFormat="1" applyFont="1" applyBorder="1" applyAlignment="1">
      <alignment/>
    </xf>
    <xf numFmtId="168" fontId="75" fillId="0" borderId="0" xfId="0" applyFont="1" applyAlignment="1">
      <alignment/>
    </xf>
    <xf numFmtId="168" fontId="7" fillId="0" borderId="0" xfId="0" applyFont="1" applyAlignment="1">
      <alignment wrapText="1"/>
    </xf>
    <xf numFmtId="41" fontId="19" fillId="0" borderId="0" xfId="0" applyNumberFormat="1" applyFont="1" applyAlignment="1">
      <alignment horizontal="left"/>
    </xf>
    <xf numFmtId="168" fontId="19" fillId="0" borderId="0" xfId="0" applyFont="1" applyFill="1" applyAlignment="1">
      <alignment horizontal="centerContinuous"/>
    </xf>
    <xf numFmtId="168" fontId="0" fillId="0" borderId="21" xfId="0" applyFont="1" applyFill="1" applyBorder="1" applyAlignment="1">
      <alignment wrapText="1"/>
    </xf>
    <xf numFmtId="168" fontId="67" fillId="0" borderId="0" xfId="0" applyFont="1" applyFill="1" applyAlignment="1">
      <alignment/>
    </xf>
    <xf numFmtId="168" fontId="0" fillId="0" borderId="0" xfId="0" applyFill="1" applyAlignment="1">
      <alignment horizontal="right" vertical="center"/>
    </xf>
    <xf numFmtId="171" fontId="0" fillId="0" borderId="0" xfId="0" applyNumberFormat="1" applyAlignment="1">
      <alignment horizontal="right"/>
    </xf>
    <xf numFmtId="203" fontId="0" fillId="0" borderId="0" xfId="0" applyNumberFormat="1" applyAlignment="1">
      <alignment horizontal="right" vertical="center"/>
    </xf>
    <xf numFmtId="171" fontId="0" fillId="0" borderId="0" xfId="0" applyNumberFormat="1" applyFill="1" applyAlignment="1">
      <alignment horizontal="right" vertical="center"/>
    </xf>
    <xf numFmtId="171" fontId="7" fillId="0" borderId="25" xfId="204" applyNumberFormat="1" applyFont="1" applyFill="1" applyBorder="1" applyAlignment="1">
      <alignment horizontal="right" vertical="center"/>
    </xf>
    <xf numFmtId="0" fontId="113" fillId="0" borderId="0" xfId="190">
      <alignment/>
      <protection/>
    </xf>
    <xf numFmtId="168" fontId="7" fillId="0" borderId="20" xfId="0" applyFont="1" applyBorder="1" applyAlignment="1">
      <alignment horizontal="right"/>
    </xf>
    <xf numFmtId="168" fontId="0" fillId="0" borderId="21" xfId="0" applyFont="1" applyBorder="1" applyAlignment="1">
      <alignment/>
    </xf>
    <xf numFmtId="168" fontId="0" fillId="0" borderId="0" xfId="0" applyFont="1" applyAlignment="1">
      <alignment/>
    </xf>
    <xf numFmtId="168" fontId="0" fillId="0" borderId="0"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20" xfId="0" applyFont="1" applyFill="1" applyBorder="1" applyAlignment="1">
      <alignment/>
    </xf>
    <xf numFmtId="168" fontId="4" fillId="0" borderId="0" xfId="0" applyFont="1" applyFill="1" applyBorder="1" applyAlignment="1">
      <alignment/>
    </xf>
    <xf numFmtId="3" fontId="7" fillId="0" borderId="22" xfId="0" applyNumberFormat="1" applyFont="1" applyFill="1" applyBorder="1" applyAlignment="1">
      <alignment horizontal="right"/>
    </xf>
    <xf numFmtId="4" fontId="7" fillId="0" borderId="22" xfId="0" applyNumberFormat="1" applyFont="1" applyFill="1" applyBorder="1" applyAlignment="1">
      <alignment horizontal="right"/>
    </xf>
    <xf numFmtId="169" fontId="0" fillId="0" borderId="0" xfId="0" applyNumberFormat="1" applyFill="1" applyAlignment="1">
      <alignment vertical="center"/>
    </xf>
    <xf numFmtId="181" fontId="0" fillId="0" borderId="20" xfId="136" applyNumberFormat="1" applyFont="1" applyFill="1" applyBorder="1" applyAlignment="1">
      <alignment/>
    </xf>
    <xf numFmtId="168" fontId="7" fillId="0" borderId="0" xfId="0" applyFont="1" applyFill="1" applyAlignment="1">
      <alignment horizontal="center"/>
    </xf>
    <xf numFmtId="168" fontId="7" fillId="0" borderId="0" xfId="0" applyFont="1" applyFill="1" applyBorder="1" applyAlignment="1">
      <alignment horizontal="center"/>
    </xf>
    <xf numFmtId="1" fontId="0" fillId="0" borderId="0" xfId="0" applyNumberFormat="1" applyAlignment="1">
      <alignment/>
    </xf>
    <xf numFmtId="168" fontId="0" fillId="0" borderId="0" xfId="0" applyFont="1" applyAlignment="1">
      <alignment horizontal="right"/>
    </xf>
    <xf numFmtId="168" fontId="0" fillId="0" borderId="27" xfId="0" applyFont="1" applyBorder="1" applyAlignment="1">
      <alignment/>
    </xf>
    <xf numFmtId="3" fontId="147" fillId="0" borderId="0" xfId="0" applyNumberFormat="1" applyFont="1" applyFill="1" applyAlignment="1">
      <alignment/>
    </xf>
    <xf numFmtId="3"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168" fontId="7" fillId="0" borderId="22" xfId="0" applyFont="1" applyFill="1" applyBorder="1" applyAlignment="1">
      <alignment/>
    </xf>
    <xf numFmtId="181" fontId="24" fillId="0" borderId="0" xfId="136" applyNumberFormat="1" applyFont="1" applyAlignment="1">
      <alignment horizontal="center"/>
    </xf>
    <xf numFmtId="181" fontId="7" fillId="0" borderId="0" xfId="136" applyNumberFormat="1" applyFont="1" applyFill="1" applyBorder="1" applyAlignment="1">
      <alignment horizontal="center"/>
    </xf>
    <xf numFmtId="181" fontId="7" fillId="0" borderId="0" xfId="136" applyNumberFormat="1" applyFont="1" applyFill="1" applyAlignment="1">
      <alignment/>
    </xf>
    <xf numFmtId="171" fontId="7" fillId="0" borderId="0" xfId="0" applyNumberFormat="1" applyFont="1" applyFill="1" applyBorder="1" applyAlignment="1" quotePrefix="1">
      <alignment horizontal="right"/>
    </xf>
    <xf numFmtId="171" fontId="7" fillId="0" borderId="25" xfId="0" applyNumberFormat="1" applyFont="1" applyFill="1" applyBorder="1" applyAlignment="1">
      <alignment horizontal="right"/>
    </xf>
    <xf numFmtId="41" fontId="19" fillId="0" borderId="20" xfId="0" applyNumberFormat="1" applyFont="1" applyBorder="1" applyAlignment="1">
      <alignment/>
    </xf>
    <xf numFmtId="41" fontId="0" fillId="0" borderId="0" xfId="0" applyNumberFormat="1" applyFill="1" applyAlignment="1">
      <alignment/>
    </xf>
    <xf numFmtId="41" fontId="0" fillId="0" borderId="20" xfId="0" applyNumberFormat="1" applyFill="1" applyBorder="1" applyAlignment="1">
      <alignment/>
    </xf>
    <xf numFmtId="168" fontId="152" fillId="0" borderId="0" xfId="0" applyFont="1" applyAlignment="1">
      <alignment/>
    </xf>
    <xf numFmtId="168" fontId="153" fillId="0" borderId="0" xfId="0" applyFont="1" applyAlignment="1">
      <alignment/>
    </xf>
    <xf numFmtId="171" fontId="0" fillId="0" borderId="0" xfId="0" applyNumberFormat="1" applyFont="1" applyFill="1" applyBorder="1" applyAlignment="1">
      <alignment horizontal="right"/>
    </xf>
    <xf numFmtId="3" fontId="7" fillId="0" borderId="0" xfId="194" applyNumberFormat="1" applyFont="1" applyFill="1" applyAlignment="1">
      <alignment/>
      <protection/>
    </xf>
    <xf numFmtId="3" fontId="7" fillId="0" borderId="28" xfId="194" applyNumberFormat="1" applyFont="1" applyFill="1" applyBorder="1" applyAlignment="1">
      <alignment/>
      <protection/>
    </xf>
    <xf numFmtId="3" fontId="7" fillId="0" borderId="25" xfId="194" applyNumberFormat="1" applyFont="1" applyFill="1" applyBorder="1" applyAlignment="1">
      <alignment/>
      <protection/>
    </xf>
    <xf numFmtId="3" fontId="7" fillId="0" borderId="0" xfId="194" applyNumberFormat="1" applyFont="1" applyFill="1" applyAlignment="1">
      <alignment horizontal="right"/>
      <protection/>
    </xf>
    <xf numFmtId="3" fontId="7" fillId="0" borderId="25" xfId="194" applyNumberFormat="1" applyFont="1" applyFill="1" applyBorder="1" applyAlignment="1">
      <alignment horizontal="right"/>
      <protection/>
    </xf>
    <xf numFmtId="41" fontId="7" fillId="0" borderId="0" xfId="194" applyNumberFormat="1" applyFont="1" applyFill="1" applyAlignment="1">
      <alignment/>
      <protection/>
    </xf>
    <xf numFmtId="3" fontId="7" fillId="0" borderId="29" xfId="194" applyNumberFormat="1" applyFont="1" applyFill="1" applyBorder="1" applyAlignment="1">
      <alignment/>
      <protection/>
    </xf>
    <xf numFmtId="0" fontId="16" fillId="0" borderId="21" xfId="194" applyFont="1" applyFill="1" applyBorder="1" applyAlignment="1">
      <alignment/>
      <protection/>
    </xf>
    <xf numFmtId="3" fontId="16" fillId="0" borderId="21" xfId="194" applyNumberFormat="1" applyFont="1" applyFill="1" applyBorder="1" applyAlignment="1">
      <alignment/>
      <protection/>
    </xf>
    <xf numFmtId="0" fontId="16" fillId="0" borderId="0" xfId="194" applyFont="1" applyFill="1" applyAlignment="1">
      <alignment/>
      <protection/>
    </xf>
    <xf numFmtId="3" fontId="16" fillId="0" borderId="0" xfId="194" applyNumberFormat="1" applyFont="1" applyFill="1" applyAlignment="1">
      <alignment/>
      <protection/>
    </xf>
    <xf numFmtId="169" fontId="16" fillId="0" borderId="0" xfId="194" applyNumberFormat="1" applyFont="1" applyFill="1" applyAlignment="1">
      <alignment/>
      <protection/>
    </xf>
    <xf numFmtId="0" fontId="4" fillId="0" borderId="0" xfId="194" applyFont="1" applyFill="1">
      <alignment/>
      <protection/>
    </xf>
    <xf numFmtId="41" fontId="7" fillId="0" borderId="22" xfId="194" applyNumberFormat="1" applyFont="1" applyFill="1" applyBorder="1" applyAlignment="1">
      <alignment/>
      <protection/>
    </xf>
    <xf numFmtId="3" fontId="16" fillId="0" borderId="21" xfId="194" applyNumberFormat="1" applyFont="1" applyFill="1" applyBorder="1">
      <alignment/>
      <protection/>
    </xf>
    <xf numFmtId="173" fontId="76" fillId="0" borderId="0" xfId="0" applyNumberFormat="1" applyFont="1" applyFill="1" applyBorder="1" applyAlignment="1" applyProtection="1">
      <alignment vertical="center"/>
      <protection/>
    </xf>
    <xf numFmtId="173" fontId="77" fillId="0" borderId="20" xfId="0" applyNumberFormat="1" applyFont="1" applyFill="1" applyBorder="1" applyAlignment="1" applyProtection="1">
      <alignment vertical="center"/>
      <protection/>
    </xf>
    <xf numFmtId="168" fontId="4" fillId="0" borderId="0" xfId="0" applyFont="1" applyFill="1" applyAlignment="1">
      <alignment horizontal="center" vertical="center"/>
    </xf>
    <xf numFmtId="168" fontId="0" fillId="0" borderId="0" xfId="0" applyAlignment="1">
      <alignment vertical="center"/>
    </xf>
    <xf numFmtId="168" fontId="4" fillId="0" borderId="0" xfId="0" applyFont="1" applyFill="1" applyAlignment="1">
      <alignment vertical="center"/>
    </xf>
    <xf numFmtId="1" fontId="7" fillId="0" borderId="0" xfId="192" applyNumberFormat="1" applyFont="1" applyFill="1" applyBorder="1" applyAlignment="1">
      <alignment horizontal="right" vertical="top" wrapText="1"/>
      <protection/>
    </xf>
    <xf numFmtId="1" fontId="0" fillId="0" borderId="0" xfId="0" applyNumberFormat="1" applyFont="1" applyFill="1" applyAlignment="1">
      <alignment/>
    </xf>
    <xf numFmtId="1" fontId="7" fillId="0" borderId="0" xfId="192" applyNumberFormat="1" applyFont="1" applyFill="1" applyBorder="1" applyAlignment="1">
      <alignment horizontal="right" wrapText="1"/>
      <protection/>
    </xf>
    <xf numFmtId="1" fontId="7" fillId="0" borderId="20" xfId="192" applyNumberFormat="1" applyFont="1" applyFill="1" applyBorder="1" applyAlignment="1">
      <alignment horizontal="right" vertical="top" wrapText="1"/>
      <protection/>
    </xf>
    <xf numFmtId="1" fontId="16" fillId="0" borderId="20" xfId="192" applyNumberFormat="1" applyFont="1" applyFill="1" applyBorder="1" applyAlignment="1">
      <alignment horizontal="right" vertical="top" wrapText="1"/>
      <protection/>
    </xf>
    <xf numFmtId="1" fontId="0" fillId="0" borderId="20" xfId="0" applyNumberFormat="1" applyFont="1" applyFill="1" applyBorder="1" applyAlignment="1">
      <alignment/>
    </xf>
    <xf numFmtId="168" fontId="0" fillId="0" borderId="20" xfId="0" applyFont="1" applyFill="1" applyBorder="1" applyAlignment="1">
      <alignment/>
    </xf>
    <xf numFmtId="3" fontId="7" fillId="0" borderId="0" xfId="0" applyNumberFormat="1" applyFont="1" applyBorder="1" applyAlignment="1">
      <alignment horizontal="right"/>
    </xf>
    <xf numFmtId="168" fontId="78" fillId="0" borderId="0" xfId="0" applyFont="1" applyAlignment="1">
      <alignment/>
    </xf>
    <xf numFmtId="181" fontId="0" fillId="0" borderId="0" xfId="136" applyNumberFormat="1" applyFont="1" applyFill="1" applyAlignment="1">
      <alignment/>
    </xf>
    <xf numFmtId="168" fontId="6" fillId="0" borderId="0" xfId="0" applyFont="1" applyFill="1" applyBorder="1" applyAlignment="1">
      <alignment/>
    </xf>
    <xf numFmtId="168" fontId="6" fillId="0" borderId="0" xfId="0" applyFont="1" applyFill="1" applyBorder="1" applyAlignment="1">
      <alignment horizontal="right"/>
    </xf>
    <xf numFmtId="3" fontId="7" fillId="0" borderId="25" xfId="0" applyNumberFormat="1" applyFont="1" applyFill="1" applyBorder="1" applyAlignment="1">
      <alignment horizontal="right"/>
    </xf>
    <xf numFmtId="168" fontId="14" fillId="0" borderId="21" xfId="0" applyFont="1" applyFill="1" applyBorder="1" applyAlignment="1">
      <alignment horizontal="center" vertical="center" wrapText="1"/>
    </xf>
    <xf numFmtId="168" fontId="0" fillId="0" borderId="21" xfId="0" applyFill="1" applyBorder="1" applyAlignment="1">
      <alignment wrapText="1"/>
    </xf>
    <xf numFmtId="168" fontId="14" fillId="0" borderId="21" xfId="0" applyFont="1" applyBorder="1" applyAlignment="1">
      <alignment horizontal="center" vertical="center" wrapText="1"/>
    </xf>
    <xf numFmtId="168" fontId="0" fillId="0" borderId="21" xfId="0" applyBorder="1" applyAlignment="1">
      <alignment/>
    </xf>
    <xf numFmtId="0" fontId="64" fillId="0" borderId="0" xfId="194" applyNumberFormat="1" applyFont="1" applyFill="1" applyAlignment="1">
      <alignment horizontal="left" wrapText="1"/>
      <protection/>
    </xf>
    <xf numFmtId="168" fontId="64" fillId="0" borderId="0" xfId="0" applyFont="1" applyFill="1" applyAlignment="1">
      <alignment horizontal="left" vertical="top" wrapText="1"/>
    </xf>
    <xf numFmtId="0" fontId="64" fillId="0" borderId="0" xfId="194" applyFont="1" applyFill="1" applyAlignment="1">
      <alignment horizontal="left" wrapText="1"/>
      <protection/>
    </xf>
    <xf numFmtId="0" fontId="7" fillId="0" borderId="0" xfId="194" applyFont="1" applyFill="1" applyAlignment="1">
      <alignment horizontal="left" wrapText="1"/>
      <protection/>
    </xf>
    <xf numFmtId="0" fontId="7" fillId="0" borderId="0" xfId="194" applyNumberFormat="1" applyFont="1" applyFill="1" applyAlignment="1">
      <alignment horizontal="left" wrapText="1"/>
      <protection/>
    </xf>
    <xf numFmtId="168" fontId="4" fillId="0" borderId="0" xfId="0" applyFont="1" applyAlignment="1">
      <alignment/>
    </xf>
    <xf numFmtId="168" fontId="0" fillId="0" borderId="0" xfId="0" applyAlignment="1">
      <alignment/>
    </xf>
  </cellXfs>
  <cellStyles count="203">
    <cellStyle name="Normal" xfId="0"/>
    <cellStyle name="%" xfId="15"/>
    <cellStyle name="20% - Accent1" xfId="16"/>
    <cellStyle name="20% - Accent1 2" xfId="17"/>
    <cellStyle name="20% - Accent1 3" xfId="18"/>
    <cellStyle name="20% - Accent1 4" xfId="19"/>
    <cellStyle name="20% - Accent1 5" xfId="20"/>
    <cellStyle name="20% - Accent2" xfId="21"/>
    <cellStyle name="20% - Accent2 2" xfId="22"/>
    <cellStyle name="20% - Accent2 3" xfId="23"/>
    <cellStyle name="20% - Accent2 4" xfId="24"/>
    <cellStyle name="20% - Accent2 5" xfId="25"/>
    <cellStyle name="20% - Accent3" xfId="26"/>
    <cellStyle name="20% - Accent3 2" xfId="27"/>
    <cellStyle name="20% - Accent3 3" xfId="28"/>
    <cellStyle name="20% - Accent3 4" xfId="29"/>
    <cellStyle name="20% - Accent3 5" xfId="30"/>
    <cellStyle name="20% - Accent4" xfId="31"/>
    <cellStyle name="20% - Accent4 2" xfId="32"/>
    <cellStyle name="20% - Accent4 3" xfId="33"/>
    <cellStyle name="20% - Accent4 4" xfId="34"/>
    <cellStyle name="20% - Accent4 5" xfId="35"/>
    <cellStyle name="20% - Accent5" xfId="36"/>
    <cellStyle name="20% - Accent5 2" xfId="37"/>
    <cellStyle name="20% - Accent5 3" xfId="38"/>
    <cellStyle name="20% - Accent5 4" xfId="39"/>
    <cellStyle name="20% - Accent5 5" xfId="40"/>
    <cellStyle name="20% - Accent6" xfId="41"/>
    <cellStyle name="20% - Accent6 2" xfId="42"/>
    <cellStyle name="20% - Accent6 3" xfId="43"/>
    <cellStyle name="20% - Accent6 4" xfId="44"/>
    <cellStyle name="20% - Accent6 5" xfId="45"/>
    <cellStyle name="40% - Accent1" xfId="46"/>
    <cellStyle name="40% - Accent1 2" xfId="47"/>
    <cellStyle name="40% - Accent1 3" xfId="48"/>
    <cellStyle name="40% - Accent1 4" xfId="49"/>
    <cellStyle name="40% - Accent1 5" xfId="50"/>
    <cellStyle name="40% - Accent2" xfId="51"/>
    <cellStyle name="40% - Accent2 2" xfId="52"/>
    <cellStyle name="40% - Accent2 3" xfId="53"/>
    <cellStyle name="40% - Accent2 4" xfId="54"/>
    <cellStyle name="40% - Accent2 5" xfId="55"/>
    <cellStyle name="40% - Accent3" xfId="56"/>
    <cellStyle name="40% - Accent3 2" xfId="57"/>
    <cellStyle name="40% - Accent3 3" xfId="58"/>
    <cellStyle name="40% - Accent3 4" xfId="59"/>
    <cellStyle name="40% - Accent3 5" xfId="60"/>
    <cellStyle name="40% - Accent4" xfId="61"/>
    <cellStyle name="40% - Accent4 2" xfId="62"/>
    <cellStyle name="40% - Accent4 3" xfId="63"/>
    <cellStyle name="40% - Accent4 4" xfId="64"/>
    <cellStyle name="40% - Accent4 5" xfId="65"/>
    <cellStyle name="40% - Accent5" xfId="66"/>
    <cellStyle name="40% - Accent5 2" xfId="67"/>
    <cellStyle name="40% - Accent5 3" xfId="68"/>
    <cellStyle name="40% - Accent5 4" xfId="69"/>
    <cellStyle name="40% - Accent5 5" xfId="70"/>
    <cellStyle name="40% - Accent6" xfId="71"/>
    <cellStyle name="40% - Accent6 2" xfId="72"/>
    <cellStyle name="40% - Accent6 3" xfId="73"/>
    <cellStyle name="40% - Accent6 4" xfId="74"/>
    <cellStyle name="40% - Accent6 5" xfId="75"/>
    <cellStyle name="60% - Accent1" xfId="76"/>
    <cellStyle name="60% - Accent1 2" xfId="77"/>
    <cellStyle name="60% - Accent1 3" xfId="78"/>
    <cellStyle name="60% - Accent1 4" xfId="79"/>
    <cellStyle name="60% - Accent2" xfId="80"/>
    <cellStyle name="60% - Accent2 2" xfId="81"/>
    <cellStyle name="60% - Accent2 3" xfId="82"/>
    <cellStyle name="60% - Accent2 4" xfId="83"/>
    <cellStyle name="60% - Accent3" xfId="84"/>
    <cellStyle name="60% - Accent3 2" xfId="85"/>
    <cellStyle name="60% - Accent3 3" xfId="86"/>
    <cellStyle name="60% - Accent3 4" xfId="87"/>
    <cellStyle name="60% - Accent4" xfId="88"/>
    <cellStyle name="60% - Accent4 2" xfId="89"/>
    <cellStyle name="60% - Accent4 3" xfId="90"/>
    <cellStyle name="60% - Accent4 4" xfId="91"/>
    <cellStyle name="60% - Accent5" xfId="92"/>
    <cellStyle name="60% - Accent5 2" xfId="93"/>
    <cellStyle name="60% - Accent5 3" xfId="94"/>
    <cellStyle name="60% - Accent5 4" xfId="95"/>
    <cellStyle name="60% - Accent6" xfId="96"/>
    <cellStyle name="60% - Accent6 2" xfId="97"/>
    <cellStyle name="60% - Accent6 3" xfId="98"/>
    <cellStyle name="60% - Accent6 4" xfId="99"/>
    <cellStyle name="Accent1" xfId="100"/>
    <cellStyle name="Accent1 2" xfId="101"/>
    <cellStyle name="Accent1 3" xfId="102"/>
    <cellStyle name="Accent1 4" xfId="103"/>
    <cellStyle name="Accent2" xfId="104"/>
    <cellStyle name="Accent2 2" xfId="105"/>
    <cellStyle name="Accent2 3" xfId="106"/>
    <cellStyle name="Accent2 4" xfId="107"/>
    <cellStyle name="Accent3" xfId="108"/>
    <cellStyle name="Accent3 2" xfId="109"/>
    <cellStyle name="Accent3 3" xfId="110"/>
    <cellStyle name="Accent3 4" xfId="111"/>
    <cellStyle name="Accent4" xfId="112"/>
    <cellStyle name="Accent4 2" xfId="113"/>
    <cellStyle name="Accent4 3" xfId="114"/>
    <cellStyle name="Accent4 4" xfId="115"/>
    <cellStyle name="Accent5" xfId="116"/>
    <cellStyle name="Accent5 2" xfId="117"/>
    <cellStyle name="Accent5 3" xfId="118"/>
    <cellStyle name="Accent5 4" xfId="119"/>
    <cellStyle name="Accent6" xfId="120"/>
    <cellStyle name="Accent6 2" xfId="121"/>
    <cellStyle name="Accent6 3" xfId="122"/>
    <cellStyle name="Accent6 4" xfId="123"/>
    <cellStyle name="Bad" xfId="124"/>
    <cellStyle name="Bad 2" xfId="125"/>
    <cellStyle name="Bad 3" xfId="126"/>
    <cellStyle name="Bad 4" xfId="127"/>
    <cellStyle name="Calculation" xfId="128"/>
    <cellStyle name="Calculation 2" xfId="129"/>
    <cellStyle name="Calculation 3" xfId="130"/>
    <cellStyle name="Calculation 4" xfId="131"/>
    <cellStyle name="Check Cell" xfId="132"/>
    <cellStyle name="Check Cell 2" xfId="133"/>
    <cellStyle name="Check Cell 3" xfId="134"/>
    <cellStyle name="Check Cell 4" xfId="135"/>
    <cellStyle name="Comma" xfId="136"/>
    <cellStyle name="Comma [0]" xfId="137"/>
    <cellStyle name="Comma 2" xfId="138"/>
    <cellStyle name="Comma 3" xfId="139"/>
    <cellStyle name="Currency" xfId="140"/>
    <cellStyle name="Currency [0]" xfId="141"/>
    <cellStyle name="Explanatory Text" xfId="142"/>
    <cellStyle name="Explanatory Text 2" xfId="143"/>
    <cellStyle name="Explanatory Text 3" xfId="144"/>
    <cellStyle name="Explanatory Text 4" xfId="145"/>
    <cellStyle name="Followed Hyperlink" xfId="146"/>
    <cellStyle name="Followed Hyperlink 2" xfId="147"/>
    <cellStyle name="Good" xfId="148"/>
    <cellStyle name="Good 2" xfId="149"/>
    <cellStyle name="Good 3" xfId="150"/>
    <cellStyle name="Good 4" xfId="151"/>
    <cellStyle name="Heading 1" xfId="152"/>
    <cellStyle name="Heading 1 2" xfId="153"/>
    <cellStyle name="Heading 1 3" xfId="154"/>
    <cellStyle name="Heading 1 4" xfId="155"/>
    <cellStyle name="Heading 2" xfId="156"/>
    <cellStyle name="Heading 2 2" xfId="157"/>
    <cellStyle name="Heading 2 3" xfId="158"/>
    <cellStyle name="Heading 2 4" xfId="159"/>
    <cellStyle name="Heading 3" xfId="160"/>
    <cellStyle name="Heading 3 2" xfId="161"/>
    <cellStyle name="Heading 3 3" xfId="162"/>
    <cellStyle name="Heading 3 4" xfId="163"/>
    <cellStyle name="Heading 4" xfId="164"/>
    <cellStyle name="Heading 4 2" xfId="165"/>
    <cellStyle name="Heading 4 3" xfId="166"/>
    <cellStyle name="Heading 4 4" xfId="167"/>
    <cellStyle name="Hyperlink" xfId="168"/>
    <cellStyle name="Hyperlink 2" xfId="169"/>
    <cellStyle name="Hyperlink 3" xfId="170"/>
    <cellStyle name="Hyperlink_STS 2012 - Rail - Table 7.6 - New version - 21-11-2012" xfId="171"/>
    <cellStyle name="Input" xfId="172"/>
    <cellStyle name="Input 2" xfId="173"/>
    <cellStyle name="Input 3" xfId="174"/>
    <cellStyle name="Input 4" xfId="175"/>
    <cellStyle name="Linked Cell" xfId="176"/>
    <cellStyle name="Linked Cell 2" xfId="177"/>
    <cellStyle name="Linked Cell 3" xfId="178"/>
    <cellStyle name="Linked Cell 4" xfId="179"/>
    <cellStyle name="Neutral" xfId="180"/>
    <cellStyle name="Neutral 2" xfId="181"/>
    <cellStyle name="Neutral 3" xfId="182"/>
    <cellStyle name="Neutral 4" xfId="183"/>
    <cellStyle name="Normal 2" xfId="184"/>
    <cellStyle name="Normal 3" xfId="185"/>
    <cellStyle name="Normal 4" xfId="186"/>
    <cellStyle name="Normal 5" xfId="187"/>
    <cellStyle name="Normal 6" xfId="188"/>
    <cellStyle name="Normal 7" xfId="189"/>
    <cellStyle name="Normal 8" xfId="190"/>
    <cellStyle name="Normal 9" xfId="191"/>
    <cellStyle name="Normal_chapter02 - bus &amp; coach" xfId="192"/>
    <cellStyle name="Normal_Sheet1" xfId="193"/>
    <cellStyle name="Normal_STS 2012 - Rail - Table 7.6 - New version - 21-11-2012" xfId="194"/>
    <cellStyle name="Note" xfId="195"/>
    <cellStyle name="Note 2" xfId="196"/>
    <cellStyle name="Note 3" xfId="197"/>
    <cellStyle name="Note 4" xfId="198"/>
    <cellStyle name="Note 5" xfId="199"/>
    <cellStyle name="Output" xfId="200"/>
    <cellStyle name="Output 2" xfId="201"/>
    <cellStyle name="Output 3" xfId="202"/>
    <cellStyle name="Output 4" xfId="203"/>
    <cellStyle name="Percent" xfId="204"/>
    <cellStyle name="Percent 2" xfId="205"/>
    <cellStyle name="Title" xfId="206"/>
    <cellStyle name="Title 2" xfId="207"/>
    <cellStyle name="Title 3" xfId="208"/>
    <cellStyle name="Total" xfId="209"/>
    <cellStyle name="Total 2" xfId="210"/>
    <cellStyle name="Total 3" xfId="211"/>
    <cellStyle name="Total 4" xfId="212"/>
    <cellStyle name="Warning Text" xfId="213"/>
    <cellStyle name="Warning Text 2" xfId="214"/>
    <cellStyle name="Warning Text 3" xfId="215"/>
    <cellStyle name="Warning Text 4"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775"/>
          <c:w val="0.83325"/>
          <c:h val="0.9847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21894832"/>
        <c:axId val="62835761"/>
      </c:lineChart>
      <c:catAx>
        <c:axId val="21894832"/>
        <c:scaling>
          <c:orientation val="minMax"/>
        </c:scaling>
        <c:axPos val="b"/>
        <c:delete val="0"/>
        <c:numFmt formatCode="General" sourceLinked="1"/>
        <c:majorTickMark val="out"/>
        <c:minorTickMark val="none"/>
        <c:tickLblPos val="nextTo"/>
        <c:spPr>
          <a:ln w="3175">
            <a:solidFill>
              <a:srgbClr val="000000"/>
            </a:solidFill>
          </a:ln>
        </c:spPr>
        <c:crossAx val="62835761"/>
        <c:crosses val="autoZero"/>
        <c:auto val="1"/>
        <c:lblOffset val="100"/>
        <c:tickLblSkip val="1"/>
        <c:noMultiLvlLbl val="0"/>
      </c:catAx>
      <c:valAx>
        <c:axId val="6283576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21894832"/>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55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185"/>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7.1-7.2'!$H$57:$T$57</c:f>
              <c:strCache/>
            </c:strRef>
          </c:cat>
          <c:val>
            <c:numRef>
              <c:f>'Fig 7.1-7.2'!$H$58:$S$58</c:f>
              <c:numCache/>
            </c:numRef>
          </c:val>
          <c:smooth val="0"/>
        </c:ser>
        <c:ser>
          <c:idx val="1"/>
          <c:order val="1"/>
          <c:tx>
            <c:strRef>
              <c:f>'Fig 7.1-7.2'!$A$60</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7.1-7.2'!$H$57:$T$57</c:f>
              <c:strCache/>
            </c:strRef>
          </c:cat>
          <c:val>
            <c:numRef>
              <c:f>'Fig 7.1-7.2'!$H$60:$S$60</c:f>
              <c:numCache/>
            </c:numRef>
          </c:val>
          <c:smooth val="0"/>
        </c:ser>
        <c:ser>
          <c:idx val="2"/>
          <c:order val="2"/>
          <c:tx>
            <c:strRef>
              <c:f>'Fig 7.1-7.2'!$A$59</c:f>
              <c:strCache>
                <c:ptCount val="1"/>
                <c:pt idx="0">
                  <c:v>Scotrail passengers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7.1-7.2'!$H$57:$T$57</c:f>
              <c:strCache/>
            </c:strRef>
          </c:cat>
          <c:val>
            <c:numRef>
              <c:f>'Fig 7.1-7.2'!$H$59:$T$59</c:f>
              <c:numCache/>
            </c:numRef>
          </c:val>
          <c:smooth val="0"/>
        </c:ser>
        <c:marker val="1"/>
        <c:axId val="28650938"/>
        <c:axId val="56531851"/>
      </c:lineChart>
      <c:catAx>
        <c:axId val="28650938"/>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56531851"/>
        <c:crosses val="autoZero"/>
        <c:auto val="0"/>
        <c:lblOffset val="100"/>
        <c:tickLblSkip val="1"/>
        <c:noMultiLvlLbl val="0"/>
      </c:catAx>
      <c:valAx>
        <c:axId val="56531851"/>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7"/>
              <c:y val="-0.000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8650938"/>
        <c:crossesAt val="1"/>
        <c:crossBetween val="midCat"/>
        <c:dispUnits/>
        <c:majorUnit val="20"/>
      </c:valAx>
      <c:spPr>
        <a:noFill/>
        <a:ln w="3175">
          <a:solidFill>
            <a:srgbClr val="C0C0C0"/>
          </a:solidFill>
        </a:ln>
      </c:spPr>
    </c:plotArea>
    <c:legend>
      <c:legendPos val="r"/>
      <c:layout>
        <c:manualLayout>
          <c:xMode val="edge"/>
          <c:yMode val="edge"/>
          <c:x val="0.0835"/>
          <c:y val="0.9375"/>
          <c:w val="0.88"/>
          <c:h val="0.04825"/>
        </c:manualLayout>
      </c:layout>
      <c:overlay val="0"/>
      <c:spPr>
        <a:solidFill>
          <a:srgbClr val="FFFFFF"/>
        </a:solidFill>
        <a:ln w="3175">
          <a:solidFill>
            <a:srgbClr val="C0C0C0"/>
          </a:solidFill>
        </a:ln>
      </c:spPr>
      <c:txPr>
        <a:bodyPr vert="horz" rot="0"/>
        <a:lstStyle/>
        <a:p>
          <a:pPr>
            <a:defRPr lang="en-US" cap="none" sz="8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8125"/>
          <c:w val="0.955"/>
          <c:h val="0.88325"/>
        </c:manualLayout>
      </c:layout>
      <c:lineChart>
        <c:grouping val="standard"/>
        <c:varyColors val="0"/>
        <c:ser>
          <c:idx val="0"/>
          <c:order val="0"/>
          <c:tx>
            <c:strRef>
              <c:f>'Fig 7.1-7.2'!$A$66</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7.1-7.2'!$F$65:$P$65</c:f>
              <c:strCache/>
            </c:strRef>
          </c:cat>
          <c:val>
            <c:numRef>
              <c:f>'Fig 7.1-7.2'!$F$66:$P$66</c:f>
              <c:numCache/>
            </c:numRef>
          </c:val>
          <c:smooth val="0"/>
        </c:ser>
        <c:marker val="1"/>
        <c:axId val="39024612"/>
        <c:axId val="15677189"/>
      </c:lineChart>
      <c:catAx>
        <c:axId val="39024612"/>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15677189"/>
        <c:crosses val="autoZero"/>
        <c:auto val="1"/>
        <c:lblOffset val="100"/>
        <c:tickLblSkip val="1"/>
        <c:noMultiLvlLbl val="0"/>
      </c:catAx>
      <c:valAx>
        <c:axId val="15677189"/>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00075"/>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39024612"/>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6876974"/>
        <c:axId val="61892767"/>
      </c:barChart>
      <c:catAx>
        <c:axId val="6876974"/>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61892767"/>
        <c:crosses val="autoZero"/>
        <c:auto val="1"/>
        <c:lblOffset val="100"/>
        <c:tickLblSkip val="1"/>
        <c:noMultiLvlLbl val="0"/>
      </c:catAx>
      <c:valAx>
        <c:axId val="61892767"/>
        <c:scaling>
          <c:orientation val="minMax"/>
        </c:scaling>
        <c:axPos val="t"/>
        <c:delete val="1"/>
        <c:majorTickMark val="out"/>
        <c:minorTickMark val="none"/>
        <c:tickLblPos val="nextTo"/>
        <c:crossAx val="6876974"/>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'T7.6ab'!$Q$41</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'T7.6ab'!$B$42:$B$55</c:f>
              <c:strCache/>
            </c:strRef>
          </c:cat>
          <c:val>
            <c:numRef>
              <c:f>'T7.6ab'!$Q$42:$Q$55</c:f>
              <c:numCache/>
            </c:numRef>
          </c:val>
        </c:ser>
        <c:ser>
          <c:idx val="1"/>
          <c:order val="1"/>
          <c:tx>
            <c:strRef>
              <c:f>'T7.6ab'!$R$41</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'T7.6ab'!$B$42:$B$55</c:f>
              <c:strCache/>
            </c:strRef>
          </c:cat>
          <c:val>
            <c:numRef>
              <c:f>'T7.6ab'!$R$42:$R$55</c:f>
              <c:numCache/>
            </c:numRef>
          </c:val>
        </c:ser>
        <c:gapWidth val="20"/>
        <c:axId val="20163992"/>
        <c:axId val="47258201"/>
      </c:barChart>
      <c:catAx>
        <c:axId val="20163992"/>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47258201"/>
        <c:crosses val="autoZero"/>
        <c:auto val="1"/>
        <c:lblOffset val="100"/>
        <c:tickLblSkip val="1"/>
        <c:noMultiLvlLbl val="0"/>
      </c:catAx>
      <c:valAx>
        <c:axId val="47258201"/>
        <c:scaling>
          <c:orientation val="minMax"/>
          <c:max val="75000"/>
        </c:scaling>
        <c:axPos val="t"/>
        <c:delete val="1"/>
        <c:majorTickMark val="out"/>
        <c:minorTickMark val="none"/>
        <c:tickLblPos val="nextTo"/>
        <c:crossAx val="20163992"/>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'T7.6ab'!$B$4:$B$17</c:f>
              <c:strCache/>
            </c:strRef>
          </c:cat>
          <c:val>
            <c:numRef>
              <c:f>'T7.6ab'!$Q$4:$Q$17</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'T7.6ab'!$B$4:$B$17</c:f>
              <c:strCache/>
            </c:strRef>
          </c:cat>
          <c:val>
            <c:numRef>
              <c:f>'T7.6ab'!$R$4:$R$17</c:f>
              <c:numCache/>
            </c:numRef>
          </c:val>
        </c:ser>
        <c:gapWidth val="30"/>
        <c:axId val="22670626"/>
        <c:axId val="2709043"/>
      </c:barChart>
      <c:catAx>
        <c:axId val="22670626"/>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2709043"/>
        <c:crosses val="autoZero"/>
        <c:auto val="1"/>
        <c:lblOffset val="100"/>
        <c:tickLblSkip val="1"/>
        <c:noMultiLvlLbl val="0"/>
      </c:catAx>
      <c:valAx>
        <c:axId val="2709043"/>
        <c:scaling>
          <c:orientation val="minMax"/>
          <c:max val="4000"/>
          <c:min val="0"/>
        </c:scaling>
        <c:axPos val="t"/>
        <c:majorGridlines>
          <c:spPr>
            <a:ln w="3175">
              <a:solidFill>
                <a:srgbClr val="FFFFFF"/>
              </a:solidFill>
            </a:ln>
          </c:spPr>
        </c:majorGridlines>
        <c:delete val="1"/>
        <c:majorTickMark val="out"/>
        <c:minorTickMark val="none"/>
        <c:tickLblPos val="nextTo"/>
        <c:crossAx val="22670626"/>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'T7.6ab'!$B$34</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'T7.6ab'!$C$3:$Z$3</c:f>
              <c:strCache/>
            </c:strRef>
          </c:cat>
          <c:val>
            <c:numRef>
              <c:f>'T7.6ab'!#REF!</c:f>
              <c:numCache>
                <c:ptCount val="1"/>
                <c:pt idx="0">
                  <c:v>1</c:v>
                </c:pt>
              </c:numCache>
            </c:numRef>
          </c:val>
          <c:smooth val="0"/>
        </c:ser>
        <c:marker val="1"/>
        <c:axId val="24381388"/>
        <c:axId val="18105901"/>
      </c:lineChart>
      <c:catAx>
        <c:axId val="24381388"/>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8105901"/>
        <c:crosses val="autoZero"/>
        <c:auto val="1"/>
        <c:lblOffset val="100"/>
        <c:tickLblSkip val="2"/>
        <c:noMultiLvlLbl val="0"/>
      </c:catAx>
      <c:valAx>
        <c:axId val="18105901"/>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438138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'T7.6ab'!$B$18:$B$32</c:f>
              <c:strCache/>
            </c:strRef>
          </c:cat>
          <c:val>
            <c:numRef>
              <c:f>'T7.6ab'!$Q$18:$Q$32</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'T7.6ab'!$B$18:$B$32</c:f>
              <c:strCache/>
            </c:strRef>
          </c:cat>
          <c:val>
            <c:numRef>
              <c:f>'T7.6ab'!$R$18:$R$32</c:f>
              <c:numCache/>
            </c:numRef>
          </c:val>
        </c:ser>
        <c:gapWidth val="30"/>
        <c:axId val="28735382"/>
        <c:axId val="57291847"/>
      </c:barChart>
      <c:catAx>
        <c:axId val="28735382"/>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57291847"/>
        <c:crosses val="autoZero"/>
        <c:auto val="1"/>
        <c:lblOffset val="100"/>
        <c:tickLblSkip val="1"/>
        <c:noMultiLvlLbl val="0"/>
      </c:catAx>
      <c:valAx>
        <c:axId val="57291847"/>
        <c:scaling>
          <c:orientation val="minMax"/>
          <c:max val="4000"/>
          <c:min val="0"/>
        </c:scaling>
        <c:axPos val="t"/>
        <c:majorGridlines>
          <c:spPr>
            <a:ln w="3175">
              <a:solidFill>
                <a:srgbClr val="FFFFFF"/>
              </a:solidFill>
            </a:ln>
          </c:spPr>
        </c:majorGridlines>
        <c:delete val="1"/>
        <c:majorTickMark val="out"/>
        <c:minorTickMark val="none"/>
        <c:tickLblPos val="nextTo"/>
        <c:crossAx val="2873538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'T7.6ab'!$Q$41</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'T7.6ab'!$B$56:$B$70</c:f>
              <c:strCache/>
            </c:strRef>
          </c:cat>
          <c:val>
            <c:numRef>
              <c:f>'T7.6ab'!$Q$56:$Q$70</c:f>
              <c:numCache/>
            </c:numRef>
          </c:val>
        </c:ser>
        <c:ser>
          <c:idx val="1"/>
          <c:order val="1"/>
          <c:tx>
            <c:strRef>
              <c:f>'T7.6ab'!$R$41</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'T7.6ab'!$B$56:$B$70</c:f>
              <c:strCache/>
            </c:strRef>
          </c:cat>
          <c:val>
            <c:numRef>
              <c:f>'T7.6ab'!$R$56:$R$70</c:f>
              <c:numCache/>
            </c:numRef>
          </c:val>
        </c:ser>
        <c:gapWidth val="20"/>
        <c:axId val="45864576"/>
        <c:axId val="10128001"/>
      </c:barChart>
      <c:catAx>
        <c:axId val="45864576"/>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0128001"/>
        <c:crosses val="autoZero"/>
        <c:auto val="1"/>
        <c:lblOffset val="100"/>
        <c:tickLblSkip val="1"/>
        <c:noMultiLvlLbl val="0"/>
      </c:catAx>
      <c:valAx>
        <c:axId val="10128001"/>
        <c:scaling>
          <c:orientation val="minMax"/>
          <c:max val="75000"/>
        </c:scaling>
        <c:axPos val="t"/>
        <c:delete val="1"/>
        <c:majorTickMark val="out"/>
        <c:minorTickMark val="none"/>
        <c:tickLblPos val="nextTo"/>
        <c:crossAx val="45864576"/>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171450</xdr:rowOff>
    </xdr:from>
    <xdr:to>
      <xdr:col>12</xdr:col>
      <xdr:colOff>257175</xdr:colOff>
      <xdr:row>29</xdr:row>
      <xdr:rowOff>123825</xdr:rowOff>
    </xdr:to>
    <xdr:graphicFrame>
      <xdr:nvGraphicFramePr>
        <xdr:cNvPr id="1" name="Chart 1"/>
        <xdr:cNvGraphicFramePr/>
      </xdr:nvGraphicFramePr>
      <xdr:xfrm>
        <a:off x="38100" y="361950"/>
        <a:ext cx="7391400" cy="5295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xdr:nvGraphicFramePr>
        <xdr:cNvPr id="2" name="Chart 2"/>
        <xdr:cNvGraphicFramePr/>
      </xdr:nvGraphicFramePr>
      <xdr:xfrm>
        <a:off x="47625" y="6400800"/>
        <a:ext cx="7381875" cy="3943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297180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78</xdr:row>
      <xdr:rowOff>0</xdr:rowOff>
    </xdr:from>
    <xdr:to>
      <xdr:col>8</xdr:col>
      <xdr:colOff>542925</xdr:colOff>
      <xdr:row>78</xdr:row>
      <xdr:rowOff>0</xdr:rowOff>
    </xdr:to>
    <xdr:graphicFrame>
      <xdr:nvGraphicFramePr>
        <xdr:cNvPr id="2" name="Chart 3"/>
        <xdr:cNvGraphicFramePr/>
      </xdr:nvGraphicFramePr>
      <xdr:xfrm>
        <a:off x="352425" y="19478625"/>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37</xdr:row>
      <xdr:rowOff>0</xdr:rowOff>
    </xdr:from>
    <xdr:to>
      <xdr:col>9</xdr:col>
      <xdr:colOff>9525</xdr:colOff>
      <xdr:row>37</xdr:row>
      <xdr:rowOff>0</xdr:rowOff>
    </xdr:to>
    <xdr:graphicFrame>
      <xdr:nvGraphicFramePr>
        <xdr:cNvPr id="3" name="Chart 4"/>
        <xdr:cNvGraphicFramePr/>
      </xdr:nvGraphicFramePr>
      <xdr:xfrm>
        <a:off x="323850" y="9344025"/>
        <a:ext cx="234315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37</xdr:row>
      <xdr:rowOff>0</xdr:rowOff>
    </xdr:from>
    <xdr:to>
      <xdr:col>17</xdr:col>
      <xdr:colOff>790575</xdr:colOff>
      <xdr:row>37</xdr:row>
      <xdr:rowOff>0</xdr:rowOff>
    </xdr:to>
    <xdr:graphicFrame>
      <xdr:nvGraphicFramePr>
        <xdr:cNvPr id="5" name="Chart 6"/>
        <xdr:cNvGraphicFramePr/>
      </xdr:nvGraphicFramePr>
      <xdr:xfrm>
        <a:off x="2667000" y="9344025"/>
        <a:ext cx="2943225"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78</xdr:row>
      <xdr:rowOff>0</xdr:rowOff>
    </xdr:from>
    <xdr:to>
      <xdr:col>16</xdr:col>
      <xdr:colOff>628650</xdr:colOff>
      <xdr:row>78</xdr:row>
      <xdr:rowOff>0</xdr:rowOff>
    </xdr:to>
    <xdr:graphicFrame>
      <xdr:nvGraphicFramePr>
        <xdr:cNvPr id="6" name="Chart 7"/>
        <xdr:cNvGraphicFramePr/>
      </xdr:nvGraphicFramePr>
      <xdr:xfrm>
        <a:off x="2667000" y="19478625"/>
        <a:ext cx="1704975"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016789\AppData\Roaming\Microsoft\Excel\chapter07%20-%20rai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s"/>
      <sheetName val="Fig 7.1-7.2"/>
      <sheetName val="compare with ScotRail"/>
      <sheetName val="T7.1-7.2 "/>
      <sheetName val="T7.3-7.5"/>
      <sheetName val="T7.6ab"/>
      <sheetName val="T7.6c 2008-09"/>
      <sheetName val="T7.6c 2009-10"/>
      <sheetName val="T7.6c 2010-11"/>
      <sheetName val="T7.6c 2011-12"/>
      <sheetName val="T7.6c 2012-13"/>
      <sheetName val="T7.7"/>
      <sheetName val="T7.8"/>
      <sheetName val="T7.8 cont'd"/>
      <sheetName val="T7.9-7.11"/>
      <sheetName val="T7.11"/>
      <sheetName val="T7.12-7.13"/>
      <sheetName val="T7.14-7.17"/>
      <sheetName val="T7.18-7.20"/>
      <sheetName va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B7"/>
  <sheetViews>
    <sheetView zoomScalePageLayoutView="0" workbookViewId="0" topLeftCell="A1">
      <selection activeCell="D16" sqref="D16"/>
    </sheetView>
  </sheetViews>
  <sheetFormatPr defaultColWidth="8.88671875" defaultRowHeight="15"/>
  <sheetData>
    <row r="1" spans="1:2" ht="15">
      <c r="A1" s="19">
        <v>999</v>
      </c>
      <c r="B1" t="s">
        <v>150</v>
      </c>
    </row>
    <row r="5" ht="15.75">
      <c r="B5" s="112" t="s">
        <v>381</v>
      </c>
    </row>
    <row r="6" ht="15.75">
      <c r="B6" s="112" t="s">
        <v>257</v>
      </c>
    </row>
    <row r="7" ht="15.75">
      <c r="B7" s="112" t="s">
        <v>258</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9">
    <pageSetUpPr fitToPage="1"/>
  </sheetPr>
  <dimension ref="A1:AA93"/>
  <sheetViews>
    <sheetView zoomScale="75" zoomScaleNormal="75" zoomScalePageLayoutView="0" workbookViewId="0" topLeftCell="A1">
      <selection activeCell="AB24" sqref="AB24"/>
    </sheetView>
  </sheetViews>
  <sheetFormatPr defaultColWidth="8.88671875" defaultRowHeight="15"/>
  <cols>
    <col min="1" max="1" width="35.21484375" style="1" customWidth="1"/>
    <col min="2" max="5" width="7.77734375" style="1" hidden="1" customWidth="1"/>
    <col min="6" max="14" width="8.21484375" style="1" hidden="1" customWidth="1"/>
    <col min="15" max="16" width="8.21484375" style="54" customWidth="1"/>
    <col min="17" max="17" width="8.10546875" style="1" customWidth="1"/>
    <col min="18" max="16384" width="8.88671875" style="1" customWidth="1"/>
  </cols>
  <sheetData>
    <row r="1" spans="1:25" s="6" customFormat="1" ht="42.75" customHeight="1">
      <c r="A1" s="156" t="s">
        <v>428</v>
      </c>
      <c r="O1" s="219"/>
      <c r="P1" s="219"/>
      <c r="U1" s="219"/>
      <c r="V1" s="219"/>
      <c r="W1" s="219"/>
      <c r="X1" s="219"/>
      <c r="Y1" s="219"/>
    </row>
    <row r="2" spans="1:16" s="6" customFormat="1" ht="5.25" customHeight="1">
      <c r="A2" s="127" t="s">
        <v>354</v>
      </c>
      <c r="B2" s="13"/>
      <c r="C2" s="13"/>
      <c r="D2" s="13"/>
      <c r="E2" s="13"/>
      <c r="F2" s="13"/>
      <c r="G2" s="13"/>
      <c r="H2" s="13"/>
      <c r="I2" s="13"/>
      <c r="J2" s="13"/>
      <c r="K2" s="7"/>
      <c r="L2" s="7"/>
      <c r="M2" s="7"/>
      <c r="N2" s="7"/>
      <c r="O2" s="51"/>
      <c r="P2" s="51"/>
    </row>
    <row r="3" spans="1:25" ht="15.75">
      <c r="A3" s="131"/>
      <c r="B3" s="151" t="s">
        <v>435</v>
      </c>
      <c r="C3" s="151" t="s">
        <v>436</v>
      </c>
      <c r="D3" s="151" t="s">
        <v>437</v>
      </c>
      <c r="E3" s="129" t="s">
        <v>438</v>
      </c>
      <c r="F3" s="129" t="s">
        <v>41</v>
      </c>
      <c r="G3" s="129" t="s">
        <v>74</v>
      </c>
      <c r="H3" s="129" t="s">
        <v>94</v>
      </c>
      <c r="I3" s="154" t="s">
        <v>98</v>
      </c>
      <c r="J3" s="154" t="s">
        <v>100</v>
      </c>
      <c r="K3" s="154" t="s">
        <v>154</v>
      </c>
      <c r="L3" s="154" t="s">
        <v>244</v>
      </c>
      <c r="M3" s="154" t="s">
        <v>333</v>
      </c>
      <c r="N3" s="154" t="s">
        <v>336</v>
      </c>
      <c r="O3" s="154" t="s">
        <v>368</v>
      </c>
      <c r="P3" s="154" t="s">
        <v>391</v>
      </c>
      <c r="Q3" s="154" t="s">
        <v>429</v>
      </c>
      <c r="R3" s="154" t="s">
        <v>439</v>
      </c>
      <c r="S3" s="154" t="s">
        <v>459</v>
      </c>
      <c r="T3" s="154" t="s">
        <v>480</v>
      </c>
      <c r="U3" s="154" t="s">
        <v>508</v>
      </c>
      <c r="V3" s="154" t="s">
        <v>573</v>
      </c>
      <c r="W3" s="154" t="s">
        <v>612</v>
      </c>
      <c r="X3" s="154" t="s">
        <v>639</v>
      </c>
      <c r="Y3" s="154" t="s">
        <v>688</v>
      </c>
    </row>
    <row r="4" spans="1:16" ht="3" customHeight="1">
      <c r="A4" s="8"/>
      <c r="B4" s="8"/>
      <c r="C4" s="8"/>
      <c r="D4" s="8"/>
      <c r="E4" s="8"/>
      <c r="F4" s="9"/>
      <c r="G4" s="81"/>
      <c r="H4" s="81"/>
      <c r="I4" s="81"/>
      <c r="J4" s="81"/>
      <c r="K4" s="82"/>
      <c r="O4" s="1"/>
      <c r="P4" s="1"/>
    </row>
    <row r="5" spans="1:25" ht="12.75">
      <c r="A5" s="47"/>
      <c r="B5" s="8"/>
      <c r="C5" s="8"/>
      <c r="D5" s="8"/>
      <c r="E5" s="8"/>
      <c r="F5" s="9"/>
      <c r="G5" s="9"/>
      <c r="H5" s="81"/>
      <c r="I5" s="81"/>
      <c r="J5" s="9"/>
      <c r="L5" s="54"/>
      <c r="M5" s="56"/>
      <c r="N5" s="56"/>
      <c r="O5" s="56"/>
      <c r="P5" s="56"/>
      <c r="Q5" s="56"/>
      <c r="Y5" s="56" t="s">
        <v>11</v>
      </c>
    </row>
    <row r="6" spans="1:16" ht="3" customHeight="1">
      <c r="A6" s="47"/>
      <c r="B6" s="8"/>
      <c r="C6" s="8"/>
      <c r="D6" s="8"/>
      <c r="E6" s="8"/>
      <c r="F6" s="9"/>
      <c r="G6" s="9"/>
      <c r="H6" s="81"/>
      <c r="I6" s="81"/>
      <c r="J6" s="9"/>
      <c r="K6" s="56"/>
      <c r="O6" s="1"/>
      <c r="P6" s="1"/>
    </row>
    <row r="7" spans="1:27" ht="15">
      <c r="A7" s="7" t="s">
        <v>174</v>
      </c>
      <c r="B7" s="32">
        <v>0.4</v>
      </c>
      <c r="C7" s="32">
        <v>0.4</v>
      </c>
      <c r="D7" s="32">
        <v>0.3</v>
      </c>
      <c r="E7" s="32">
        <v>0.5</v>
      </c>
      <c r="F7" s="32">
        <v>0.7</v>
      </c>
      <c r="G7" s="32">
        <v>0.6</v>
      </c>
      <c r="H7" s="32">
        <v>0.4</v>
      </c>
      <c r="I7" s="32">
        <v>0.3</v>
      </c>
      <c r="J7" s="32">
        <v>0.2</v>
      </c>
      <c r="K7" s="34">
        <v>0.5</v>
      </c>
      <c r="L7" s="34">
        <v>0.4</v>
      </c>
      <c r="M7" s="117">
        <v>0.3</v>
      </c>
      <c r="N7" s="117">
        <v>0.485</v>
      </c>
      <c r="O7" s="117">
        <v>0.388</v>
      </c>
      <c r="P7" s="117">
        <v>0.394</v>
      </c>
      <c r="Q7" s="117">
        <v>0.594</v>
      </c>
      <c r="R7" s="117">
        <v>0.722</v>
      </c>
      <c r="S7" s="117">
        <v>0.784</v>
      </c>
      <c r="T7" s="117">
        <v>0.5</v>
      </c>
      <c r="U7" s="117">
        <v>0.4</v>
      </c>
      <c r="V7" s="117">
        <v>0.5</v>
      </c>
      <c r="W7" s="117">
        <v>0.3</v>
      </c>
      <c r="X7" s="53">
        <v>0.4</v>
      </c>
      <c r="Y7" s="53">
        <v>0.5</v>
      </c>
      <c r="Z7"/>
      <c r="AA7"/>
    </row>
    <row r="8" spans="1:27" ht="15">
      <c r="A8" s="7" t="s">
        <v>194</v>
      </c>
      <c r="B8" s="32">
        <v>22.7</v>
      </c>
      <c r="C8" s="32">
        <v>19.9</v>
      </c>
      <c r="D8" s="32">
        <v>25.5</v>
      </c>
      <c r="E8" s="32">
        <v>29.8</v>
      </c>
      <c r="F8" s="32">
        <v>24.5</v>
      </c>
      <c r="G8" s="32">
        <v>22</v>
      </c>
      <c r="H8" s="32">
        <v>19</v>
      </c>
      <c r="I8" s="32">
        <v>14.1</v>
      </c>
      <c r="J8" s="32">
        <v>15.8</v>
      </c>
      <c r="K8" s="34">
        <v>18.4</v>
      </c>
      <c r="L8" s="34">
        <v>18.5</v>
      </c>
      <c r="M8" s="117">
        <v>19.9</v>
      </c>
      <c r="N8" s="117">
        <v>19.307</v>
      </c>
      <c r="O8" s="117">
        <v>20.314</v>
      </c>
      <c r="P8" s="117">
        <v>19.71</v>
      </c>
      <c r="Q8" s="117">
        <v>15.83</v>
      </c>
      <c r="R8" s="117">
        <v>17.472</v>
      </c>
      <c r="S8" s="117">
        <v>25.342</v>
      </c>
      <c r="T8" s="117">
        <v>24.7</v>
      </c>
      <c r="U8" s="117">
        <v>21.2</v>
      </c>
      <c r="V8" s="117">
        <v>20.2</v>
      </c>
      <c r="W8" s="117">
        <v>18.8</v>
      </c>
      <c r="X8" s="53">
        <v>20.5</v>
      </c>
      <c r="Y8" s="53">
        <v>17.2</v>
      </c>
      <c r="Z8"/>
      <c r="AA8"/>
    </row>
    <row r="9" spans="1:27" ht="6.75" customHeight="1">
      <c r="A9" s="7"/>
      <c r="B9" s="32"/>
      <c r="C9" s="32"/>
      <c r="D9" s="32"/>
      <c r="E9" s="32"/>
      <c r="F9" s="32"/>
      <c r="G9" s="32"/>
      <c r="H9" s="32"/>
      <c r="I9" s="32"/>
      <c r="J9" s="32"/>
      <c r="K9" s="34"/>
      <c r="L9" s="34"/>
      <c r="M9" s="117"/>
      <c r="N9" s="117"/>
      <c r="O9" s="117"/>
      <c r="P9" s="117"/>
      <c r="Q9" s="117"/>
      <c r="R9" s="117"/>
      <c r="S9" s="117"/>
      <c r="T9" s="117"/>
      <c r="U9" s="117"/>
      <c r="V9" s="117"/>
      <c r="W9" s="117"/>
      <c r="X9" s="54"/>
      <c r="Y9" s="54"/>
      <c r="Z9"/>
      <c r="AA9"/>
    </row>
    <row r="10" spans="1:27" ht="15">
      <c r="A10" s="7" t="s">
        <v>173</v>
      </c>
      <c r="B10" s="32">
        <v>2.7</v>
      </c>
      <c r="C10" s="32">
        <v>2.3</v>
      </c>
      <c r="D10" s="32">
        <v>2.2</v>
      </c>
      <c r="E10" s="32">
        <v>2.3</v>
      </c>
      <c r="F10" s="32">
        <v>1.9</v>
      </c>
      <c r="G10" s="32">
        <v>2.8</v>
      </c>
      <c r="H10" s="32">
        <v>2.5</v>
      </c>
      <c r="I10" s="32">
        <v>3.7</v>
      </c>
      <c r="J10" s="32">
        <v>5.5</v>
      </c>
      <c r="K10" s="107">
        <v>7</v>
      </c>
      <c r="L10" s="107">
        <v>7.6</v>
      </c>
      <c r="M10" s="120">
        <v>9.8</v>
      </c>
      <c r="N10" s="120">
        <v>11.55</v>
      </c>
      <c r="O10" s="117">
        <v>13.721</v>
      </c>
      <c r="P10" s="117">
        <v>14.306</v>
      </c>
      <c r="Q10" s="117">
        <v>17.662</v>
      </c>
      <c r="R10" s="117">
        <v>25.496</v>
      </c>
      <c r="S10" s="117">
        <v>28.384</v>
      </c>
      <c r="T10" s="117">
        <v>27.8</v>
      </c>
      <c r="U10" s="117">
        <v>25.9</v>
      </c>
      <c r="V10" s="117">
        <v>23.6</v>
      </c>
      <c r="W10" s="117">
        <v>26.4</v>
      </c>
      <c r="X10" s="53">
        <v>29.3</v>
      </c>
      <c r="Y10" s="53">
        <v>30.4</v>
      </c>
      <c r="Z10"/>
      <c r="AA10"/>
    </row>
    <row r="11" spans="1:27" ht="6.75" customHeight="1">
      <c r="A11" s="7"/>
      <c r="B11" s="32"/>
      <c r="C11" s="32"/>
      <c r="D11" s="32"/>
      <c r="E11" s="32"/>
      <c r="F11" s="32"/>
      <c r="G11" s="32"/>
      <c r="H11" s="32"/>
      <c r="I11" s="32"/>
      <c r="J11" s="32"/>
      <c r="K11" s="107"/>
      <c r="L11" s="107"/>
      <c r="M11" s="120"/>
      <c r="N11" s="120"/>
      <c r="O11" s="117"/>
      <c r="P11" s="117"/>
      <c r="Q11" s="117"/>
      <c r="R11" s="117"/>
      <c r="S11" s="117"/>
      <c r="T11" s="117"/>
      <c r="U11" s="117"/>
      <c r="V11" s="117"/>
      <c r="W11" s="117"/>
      <c r="X11" s="54"/>
      <c r="Y11" s="54"/>
      <c r="Z11"/>
      <c r="AA11"/>
    </row>
    <row r="12" spans="1:27" ht="15">
      <c r="A12" s="7" t="s">
        <v>175</v>
      </c>
      <c r="B12" s="32">
        <v>9.4</v>
      </c>
      <c r="C12" s="32">
        <v>10.6</v>
      </c>
      <c r="D12" s="32">
        <v>12.4</v>
      </c>
      <c r="E12" s="32">
        <v>16.7</v>
      </c>
      <c r="F12" s="32">
        <v>20</v>
      </c>
      <c r="G12" s="32">
        <v>18.8</v>
      </c>
      <c r="H12" s="32">
        <v>16.8</v>
      </c>
      <c r="I12" s="32">
        <v>22.1</v>
      </c>
      <c r="J12" s="32">
        <v>24.6</v>
      </c>
      <c r="K12" s="34">
        <v>24.4</v>
      </c>
      <c r="L12" s="34">
        <v>24.7</v>
      </c>
      <c r="M12" s="117">
        <v>32.6</v>
      </c>
      <c r="N12" s="117">
        <v>39.2</v>
      </c>
      <c r="O12" s="117">
        <v>51.101</v>
      </c>
      <c r="P12" s="117">
        <v>57.396</v>
      </c>
      <c r="Q12" s="117">
        <v>62.369</v>
      </c>
      <c r="R12" s="117">
        <v>74.462</v>
      </c>
      <c r="S12" s="117">
        <v>74.064</v>
      </c>
      <c r="T12" s="117">
        <v>72.8</v>
      </c>
      <c r="U12" s="117">
        <v>66.6</v>
      </c>
      <c r="V12" s="117">
        <v>66.5</v>
      </c>
      <c r="W12" s="117">
        <v>64.5</v>
      </c>
      <c r="X12" s="53">
        <v>64.8</v>
      </c>
      <c r="Y12" s="53">
        <v>67.6</v>
      </c>
      <c r="Z12"/>
      <c r="AA12"/>
    </row>
    <row r="13" spans="1:27" ht="6" customHeight="1">
      <c r="A13" s="7"/>
      <c r="B13" s="32"/>
      <c r="C13" s="32"/>
      <c r="D13" s="32"/>
      <c r="E13" s="32"/>
      <c r="F13" s="32"/>
      <c r="G13" s="32"/>
      <c r="H13" s="32"/>
      <c r="I13" s="32"/>
      <c r="J13" s="32"/>
      <c r="K13" s="34"/>
      <c r="L13" s="34"/>
      <c r="M13" s="117"/>
      <c r="N13" s="117"/>
      <c r="O13" s="117"/>
      <c r="P13" s="117"/>
      <c r="Q13" s="117"/>
      <c r="R13" s="117"/>
      <c r="S13" s="117"/>
      <c r="T13" s="117"/>
      <c r="U13" s="117"/>
      <c r="V13" s="117"/>
      <c r="W13" s="117"/>
      <c r="X13" s="54"/>
      <c r="Y13" s="54"/>
      <c r="Z13"/>
      <c r="AA13"/>
    </row>
    <row r="14" spans="1:27" ht="15">
      <c r="A14" s="7" t="s">
        <v>220</v>
      </c>
      <c r="B14" s="32">
        <v>33.3</v>
      </c>
      <c r="C14" s="32">
        <v>42.6</v>
      </c>
      <c r="D14" s="32">
        <v>42.7</v>
      </c>
      <c r="E14" s="32">
        <v>64.9</v>
      </c>
      <c r="F14" s="32">
        <v>123.6</v>
      </c>
      <c r="G14" s="32">
        <v>123.7</v>
      </c>
      <c r="H14" s="32">
        <v>105.9</v>
      </c>
      <c r="I14" s="32">
        <v>94.5</v>
      </c>
      <c r="J14" s="32">
        <v>104.9</v>
      </c>
      <c r="K14" s="34">
        <v>128.8</v>
      </c>
      <c r="L14" s="34">
        <v>117.3</v>
      </c>
      <c r="M14" s="117">
        <v>94</v>
      </c>
      <c r="N14" s="117">
        <v>93.531</v>
      </c>
      <c r="O14" s="117">
        <v>205.74699998000006</v>
      </c>
      <c r="P14" s="117">
        <v>145.664</v>
      </c>
      <c r="Q14" s="117">
        <v>136.37177000000005</v>
      </c>
      <c r="R14" s="117">
        <v>127.826</v>
      </c>
      <c r="S14" s="117">
        <v>122.59</v>
      </c>
      <c r="T14" s="117">
        <v>71.1</v>
      </c>
      <c r="U14" s="117">
        <v>47.4</v>
      </c>
      <c r="V14" s="117">
        <v>22</v>
      </c>
      <c r="W14" s="117">
        <v>6</v>
      </c>
      <c r="X14" s="53">
        <v>0.8</v>
      </c>
      <c r="Y14" s="53">
        <v>0.5</v>
      </c>
      <c r="Z14"/>
      <c r="AA14"/>
    </row>
    <row r="15" spans="1:27" ht="6.75" customHeight="1">
      <c r="A15" s="7"/>
      <c r="B15" s="32"/>
      <c r="C15" s="32"/>
      <c r="D15" s="32"/>
      <c r="E15" s="32"/>
      <c r="F15" s="32"/>
      <c r="G15" s="32"/>
      <c r="H15" s="32"/>
      <c r="I15" s="32"/>
      <c r="J15" s="32"/>
      <c r="K15" s="34"/>
      <c r="L15" s="34"/>
      <c r="M15" s="117"/>
      <c r="N15" s="117"/>
      <c r="O15" s="117"/>
      <c r="P15" s="117"/>
      <c r="Q15" s="117"/>
      <c r="R15" s="117"/>
      <c r="S15" s="117"/>
      <c r="T15" s="117"/>
      <c r="U15" s="117"/>
      <c r="V15" s="117"/>
      <c r="W15" s="117"/>
      <c r="X15" s="54"/>
      <c r="Y15" s="54"/>
      <c r="Z15"/>
      <c r="AA15"/>
    </row>
    <row r="16" spans="1:27" ht="15" customHeight="1">
      <c r="A16" s="7" t="s">
        <v>208</v>
      </c>
      <c r="B16" s="32">
        <v>60</v>
      </c>
      <c r="C16" s="32">
        <v>120.7</v>
      </c>
      <c r="D16" s="32">
        <v>146.8</v>
      </c>
      <c r="E16" s="32">
        <v>163</v>
      </c>
      <c r="F16" s="32">
        <v>171.6</v>
      </c>
      <c r="G16" s="32">
        <v>196.2</v>
      </c>
      <c r="H16" s="32">
        <v>184.7</v>
      </c>
      <c r="I16" s="32">
        <v>163.9</v>
      </c>
      <c r="J16" s="32">
        <v>192.3</v>
      </c>
      <c r="K16" s="34">
        <v>240.5</v>
      </c>
      <c r="L16" s="34">
        <v>340.7</v>
      </c>
      <c r="M16" s="117">
        <v>381.9</v>
      </c>
      <c r="N16" s="117">
        <v>428.601</v>
      </c>
      <c r="O16" s="117">
        <v>651.3479999799996</v>
      </c>
      <c r="P16" s="117">
        <v>551.894</v>
      </c>
      <c r="Q16" s="117">
        <v>576.8012100000002</v>
      </c>
      <c r="R16" s="117">
        <v>647.18</v>
      </c>
      <c r="S16" s="117">
        <v>630.822</v>
      </c>
      <c r="T16" s="117">
        <v>602.8</v>
      </c>
      <c r="U16" s="117">
        <v>633.7</v>
      </c>
      <c r="V16" s="117">
        <v>624.6</v>
      </c>
      <c r="W16" s="117">
        <v>661.3</v>
      </c>
      <c r="X16" s="53">
        <v>711.6</v>
      </c>
      <c r="Y16" s="53">
        <v>728.4</v>
      </c>
      <c r="Z16"/>
      <c r="AA16"/>
    </row>
    <row r="17" spans="1:27" ht="15" customHeight="1">
      <c r="A17" s="7" t="s">
        <v>209</v>
      </c>
      <c r="B17" s="32">
        <v>232.2</v>
      </c>
      <c r="C17" s="32">
        <v>445.4</v>
      </c>
      <c r="D17" s="32">
        <v>515.5</v>
      </c>
      <c r="E17" s="32">
        <v>485.4</v>
      </c>
      <c r="F17" s="32">
        <v>458.5</v>
      </c>
      <c r="G17" s="32">
        <v>449.5</v>
      </c>
      <c r="H17" s="32">
        <v>414.3</v>
      </c>
      <c r="I17" s="32">
        <v>363.2</v>
      </c>
      <c r="J17" s="32">
        <v>409.2</v>
      </c>
      <c r="K17" s="34">
        <v>467.3</v>
      </c>
      <c r="L17" s="34">
        <v>574.3</v>
      </c>
      <c r="M17" s="117">
        <v>616.7</v>
      </c>
      <c r="N17" s="117">
        <v>606.391</v>
      </c>
      <c r="O17" s="117">
        <v>911.781</v>
      </c>
      <c r="P17" s="117">
        <v>734.756</v>
      </c>
      <c r="Q17" s="117">
        <v>783.5769999999994</v>
      </c>
      <c r="R17" s="117">
        <v>1196.472</v>
      </c>
      <c r="S17" s="117">
        <v>1336.662</v>
      </c>
      <c r="T17" s="117">
        <v>1369.9</v>
      </c>
      <c r="U17" s="117">
        <v>1438.4</v>
      </c>
      <c r="V17" s="117">
        <v>1382.9</v>
      </c>
      <c r="W17" s="117">
        <v>1413.2</v>
      </c>
      <c r="X17" s="53">
        <v>1411.4</v>
      </c>
      <c r="Y17" s="53">
        <v>1295.4</v>
      </c>
      <c r="Z17"/>
      <c r="AA17"/>
    </row>
    <row r="18" spans="1:27" ht="15" customHeight="1">
      <c r="A18" s="7" t="s">
        <v>210</v>
      </c>
      <c r="B18" s="32">
        <v>120</v>
      </c>
      <c r="C18" s="32">
        <v>165.9</v>
      </c>
      <c r="D18" s="32">
        <v>187.9</v>
      </c>
      <c r="E18" s="32">
        <v>197.8</v>
      </c>
      <c r="F18" s="32">
        <v>194.8</v>
      </c>
      <c r="G18" s="32">
        <v>194.9</v>
      </c>
      <c r="H18" s="32">
        <v>171.4</v>
      </c>
      <c r="I18" s="32">
        <v>139.6</v>
      </c>
      <c r="J18" s="32">
        <v>173.2</v>
      </c>
      <c r="K18" s="34">
        <v>206.7</v>
      </c>
      <c r="L18" s="117">
        <v>240</v>
      </c>
      <c r="M18" s="117">
        <v>286.2</v>
      </c>
      <c r="N18" s="117">
        <v>308.713</v>
      </c>
      <c r="O18" s="117">
        <v>466.86100002000023</v>
      </c>
      <c r="P18" s="117">
        <v>393.962</v>
      </c>
      <c r="Q18" s="117">
        <v>409.14005000000014</v>
      </c>
      <c r="R18" s="117">
        <v>489.332</v>
      </c>
      <c r="S18" s="117">
        <v>617.186</v>
      </c>
      <c r="T18" s="117">
        <v>647</v>
      </c>
      <c r="U18" s="117">
        <v>647</v>
      </c>
      <c r="V18" s="117">
        <v>631.8</v>
      </c>
      <c r="W18" s="117">
        <v>610.5</v>
      </c>
      <c r="X18" s="53">
        <v>702.3</v>
      </c>
      <c r="Y18" s="53">
        <v>715.8</v>
      </c>
      <c r="Z18"/>
      <c r="AA18"/>
    </row>
    <row r="19" spans="1:27" ht="15" customHeight="1">
      <c r="A19" s="7" t="s">
        <v>211</v>
      </c>
      <c r="B19" s="32">
        <v>32.2</v>
      </c>
      <c r="C19" s="32">
        <v>60.6</v>
      </c>
      <c r="D19" s="32">
        <v>65.5</v>
      </c>
      <c r="E19" s="32">
        <v>64.7</v>
      </c>
      <c r="F19" s="32">
        <v>60.7</v>
      </c>
      <c r="G19" s="32">
        <v>63.5</v>
      </c>
      <c r="H19" s="32">
        <v>54.5</v>
      </c>
      <c r="I19" s="32">
        <v>42.2</v>
      </c>
      <c r="J19" s="32">
        <v>45.2</v>
      </c>
      <c r="K19" s="34">
        <v>48.6</v>
      </c>
      <c r="L19" s="34">
        <v>58.1</v>
      </c>
      <c r="M19" s="117">
        <v>61.1</v>
      </c>
      <c r="N19" s="117">
        <v>61.209</v>
      </c>
      <c r="O19" s="117">
        <v>79.838</v>
      </c>
      <c r="P19" s="117">
        <v>77.29</v>
      </c>
      <c r="Q19" s="117">
        <v>76.84421000000007</v>
      </c>
      <c r="R19" s="117">
        <v>79.56</v>
      </c>
      <c r="S19" s="117">
        <v>21.506</v>
      </c>
      <c r="T19" s="117">
        <v>100.4</v>
      </c>
      <c r="U19" s="117">
        <v>217.1</v>
      </c>
      <c r="V19" s="117">
        <v>283.2</v>
      </c>
      <c r="W19" s="117">
        <v>367.7</v>
      </c>
      <c r="X19" s="53">
        <v>449</v>
      </c>
      <c r="Y19" s="53">
        <v>414.2</v>
      </c>
      <c r="Z19"/>
      <c r="AA19"/>
    </row>
    <row r="20" spans="1:27" ht="15" customHeight="1">
      <c r="A20" s="7" t="s">
        <v>207</v>
      </c>
      <c r="B20" s="32">
        <v>157.4</v>
      </c>
      <c r="C20" s="32">
        <v>275</v>
      </c>
      <c r="D20" s="32">
        <v>316.7</v>
      </c>
      <c r="E20" s="32">
        <v>315.2</v>
      </c>
      <c r="F20" s="32">
        <v>387.3</v>
      </c>
      <c r="G20" s="32">
        <v>381</v>
      </c>
      <c r="H20" s="32">
        <v>373</v>
      </c>
      <c r="I20" s="32">
        <v>371.8</v>
      </c>
      <c r="J20" s="32">
        <v>396.2</v>
      </c>
      <c r="K20" s="34">
        <v>499.2</v>
      </c>
      <c r="L20" s="34">
        <v>632.9</v>
      </c>
      <c r="M20" s="117">
        <v>762.8</v>
      </c>
      <c r="N20" s="117">
        <v>866.463</v>
      </c>
      <c r="O20" s="117">
        <v>1153.0720000199997</v>
      </c>
      <c r="P20" s="117">
        <v>1054.236</v>
      </c>
      <c r="Q20" s="117">
        <v>1169.9909897599998</v>
      </c>
      <c r="R20" s="117">
        <v>1317.766</v>
      </c>
      <c r="S20" s="117">
        <v>1369.444</v>
      </c>
      <c r="T20" s="117">
        <v>1375.5</v>
      </c>
      <c r="U20" s="117">
        <v>1639.9</v>
      </c>
      <c r="V20" s="117">
        <v>1742.5</v>
      </c>
      <c r="W20" s="117">
        <v>1891.5</v>
      </c>
      <c r="X20" s="53">
        <v>1847.8</v>
      </c>
      <c r="Y20" s="53">
        <v>1943.2</v>
      </c>
      <c r="Z20"/>
      <c r="AA20"/>
    </row>
    <row r="21" spans="1:27" ht="3.75" customHeight="1">
      <c r="A21" s="7"/>
      <c r="B21" s="32"/>
      <c r="C21" s="32"/>
      <c r="D21" s="32"/>
      <c r="E21" s="32"/>
      <c r="F21" s="32"/>
      <c r="G21" s="32"/>
      <c r="H21" s="32"/>
      <c r="I21" s="32"/>
      <c r="J21" s="32"/>
      <c r="K21" s="34"/>
      <c r="L21" s="34"/>
      <c r="M21" s="117"/>
      <c r="N21" s="117"/>
      <c r="O21" s="117"/>
      <c r="P21" s="117"/>
      <c r="Q21" s="117"/>
      <c r="R21" s="117"/>
      <c r="S21" s="117"/>
      <c r="T21" s="117"/>
      <c r="U21" s="117"/>
      <c r="V21" s="117"/>
      <c r="W21" s="117"/>
      <c r="X21" s="54"/>
      <c r="Y21" s="54"/>
      <c r="Z21"/>
      <c r="AA21"/>
    </row>
    <row r="22" spans="1:27" ht="15">
      <c r="A22" s="7" t="s">
        <v>180</v>
      </c>
      <c r="B22" s="32">
        <v>190</v>
      </c>
      <c r="C22" s="32">
        <v>201.8</v>
      </c>
      <c r="D22" s="32">
        <v>228.2</v>
      </c>
      <c r="E22" s="32">
        <v>256</v>
      </c>
      <c r="F22" s="32">
        <v>256.1</v>
      </c>
      <c r="G22" s="32">
        <v>278.4</v>
      </c>
      <c r="H22" s="32">
        <v>285.8</v>
      </c>
      <c r="I22" s="32">
        <v>239</v>
      </c>
      <c r="J22" s="32">
        <v>239.2</v>
      </c>
      <c r="K22" s="34">
        <v>269.3</v>
      </c>
      <c r="L22" s="34">
        <v>334.7</v>
      </c>
      <c r="M22" s="117">
        <v>401</v>
      </c>
      <c r="N22" s="117">
        <v>453.629</v>
      </c>
      <c r="O22" s="117">
        <v>487.9700000400006</v>
      </c>
      <c r="P22" s="117">
        <v>515.524</v>
      </c>
      <c r="Q22" s="117">
        <v>542.547</v>
      </c>
      <c r="R22" s="117">
        <v>677.876</v>
      </c>
      <c r="S22" s="117">
        <v>759.898</v>
      </c>
      <c r="T22" s="117">
        <v>810.7</v>
      </c>
      <c r="U22" s="117">
        <v>823.9</v>
      </c>
      <c r="V22" s="117">
        <v>664.4</v>
      </c>
      <c r="W22" s="117">
        <v>517.6</v>
      </c>
      <c r="X22" s="53">
        <v>466.7</v>
      </c>
      <c r="Y22" s="53">
        <v>358.7</v>
      </c>
      <c r="Z22"/>
      <c r="AA22"/>
    </row>
    <row r="23" spans="1:27" ht="15">
      <c r="A23" s="7" t="s">
        <v>197</v>
      </c>
      <c r="B23" s="32">
        <v>110</v>
      </c>
      <c r="C23" s="32">
        <v>100.8</v>
      </c>
      <c r="D23" s="32">
        <v>124.9</v>
      </c>
      <c r="E23" s="32">
        <v>144.6</v>
      </c>
      <c r="F23" s="32">
        <v>161</v>
      </c>
      <c r="G23" s="32">
        <v>169.1</v>
      </c>
      <c r="H23" s="32">
        <v>167.8</v>
      </c>
      <c r="I23" s="32">
        <v>163.8</v>
      </c>
      <c r="J23" s="32">
        <v>191.5</v>
      </c>
      <c r="K23" s="34">
        <v>217.9</v>
      </c>
      <c r="L23" s="34">
        <v>227.4</v>
      </c>
      <c r="M23" s="117">
        <v>225.6</v>
      </c>
      <c r="N23" s="117">
        <v>231.394</v>
      </c>
      <c r="O23" s="117">
        <v>245.575</v>
      </c>
      <c r="P23" s="117">
        <v>250.226</v>
      </c>
      <c r="Q23" s="117">
        <v>295.81</v>
      </c>
      <c r="R23" s="117">
        <v>285.392</v>
      </c>
      <c r="S23" s="117">
        <v>287.704</v>
      </c>
      <c r="T23" s="117">
        <v>296.3</v>
      </c>
      <c r="U23" s="117">
        <v>317.2</v>
      </c>
      <c r="V23" s="117">
        <v>342.8</v>
      </c>
      <c r="W23" s="117">
        <v>323.7</v>
      </c>
      <c r="X23" s="53">
        <v>327.9</v>
      </c>
      <c r="Y23" s="53">
        <v>295.6</v>
      </c>
      <c r="Z23"/>
      <c r="AA23"/>
    </row>
    <row r="24" spans="1:27" ht="15">
      <c r="A24" s="7" t="s">
        <v>233</v>
      </c>
      <c r="B24" s="32">
        <v>38.3</v>
      </c>
      <c r="C24" s="32">
        <v>38</v>
      </c>
      <c r="D24" s="32">
        <v>42.7</v>
      </c>
      <c r="E24" s="32">
        <v>48.9</v>
      </c>
      <c r="F24" s="32">
        <v>52.9</v>
      </c>
      <c r="G24" s="32">
        <v>61.1</v>
      </c>
      <c r="H24" s="32">
        <v>65.5</v>
      </c>
      <c r="I24" s="32">
        <v>68</v>
      </c>
      <c r="J24" s="32">
        <v>65.5</v>
      </c>
      <c r="K24" s="34">
        <v>68.3</v>
      </c>
      <c r="L24" s="34">
        <v>69.4</v>
      </c>
      <c r="M24" s="117">
        <v>72.5</v>
      </c>
      <c r="N24" s="117">
        <v>73.436</v>
      </c>
      <c r="O24" s="117">
        <v>84.43799998000003</v>
      </c>
      <c r="P24" s="117">
        <v>81.032</v>
      </c>
      <c r="Q24" s="117">
        <v>95.49678999999999</v>
      </c>
      <c r="R24" s="117">
        <v>102.148</v>
      </c>
      <c r="S24" s="117">
        <v>107.264</v>
      </c>
      <c r="T24" s="117">
        <v>105.8</v>
      </c>
      <c r="U24" s="117">
        <v>109.8</v>
      </c>
      <c r="V24" s="117">
        <v>103.5</v>
      </c>
      <c r="W24" s="117">
        <v>104.1</v>
      </c>
      <c r="X24" s="53">
        <v>113.5</v>
      </c>
      <c r="Y24" s="53">
        <v>128.1</v>
      </c>
      <c r="Z24"/>
      <c r="AA24"/>
    </row>
    <row r="25" spans="1:27" ht="15">
      <c r="A25" s="7" t="s">
        <v>234</v>
      </c>
      <c r="B25" s="32">
        <v>20.8</v>
      </c>
      <c r="C25" s="32">
        <v>17.5</v>
      </c>
      <c r="D25" s="32">
        <v>17</v>
      </c>
      <c r="E25" s="32">
        <v>21.9</v>
      </c>
      <c r="F25" s="32">
        <v>25.8</v>
      </c>
      <c r="G25" s="32">
        <v>28.4</v>
      </c>
      <c r="H25" s="32">
        <v>29.5</v>
      </c>
      <c r="I25" s="32">
        <v>28.9</v>
      </c>
      <c r="J25" s="32">
        <v>31</v>
      </c>
      <c r="K25" s="34">
        <v>35.9</v>
      </c>
      <c r="L25" s="34">
        <v>37.8</v>
      </c>
      <c r="M25" s="117">
        <v>39</v>
      </c>
      <c r="N25" s="117">
        <v>35.728</v>
      </c>
      <c r="O25" s="117">
        <v>38.464999980000016</v>
      </c>
      <c r="P25" s="117">
        <v>37.818</v>
      </c>
      <c r="Q25" s="117">
        <v>43.27304000000003</v>
      </c>
      <c r="R25" s="117">
        <v>55.668</v>
      </c>
      <c r="S25" s="117">
        <v>57.124</v>
      </c>
      <c r="T25" s="117">
        <v>56</v>
      </c>
      <c r="U25" s="117">
        <v>62.7</v>
      </c>
      <c r="V25" s="117">
        <v>62</v>
      </c>
      <c r="W25" s="117">
        <v>61.8</v>
      </c>
      <c r="X25" s="53">
        <v>67.4</v>
      </c>
      <c r="Y25" s="53">
        <v>77.8</v>
      </c>
      <c r="Z25"/>
      <c r="AA25"/>
    </row>
    <row r="26" spans="1:27" ht="6.75" customHeight="1">
      <c r="A26" s="7"/>
      <c r="B26" s="32"/>
      <c r="C26" s="32"/>
      <c r="D26" s="32"/>
      <c r="E26" s="32"/>
      <c r="F26" s="32"/>
      <c r="G26" s="32"/>
      <c r="H26" s="32"/>
      <c r="I26" s="32"/>
      <c r="J26" s="32"/>
      <c r="K26" s="34"/>
      <c r="L26" s="34"/>
      <c r="M26" s="117"/>
      <c r="N26" s="117"/>
      <c r="O26" s="117"/>
      <c r="P26" s="117"/>
      <c r="Q26" s="117"/>
      <c r="R26" s="117"/>
      <c r="S26" s="117"/>
      <c r="T26" s="117"/>
      <c r="U26" s="117"/>
      <c r="V26" s="117"/>
      <c r="W26" s="117"/>
      <c r="X26" s="54"/>
      <c r="Y26" s="54"/>
      <c r="Z26"/>
      <c r="AA26"/>
    </row>
    <row r="27" spans="1:27" ht="15">
      <c r="A27" s="7" t="s">
        <v>172</v>
      </c>
      <c r="B27" s="32">
        <v>0.3</v>
      </c>
      <c r="C27" s="32">
        <v>0.8</v>
      </c>
      <c r="D27" s="32">
        <v>0.4</v>
      </c>
      <c r="E27" s="32">
        <v>1.3</v>
      </c>
      <c r="F27" s="32">
        <v>0.4</v>
      </c>
      <c r="G27" s="32">
        <v>0.2</v>
      </c>
      <c r="H27" s="106">
        <v>0.2</v>
      </c>
      <c r="I27" s="32">
        <v>0.2</v>
      </c>
      <c r="J27" s="32">
        <v>0.2</v>
      </c>
      <c r="K27" s="107">
        <v>0.3</v>
      </c>
      <c r="L27" s="34">
        <v>0.4</v>
      </c>
      <c r="M27" s="117">
        <v>0.4</v>
      </c>
      <c r="N27" s="117">
        <v>0.423</v>
      </c>
      <c r="O27" s="117">
        <v>0.57</v>
      </c>
      <c r="P27" s="117">
        <v>0.488</v>
      </c>
      <c r="Q27" s="117">
        <v>0.594</v>
      </c>
      <c r="R27" s="117">
        <v>0.626</v>
      </c>
      <c r="S27" s="117">
        <v>0.628</v>
      </c>
      <c r="T27" s="117">
        <v>0.9</v>
      </c>
      <c r="U27" s="117">
        <v>0.8</v>
      </c>
      <c r="V27" s="117">
        <v>0.8</v>
      </c>
      <c r="W27" s="117">
        <v>0.9</v>
      </c>
      <c r="X27" s="53">
        <v>1</v>
      </c>
      <c r="Y27" s="53">
        <v>1.2</v>
      </c>
      <c r="Z27"/>
      <c r="AA27"/>
    </row>
    <row r="28" spans="1:27" ht="15">
      <c r="A28" s="7" t="s">
        <v>177</v>
      </c>
      <c r="B28" s="32">
        <v>1.8</v>
      </c>
      <c r="C28" s="32">
        <v>2.1</v>
      </c>
      <c r="D28" s="32">
        <v>1.6</v>
      </c>
      <c r="E28" s="32">
        <v>1.6</v>
      </c>
      <c r="F28" s="32">
        <v>1.5</v>
      </c>
      <c r="G28" s="32">
        <v>1.1</v>
      </c>
      <c r="H28" s="32">
        <v>1.1</v>
      </c>
      <c r="I28" s="32">
        <v>0.6</v>
      </c>
      <c r="J28" s="32">
        <v>0.7</v>
      </c>
      <c r="K28" s="34">
        <v>0.5</v>
      </c>
      <c r="L28" s="34">
        <v>0.5</v>
      </c>
      <c r="M28" s="117">
        <v>0.6</v>
      </c>
      <c r="N28" s="117">
        <v>0.913</v>
      </c>
      <c r="O28" s="117">
        <v>0.858</v>
      </c>
      <c r="P28" s="117">
        <v>0.548</v>
      </c>
      <c r="Q28" s="117">
        <v>0.794</v>
      </c>
      <c r="R28" s="117">
        <v>0.722</v>
      </c>
      <c r="S28" s="117">
        <v>0.578</v>
      </c>
      <c r="T28" s="117">
        <v>0.5</v>
      </c>
      <c r="U28" s="117">
        <v>0.6</v>
      </c>
      <c r="V28" s="117">
        <v>0.5</v>
      </c>
      <c r="W28" s="117">
        <v>0.6</v>
      </c>
      <c r="X28" s="53">
        <v>0.5</v>
      </c>
      <c r="Y28" s="53">
        <v>0.6</v>
      </c>
      <c r="Z28"/>
      <c r="AA28"/>
    </row>
    <row r="29" spans="1:27" ht="15" customHeight="1">
      <c r="A29" s="7" t="s">
        <v>185</v>
      </c>
      <c r="B29" s="32">
        <v>229.5</v>
      </c>
      <c r="C29" s="32">
        <v>253</v>
      </c>
      <c r="D29" s="32">
        <v>305.3</v>
      </c>
      <c r="E29" s="32">
        <v>344.2</v>
      </c>
      <c r="F29" s="32">
        <v>393.9</v>
      </c>
      <c r="G29" s="32">
        <v>427.3</v>
      </c>
      <c r="H29" s="32">
        <v>408.5</v>
      </c>
      <c r="I29" s="32">
        <v>365.7</v>
      </c>
      <c r="J29" s="32">
        <v>355.7</v>
      </c>
      <c r="K29" s="34">
        <v>405.3</v>
      </c>
      <c r="L29" s="34">
        <v>424.3</v>
      </c>
      <c r="M29" s="117">
        <v>410.3</v>
      </c>
      <c r="N29" s="117">
        <v>464.003</v>
      </c>
      <c r="O29" s="117">
        <v>496.9270000199998</v>
      </c>
      <c r="P29" s="117">
        <v>475.824</v>
      </c>
      <c r="Q29" s="117">
        <v>473.658</v>
      </c>
      <c r="R29" s="117">
        <v>513.788</v>
      </c>
      <c r="S29" s="117">
        <v>555.096</v>
      </c>
      <c r="T29" s="117">
        <v>574.6</v>
      </c>
      <c r="U29" s="117">
        <v>558.1</v>
      </c>
      <c r="V29" s="117">
        <v>587.4</v>
      </c>
      <c r="W29" s="117">
        <v>497.2</v>
      </c>
      <c r="X29" s="53">
        <v>432.9</v>
      </c>
      <c r="Y29" s="53">
        <v>382</v>
      </c>
      <c r="Z29"/>
      <c r="AA29"/>
    </row>
    <row r="30" spans="1:27" ht="15">
      <c r="A30" s="7" t="s">
        <v>179</v>
      </c>
      <c r="B30" s="32">
        <v>1.6</v>
      </c>
      <c r="C30" s="32">
        <v>1.7</v>
      </c>
      <c r="D30" s="32">
        <v>1.8</v>
      </c>
      <c r="E30" s="32">
        <v>1.5</v>
      </c>
      <c r="F30" s="32">
        <v>1.8</v>
      </c>
      <c r="G30" s="32">
        <v>1.6</v>
      </c>
      <c r="H30" s="32">
        <v>1.6</v>
      </c>
      <c r="I30" s="32">
        <v>2.1</v>
      </c>
      <c r="J30" s="32">
        <v>2.5</v>
      </c>
      <c r="K30" s="34">
        <v>2.4</v>
      </c>
      <c r="L30" s="34">
        <v>2.8</v>
      </c>
      <c r="M30" s="117">
        <v>2.2</v>
      </c>
      <c r="N30" s="117">
        <v>2.32</v>
      </c>
      <c r="O30" s="117">
        <v>2.524</v>
      </c>
      <c r="P30" s="117">
        <v>2.926</v>
      </c>
      <c r="Q30" s="117">
        <v>3.086</v>
      </c>
      <c r="R30" s="117">
        <v>2.544</v>
      </c>
      <c r="S30" s="117">
        <v>2.726</v>
      </c>
      <c r="T30" s="117">
        <v>3</v>
      </c>
      <c r="U30" s="117">
        <v>4.8</v>
      </c>
      <c r="V30" s="117">
        <v>4.8</v>
      </c>
      <c r="W30" s="117">
        <v>4.1</v>
      </c>
      <c r="X30" s="53">
        <v>5.4</v>
      </c>
      <c r="Y30" s="53">
        <v>5</v>
      </c>
      <c r="Z30"/>
      <c r="AA30"/>
    </row>
    <row r="31" spans="1:27" ht="15">
      <c r="A31" s="7" t="s">
        <v>181</v>
      </c>
      <c r="B31" s="32">
        <v>4.6</v>
      </c>
      <c r="C31" s="32">
        <v>6.4</v>
      </c>
      <c r="D31" s="32">
        <v>7.7</v>
      </c>
      <c r="E31" s="32">
        <v>7.7</v>
      </c>
      <c r="F31" s="32">
        <v>8.8</v>
      </c>
      <c r="G31" s="32">
        <v>8.4</v>
      </c>
      <c r="H31" s="32">
        <v>9.6</v>
      </c>
      <c r="I31" s="32">
        <v>7.1</v>
      </c>
      <c r="J31" s="32">
        <v>9.5</v>
      </c>
      <c r="K31" s="34">
        <v>10.7</v>
      </c>
      <c r="L31" s="34">
        <v>14.9</v>
      </c>
      <c r="M31" s="117">
        <v>21.1</v>
      </c>
      <c r="N31" s="117">
        <v>22.053</v>
      </c>
      <c r="O31" s="117">
        <v>19.904</v>
      </c>
      <c r="P31" s="117">
        <v>15.186</v>
      </c>
      <c r="Q31" s="117">
        <v>18.313</v>
      </c>
      <c r="R31" s="117">
        <v>19.078</v>
      </c>
      <c r="S31" s="117">
        <v>28</v>
      </c>
      <c r="T31" s="117">
        <v>48.2</v>
      </c>
      <c r="U31" s="117">
        <v>57.2</v>
      </c>
      <c r="V31" s="117">
        <v>56.3</v>
      </c>
      <c r="W31" s="117">
        <v>45.9</v>
      </c>
      <c r="X31" s="53">
        <v>42.7</v>
      </c>
      <c r="Y31" s="53">
        <v>46.7</v>
      </c>
      <c r="Z31"/>
      <c r="AA31"/>
    </row>
    <row r="32" spans="1:27" ht="15" customHeight="1">
      <c r="A32" s="7" t="s">
        <v>198</v>
      </c>
      <c r="B32" s="32">
        <v>99.3</v>
      </c>
      <c r="C32" s="32">
        <v>91.7</v>
      </c>
      <c r="D32" s="32">
        <v>108.7</v>
      </c>
      <c r="E32" s="32">
        <v>112.9</v>
      </c>
      <c r="F32" s="32">
        <v>118.7</v>
      </c>
      <c r="G32" s="32">
        <v>117.2</v>
      </c>
      <c r="H32" s="32">
        <v>115.1</v>
      </c>
      <c r="I32" s="32">
        <v>106.7</v>
      </c>
      <c r="J32" s="32">
        <v>120.5</v>
      </c>
      <c r="K32" s="34">
        <v>130.9</v>
      </c>
      <c r="L32" s="34">
        <v>167.1</v>
      </c>
      <c r="M32" s="117">
        <v>191.8</v>
      </c>
      <c r="N32" s="117">
        <v>224.138</v>
      </c>
      <c r="O32" s="117">
        <v>224.59700002000002</v>
      </c>
      <c r="P32" s="117">
        <v>235.238</v>
      </c>
      <c r="Q32" s="117">
        <v>227.345</v>
      </c>
      <c r="R32" s="117">
        <v>243.456</v>
      </c>
      <c r="S32" s="117">
        <v>248.216</v>
      </c>
      <c r="T32" s="117">
        <v>258.7</v>
      </c>
      <c r="U32" s="117">
        <v>275</v>
      </c>
      <c r="V32" s="117">
        <v>278.9</v>
      </c>
      <c r="W32" s="117">
        <v>271.4</v>
      </c>
      <c r="X32" s="53">
        <v>289.1</v>
      </c>
      <c r="Y32" s="53">
        <v>290.9</v>
      </c>
      <c r="Z32"/>
      <c r="AA32"/>
    </row>
    <row r="33" spans="1:27" ht="5.25" customHeight="1">
      <c r="A33" s="7"/>
      <c r="B33" s="32"/>
      <c r="C33" s="32"/>
      <c r="D33" s="32"/>
      <c r="E33" s="32"/>
      <c r="F33" s="32"/>
      <c r="G33" s="32"/>
      <c r="H33" s="32"/>
      <c r="I33" s="32"/>
      <c r="J33" s="32"/>
      <c r="K33" s="34"/>
      <c r="L33" s="34"/>
      <c r="M33" s="117"/>
      <c r="N33" s="117"/>
      <c r="O33" s="117"/>
      <c r="P33" s="117"/>
      <c r="Q33" s="117"/>
      <c r="R33" s="117"/>
      <c r="S33" s="117"/>
      <c r="T33" s="117"/>
      <c r="U33" s="117"/>
      <c r="V33" s="117"/>
      <c r="W33" s="117"/>
      <c r="X33" s="54"/>
      <c r="Y33" s="54"/>
      <c r="Z33"/>
      <c r="AA33"/>
    </row>
    <row r="34" spans="1:27" ht="15">
      <c r="A34" s="7" t="s">
        <v>192</v>
      </c>
      <c r="B34" s="32">
        <v>326.4</v>
      </c>
      <c r="C34" s="32">
        <v>327.7</v>
      </c>
      <c r="D34" s="32">
        <v>365.2</v>
      </c>
      <c r="E34" s="32">
        <v>424.7</v>
      </c>
      <c r="F34" s="32">
        <v>481.9</v>
      </c>
      <c r="G34" s="32">
        <v>515.5</v>
      </c>
      <c r="H34" s="32">
        <v>516.7</v>
      </c>
      <c r="I34" s="32">
        <v>542.8</v>
      </c>
      <c r="J34" s="32">
        <v>567.8</v>
      </c>
      <c r="K34" s="34">
        <v>584.2</v>
      </c>
      <c r="L34" s="34">
        <v>621.6</v>
      </c>
      <c r="M34" s="117">
        <v>624.2</v>
      </c>
      <c r="N34" s="117">
        <v>602.367</v>
      </c>
      <c r="O34" s="117">
        <v>566</v>
      </c>
      <c r="P34" s="117">
        <v>552.702</v>
      </c>
      <c r="Q34" s="117">
        <v>630.972</v>
      </c>
      <c r="R34" s="117">
        <v>825.516</v>
      </c>
      <c r="S34" s="117">
        <v>924.29</v>
      </c>
      <c r="T34" s="117">
        <v>1030.6</v>
      </c>
      <c r="U34" s="117">
        <v>1125.3</v>
      </c>
      <c r="V34" s="117">
        <v>1155</v>
      </c>
      <c r="W34" s="117">
        <v>1201</v>
      </c>
      <c r="X34" s="53">
        <v>1191.8</v>
      </c>
      <c r="Y34" s="53">
        <v>1247.8</v>
      </c>
      <c r="Z34"/>
      <c r="AA34"/>
    </row>
    <row r="35" spans="1:27" ht="15">
      <c r="A35" s="7" t="s">
        <v>193</v>
      </c>
      <c r="B35" s="32">
        <v>440.4</v>
      </c>
      <c r="C35" s="32">
        <v>396.5</v>
      </c>
      <c r="D35" s="32">
        <v>420.9</v>
      </c>
      <c r="E35" s="32">
        <v>502.5</v>
      </c>
      <c r="F35" s="32">
        <v>598</v>
      </c>
      <c r="G35" s="32">
        <v>581.9</v>
      </c>
      <c r="H35" s="32">
        <v>581.1</v>
      </c>
      <c r="I35" s="32">
        <v>599.1</v>
      </c>
      <c r="J35" s="32">
        <v>585.3</v>
      </c>
      <c r="K35" s="34">
        <v>627.1</v>
      </c>
      <c r="L35" s="34">
        <v>645.4</v>
      </c>
      <c r="M35" s="117">
        <v>650.6</v>
      </c>
      <c r="N35" s="117">
        <v>650.028</v>
      </c>
      <c r="O35" s="117">
        <v>645.8030000599995</v>
      </c>
      <c r="P35" s="117">
        <v>607.25</v>
      </c>
      <c r="Q35" s="117">
        <v>694.944</v>
      </c>
      <c r="R35" s="117">
        <v>871.012</v>
      </c>
      <c r="S35" s="117">
        <v>973.872</v>
      </c>
      <c r="T35" s="117">
        <v>1060.7</v>
      </c>
      <c r="U35" s="117">
        <v>1176.5</v>
      </c>
      <c r="V35" s="117">
        <v>1223.1</v>
      </c>
      <c r="W35" s="117">
        <v>1302.8</v>
      </c>
      <c r="X35" s="53">
        <v>1282.1</v>
      </c>
      <c r="Y35" s="53">
        <v>1292.6</v>
      </c>
      <c r="Z35"/>
      <c r="AA35"/>
    </row>
    <row r="36" spans="1:27" ht="15">
      <c r="A36" s="7" t="s">
        <v>191</v>
      </c>
      <c r="B36" s="32">
        <v>145.2</v>
      </c>
      <c r="C36" s="32">
        <v>131.5</v>
      </c>
      <c r="D36" s="32">
        <v>156.9</v>
      </c>
      <c r="E36" s="32">
        <v>188.8</v>
      </c>
      <c r="F36" s="32">
        <v>213.7</v>
      </c>
      <c r="G36" s="32">
        <v>216.6</v>
      </c>
      <c r="H36" s="32">
        <v>209.1</v>
      </c>
      <c r="I36" s="32">
        <v>214.9</v>
      </c>
      <c r="J36" s="32">
        <v>225.6</v>
      </c>
      <c r="K36" s="34">
        <v>227.7</v>
      </c>
      <c r="L36" s="34">
        <v>248.7</v>
      </c>
      <c r="M36" s="117">
        <v>250.7</v>
      </c>
      <c r="N36" s="117">
        <v>255.195</v>
      </c>
      <c r="O36" s="117">
        <v>254.0800000200002</v>
      </c>
      <c r="P36" s="117">
        <v>226.664</v>
      </c>
      <c r="Q36" s="117">
        <v>220.918</v>
      </c>
      <c r="R36" s="117">
        <v>325.148</v>
      </c>
      <c r="S36" s="117">
        <v>431.242</v>
      </c>
      <c r="T36" s="117">
        <v>511</v>
      </c>
      <c r="U36" s="117">
        <v>557.6</v>
      </c>
      <c r="V36" s="117">
        <v>581.6</v>
      </c>
      <c r="W36" s="117">
        <v>608.6</v>
      </c>
      <c r="X36" s="53">
        <v>613.6</v>
      </c>
      <c r="Y36" s="53">
        <v>624.1</v>
      </c>
      <c r="Z36"/>
      <c r="AA36"/>
    </row>
    <row r="37" spans="24:27" ht="6" customHeight="1">
      <c r="X37" s="54"/>
      <c r="Y37" s="54"/>
      <c r="Z37"/>
      <c r="AA37"/>
    </row>
    <row r="38" spans="1:27" ht="15">
      <c r="A38" s="7" t="s">
        <v>195</v>
      </c>
      <c r="B38" s="32">
        <v>18.8</v>
      </c>
      <c r="C38" s="32">
        <v>16.8</v>
      </c>
      <c r="D38" s="32">
        <v>22.4</v>
      </c>
      <c r="E38" s="32">
        <v>29.2</v>
      </c>
      <c r="F38" s="32">
        <v>30.5</v>
      </c>
      <c r="G38" s="32">
        <v>24.9</v>
      </c>
      <c r="H38" s="32">
        <v>17.5</v>
      </c>
      <c r="I38" s="32">
        <v>15.1</v>
      </c>
      <c r="J38" s="32">
        <v>17.5</v>
      </c>
      <c r="K38" s="34">
        <v>19.3</v>
      </c>
      <c r="L38" s="34">
        <v>20.9</v>
      </c>
      <c r="M38" s="117">
        <v>18.9</v>
      </c>
      <c r="N38" s="117">
        <v>18.899</v>
      </c>
      <c r="O38" s="117">
        <v>20.427</v>
      </c>
      <c r="P38" s="117">
        <v>22.71</v>
      </c>
      <c r="Q38" s="117">
        <v>23.112</v>
      </c>
      <c r="R38" s="117">
        <v>29.82</v>
      </c>
      <c r="S38" s="117">
        <v>35.766</v>
      </c>
      <c r="T38" s="117">
        <v>36.2</v>
      </c>
      <c r="U38" s="117">
        <v>37.5</v>
      </c>
      <c r="V38" s="117">
        <v>38.6</v>
      </c>
      <c r="W38" s="117">
        <v>36.1</v>
      </c>
      <c r="X38" s="53">
        <v>41.3</v>
      </c>
      <c r="Y38" s="53">
        <v>39.9</v>
      </c>
      <c r="Z38"/>
      <c r="AA38"/>
    </row>
    <row r="39" spans="1:27" ht="15">
      <c r="A39" s="7" t="s">
        <v>196</v>
      </c>
      <c r="B39" s="32">
        <v>41.1</v>
      </c>
      <c r="C39" s="32">
        <v>32.1</v>
      </c>
      <c r="D39" s="32">
        <v>39.4</v>
      </c>
      <c r="E39" s="32">
        <v>47.6</v>
      </c>
      <c r="F39" s="32">
        <v>44.7</v>
      </c>
      <c r="G39" s="32">
        <v>36</v>
      </c>
      <c r="H39" s="32">
        <v>30.8</v>
      </c>
      <c r="I39" s="32">
        <v>28.3</v>
      </c>
      <c r="J39" s="32">
        <v>38.2</v>
      </c>
      <c r="K39" s="34">
        <v>40.1</v>
      </c>
      <c r="L39" s="34">
        <v>43.6</v>
      </c>
      <c r="M39" s="117">
        <v>41</v>
      </c>
      <c r="N39" s="117">
        <v>43.321</v>
      </c>
      <c r="O39" s="117">
        <v>47.12</v>
      </c>
      <c r="P39" s="117">
        <v>46.888</v>
      </c>
      <c r="Q39" s="117">
        <v>48.539</v>
      </c>
      <c r="R39" s="117">
        <v>52.902</v>
      </c>
      <c r="S39" s="117">
        <v>63.912</v>
      </c>
      <c r="T39" s="117">
        <v>65.8</v>
      </c>
      <c r="U39" s="117">
        <v>67.2</v>
      </c>
      <c r="V39" s="117">
        <v>67</v>
      </c>
      <c r="W39" s="117">
        <v>66.7</v>
      </c>
      <c r="X39" s="53">
        <v>69.3</v>
      </c>
      <c r="Y39" s="53">
        <v>69.2</v>
      </c>
      <c r="Z39"/>
      <c r="AA39"/>
    </row>
    <row r="40" spans="1:27" ht="15">
      <c r="A40" s="7" t="s">
        <v>230</v>
      </c>
      <c r="B40" s="32">
        <v>14.2</v>
      </c>
      <c r="C40" s="32">
        <v>12</v>
      </c>
      <c r="D40" s="32">
        <v>10.1</v>
      </c>
      <c r="E40" s="32">
        <v>10.6</v>
      </c>
      <c r="F40" s="32">
        <v>9.4</v>
      </c>
      <c r="G40" s="32">
        <v>9</v>
      </c>
      <c r="H40" s="32">
        <v>7.9</v>
      </c>
      <c r="I40" s="32">
        <v>7.1</v>
      </c>
      <c r="J40" s="32">
        <v>9.3</v>
      </c>
      <c r="K40" s="34">
        <v>13.5</v>
      </c>
      <c r="L40" s="34">
        <v>16.5</v>
      </c>
      <c r="M40" s="117">
        <v>16.5</v>
      </c>
      <c r="N40" s="117">
        <v>15.15</v>
      </c>
      <c r="O40" s="117">
        <v>22.933000019999994</v>
      </c>
      <c r="P40" s="117">
        <v>18.568</v>
      </c>
      <c r="Q40" s="117">
        <v>18.69203999999999</v>
      </c>
      <c r="R40" s="117">
        <v>20.588</v>
      </c>
      <c r="S40" s="117">
        <v>21.048</v>
      </c>
      <c r="T40" s="117">
        <v>21.2</v>
      </c>
      <c r="U40" s="117">
        <v>21.9</v>
      </c>
      <c r="V40" s="117">
        <v>20.1</v>
      </c>
      <c r="W40" s="117">
        <v>24.2</v>
      </c>
      <c r="X40" s="53">
        <v>21.6</v>
      </c>
      <c r="Y40" s="53">
        <v>22.3</v>
      </c>
      <c r="Z40"/>
      <c r="AA40"/>
    </row>
    <row r="41" spans="1:27" ht="5.25" customHeight="1">
      <c r="A41" s="7"/>
      <c r="B41" s="32"/>
      <c r="C41" s="32"/>
      <c r="D41" s="32"/>
      <c r="E41" s="32"/>
      <c r="F41" s="32"/>
      <c r="G41" s="32"/>
      <c r="H41" s="32"/>
      <c r="I41" s="32"/>
      <c r="J41" s="32"/>
      <c r="K41" s="34"/>
      <c r="L41" s="34"/>
      <c r="M41" s="117"/>
      <c r="N41" s="117"/>
      <c r="O41" s="117"/>
      <c r="P41" s="117"/>
      <c r="Q41" s="117"/>
      <c r="R41" s="117"/>
      <c r="S41" s="117"/>
      <c r="T41" s="117"/>
      <c r="U41" s="117"/>
      <c r="V41" s="117"/>
      <c r="W41" s="117"/>
      <c r="X41" s="54"/>
      <c r="Y41" s="54"/>
      <c r="Z41"/>
      <c r="AA41"/>
    </row>
    <row r="42" spans="1:27" ht="15">
      <c r="A42" s="7" t="s">
        <v>178</v>
      </c>
      <c r="B42" s="32">
        <v>0.1</v>
      </c>
      <c r="C42" s="32">
        <v>0.1</v>
      </c>
      <c r="D42" s="32">
        <v>0.1</v>
      </c>
      <c r="E42" s="32">
        <v>0.1</v>
      </c>
      <c r="F42" s="32">
        <v>0.1</v>
      </c>
      <c r="G42" s="32">
        <v>0</v>
      </c>
      <c r="H42" s="32">
        <v>0.1</v>
      </c>
      <c r="I42" s="32">
        <v>0.1</v>
      </c>
      <c r="J42" s="32">
        <v>0.1</v>
      </c>
      <c r="K42" s="34">
        <v>0.1</v>
      </c>
      <c r="L42" s="34">
        <v>0.1</v>
      </c>
      <c r="M42" s="117">
        <v>0.2</v>
      </c>
      <c r="N42" s="117">
        <v>0.162</v>
      </c>
      <c r="O42" s="117">
        <v>0.216</v>
      </c>
      <c r="P42" s="117">
        <v>0.204</v>
      </c>
      <c r="Q42" s="117">
        <v>0.199</v>
      </c>
      <c r="R42" s="117">
        <v>0.26</v>
      </c>
      <c r="S42" s="117">
        <v>0.244</v>
      </c>
      <c r="T42" s="117">
        <v>0.5</v>
      </c>
      <c r="U42" s="117">
        <v>0.7</v>
      </c>
      <c r="V42" s="117">
        <v>0.7</v>
      </c>
      <c r="W42" s="117">
        <v>0.7</v>
      </c>
      <c r="X42" s="53">
        <v>0.7</v>
      </c>
      <c r="Y42" s="53">
        <v>0.5</v>
      </c>
      <c r="Z42"/>
      <c r="AA42"/>
    </row>
    <row r="43" spans="1:27" ht="15">
      <c r="A43" s="7" t="s">
        <v>186</v>
      </c>
      <c r="B43" s="32">
        <v>145.4</v>
      </c>
      <c r="C43" s="32">
        <v>148.5</v>
      </c>
      <c r="D43" s="32">
        <v>166.2</v>
      </c>
      <c r="E43" s="32">
        <v>169.9</v>
      </c>
      <c r="F43" s="32">
        <v>176.7</v>
      </c>
      <c r="G43" s="32">
        <v>181.9</v>
      </c>
      <c r="H43" s="32">
        <v>158.3</v>
      </c>
      <c r="I43" s="32">
        <v>160.8</v>
      </c>
      <c r="J43" s="32">
        <v>167.5</v>
      </c>
      <c r="K43" s="34">
        <v>170.9</v>
      </c>
      <c r="L43" s="34">
        <v>193.4</v>
      </c>
      <c r="M43" s="117">
        <v>202.9</v>
      </c>
      <c r="N43" s="117">
        <v>306.185</v>
      </c>
      <c r="O43" s="117">
        <v>385.27300001999964</v>
      </c>
      <c r="P43" s="117">
        <v>389.24</v>
      </c>
      <c r="Q43" s="117">
        <v>362.945</v>
      </c>
      <c r="R43" s="117">
        <v>386.74</v>
      </c>
      <c r="S43" s="117">
        <v>420.834</v>
      </c>
      <c r="T43" s="117">
        <v>438.7</v>
      </c>
      <c r="U43" s="117">
        <v>456.7</v>
      </c>
      <c r="V43" s="117">
        <v>478.1</v>
      </c>
      <c r="W43" s="117">
        <v>463.7</v>
      </c>
      <c r="X43" s="53">
        <v>488.6</v>
      </c>
      <c r="Y43" s="53">
        <v>455.4</v>
      </c>
      <c r="Z43"/>
      <c r="AA43"/>
    </row>
    <row r="44" spans="1:27" ht="6" customHeight="1">
      <c r="A44" s="7"/>
      <c r="B44" s="32"/>
      <c r="C44" s="32"/>
      <c r="D44" s="32"/>
      <c r="E44" s="32"/>
      <c r="F44" s="32"/>
      <c r="G44" s="32"/>
      <c r="H44" s="32"/>
      <c r="I44" s="32"/>
      <c r="J44" s="32"/>
      <c r="K44" s="34"/>
      <c r="L44" s="34"/>
      <c r="M44" s="117"/>
      <c r="N44" s="117"/>
      <c r="O44" s="117"/>
      <c r="P44" s="117"/>
      <c r="Q44" s="117"/>
      <c r="R44" s="117"/>
      <c r="S44" s="117"/>
      <c r="T44" s="117"/>
      <c r="U44" s="117"/>
      <c r="V44" s="117"/>
      <c r="W44" s="117"/>
      <c r="X44" s="54"/>
      <c r="Y44" s="54"/>
      <c r="Z44"/>
      <c r="AA44"/>
    </row>
    <row r="45" spans="1:27" ht="15" customHeight="1">
      <c r="A45" s="7" t="s">
        <v>201</v>
      </c>
      <c r="B45" s="32">
        <v>68.1</v>
      </c>
      <c r="C45" s="32">
        <v>67.5</v>
      </c>
      <c r="D45" s="32">
        <v>53</v>
      </c>
      <c r="E45" s="32">
        <v>45.2</v>
      </c>
      <c r="F45" s="32">
        <v>49.4</v>
      </c>
      <c r="G45" s="32">
        <v>49</v>
      </c>
      <c r="H45" s="32">
        <v>50.4</v>
      </c>
      <c r="I45" s="32">
        <v>43.2</v>
      </c>
      <c r="J45" s="32">
        <v>62.3</v>
      </c>
      <c r="K45" s="34">
        <v>72.8</v>
      </c>
      <c r="L45" s="34">
        <v>83</v>
      </c>
      <c r="M45" s="117">
        <v>93.7</v>
      </c>
      <c r="N45" s="117">
        <v>107.002</v>
      </c>
      <c r="O45" s="117">
        <v>121.40699998000001</v>
      </c>
      <c r="P45" s="117">
        <v>131.314</v>
      </c>
      <c r="Q45" s="117">
        <v>136.083</v>
      </c>
      <c r="R45" s="117">
        <v>132.602</v>
      </c>
      <c r="S45" s="117">
        <v>122.948</v>
      </c>
      <c r="T45" s="117">
        <v>130.5</v>
      </c>
      <c r="U45" s="117">
        <v>136.5</v>
      </c>
      <c r="V45" s="117">
        <v>130.9</v>
      </c>
      <c r="W45" s="117">
        <v>114.8</v>
      </c>
      <c r="X45" s="53">
        <v>124.3</v>
      </c>
      <c r="Y45" s="53">
        <v>125.3</v>
      </c>
      <c r="Z45"/>
      <c r="AA45"/>
    </row>
    <row r="46" spans="1:27" ht="15" customHeight="1">
      <c r="A46" s="7" t="s">
        <v>482</v>
      </c>
      <c r="B46" s="32">
        <v>85.3</v>
      </c>
      <c r="C46" s="32">
        <v>92.8</v>
      </c>
      <c r="D46" s="32">
        <v>110.8</v>
      </c>
      <c r="E46" s="32">
        <v>116</v>
      </c>
      <c r="F46" s="32">
        <v>115.6</v>
      </c>
      <c r="G46" s="32">
        <v>126.9</v>
      </c>
      <c r="H46" s="32">
        <v>133.9</v>
      </c>
      <c r="I46" s="32">
        <v>112.9</v>
      </c>
      <c r="J46" s="32">
        <v>103.9</v>
      </c>
      <c r="K46" s="34">
        <v>130.9</v>
      </c>
      <c r="L46" s="34">
        <v>172.9</v>
      </c>
      <c r="M46" s="117">
        <v>165.2</v>
      </c>
      <c r="N46" s="117">
        <v>168.371</v>
      </c>
      <c r="O46" s="117">
        <v>192.97000002000001</v>
      </c>
      <c r="P46" s="117">
        <v>170.94</v>
      </c>
      <c r="Q46" s="301">
        <v>58.468860000000014</v>
      </c>
      <c r="R46" s="301">
        <v>269.172</v>
      </c>
      <c r="S46" s="117">
        <v>307.202</v>
      </c>
      <c r="T46" s="117">
        <v>345</v>
      </c>
      <c r="U46" s="117">
        <v>387.3</v>
      </c>
      <c r="V46" s="117">
        <v>403.5</v>
      </c>
      <c r="W46" s="117">
        <v>411.1</v>
      </c>
      <c r="X46" s="53">
        <v>418.6</v>
      </c>
      <c r="Y46" s="53">
        <v>418.7</v>
      </c>
      <c r="Z46"/>
      <c r="AA46"/>
    </row>
    <row r="47" spans="1:27" ht="15" customHeight="1">
      <c r="A47" s="7" t="s">
        <v>200</v>
      </c>
      <c r="B47" s="32">
        <v>91.5</v>
      </c>
      <c r="C47" s="32">
        <v>93.6</v>
      </c>
      <c r="D47" s="32">
        <v>112.4</v>
      </c>
      <c r="E47" s="32">
        <v>141.6</v>
      </c>
      <c r="F47" s="32">
        <v>149.5</v>
      </c>
      <c r="G47" s="32">
        <v>137</v>
      </c>
      <c r="H47" s="32">
        <v>128.6</v>
      </c>
      <c r="I47" s="32">
        <v>127.8</v>
      </c>
      <c r="J47" s="32">
        <v>169.2</v>
      </c>
      <c r="K47" s="34">
        <v>202.3</v>
      </c>
      <c r="L47" s="34">
        <v>228.2</v>
      </c>
      <c r="M47" s="117">
        <v>263.4</v>
      </c>
      <c r="N47" s="117">
        <v>277.296</v>
      </c>
      <c r="O47" s="117">
        <v>342.96399998</v>
      </c>
      <c r="P47" s="117">
        <v>301.168</v>
      </c>
      <c r="Q47" s="117">
        <v>290.95979796000006</v>
      </c>
      <c r="R47" s="117">
        <v>302.246</v>
      </c>
      <c r="S47" s="117">
        <v>305.614</v>
      </c>
      <c r="T47" s="117">
        <v>277.4</v>
      </c>
      <c r="U47" s="117">
        <v>296.9</v>
      </c>
      <c r="V47" s="117">
        <v>300.4</v>
      </c>
      <c r="W47" s="117">
        <v>269.9</v>
      </c>
      <c r="X47" s="53">
        <v>301.9</v>
      </c>
      <c r="Y47" s="53">
        <v>315.2</v>
      </c>
      <c r="Z47"/>
      <c r="AA47"/>
    </row>
    <row r="48" spans="1:27" ht="15">
      <c r="A48" s="6" t="s">
        <v>218</v>
      </c>
      <c r="B48" s="32">
        <v>39.6</v>
      </c>
      <c r="C48" s="32">
        <v>39.3</v>
      </c>
      <c r="D48" s="32">
        <v>42.6</v>
      </c>
      <c r="E48" s="32">
        <v>46.1</v>
      </c>
      <c r="F48" s="32">
        <v>48.1</v>
      </c>
      <c r="G48" s="32">
        <v>46</v>
      </c>
      <c r="H48" s="32">
        <v>38</v>
      </c>
      <c r="I48" s="32">
        <v>41.2</v>
      </c>
      <c r="J48" s="32">
        <v>51.2</v>
      </c>
      <c r="K48" s="34">
        <v>62</v>
      </c>
      <c r="L48" s="107">
        <v>78.6</v>
      </c>
      <c r="M48" s="120">
        <v>89.2</v>
      </c>
      <c r="N48" s="120">
        <v>94.207</v>
      </c>
      <c r="O48" s="117">
        <v>114.89899998000003</v>
      </c>
      <c r="P48" s="117">
        <v>104.49</v>
      </c>
      <c r="Q48" s="117">
        <v>107.79673999999999</v>
      </c>
      <c r="R48" s="117">
        <v>110.096</v>
      </c>
      <c r="S48" s="117">
        <v>113.582</v>
      </c>
      <c r="T48" s="117">
        <v>112.8</v>
      </c>
      <c r="U48" s="117">
        <v>119.1</v>
      </c>
      <c r="V48" s="117">
        <v>127</v>
      </c>
      <c r="W48" s="117">
        <v>142.9</v>
      </c>
      <c r="X48" s="53">
        <v>132.8</v>
      </c>
      <c r="Y48" s="53">
        <v>114.4</v>
      </c>
      <c r="Z48"/>
      <c r="AA48"/>
    </row>
    <row r="49" spans="1:27" ht="15">
      <c r="A49" s="7" t="s">
        <v>228</v>
      </c>
      <c r="B49" s="32">
        <v>109.4</v>
      </c>
      <c r="C49" s="32">
        <v>108.7</v>
      </c>
      <c r="D49" s="32">
        <v>104.4</v>
      </c>
      <c r="E49" s="32">
        <v>95.3</v>
      </c>
      <c r="F49" s="32">
        <v>90.8</v>
      </c>
      <c r="G49" s="32">
        <v>90</v>
      </c>
      <c r="H49" s="32">
        <v>77.9</v>
      </c>
      <c r="I49" s="32">
        <v>75</v>
      </c>
      <c r="J49" s="32">
        <v>82.1</v>
      </c>
      <c r="K49" s="34">
        <v>92.1</v>
      </c>
      <c r="L49" s="34">
        <v>110.2</v>
      </c>
      <c r="M49" s="117">
        <v>118</v>
      </c>
      <c r="N49" s="117">
        <v>124.169</v>
      </c>
      <c r="O49" s="117">
        <v>154.92900000000017</v>
      </c>
      <c r="P49" s="117">
        <v>137.434</v>
      </c>
      <c r="Q49" s="117">
        <v>142.34997</v>
      </c>
      <c r="R49" s="117">
        <v>151.164</v>
      </c>
      <c r="S49" s="117">
        <v>169.448</v>
      </c>
      <c r="T49" s="117">
        <v>190.3</v>
      </c>
      <c r="U49" s="117">
        <v>198.2</v>
      </c>
      <c r="V49" s="117">
        <v>206.1</v>
      </c>
      <c r="W49" s="117">
        <v>241.4</v>
      </c>
      <c r="X49" s="53">
        <v>255.7</v>
      </c>
      <c r="Y49" s="53">
        <v>238.4</v>
      </c>
      <c r="Z49"/>
      <c r="AA49"/>
    </row>
    <row r="50" spans="1:27" ht="6" customHeight="1">
      <c r="A50" s="7"/>
      <c r="B50" s="32"/>
      <c r="C50" s="32"/>
      <c r="D50" s="32"/>
      <c r="E50" s="32"/>
      <c r="F50" s="32"/>
      <c r="G50" s="32"/>
      <c r="H50" s="32"/>
      <c r="I50" s="32"/>
      <c r="J50" s="32"/>
      <c r="K50" s="34"/>
      <c r="L50" s="34"/>
      <c r="M50" s="117"/>
      <c r="N50" s="117"/>
      <c r="O50" s="117"/>
      <c r="P50" s="117"/>
      <c r="Q50" s="117"/>
      <c r="R50" s="117"/>
      <c r="S50" s="117"/>
      <c r="T50" s="117"/>
      <c r="U50" s="117"/>
      <c r="V50" s="117"/>
      <c r="W50" s="117"/>
      <c r="X50" s="54"/>
      <c r="Y50" s="54"/>
      <c r="Z50"/>
      <c r="AA50"/>
    </row>
    <row r="51" spans="1:27" ht="15">
      <c r="A51" s="7" t="s">
        <v>222</v>
      </c>
      <c r="B51" s="32">
        <v>25.5</v>
      </c>
      <c r="C51" s="32">
        <v>27.8</v>
      </c>
      <c r="D51" s="32">
        <v>26.1</v>
      </c>
      <c r="E51" s="32">
        <v>25.9</v>
      </c>
      <c r="F51" s="32">
        <v>26.5</v>
      </c>
      <c r="G51" s="32">
        <v>24.3</v>
      </c>
      <c r="H51" s="32">
        <v>26.3</v>
      </c>
      <c r="I51" s="32">
        <v>29.7</v>
      </c>
      <c r="J51" s="32">
        <v>31</v>
      </c>
      <c r="K51" s="34">
        <v>33.5</v>
      </c>
      <c r="L51" s="34">
        <v>36.7</v>
      </c>
      <c r="M51" s="117">
        <v>32.8</v>
      </c>
      <c r="N51" s="117">
        <v>32.206</v>
      </c>
      <c r="O51" s="117">
        <v>37.935</v>
      </c>
      <c r="P51" s="117">
        <v>35.224</v>
      </c>
      <c r="Q51" s="117">
        <v>37.66647000000001</v>
      </c>
      <c r="R51" s="117">
        <v>40.026</v>
      </c>
      <c r="S51" s="117">
        <v>45.272</v>
      </c>
      <c r="T51" s="117">
        <v>52.4</v>
      </c>
      <c r="U51" s="117">
        <v>52.6</v>
      </c>
      <c r="V51" s="117">
        <v>53.6</v>
      </c>
      <c r="W51" s="117">
        <v>43.7</v>
      </c>
      <c r="X51" s="53">
        <v>52.4</v>
      </c>
      <c r="Y51" s="53">
        <v>41.6</v>
      </c>
      <c r="Z51"/>
      <c r="AA51"/>
    </row>
    <row r="52" spans="1:27" ht="15">
      <c r="A52" s="7" t="s">
        <v>489</v>
      </c>
      <c r="B52" s="32">
        <v>64.4</v>
      </c>
      <c r="C52" s="32">
        <v>65.6</v>
      </c>
      <c r="D52" s="32">
        <v>79.8</v>
      </c>
      <c r="E52" s="32">
        <v>86.7</v>
      </c>
      <c r="F52" s="32">
        <v>85.9</v>
      </c>
      <c r="G52" s="32">
        <v>79.5</v>
      </c>
      <c r="H52" s="32">
        <v>67.3</v>
      </c>
      <c r="I52" s="32">
        <v>59.3</v>
      </c>
      <c r="J52" s="32">
        <v>71.7</v>
      </c>
      <c r="K52" s="34">
        <v>89.1</v>
      </c>
      <c r="L52" s="34">
        <v>97.3</v>
      </c>
      <c r="M52" s="117">
        <v>97.6</v>
      </c>
      <c r="N52" s="117">
        <v>92.461</v>
      </c>
      <c r="O52" s="117">
        <v>123.973</v>
      </c>
      <c r="P52" s="117">
        <v>111.45</v>
      </c>
      <c r="Q52" s="117">
        <v>109.50484000000009</v>
      </c>
      <c r="R52" s="117">
        <v>114.05</v>
      </c>
      <c r="S52" s="117">
        <v>117.19</v>
      </c>
      <c r="T52" s="117">
        <v>131.4</v>
      </c>
      <c r="U52" s="117">
        <v>150.6</v>
      </c>
      <c r="V52" s="117">
        <v>164</v>
      </c>
      <c r="W52" s="117">
        <v>169.7</v>
      </c>
      <c r="X52" s="53">
        <v>179.2</v>
      </c>
      <c r="Y52" s="53">
        <v>170.2</v>
      </c>
      <c r="Z52"/>
      <c r="AA52"/>
    </row>
    <row r="53" spans="1:27" ht="15">
      <c r="A53" s="7" t="s">
        <v>223</v>
      </c>
      <c r="B53" s="32">
        <v>89.4</v>
      </c>
      <c r="C53" s="32">
        <v>92.5</v>
      </c>
      <c r="D53" s="32">
        <v>122.3</v>
      </c>
      <c r="E53" s="32">
        <v>138</v>
      </c>
      <c r="F53" s="32">
        <v>142.3</v>
      </c>
      <c r="G53" s="32">
        <v>138</v>
      </c>
      <c r="H53" s="32">
        <v>116.6</v>
      </c>
      <c r="I53" s="32">
        <v>96.3</v>
      </c>
      <c r="J53" s="32">
        <v>106.6</v>
      </c>
      <c r="K53" s="34">
        <v>126.2</v>
      </c>
      <c r="L53" s="34">
        <v>147.2</v>
      </c>
      <c r="M53" s="117">
        <v>153.1</v>
      </c>
      <c r="N53" s="117">
        <v>154.744</v>
      </c>
      <c r="O53" s="117">
        <v>212.83400002</v>
      </c>
      <c r="P53" s="117">
        <v>192.376</v>
      </c>
      <c r="Q53" s="117">
        <v>211.86058000000006</v>
      </c>
      <c r="R53" s="117">
        <v>236.562</v>
      </c>
      <c r="S53" s="117">
        <v>233.544</v>
      </c>
      <c r="T53" s="117">
        <v>245</v>
      </c>
      <c r="U53" s="117">
        <v>247.8</v>
      </c>
      <c r="V53" s="117">
        <v>266.2</v>
      </c>
      <c r="W53" s="117">
        <v>284.9</v>
      </c>
      <c r="X53" s="53">
        <v>276</v>
      </c>
      <c r="Y53" s="53">
        <v>277.1</v>
      </c>
      <c r="Z53"/>
      <c r="AA53"/>
    </row>
    <row r="54" spans="1:27" ht="15">
      <c r="A54" s="7" t="s">
        <v>224</v>
      </c>
      <c r="B54" s="32">
        <v>61.5</v>
      </c>
      <c r="C54" s="32">
        <v>62.9</v>
      </c>
      <c r="D54" s="32">
        <v>63.4</v>
      </c>
      <c r="E54" s="32">
        <v>67.3</v>
      </c>
      <c r="F54" s="32">
        <v>65.6</v>
      </c>
      <c r="G54" s="32">
        <v>60.8</v>
      </c>
      <c r="H54" s="32">
        <v>58.2</v>
      </c>
      <c r="I54" s="32">
        <v>55.4</v>
      </c>
      <c r="J54" s="32">
        <v>65.9</v>
      </c>
      <c r="K54" s="34">
        <v>79.3</v>
      </c>
      <c r="L54" s="34">
        <v>91.9</v>
      </c>
      <c r="M54" s="117">
        <v>93.1</v>
      </c>
      <c r="N54" s="117">
        <v>100.263</v>
      </c>
      <c r="O54" s="117">
        <v>125.74</v>
      </c>
      <c r="P54" s="117">
        <v>111.018</v>
      </c>
      <c r="Q54" s="117">
        <v>111.23600000000006</v>
      </c>
      <c r="R54" s="117">
        <v>117.424</v>
      </c>
      <c r="S54" s="117">
        <v>116.002</v>
      </c>
      <c r="T54" s="117">
        <v>110.7</v>
      </c>
      <c r="U54" s="117">
        <v>119</v>
      </c>
      <c r="V54" s="117">
        <v>143.1</v>
      </c>
      <c r="W54" s="117">
        <v>186.7</v>
      </c>
      <c r="X54" s="53">
        <v>174.7</v>
      </c>
      <c r="Y54" s="53">
        <v>162.3</v>
      </c>
      <c r="Z54"/>
      <c r="AA54"/>
    </row>
    <row r="55" spans="1:27" ht="15">
      <c r="A55" s="7" t="s">
        <v>225</v>
      </c>
      <c r="B55" s="32">
        <v>53.7</v>
      </c>
      <c r="C55" s="32">
        <v>51.9</v>
      </c>
      <c r="D55" s="32">
        <v>60.3</v>
      </c>
      <c r="E55" s="32">
        <v>62.7</v>
      </c>
      <c r="F55" s="32">
        <v>64.7</v>
      </c>
      <c r="G55" s="32">
        <v>60.8</v>
      </c>
      <c r="H55" s="32">
        <v>57.7</v>
      </c>
      <c r="I55" s="32">
        <v>59.7</v>
      </c>
      <c r="J55" s="32">
        <v>68.5</v>
      </c>
      <c r="K55" s="34">
        <v>81.2</v>
      </c>
      <c r="L55" s="34">
        <v>99.8</v>
      </c>
      <c r="M55" s="117">
        <v>113.2</v>
      </c>
      <c r="N55" s="117">
        <v>114.741</v>
      </c>
      <c r="O55" s="117">
        <v>132.60500002000006</v>
      </c>
      <c r="P55" s="117">
        <v>115.084</v>
      </c>
      <c r="Q55" s="117">
        <v>120.04736000000003</v>
      </c>
      <c r="R55" s="117">
        <v>126.388</v>
      </c>
      <c r="S55" s="117">
        <v>127.206</v>
      </c>
      <c r="T55" s="117">
        <v>132.6</v>
      </c>
      <c r="U55" s="117">
        <v>149.8</v>
      </c>
      <c r="V55" s="117">
        <v>174.8</v>
      </c>
      <c r="W55" s="117">
        <v>188.1</v>
      </c>
      <c r="X55" s="53">
        <v>200.3</v>
      </c>
      <c r="Y55" s="53">
        <v>194.6</v>
      </c>
      <c r="Z55"/>
      <c r="AA55"/>
    </row>
    <row r="56" spans="1:27" ht="15">
      <c r="A56" s="7" t="s">
        <v>227</v>
      </c>
      <c r="B56" s="32">
        <v>150</v>
      </c>
      <c r="C56" s="32">
        <v>139.9</v>
      </c>
      <c r="D56" s="32">
        <v>152.3</v>
      </c>
      <c r="E56" s="32">
        <v>150.1</v>
      </c>
      <c r="F56" s="32">
        <v>157.3</v>
      </c>
      <c r="G56" s="32">
        <v>143.3</v>
      </c>
      <c r="H56" s="32">
        <v>132.2</v>
      </c>
      <c r="I56" s="32">
        <v>127.5</v>
      </c>
      <c r="J56" s="32">
        <v>137.5</v>
      </c>
      <c r="K56" s="34">
        <v>158.3</v>
      </c>
      <c r="L56" s="34">
        <v>176.2</v>
      </c>
      <c r="M56" s="117">
        <v>187.5</v>
      </c>
      <c r="N56" s="117">
        <v>189.914</v>
      </c>
      <c r="O56" s="117">
        <v>231.66899997999985</v>
      </c>
      <c r="P56" s="117">
        <v>215.24</v>
      </c>
      <c r="Q56" s="117">
        <v>219.0636</v>
      </c>
      <c r="R56" s="117">
        <v>232.832</v>
      </c>
      <c r="S56" s="117">
        <v>218.48</v>
      </c>
      <c r="T56" s="117">
        <v>340.6</v>
      </c>
      <c r="U56" s="117">
        <v>363.2</v>
      </c>
      <c r="V56" s="117">
        <v>367.7</v>
      </c>
      <c r="W56" s="117">
        <v>398.1</v>
      </c>
      <c r="X56" s="53">
        <v>389.3</v>
      </c>
      <c r="Y56" s="53">
        <v>474.9</v>
      </c>
      <c r="Z56"/>
      <c r="AA56"/>
    </row>
    <row r="57" spans="1:27" ht="15">
      <c r="A57" s="7" t="s">
        <v>232</v>
      </c>
      <c r="B57" s="32">
        <v>29.1</v>
      </c>
      <c r="C57" s="32">
        <v>29.4</v>
      </c>
      <c r="D57" s="32">
        <v>20.9</v>
      </c>
      <c r="E57" s="32">
        <v>19.4</v>
      </c>
      <c r="F57" s="32">
        <v>18.5</v>
      </c>
      <c r="G57" s="32">
        <v>19.2</v>
      </c>
      <c r="H57" s="32">
        <v>20.3</v>
      </c>
      <c r="I57" s="32">
        <v>17.2</v>
      </c>
      <c r="J57" s="32">
        <v>22.1</v>
      </c>
      <c r="K57" s="34">
        <v>27.5</v>
      </c>
      <c r="L57" s="34">
        <v>51.4</v>
      </c>
      <c r="M57" s="117">
        <v>69.9</v>
      </c>
      <c r="N57" s="117">
        <v>78.574</v>
      </c>
      <c r="O57" s="117">
        <v>94.468</v>
      </c>
      <c r="P57" s="117">
        <v>86.014</v>
      </c>
      <c r="Q57" s="117">
        <v>105.08322000000003</v>
      </c>
      <c r="R57" s="117">
        <v>115.92</v>
      </c>
      <c r="S57" s="117">
        <v>125.14</v>
      </c>
      <c r="T57" s="117">
        <v>125.8</v>
      </c>
      <c r="U57" s="117">
        <v>134.2</v>
      </c>
      <c r="V57" s="117">
        <v>137.7</v>
      </c>
      <c r="W57" s="117">
        <v>144.8</v>
      </c>
      <c r="X57" s="53">
        <v>161</v>
      </c>
      <c r="Y57" s="53">
        <v>164.5</v>
      </c>
      <c r="Z57"/>
      <c r="AA57"/>
    </row>
    <row r="58" spans="1:27" ht="15">
      <c r="A58" s="7" t="s">
        <v>219</v>
      </c>
      <c r="B58" s="32">
        <v>6</v>
      </c>
      <c r="C58" s="32">
        <v>7.6</v>
      </c>
      <c r="D58" s="32">
        <v>9.8</v>
      </c>
      <c r="E58" s="32">
        <v>11.8</v>
      </c>
      <c r="F58" s="32">
        <v>12.7</v>
      </c>
      <c r="G58" s="32">
        <v>12.4</v>
      </c>
      <c r="H58" s="32">
        <v>10.9</v>
      </c>
      <c r="I58" s="32">
        <v>8.5</v>
      </c>
      <c r="J58" s="32">
        <v>7.4</v>
      </c>
      <c r="K58" s="34">
        <v>6.6</v>
      </c>
      <c r="L58" s="34">
        <v>8.2</v>
      </c>
      <c r="M58" s="117">
        <v>10.6</v>
      </c>
      <c r="N58" s="117">
        <v>23.008</v>
      </c>
      <c r="O58" s="117">
        <v>44.771</v>
      </c>
      <c r="P58" s="117">
        <v>48.882</v>
      </c>
      <c r="Q58" s="117">
        <v>57.26955000000001</v>
      </c>
      <c r="R58" s="117">
        <v>56.782</v>
      </c>
      <c r="S58" s="117">
        <v>69.5</v>
      </c>
      <c r="T58" s="117">
        <v>81.4</v>
      </c>
      <c r="U58" s="117">
        <v>89.2</v>
      </c>
      <c r="V58" s="117">
        <v>105.2</v>
      </c>
      <c r="W58" s="117">
        <v>113.9</v>
      </c>
      <c r="X58" s="53">
        <v>116.3</v>
      </c>
      <c r="Y58" s="53">
        <v>109.6</v>
      </c>
      <c r="Z58"/>
      <c r="AA58"/>
    </row>
    <row r="59" spans="1:27" ht="8.25" customHeight="1">
      <c r="A59" s="7"/>
      <c r="B59" s="32"/>
      <c r="C59" s="32"/>
      <c r="D59" s="32"/>
      <c r="E59" s="32"/>
      <c r="F59" s="32"/>
      <c r="G59" s="32"/>
      <c r="H59" s="32"/>
      <c r="I59" s="32"/>
      <c r="J59" s="32"/>
      <c r="K59" s="34"/>
      <c r="L59" s="34"/>
      <c r="M59" s="117"/>
      <c r="N59" s="117"/>
      <c r="O59" s="117"/>
      <c r="P59" s="117"/>
      <c r="Q59" s="117"/>
      <c r="R59" s="117"/>
      <c r="S59" s="117"/>
      <c r="T59" s="117"/>
      <c r="U59" s="117"/>
      <c r="V59" s="117"/>
      <c r="W59" s="117"/>
      <c r="X59" s="54"/>
      <c r="Y59" s="54"/>
      <c r="Z59"/>
      <c r="AA59"/>
    </row>
    <row r="60" spans="1:27" ht="15">
      <c r="A60" s="7" t="s">
        <v>226</v>
      </c>
      <c r="B60" s="32">
        <v>63.8</v>
      </c>
      <c r="C60" s="32">
        <v>60.4</v>
      </c>
      <c r="D60" s="32">
        <v>72.4</v>
      </c>
      <c r="E60" s="32">
        <v>73.4</v>
      </c>
      <c r="F60" s="32">
        <v>73.3</v>
      </c>
      <c r="G60" s="32">
        <v>66.1</v>
      </c>
      <c r="H60" s="32">
        <v>60.3</v>
      </c>
      <c r="I60" s="32">
        <v>61.1</v>
      </c>
      <c r="J60" s="32">
        <v>71.3</v>
      </c>
      <c r="K60" s="34">
        <v>80.9</v>
      </c>
      <c r="L60" s="34">
        <v>100.5</v>
      </c>
      <c r="M60" s="117">
        <v>109.5</v>
      </c>
      <c r="N60" s="117">
        <v>116.972</v>
      </c>
      <c r="O60" s="117">
        <v>157.05799997999995</v>
      </c>
      <c r="P60" s="117">
        <v>137.686</v>
      </c>
      <c r="Q60" s="117">
        <v>139.54521000000008</v>
      </c>
      <c r="R60" s="117">
        <v>145.458</v>
      </c>
      <c r="S60" s="117">
        <v>138.708</v>
      </c>
      <c r="T60" s="117">
        <v>167.3</v>
      </c>
      <c r="U60" s="117">
        <v>183.8</v>
      </c>
      <c r="V60" s="117">
        <v>201.3</v>
      </c>
      <c r="W60" s="117">
        <v>224</v>
      </c>
      <c r="X60" s="53">
        <v>224.3</v>
      </c>
      <c r="Y60" s="53">
        <v>244.3</v>
      </c>
      <c r="Z60"/>
      <c r="AA60"/>
    </row>
    <row r="61" spans="1:27" ht="15">
      <c r="A61" s="7" t="s">
        <v>235</v>
      </c>
      <c r="B61" s="32">
        <v>6</v>
      </c>
      <c r="C61" s="32">
        <v>5.3</v>
      </c>
      <c r="D61" s="32">
        <v>6.4</v>
      </c>
      <c r="E61" s="32">
        <v>8.8</v>
      </c>
      <c r="F61" s="32">
        <v>10.7</v>
      </c>
      <c r="G61" s="32">
        <v>13.5</v>
      </c>
      <c r="H61" s="32">
        <v>14.9</v>
      </c>
      <c r="I61" s="32">
        <v>15.8</v>
      </c>
      <c r="J61" s="32">
        <v>17.1</v>
      </c>
      <c r="K61" s="34">
        <v>21.3</v>
      </c>
      <c r="L61" s="34">
        <v>23.1</v>
      </c>
      <c r="M61" s="117">
        <v>21.8</v>
      </c>
      <c r="N61" s="117">
        <v>19.883</v>
      </c>
      <c r="O61" s="117">
        <v>22.972000020000003</v>
      </c>
      <c r="P61" s="117">
        <v>22.068</v>
      </c>
      <c r="Q61" s="117">
        <v>26.182519999999997</v>
      </c>
      <c r="R61" s="117">
        <v>27.984</v>
      </c>
      <c r="S61" s="117">
        <v>28.52</v>
      </c>
      <c r="T61" s="117">
        <v>27.2</v>
      </c>
      <c r="U61" s="117">
        <v>31.9</v>
      </c>
      <c r="V61" s="117">
        <v>28.4</v>
      </c>
      <c r="W61" s="117">
        <v>26.6</v>
      </c>
      <c r="X61" s="53">
        <v>26.7</v>
      </c>
      <c r="Y61" s="53">
        <v>28.3</v>
      </c>
      <c r="Z61"/>
      <c r="AA61"/>
    </row>
    <row r="62" spans="1:27" ht="9" customHeight="1">
      <c r="A62" s="7"/>
      <c r="B62" s="32"/>
      <c r="C62" s="32"/>
      <c r="D62" s="32"/>
      <c r="E62" s="32"/>
      <c r="F62" s="32"/>
      <c r="G62" s="32"/>
      <c r="H62" s="32"/>
      <c r="I62" s="32"/>
      <c r="J62" s="32"/>
      <c r="K62" s="34"/>
      <c r="L62" s="34"/>
      <c r="M62" s="117"/>
      <c r="N62" s="117"/>
      <c r="O62" s="117"/>
      <c r="P62" s="117"/>
      <c r="Q62" s="117"/>
      <c r="R62" s="117"/>
      <c r="S62" s="117"/>
      <c r="T62" s="117"/>
      <c r="U62" s="117"/>
      <c r="V62" s="117"/>
      <c r="W62" s="117"/>
      <c r="X62" s="54"/>
      <c r="Y62" s="54"/>
      <c r="Z62"/>
      <c r="AA62"/>
    </row>
    <row r="63" spans="1:27" ht="15">
      <c r="A63" s="7" t="s">
        <v>182</v>
      </c>
      <c r="B63" s="32">
        <v>23.9</v>
      </c>
      <c r="C63" s="32">
        <v>24.1</v>
      </c>
      <c r="D63" s="32">
        <v>29.2</v>
      </c>
      <c r="E63" s="32">
        <v>34.3</v>
      </c>
      <c r="F63" s="32">
        <v>39.3</v>
      </c>
      <c r="G63" s="32">
        <v>44.4</v>
      </c>
      <c r="H63" s="32">
        <v>41.4</v>
      </c>
      <c r="I63" s="32">
        <v>40.3</v>
      </c>
      <c r="J63" s="32">
        <v>40.1</v>
      </c>
      <c r="K63" s="34">
        <v>46.9</v>
      </c>
      <c r="L63" s="117">
        <v>47.6</v>
      </c>
      <c r="M63" s="117">
        <v>54.5</v>
      </c>
      <c r="N63" s="117">
        <v>53.656</v>
      </c>
      <c r="O63" s="117">
        <v>52.22599996000001</v>
      </c>
      <c r="P63" s="117">
        <v>52.648</v>
      </c>
      <c r="Q63" s="117">
        <v>49.604</v>
      </c>
      <c r="R63" s="117">
        <v>57.534</v>
      </c>
      <c r="S63" s="117">
        <v>60.906</v>
      </c>
      <c r="T63" s="117">
        <v>63</v>
      </c>
      <c r="U63" s="117">
        <v>67.3</v>
      </c>
      <c r="V63" s="117">
        <v>76.7</v>
      </c>
      <c r="W63" s="117">
        <v>76.9</v>
      </c>
      <c r="X63" s="53">
        <v>79.5</v>
      </c>
      <c r="Y63" s="53">
        <v>76.8</v>
      </c>
      <c r="Z63"/>
      <c r="AA63"/>
    </row>
    <row r="64" spans="1:27" ht="15">
      <c r="A64" s="7" t="s">
        <v>217</v>
      </c>
      <c r="B64" s="32">
        <v>111.2</v>
      </c>
      <c r="C64" s="32">
        <v>119.8</v>
      </c>
      <c r="D64" s="32">
        <v>140.5</v>
      </c>
      <c r="E64" s="32">
        <v>153.4</v>
      </c>
      <c r="F64" s="32">
        <v>163.4</v>
      </c>
      <c r="G64" s="32">
        <v>169.1</v>
      </c>
      <c r="H64" s="32">
        <v>168</v>
      </c>
      <c r="I64" s="32">
        <v>161.1</v>
      </c>
      <c r="J64" s="32">
        <v>176.8</v>
      </c>
      <c r="K64" s="34">
        <v>186.2</v>
      </c>
      <c r="L64" s="34">
        <v>203.8</v>
      </c>
      <c r="M64" s="117">
        <v>219</v>
      </c>
      <c r="N64" s="117">
        <v>229.627</v>
      </c>
      <c r="O64" s="117">
        <v>282.33700002000006</v>
      </c>
      <c r="P64" s="117">
        <v>246.624</v>
      </c>
      <c r="Q64" s="117">
        <v>246.73853000000008</v>
      </c>
      <c r="R64" s="117">
        <v>254.47</v>
      </c>
      <c r="S64" s="117">
        <v>257.386</v>
      </c>
      <c r="T64" s="117">
        <v>233.4</v>
      </c>
      <c r="U64" s="117">
        <v>234.1</v>
      </c>
      <c r="V64" s="117">
        <v>247.4</v>
      </c>
      <c r="W64" s="117">
        <v>329.6</v>
      </c>
      <c r="X64" s="53">
        <v>301.1</v>
      </c>
      <c r="Y64" s="53">
        <v>257.5</v>
      </c>
      <c r="Z64"/>
      <c r="AA64"/>
    </row>
    <row r="65" spans="1:27" ht="6" customHeight="1">
      <c r="A65" s="302"/>
      <c r="B65" s="302"/>
      <c r="C65" s="302"/>
      <c r="D65" s="302"/>
      <c r="E65" s="302"/>
      <c r="F65" s="303"/>
      <c r="G65" s="303"/>
      <c r="H65" s="303"/>
      <c r="I65" s="303"/>
      <c r="J65" s="303"/>
      <c r="K65" s="303"/>
      <c r="L65" s="303"/>
      <c r="M65" s="302"/>
      <c r="N65" s="302"/>
      <c r="O65" s="155"/>
      <c r="P65" s="155"/>
      <c r="Q65" s="155"/>
      <c r="R65" s="155"/>
      <c r="S65" s="155"/>
      <c r="T65" s="155"/>
      <c r="U65" s="155"/>
      <c r="V65" s="101"/>
      <c r="W65" s="101"/>
      <c r="X65" s="101"/>
      <c r="Y65" s="101"/>
      <c r="Z65"/>
      <c r="AA65"/>
    </row>
    <row r="66" spans="1:27" ht="18" customHeight="1">
      <c r="A66" s="81" t="s">
        <v>337</v>
      </c>
      <c r="B66" s="81"/>
      <c r="C66" s="81"/>
      <c r="D66" s="81"/>
      <c r="E66" s="81"/>
      <c r="F66" s="81"/>
      <c r="G66" s="81"/>
      <c r="H66" s="81"/>
      <c r="I66" s="81"/>
      <c r="J66" s="81"/>
      <c r="K66" s="81"/>
      <c r="L66" s="81"/>
      <c r="M66" s="81"/>
      <c r="N66" s="81"/>
      <c r="O66" s="82"/>
      <c r="P66" s="82"/>
      <c r="Z66"/>
      <c r="AA66"/>
    </row>
    <row r="67" spans="1:27" ht="15">
      <c r="A67" s="81" t="s">
        <v>424</v>
      </c>
      <c r="F67" s="81"/>
      <c r="G67" s="81"/>
      <c r="H67" s="81"/>
      <c r="I67" s="81"/>
      <c r="J67" s="81"/>
      <c r="K67" s="81"/>
      <c r="L67" s="81"/>
      <c r="M67" s="81"/>
      <c r="N67" s="81"/>
      <c r="O67" s="82"/>
      <c r="P67" s="82"/>
      <c r="Z67"/>
      <c r="AA67"/>
    </row>
    <row r="68" spans="1:27" ht="15">
      <c r="A68" s="81" t="s">
        <v>666</v>
      </c>
      <c r="B68" s="81"/>
      <c r="C68" s="81"/>
      <c r="D68" s="81"/>
      <c r="E68" s="81"/>
      <c r="F68" s="81"/>
      <c r="G68" s="81"/>
      <c r="H68" s="81"/>
      <c r="I68" s="81"/>
      <c r="J68" s="81"/>
      <c r="K68" s="81"/>
      <c r="L68" s="81"/>
      <c r="M68" s="81"/>
      <c r="N68" s="81"/>
      <c r="O68" s="82"/>
      <c r="P68" s="82"/>
      <c r="Z68"/>
      <c r="AA68"/>
    </row>
    <row r="69" spans="1:27" ht="14.25" customHeight="1">
      <c r="A69" s="1" t="s">
        <v>483</v>
      </c>
      <c r="Z69"/>
      <c r="AA69"/>
    </row>
    <row r="70" spans="26:27" ht="15">
      <c r="Z70"/>
      <c r="AA70"/>
    </row>
    <row r="71" spans="26:27" ht="15">
      <c r="Z71"/>
      <c r="AA71"/>
    </row>
    <row r="72" spans="26:27" ht="15">
      <c r="Z72"/>
      <c r="AA72"/>
    </row>
    <row r="73" spans="26:27" ht="15">
      <c r="Z73"/>
      <c r="AA73"/>
    </row>
    <row r="74" spans="26:27" ht="15">
      <c r="Z74"/>
      <c r="AA74"/>
    </row>
    <row r="75" spans="26:27" ht="15">
      <c r="Z75"/>
      <c r="AA75"/>
    </row>
    <row r="76" spans="26:27" ht="15">
      <c r="Z76"/>
      <c r="AA76"/>
    </row>
    <row r="77" spans="26:27" ht="15">
      <c r="Z77"/>
      <c r="AA77"/>
    </row>
    <row r="78" spans="26:27" ht="15">
      <c r="Z78"/>
      <c r="AA78"/>
    </row>
    <row r="79" spans="26:27" ht="15">
      <c r="Z79"/>
      <c r="AA79"/>
    </row>
    <row r="80" spans="26:27" ht="15">
      <c r="Z80"/>
      <c r="AA80"/>
    </row>
    <row r="81" spans="26:27" ht="15">
      <c r="Z81"/>
      <c r="AA81"/>
    </row>
    <row r="82" spans="26:27" ht="15">
      <c r="Z82"/>
      <c r="AA82"/>
    </row>
    <row r="83" spans="26:27" ht="15">
      <c r="Z83"/>
      <c r="AA83"/>
    </row>
    <row r="84" spans="26:27" ht="15">
      <c r="Z84"/>
      <c r="AA84"/>
    </row>
    <row r="85" spans="26:27" ht="15">
      <c r="Z85"/>
      <c r="AA85"/>
    </row>
    <row r="86" spans="26:27" ht="15">
      <c r="Z86"/>
      <c r="AA86"/>
    </row>
    <row r="87" spans="26:27" ht="15">
      <c r="Z87"/>
      <c r="AA87"/>
    </row>
    <row r="88" spans="26:27" ht="15">
      <c r="Z88"/>
      <c r="AA88"/>
    </row>
    <row r="89" spans="26:27" ht="15">
      <c r="Z89"/>
      <c r="AA89"/>
    </row>
    <row r="90" spans="26:27" ht="15">
      <c r="Z90"/>
      <c r="AA90"/>
    </row>
    <row r="91" spans="26:27" ht="15">
      <c r="Z91"/>
      <c r="AA91"/>
    </row>
    <row r="92" spans="26:27" ht="15">
      <c r="Z92"/>
      <c r="AA92"/>
    </row>
    <row r="93" spans="26:27" ht="15">
      <c r="Z93"/>
      <c r="AA93"/>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5" r:id="rId1"/>
  <headerFooter alignWithMargins="0">
    <oddHeader>&amp;R&amp;"Arial,Bold"&amp;14RAIL SERVICES</oddHeader>
  </headerFooter>
</worksheet>
</file>

<file path=xl/worksheets/sheet11.xml><?xml version="1.0" encoding="utf-8"?>
<worksheet xmlns="http://schemas.openxmlformats.org/spreadsheetml/2006/main" xmlns:r="http://schemas.openxmlformats.org/officeDocument/2006/relationships">
  <sheetPr codeName="Sheet20">
    <pageSetUpPr fitToPage="1"/>
  </sheetPr>
  <dimension ref="A1:AB76"/>
  <sheetViews>
    <sheetView zoomScale="75" zoomScaleNormal="75" zoomScalePageLayoutView="0" workbookViewId="0" topLeftCell="A3">
      <selection activeCell="AB19" sqref="AB19"/>
    </sheetView>
  </sheetViews>
  <sheetFormatPr defaultColWidth="8.88671875" defaultRowHeight="15"/>
  <cols>
    <col min="1" max="1" width="30.88671875" style="0" customWidth="1"/>
    <col min="2" max="5" width="8.21484375" style="0" hidden="1" customWidth="1"/>
    <col min="6" max="13" width="8.88671875" style="0" hidden="1" customWidth="1"/>
    <col min="14" max="14" width="0" style="0" hidden="1" customWidth="1"/>
    <col min="15" max="15" width="9.21484375" style="0" customWidth="1"/>
    <col min="17" max="20" width="9.21484375" style="0" customWidth="1"/>
    <col min="22" max="25" width="8.88671875" style="0" customWidth="1"/>
    <col min="26" max="26" width="3.6640625" style="0" customWidth="1"/>
  </cols>
  <sheetData>
    <row r="1" spans="1:16" ht="18" hidden="1">
      <c r="A1" s="1" t="s">
        <v>239</v>
      </c>
      <c r="B1" s="1"/>
      <c r="C1" s="1"/>
      <c r="D1" s="1"/>
      <c r="E1" s="1"/>
      <c r="F1" s="1"/>
      <c r="G1" s="1"/>
      <c r="H1" s="1"/>
      <c r="I1" s="1"/>
      <c r="J1" s="1"/>
      <c r="K1" s="1"/>
      <c r="L1" s="1"/>
      <c r="M1" s="1"/>
      <c r="N1" s="1"/>
      <c r="O1" s="98"/>
      <c r="P1" s="98"/>
    </row>
    <row r="2" spans="1:16" ht="15" hidden="1">
      <c r="A2" s="1"/>
      <c r="B2" s="1"/>
      <c r="C2" s="1"/>
      <c r="D2" s="1"/>
      <c r="E2" s="1"/>
      <c r="F2" s="1"/>
      <c r="G2" s="1"/>
      <c r="H2" s="1"/>
      <c r="I2" s="1"/>
      <c r="J2" s="1"/>
      <c r="K2" s="1"/>
      <c r="L2" s="1"/>
      <c r="M2" s="1"/>
      <c r="N2" s="1"/>
      <c r="O2" s="54"/>
      <c r="P2" s="54"/>
    </row>
    <row r="3" spans="1:16" s="6" customFormat="1" ht="39.75" customHeight="1">
      <c r="A3" s="156" t="s">
        <v>658</v>
      </c>
      <c r="B3" s="156"/>
      <c r="C3" s="156"/>
      <c r="D3" s="156"/>
      <c r="E3" s="156"/>
      <c r="F3" s="1"/>
      <c r="G3" s="1"/>
      <c r="H3" s="1"/>
      <c r="I3" s="1"/>
      <c r="J3" s="1"/>
      <c r="K3" s="1"/>
      <c r="L3" s="1"/>
      <c r="M3" s="1"/>
      <c r="N3" s="1"/>
      <c r="O3" s="54"/>
      <c r="P3" s="189"/>
    </row>
    <row r="4" spans="1:16" s="6" customFormat="1" ht="18">
      <c r="A4" s="102"/>
      <c r="B4" s="102"/>
      <c r="C4" s="102"/>
      <c r="D4" s="102"/>
      <c r="E4" s="102"/>
      <c r="F4" s="13"/>
      <c r="G4" s="13"/>
      <c r="H4" s="13"/>
      <c r="I4" s="13"/>
      <c r="J4" s="13"/>
      <c r="K4" s="7"/>
      <c r="L4" s="7"/>
      <c r="M4" s="7"/>
      <c r="N4" s="7"/>
      <c r="O4" s="51"/>
      <c r="P4" s="51"/>
    </row>
    <row r="5" spans="1:16" s="6" customFormat="1" ht="6" customHeight="1">
      <c r="A5" s="102"/>
      <c r="B5" s="102"/>
      <c r="C5" s="102"/>
      <c r="D5" s="102"/>
      <c r="E5" s="102"/>
      <c r="F5" s="13"/>
      <c r="G5" s="13"/>
      <c r="H5" s="13"/>
      <c r="I5" s="13"/>
      <c r="J5" s="13"/>
      <c r="K5" s="7"/>
      <c r="L5" s="7"/>
      <c r="M5" s="7"/>
      <c r="N5" s="7"/>
      <c r="O5" s="51"/>
      <c r="P5" s="51"/>
    </row>
    <row r="6" spans="1:25" ht="15.75">
      <c r="A6" s="131"/>
      <c r="B6" s="131" t="s">
        <v>435</v>
      </c>
      <c r="C6" s="131" t="s">
        <v>436</v>
      </c>
      <c r="D6" s="131" t="s">
        <v>437</v>
      </c>
      <c r="E6" s="131" t="s">
        <v>438</v>
      </c>
      <c r="F6" s="129" t="s">
        <v>41</v>
      </c>
      <c r="G6" s="129" t="s">
        <v>74</v>
      </c>
      <c r="H6" s="129" t="s">
        <v>94</v>
      </c>
      <c r="I6" s="154" t="s">
        <v>98</v>
      </c>
      <c r="J6" s="154" t="s">
        <v>100</v>
      </c>
      <c r="K6" s="154" t="s">
        <v>154</v>
      </c>
      <c r="L6" s="154" t="s">
        <v>244</v>
      </c>
      <c r="M6" s="154" t="s">
        <v>333</v>
      </c>
      <c r="N6" s="154" t="s">
        <v>336</v>
      </c>
      <c r="O6" s="154" t="s">
        <v>368</v>
      </c>
      <c r="P6" s="154" t="s">
        <v>391</v>
      </c>
      <c r="Q6" s="154" t="s">
        <v>429</v>
      </c>
      <c r="R6" s="154" t="s">
        <v>439</v>
      </c>
      <c r="S6" s="154" t="s">
        <v>459</v>
      </c>
      <c r="T6" s="154" t="s">
        <v>480</v>
      </c>
      <c r="U6" s="154" t="s">
        <v>508</v>
      </c>
      <c r="V6" s="154" t="s">
        <v>573</v>
      </c>
      <c r="W6" s="154" t="s">
        <v>612</v>
      </c>
      <c r="X6" s="154" t="s">
        <v>639</v>
      </c>
      <c r="Y6" s="154" t="s">
        <v>688</v>
      </c>
    </row>
    <row r="7" spans="1:16" ht="5.25" customHeight="1">
      <c r="A7" s="8"/>
      <c r="B7" s="8"/>
      <c r="C7" s="8"/>
      <c r="D7" s="8"/>
      <c r="E7" s="8"/>
      <c r="F7" s="9"/>
      <c r="G7" s="81"/>
      <c r="H7" s="81"/>
      <c r="I7" s="81"/>
      <c r="J7" s="81"/>
      <c r="K7" s="82"/>
      <c r="L7" s="1"/>
      <c r="M7" s="1"/>
      <c r="N7" s="1"/>
      <c r="O7" s="1"/>
      <c r="P7" s="1"/>
    </row>
    <row r="8" spans="1:25" ht="15.75" customHeight="1">
      <c r="A8" s="47"/>
      <c r="B8" s="47"/>
      <c r="C8" s="47"/>
      <c r="D8" s="47"/>
      <c r="E8" s="47"/>
      <c r="F8" s="9"/>
      <c r="G8" s="9"/>
      <c r="H8" s="81"/>
      <c r="I8" s="81"/>
      <c r="J8" s="9"/>
      <c r="K8" s="1"/>
      <c r="L8" s="54"/>
      <c r="M8" s="56"/>
      <c r="N8" s="56"/>
      <c r="O8" s="56"/>
      <c r="P8" s="56"/>
      <c r="Q8" s="56"/>
      <c r="Y8" s="56" t="s">
        <v>11</v>
      </c>
    </row>
    <row r="9" spans="1:16" ht="3.75" customHeight="1">
      <c r="A9" s="47"/>
      <c r="B9" s="47"/>
      <c r="C9" s="47"/>
      <c r="D9" s="47"/>
      <c r="E9" s="47"/>
      <c r="F9" s="9"/>
      <c r="G9" s="9"/>
      <c r="H9" s="81"/>
      <c r="I9" s="81"/>
      <c r="J9" s="9"/>
      <c r="K9" s="1"/>
      <c r="L9" s="54"/>
      <c r="M9" s="56"/>
      <c r="N9" s="56"/>
      <c r="O9" s="56"/>
      <c r="P9" s="56"/>
    </row>
    <row r="10" spans="1:25" ht="15">
      <c r="A10" s="7" t="s">
        <v>202</v>
      </c>
      <c r="B10" s="32">
        <v>44.4</v>
      </c>
      <c r="C10" s="32">
        <v>33.2</v>
      </c>
      <c r="D10" s="32">
        <v>33.5</v>
      </c>
      <c r="E10" s="32">
        <v>31.7</v>
      </c>
      <c r="F10" s="32">
        <v>40.9</v>
      </c>
      <c r="G10" s="32">
        <v>44.1</v>
      </c>
      <c r="H10" s="32">
        <v>39.8</v>
      </c>
      <c r="I10" s="32">
        <v>29.5</v>
      </c>
      <c r="J10" s="32">
        <v>33.3</v>
      </c>
      <c r="K10" s="34">
        <v>39.9</v>
      </c>
      <c r="L10" s="34">
        <v>38.7</v>
      </c>
      <c r="M10" s="117">
        <v>42.5</v>
      </c>
      <c r="N10" s="117">
        <v>43.846</v>
      </c>
      <c r="O10" s="117">
        <v>57.903</v>
      </c>
      <c r="P10" s="117">
        <v>58.046</v>
      </c>
      <c r="Q10" s="117">
        <v>54.652130000000014</v>
      </c>
      <c r="R10" s="117">
        <v>69.676</v>
      </c>
      <c r="S10" s="117">
        <v>76.39</v>
      </c>
      <c r="T10" s="117">
        <v>74.2</v>
      </c>
      <c r="U10">
        <v>80.5</v>
      </c>
      <c r="V10">
        <v>76.5</v>
      </c>
      <c r="W10">
        <v>50.3</v>
      </c>
      <c r="X10">
        <v>83.5</v>
      </c>
      <c r="Y10">
        <v>84.5</v>
      </c>
    </row>
    <row r="11" spans="1:25" ht="15">
      <c r="A11" s="7" t="s">
        <v>203</v>
      </c>
      <c r="B11" s="32">
        <v>20.4</v>
      </c>
      <c r="C11" s="32">
        <v>18.7</v>
      </c>
      <c r="D11" s="32">
        <v>23.2</v>
      </c>
      <c r="E11" s="32">
        <v>28.7</v>
      </c>
      <c r="F11" s="32">
        <v>40.3</v>
      </c>
      <c r="G11" s="32">
        <v>41.4</v>
      </c>
      <c r="H11" s="32">
        <v>32.3</v>
      </c>
      <c r="I11" s="32">
        <v>21.2</v>
      </c>
      <c r="J11" s="32">
        <v>25.7</v>
      </c>
      <c r="K11" s="34">
        <v>32.8</v>
      </c>
      <c r="L11" s="34">
        <v>38.2</v>
      </c>
      <c r="M11" s="117">
        <v>60.2</v>
      </c>
      <c r="N11" s="117">
        <v>79.196</v>
      </c>
      <c r="O11" s="117">
        <v>106.669</v>
      </c>
      <c r="P11" s="117">
        <v>93.818</v>
      </c>
      <c r="Q11" s="117">
        <v>90.29229000000004</v>
      </c>
      <c r="R11" s="117">
        <v>112.036</v>
      </c>
      <c r="S11" s="117">
        <v>123.788</v>
      </c>
      <c r="T11" s="117">
        <v>99.2</v>
      </c>
      <c r="U11">
        <v>97.7</v>
      </c>
      <c r="V11">
        <v>91.4</v>
      </c>
      <c r="W11">
        <v>73.1</v>
      </c>
      <c r="X11">
        <v>100.2</v>
      </c>
      <c r="Y11" s="279">
        <v>92</v>
      </c>
    </row>
    <row r="12" spans="1:25" ht="15">
      <c r="A12" s="7" t="s">
        <v>204</v>
      </c>
      <c r="B12" s="32">
        <v>29.2</v>
      </c>
      <c r="C12" s="32">
        <v>21.5</v>
      </c>
      <c r="D12" s="32">
        <v>29.3</v>
      </c>
      <c r="E12" s="32">
        <v>32.8</v>
      </c>
      <c r="F12" s="32">
        <v>32.5</v>
      </c>
      <c r="G12" s="32">
        <v>31.2</v>
      </c>
      <c r="H12" s="32">
        <v>26.9</v>
      </c>
      <c r="I12" s="32">
        <v>20.4</v>
      </c>
      <c r="J12" s="32">
        <v>24</v>
      </c>
      <c r="K12" s="34">
        <v>27.9</v>
      </c>
      <c r="L12" s="34">
        <v>33.1</v>
      </c>
      <c r="M12" s="117">
        <v>74</v>
      </c>
      <c r="N12" s="117">
        <v>82.374</v>
      </c>
      <c r="O12" s="117">
        <v>102.98</v>
      </c>
      <c r="P12" s="117">
        <v>95.998</v>
      </c>
      <c r="Q12" s="117">
        <v>84.82171000000002</v>
      </c>
      <c r="R12" s="117">
        <v>89.482</v>
      </c>
      <c r="S12" s="117">
        <v>98.9</v>
      </c>
      <c r="T12" s="117">
        <v>94.5</v>
      </c>
      <c r="U12">
        <v>101.9</v>
      </c>
      <c r="V12" s="117">
        <v>87</v>
      </c>
      <c r="W12" s="117">
        <v>65.1</v>
      </c>
      <c r="X12">
        <v>94.7</v>
      </c>
      <c r="Y12">
        <v>91.2</v>
      </c>
    </row>
    <row r="13" spans="1:25" ht="15">
      <c r="A13" s="7" t="s">
        <v>205</v>
      </c>
      <c r="B13" s="32">
        <v>63.4</v>
      </c>
      <c r="C13" s="32">
        <v>51.6</v>
      </c>
      <c r="D13" s="32">
        <v>59</v>
      </c>
      <c r="E13" s="32">
        <v>60.4</v>
      </c>
      <c r="F13" s="32">
        <v>58.3</v>
      </c>
      <c r="G13" s="32">
        <v>58.9</v>
      </c>
      <c r="H13" s="32">
        <v>47.5</v>
      </c>
      <c r="I13" s="32">
        <v>34.1</v>
      </c>
      <c r="J13" s="32">
        <v>49.4</v>
      </c>
      <c r="K13" s="34">
        <v>59.4</v>
      </c>
      <c r="L13" s="34">
        <v>68.5</v>
      </c>
      <c r="M13" s="117">
        <v>83.5</v>
      </c>
      <c r="N13" s="117">
        <v>90.505</v>
      </c>
      <c r="O13" s="117">
        <v>118.221</v>
      </c>
      <c r="P13" s="117">
        <v>119.654</v>
      </c>
      <c r="Q13" s="117">
        <v>116.53884000000001</v>
      </c>
      <c r="R13" s="117">
        <v>140.546</v>
      </c>
      <c r="S13" s="117">
        <v>156.81</v>
      </c>
      <c r="T13" s="117">
        <v>154.1</v>
      </c>
      <c r="U13">
        <v>166.9</v>
      </c>
      <c r="V13">
        <v>152.4</v>
      </c>
      <c r="W13" s="279">
        <v>99</v>
      </c>
      <c r="X13">
        <v>146.8</v>
      </c>
      <c r="Y13">
        <v>147.4</v>
      </c>
    </row>
    <row r="14" spans="1:25" ht="15">
      <c r="A14" s="7" t="s">
        <v>206</v>
      </c>
      <c r="B14" s="32">
        <v>36.8</v>
      </c>
      <c r="C14" s="32">
        <v>34.8</v>
      </c>
      <c r="D14" s="32">
        <v>43.1</v>
      </c>
      <c r="E14" s="32">
        <v>42.4</v>
      </c>
      <c r="F14" s="32">
        <v>41.7</v>
      </c>
      <c r="G14" s="32">
        <v>42.9</v>
      </c>
      <c r="H14" s="32">
        <v>38.4</v>
      </c>
      <c r="I14" s="32">
        <v>26.6</v>
      </c>
      <c r="J14" s="32">
        <v>37.4</v>
      </c>
      <c r="K14" s="34">
        <v>45.3</v>
      </c>
      <c r="L14" s="34">
        <v>49.3</v>
      </c>
      <c r="M14" s="117">
        <v>53.3</v>
      </c>
      <c r="N14" s="117">
        <v>55.636</v>
      </c>
      <c r="O14" s="117">
        <v>77.397</v>
      </c>
      <c r="P14" s="117">
        <v>69.134</v>
      </c>
      <c r="Q14" s="117">
        <v>65.28589000000001</v>
      </c>
      <c r="R14" s="117">
        <v>80.25</v>
      </c>
      <c r="S14" s="117">
        <v>83.29</v>
      </c>
      <c r="T14" s="117">
        <v>77.3</v>
      </c>
      <c r="U14">
        <v>92.3</v>
      </c>
      <c r="V14">
        <v>90.5</v>
      </c>
      <c r="W14">
        <v>64.1</v>
      </c>
      <c r="X14">
        <v>89.7</v>
      </c>
      <c r="Y14">
        <v>88.7</v>
      </c>
    </row>
    <row r="15" spans="1:25" ht="15">
      <c r="A15" s="7" t="s">
        <v>212</v>
      </c>
      <c r="B15" s="32">
        <v>49.8</v>
      </c>
      <c r="C15" s="32">
        <v>46.6</v>
      </c>
      <c r="D15" s="32">
        <v>61.6</v>
      </c>
      <c r="E15" s="32">
        <v>60.6</v>
      </c>
      <c r="F15" s="32">
        <v>55.2</v>
      </c>
      <c r="G15" s="32">
        <v>54.4</v>
      </c>
      <c r="H15" s="32">
        <v>58.2</v>
      </c>
      <c r="I15" s="32">
        <v>56.6</v>
      </c>
      <c r="J15" s="32">
        <v>64.5</v>
      </c>
      <c r="K15" s="34">
        <v>80</v>
      </c>
      <c r="L15" s="34">
        <v>100</v>
      </c>
      <c r="M15" s="117">
        <v>102.2</v>
      </c>
      <c r="N15" s="117">
        <v>106.208</v>
      </c>
      <c r="O15" s="117">
        <v>131.64999997999988</v>
      </c>
      <c r="P15" s="117">
        <v>124.262</v>
      </c>
      <c r="Q15" s="117">
        <v>126.97547999999995</v>
      </c>
      <c r="R15" s="117">
        <v>135.282</v>
      </c>
      <c r="S15" s="117">
        <v>143.276</v>
      </c>
      <c r="T15" s="117">
        <v>132.1</v>
      </c>
      <c r="U15">
        <v>131.1</v>
      </c>
      <c r="V15">
        <v>132.5</v>
      </c>
      <c r="W15">
        <v>155.5</v>
      </c>
      <c r="X15">
        <v>138</v>
      </c>
      <c r="Y15">
        <v>121.2</v>
      </c>
    </row>
    <row r="16" spans="1:25" ht="15">
      <c r="A16" s="51" t="s">
        <v>213</v>
      </c>
      <c r="B16" s="32">
        <v>37.3</v>
      </c>
      <c r="C16" s="32">
        <v>29</v>
      </c>
      <c r="D16" s="32">
        <v>35.3</v>
      </c>
      <c r="E16" s="32">
        <v>34.7</v>
      </c>
      <c r="F16" s="32">
        <v>32.2</v>
      </c>
      <c r="G16" s="32">
        <v>28.5</v>
      </c>
      <c r="H16" s="32">
        <v>26</v>
      </c>
      <c r="I16" s="32">
        <v>22.9</v>
      </c>
      <c r="J16" s="32">
        <v>28.9</v>
      </c>
      <c r="K16" s="34">
        <v>30.5</v>
      </c>
      <c r="L16" s="34">
        <v>34.9</v>
      </c>
      <c r="M16" s="117">
        <v>36.8</v>
      </c>
      <c r="N16" s="117">
        <v>41.117</v>
      </c>
      <c r="O16" s="117">
        <v>58.16099998000002</v>
      </c>
      <c r="P16" s="117">
        <v>51.378</v>
      </c>
      <c r="Q16" s="117">
        <v>55.676880000000025</v>
      </c>
      <c r="R16" s="117">
        <v>56.684</v>
      </c>
      <c r="S16" s="117">
        <v>63.266</v>
      </c>
      <c r="T16" s="117">
        <v>57.3</v>
      </c>
      <c r="U16">
        <v>59</v>
      </c>
      <c r="V16">
        <v>60.2</v>
      </c>
      <c r="W16">
        <v>66.8</v>
      </c>
      <c r="X16">
        <v>69.6</v>
      </c>
      <c r="Y16">
        <v>58</v>
      </c>
    </row>
    <row r="17" spans="1:25" ht="15">
      <c r="A17" s="7" t="s">
        <v>214</v>
      </c>
      <c r="B17" s="32">
        <v>50.2</v>
      </c>
      <c r="C17" s="32">
        <v>46</v>
      </c>
      <c r="D17" s="32">
        <v>56.5</v>
      </c>
      <c r="E17" s="32">
        <v>58.1</v>
      </c>
      <c r="F17" s="32">
        <v>53.3</v>
      </c>
      <c r="G17" s="32">
        <v>51.4</v>
      </c>
      <c r="H17" s="32">
        <v>44.9</v>
      </c>
      <c r="I17" s="32">
        <v>38.8</v>
      </c>
      <c r="J17" s="32">
        <v>44.4</v>
      </c>
      <c r="K17" s="34">
        <v>48.1</v>
      </c>
      <c r="L17" s="34">
        <v>50.3</v>
      </c>
      <c r="M17" s="117">
        <v>57.4</v>
      </c>
      <c r="N17" s="117">
        <v>66.369</v>
      </c>
      <c r="O17" s="117">
        <v>90.848</v>
      </c>
      <c r="P17" s="117">
        <v>89.118</v>
      </c>
      <c r="Q17" s="117">
        <v>96.9594</v>
      </c>
      <c r="R17" s="117">
        <v>109.152</v>
      </c>
      <c r="S17" s="117">
        <v>114.694</v>
      </c>
      <c r="T17" s="117">
        <v>112</v>
      </c>
      <c r="U17">
        <v>112.9</v>
      </c>
      <c r="V17">
        <v>126.2</v>
      </c>
      <c r="W17">
        <v>156.5</v>
      </c>
      <c r="X17">
        <v>159.5</v>
      </c>
      <c r="Y17">
        <v>149.9</v>
      </c>
    </row>
    <row r="18" spans="1:25" ht="15">
      <c r="A18" s="7" t="s">
        <v>215</v>
      </c>
      <c r="B18" s="32">
        <v>39.6</v>
      </c>
      <c r="C18" s="32">
        <v>35.3</v>
      </c>
      <c r="D18" s="32">
        <v>40</v>
      </c>
      <c r="E18" s="32">
        <v>43.3</v>
      </c>
      <c r="F18" s="32">
        <v>42</v>
      </c>
      <c r="G18" s="32">
        <v>36.7</v>
      </c>
      <c r="H18" s="32">
        <v>36.8</v>
      </c>
      <c r="I18" s="32">
        <v>37</v>
      </c>
      <c r="J18" s="32">
        <v>47.9</v>
      </c>
      <c r="K18" s="34">
        <v>58.7</v>
      </c>
      <c r="L18" s="34">
        <v>66.8</v>
      </c>
      <c r="M18" s="117">
        <v>74.4</v>
      </c>
      <c r="N18" s="117">
        <v>78.058</v>
      </c>
      <c r="O18" s="117">
        <v>97.41199997999998</v>
      </c>
      <c r="P18" s="117">
        <v>85.806</v>
      </c>
      <c r="Q18" s="117">
        <v>89.81808000000005</v>
      </c>
      <c r="R18" s="117">
        <v>99.406</v>
      </c>
      <c r="S18" s="117">
        <v>98.344</v>
      </c>
      <c r="T18" s="117">
        <v>88</v>
      </c>
      <c r="U18">
        <v>85.9</v>
      </c>
      <c r="V18">
        <v>95.2</v>
      </c>
      <c r="W18">
        <v>114.9</v>
      </c>
      <c r="X18">
        <v>105.8</v>
      </c>
      <c r="Y18">
        <v>91.8</v>
      </c>
    </row>
    <row r="19" spans="1:25" ht="15">
      <c r="A19" s="7" t="s">
        <v>216</v>
      </c>
      <c r="B19" s="32">
        <v>84.6</v>
      </c>
      <c r="C19" s="32">
        <v>74.9</v>
      </c>
      <c r="D19" s="32">
        <v>88.9</v>
      </c>
      <c r="E19" s="32">
        <v>96.8</v>
      </c>
      <c r="F19" s="32">
        <v>97.4</v>
      </c>
      <c r="G19" s="32">
        <v>99.1</v>
      </c>
      <c r="H19" s="32">
        <v>99.2</v>
      </c>
      <c r="I19" s="32">
        <v>87.5</v>
      </c>
      <c r="J19" s="32">
        <v>92.8</v>
      </c>
      <c r="K19" s="34">
        <v>107.4</v>
      </c>
      <c r="L19" s="34">
        <v>114.3</v>
      </c>
      <c r="M19" s="117">
        <v>114.8</v>
      </c>
      <c r="N19" s="117">
        <v>120.799</v>
      </c>
      <c r="O19" s="117">
        <v>158.90900002000004</v>
      </c>
      <c r="P19" s="117">
        <v>140.572</v>
      </c>
      <c r="Q19" s="117">
        <v>138.85767000000007</v>
      </c>
      <c r="R19" s="117">
        <v>149.952</v>
      </c>
      <c r="S19" s="117">
        <v>153.192</v>
      </c>
      <c r="T19" s="117">
        <v>130.2</v>
      </c>
      <c r="U19">
        <v>131.6</v>
      </c>
      <c r="V19">
        <v>138.9</v>
      </c>
      <c r="W19">
        <v>166.6</v>
      </c>
      <c r="X19" s="53">
        <v>156.8</v>
      </c>
      <c r="Y19" s="53">
        <v>139.2</v>
      </c>
    </row>
    <row r="20" spans="1:25" ht="15">
      <c r="A20" s="7" t="s">
        <v>237</v>
      </c>
      <c r="B20" s="32">
        <v>8.6</v>
      </c>
      <c r="C20" s="32">
        <v>9.2</v>
      </c>
      <c r="D20" s="32">
        <v>10.7</v>
      </c>
      <c r="E20" s="32">
        <v>14.6</v>
      </c>
      <c r="F20" s="32">
        <v>23.3</v>
      </c>
      <c r="G20" s="32">
        <v>23.5</v>
      </c>
      <c r="H20" s="32">
        <v>21.3</v>
      </c>
      <c r="I20" s="32">
        <v>22.8</v>
      </c>
      <c r="J20" s="32">
        <v>23.3</v>
      </c>
      <c r="K20" s="34">
        <v>29.7</v>
      </c>
      <c r="L20" s="34">
        <v>32.2</v>
      </c>
      <c r="M20" s="117">
        <v>27</v>
      </c>
      <c r="N20" s="117">
        <v>28.799</v>
      </c>
      <c r="O20" s="117">
        <v>28.233999979999968</v>
      </c>
      <c r="P20" s="117">
        <v>31.25</v>
      </c>
      <c r="Q20" s="117">
        <v>32.918</v>
      </c>
      <c r="R20" s="117">
        <v>36.628</v>
      </c>
      <c r="S20" s="117">
        <v>37.414</v>
      </c>
      <c r="T20" s="117">
        <v>38</v>
      </c>
      <c r="U20">
        <v>40.2</v>
      </c>
      <c r="V20">
        <v>38.9</v>
      </c>
      <c r="W20" s="279">
        <v>39</v>
      </c>
      <c r="X20" s="53">
        <v>39.9</v>
      </c>
      <c r="Y20" s="53">
        <v>45.9</v>
      </c>
    </row>
    <row r="21" spans="1:25" ht="5.25" customHeight="1">
      <c r="A21" s="7"/>
      <c r="B21" s="32"/>
      <c r="C21" s="32"/>
      <c r="D21" s="32"/>
      <c r="E21" s="32"/>
      <c r="F21" s="32"/>
      <c r="G21" s="32"/>
      <c r="H21" s="32"/>
      <c r="I21" s="32"/>
      <c r="J21" s="32"/>
      <c r="K21" s="34"/>
      <c r="L21" s="34"/>
      <c r="M21" s="117"/>
      <c r="N21" s="117"/>
      <c r="O21" s="117"/>
      <c r="P21" s="117"/>
      <c r="Q21" s="117"/>
      <c r="R21" s="117"/>
      <c r="S21" s="117"/>
      <c r="T21" s="117"/>
      <c r="X21" s="53"/>
      <c r="Y21" s="53"/>
    </row>
    <row r="22" spans="1:25" ht="15">
      <c r="A22" s="7" t="s">
        <v>199</v>
      </c>
      <c r="B22" s="32">
        <v>31.5</v>
      </c>
      <c r="C22" s="32">
        <v>39.8</v>
      </c>
      <c r="D22" s="32">
        <v>45.5</v>
      </c>
      <c r="E22" s="32">
        <v>51.6</v>
      </c>
      <c r="F22" s="32">
        <v>48.9</v>
      </c>
      <c r="G22" s="32">
        <v>54.9</v>
      </c>
      <c r="H22" s="32">
        <v>61.5</v>
      </c>
      <c r="I22" s="32">
        <v>61</v>
      </c>
      <c r="J22" s="32">
        <v>73</v>
      </c>
      <c r="K22" s="34">
        <v>83</v>
      </c>
      <c r="L22" s="34">
        <v>90</v>
      </c>
      <c r="M22" s="117">
        <v>90.5</v>
      </c>
      <c r="N22" s="117">
        <v>96.586</v>
      </c>
      <c r="O22" s="117">
        <v>97.26300004</v>
      </c>
      <c r="P22" s="117">
        <v>92.058</v>
      </c>
      <c r="Q22" s="117">
        <v>97.713</v>
      </c>
      <c r="R22" s="117">
        <v>104.45</v>
      </c>
      <c r="S22" s="117">
        <v>110.86</v>
      </c>
      <c r="T22" s="117">
        <v>116.4</v>
      </c>
      <c r="U22">
        <v>130.5</v>
      </c>
      <c r="V22">
        <v>136.1</v>
      </c>
      <c r="W22">
        <v>132.2</v>
      </c>
      <c r="X22" s="53">
        <v>127.6</v>
      </c>
      <c r="Y22" s="279">
        <v>142</v>
      </c>
    </row>
    <row r="23" spans="1:25" ht="15">
      <c r="A23" s="7" t="s">
        <v>187</v>
      </c>
      <c r="B23" s="32">
        <v>51.9</v>
      </c>
      <c r="C23" s="32">
        <v>52.1</v>
      </c>
      <c r="D23" s="32">
        <v>57.9</v>
      </c>
      <c r="E23" s="32">
        <v>68.1</v>
      </c>
      <c r="F23" s="32">
        <v>79.8</v>
      </c>
      <c r="G23" s="32">
        <v>94.1</v>
      </c>
      <c r="H23" s="32">
        <v>82.9</v>
      </c>
      <c r="I23" s="32">
        <v>90.3</v>
      </c>
      <c r="J23" s="32">
        <v>103.2</v>
      </c>
      <c r="K23" s="34">
        <v>110.7</v>
      </c>
      <c r="L23" s="34">
        <v>126.7</v>
      </c>
      <c r="M23" s="117">
        <v>135.8</v>
      </c>
      <c r="N23" s="117">
        <v>159.947</v>
      </c>
      <c r="O23" s="117">
        <v>209.2589999799999</v>
      </c>
      <c r="P23" s="117">
        <v>227.874</v>
      </c>
      <c r="Q23" s="117">
        <v>220.946</v>
      </c>
      <c r="R23" s="117">
        <v>240.84</v>
      </c>
      <c r="S23" s="117">
        <v>255.81</v>
      </c>
      <c r="T23" s="117">
        <v>268.1</v>
      </c>
      <c r="U23">
        <v>295.9</v>
      </c>
      <c r="V23">
        <v>311.9</v>
      </c>
      <c r="W23" s="279">
        <v>297</v>
      </c>
      <c r="X23" s="53">
        <v>316.9</v>
      </c>
      <c r="Y23" s="279">
        <v>308</v>
      </c>
    </row>
    <row r="24" spans="1:25" ht="15">
      <c r="A24" s="7" t="s">
        <v>236</v>
      </c>
      <c r="B24" s="32">
        <v>10.1</v>
      </c>
      <c r="C24" s="32">
        <v>9.5</v>
      </c>
      <c r="D24" s="32">
        <v>11.5</v>
      </c>
      <c r="E24" s="32">
        <v>13.4</v>
      </c>
      <c r="F24" s="32">
        <v>15.5</v>
      </c>
      <c r="G24" s="32">
        <v>18.4</v>
      </c>
      <c r="H24" s="32">
        <v>20.8</v>
      </c>
      <c r="I24" s="32">
        <v>22.1</v>
      </c>
      <c r="J24" s="32">
        <v>21.9</v>
      </c>
      <c r="K24" s="34">
        <v>24.1</v>
      </c>
      <c r="L24" s="34">
        <v>25.8</v>
      </c>
      <c r="M24" s="117">
        <v>25.4</v>
      </c>
      <c r="N24" s="117">
        <v>23.355</v>
      </c>
      <c r="O24" s="117">
        <v>24.284000019999997</v>
      </c>
      <c r="P24" s="117">
        <v>23.85</v>
      </c>
      <c r="Q24" s="117">
        <v>22.447</v>
      </c>
      <c r="R24" s="117">
        <v>28.434</v>
      </c>
      <c r="S24" s="117">
        <v>28.2</v>
      </c>
      <c r="T24" s="117">
        <v>26.3</v>
      </c>
      <c r="U24">
        <v>27.5</v>
      </c>
      <c r="V24">
        <v>24.5</v>
      </c>
      <c r="W24">
        <v>27.4</v>
      </c>
      <c r="X24" s="53">
        <v>28.7</v>
      </c>
      <c r="Y24" s="53">
        <v>28.1</v>
      </c>
    </row>
    <row r="25" spans="1:25" ht="18">
      <c r="A25" s="7" t="s">
        <v>231</v>
      </c>
      <c r="B25" s="32">
        <v>18.7</v>
      </c>
      <c r="C25" s="32">
        <v>24.8</v>
      </c>
      <c r="D25" s="32">
        <v>62.9</v>
      </c>
      <c r="E25" s="32">
        <v>130.6</v>
      </c>
      <c r="F25" s="32">
        <v>114</v>
      </c>
      <c r="G25" s="32">
        <v>73.8</v>
      </c>
      <c r="H25" s="32">
        <v>70.1</v>
      </c>
      <c r="I25" s="32">
        <v>69.1</v>
      </c>
      <c r="J25" s="32">
        <v>79.1</v>
      </c>
      <c r="K25" s="34">
        <v>87.3</v>
      </c>
      <c r="L25" s="34">
        <v>95.3</v>
      </c>
      <c r="M25" s="384">
        <v>113.7</v>
      </c>
      <c r="N25" s="383" t="s">
        <v>430</v>
      </c>
      <c r="O25" s="117">
        <v>766.7999999799996</v>
      </c>
      <c r="P25" s="117">
        <v>532.288</v>
      </c>
      <c r="Q25" s="117">
        <v>315.28368000000023</v>
      </c>
      <c r="R25" s="117">
        <v>336.982</v>
      </c>
      <c r="S25" s="117">
        <v>343.782</v>
      </c>
      <c r="T25" s="117">
        <v>454</v>
      </c>
      <c r="U25">
        <v>293.9</v>
      </c>
      <c r="V25" s="279">
        <v>93</v>
      </c>
      <c r="W25" s="279">
        <v>117.9</v>
      </c>
      <c r="X25" s="53">
        <v>132.8</v>
      </c>
      <c r="Y25" s="53">
        <v>104.9</v>
      </c>
    </row>
    <row r="26" spans="1:25" ht="5.25" customHeight="1">
      <c r="A26" s="7"/>
      <c r="B26" s="32"/>
      <c r="C26" s="32"/>
      <c r="D26" s="32"/>
      <c r="E26" s="32"/>
      <c r="F26" s="32"/>
      <c r="G26" s="32"/>
      <c r="H26" s="32"/>
      <c r="I26" s="32"/>
      <c r="J26" s="32"/>
      <c r="K26" s="34"/>
      <c r="L26" s="34"/>
      <c r="M26" s="117"/>
      <c r="N26" s="117"/>
      <c r="O26" s="117"/>
      <c r="P26" s="117"/>
      <c r="Q26" s="117"/>
      <c r="R26" s="117"/>
      <c r="S26" s="117"/>
      <c r="T26" s="117"/>
      <c r="X26" s="53"/>
      <c r="Y26" s="53"/>
    </row>
    <row r="27" spans="1:25" ht="15">
      <c r="A27" s="7" t="s">
        <v>184</v>
      </c>
      <c r="B27" s="32"/>
      <c r="C27" s="32"/>
      <c r="D27" s="32">
        <v>2.6</v>
      </c>
      <c r="E27" s="32">
        <v>155.3</v>
      </c>
      <c r="F27" s="32">
        <v>206.4</v>
      </c>
      <c r="G27" s="32">
        <v>234.3</v>
      </c>
      <c r="H27" s="32">
        <v>202.1</v>
      </c>
      <c r="I27" s="32">
        <v>186.4</v>
      </c>
      <c r="J27" s="32">
        <v>200.8</v>
      </c>
      <c r="K27" s="34">
        <v>239.3</v>
      </c>
      <c r="L27" s="34">
        <v>246.9</v>
      </c>
      <c r="M27" s="117">
        <v>262.3</v>
      </c>
      <c r="N27" s="117">
        <v>270.913</v>
      </c>
      <c r="O27" s="117">
        <v>272.71699997999985</v>
      </c>
      <c r="P27" s="117">
        <v>247.778</v>
      </c>
      <c r="Q27" s="117">
        <v>244.304</v>
      </c>
      <c r="R27" s="117">
        <v>264.17</v>
      </c>
      <c r="S27" s="117">
        <v>268.42</v>
      </c>
      <c r="T27" s="117">
        <v>284.3</v>
      </c>
      <c r="U27">
        <v>307.8</v>
      </c>
      <c r="V27" s="279">
        <v>341</v>
      </c>
      <c r="W27" s="279">
        <v>315.2</v>
      </c>
      <c r="X27" s="53">
        <v>323.2</v>
      </c>
      <c r="Y27" s="53">
        <v>306</v>
      </c>
    </row>
    <row r="28" spans="1:25" ht="15">
      <c r="A28" s="7" t="s">
        <v>221</v>
      </c>
      <c r="B28" s="32"/>
      <c r="C28" s="32"/>
      <c r="D28" s="32"/>
      <c r="E28" s="32">
        <v>21.4</v>
      </c>
      <c r="F28" s="32">
        <v>33.5</v>
      </c>
      <c r="G28" s="32">
        <v>36.5</v>
      </c>
      <c r="H28" s="32">
        <v>38.5</v>
      </c>
      <c r="I28" s="32">
        <v>38.9</v>
      </c>
      <c r="J28" s="32">
        <v>40.5</v>
      </c>
      <c r="K28" s="34">
        <v>42.3</v>
      </c>
      <c r="L28" s="34">
        <v>49</v>
      </c>
      <c r="M28" s="117">
        <v>45.7</v>
      </c>
      <c r="N28" s="117">
        <v>43.34</v>
      </c>
      <c r="O28" s="117">
        <v>58.47</v>
      </c>
      <c r="P28" s="117">
        <v>59.092</v>
      </c>
      <c r="Q28" s="117">
        <v>61.32410000000001</v>
      </c>
      <c r="R28" s="117">
        <v>55.17</v>
      </c>
      <c r="S28" s="117">
        <v>60.022</v>
      </c>
      <c r="T28" s="117">
        <v>69.8</v>
      </c>
      <c r="U28">
        <v>72.9</v>
      </c>
      <c r="V28">
        <v>68.4</v>
      </c>
      <c r="W28">
        <v>80.7</v>
      </c>
      <c r="X28" s="53">
        <v>66.2</v>
      </c>
      <c r="Y28" s="53">
        <v>74</v>
      </c>
    </row>
    <row r="29" spans="1:25" ht="6" customHeight="1">
      <c r="A29" s="7"/>
      <c r="B29" s="32"/>
      <c r="C29" s="32"/>
      <c r="D29" s="32"/>
      <c r="E29" s="32"/>
      <c r="F29" s="32"/>
      <c r="G29" s="32"/>
      <c r="H29" s="32"/>
      <c r="I29" s="32"/>
      <c r="J29" s="32"/>
      <c r="K29" s="34"/>
      <c r="L29" s="34"/>
      <c r="M29" s="117"/>
      <c r="N29" s="117"/>
      <c r="O29" s="117"/>
      <c r="P29" s="117"/>
      <c r="Q29" s="117"/>
      <c r="R29" s="117"/>
      <c r="S29" s="117"/>
      <c r="T29" s="117"/>
      <c r="X29" s="53"/>
      <c r="Y29" s="53"/>
    </row>
    <row r="30" spans="1:25" ht="15">
      <c r="A30" s="7" t="s">
        <v>183</v>
      </c>
      <c r="B30" s="32"/>
      <c r="C30" s="32"/>
      <c r="D30" s="32"/>
      <c r="E30" s="32"/>
      <c r="F30" s="32">
        <v>16.2</v>
      </c>
      <c r="G30" s="32">
        <v>110.2</v>
      </c>
      <c r="H30" s="32">
        <v>126.4</v>
      </c>
      <c r="I30" s="32">
        <v>131.1</v>
      </c>
      <c r="J30" s="32">
        <v>158.9</v>
      </c>
      <c r="K30" s="34">
        <v>195.5</v>
      </c>
      <c r="L30" s="34">
        <v>206.4</v>
      </c>
      <c r="M30" s="117">
        <v>211.1</v>
      </c>
      <c r="N30" s="117">
        <v>202.468</v>
      </c>
      <c r="O30" s="117">
        <v>214.66400004000002</v>
      </c>
      <c r="P30" s="117">
        <v>205.33</v>
      </c>
      <c r="Q30" s="117">
        <v>195.543</v>
      </c>
      <c r="R30" s="117">
        <v>210.482</v>
      </c>
      <c r="S30" s="117">
        <v>206.12</v>
      </c>
      <c r="T30" s="117">
        <v>208.5</v>
      </c>
      <c r="U30">
        <v>224.1</v>
      </c>
      <c r="V30">
        <v>250.5</v>
      </c>
      <c r="W30">
        <v>236.7</v>
      </c>
      <c r="X30" s="53">
        <v>249.7</v>
      </c>
      <c r="Y30" s="53">
        <v>248.5</v>
      </c>
    </row>
    <row r="31" spans="1:25" ht="6.75" customHeight="1">
      <c r="A31" s="7"/>
      <c r="B31" s="32"/>
      <c r="C31" s="32"/>
      <c r="D31" s="32"/>
      <c r="E31" s="32"/>
      <c r="F31" s="32"/>
      <c r="G31" s="32"/>
      <c r="H31" s="32"/>
      <c r="I31" s="32"/>
      <c r="J31" s="32"/>
      <c r="K31" s="34"/>
      <c r="L31" s="34"/>
      <c r="M31" s="117"/>
      <c r="N31" s="117"/>
      <c r="O31" s="117"/>
      <c r="P31" s="117"/>
      <c r="Q31" s="117"/>
      <c r="R31" s="117"/>
      <c r="S31" s="117"/>
      <c r="T31" s="117"/>
      <c r="X31" s="53"/>
      <c r="Y31" s="53"/>
    </row>
    <row r="32" spans="1:28" ht="15">
      <c r="A32" s="7" t="s">
        <v>229</v>
      </c>
      <c r="B32" s="32"/>
      <c r="C32" s="32"/>
      <c r="D32" s="32"/>
      <c r="E32" s="32"/>
      <c r="F32" s="32"/>
      <c r="G32" s="32">
        <v>1.5</v>
      </c>
      <c r="H32" s="32">
        <v>21.3</v>
      </c>
      <c r="I32" s="32">
        <v>23.9</v>
      </c>
      <c r="J32" s="32">
        <v>26.8</v>
      </c>
      <c r="K32" s="34">
        <v>29.4</v>
      </c>
      <c r="L32" s="34">
        <v>32.7</v>
      </c>
      <c r="M32" s="117">
        <v>50.3</v>
      </c>
      <c r="N32" s="117">
        <v>48.277</v>
      </c>
      <c r="O32" s="117">
        <v>42.936</v>
      </c>
      <c r="P32" s="117">
        <v>41.452</v>
      </c>
      <c r="Q32" s="117">
        <v>41.345949999999995</v>
      </c>
      <c r="R32" s="117">
        <v>47.932</v>
      </c>
      <c r="S32" s="117">
        <v>51.326</v>
      </c>
      <c r="T32" s="117">
        <v>112.7</v>
      </c>
      <c r="U32">
        <v>119.9</v>
      </c>
      <c r="V32">
        <v>124.9</v>
      </c>
      <c r="W32">
        <v>111.6</v>
      </c>
      <c r="X32" s="53">
        <v>101.3</v>
      </c>
      <c r="Y32" s="53">
        <v>94.9</v>
      </c>
      <c r="AB32" s="53"/>
    </row>
    <row r="33" spans="1:25" ht="6.75" customHeight="1">
      <c r="A33" s="7"/>
      <c r="B33" s="32"/>
      <c r="C33" s="32"/>
      <c r="D33" s="32"/>
      <c r="E33" s="32"/>
      <c r="F33" s="32"/>
      <c r="G33" s="32"/>
      <c r="H33" s="32"/>
      <c r="I33" s="32"/>
      <c r="J33" s="32"/>
      <c r="K33" s="34"/>
      <c r="L33" s="34"/>
      <c r="M33" s="117"/>
      <c r="N33" s="117"/>
      <c r="O33" s="117"/>
      <c r="P33" s="117"/>
      <c r="Q33" s="117"/>
      <c r="R33" s="117"/>
      <c r="S33" s="117"/>
      <c r="T33" s="117"/>
      <c r="X33" s="53"/>
      <c r="Y33" s="53"/>
    </row>
    <row r="34" spans="1:25" ht="15">
      <c r="A34" s="7" t="s">
        <v>176</v>
      </c>
      <c r="B34" s="32"/>
      <c r="C34" s="32"/>
      <c r="D34" s="32"/>
      <c r="E34" s="32"/>
      <c r="F34" s="32"/>
      <c r="G34" s="32"/>
      <c r="H34" s="32"/>
      <c r="I34" s="32">
        <v>21.3</v>
      </c>
      <c r="J34" s="32">
        <v>26</v>
      </c>
      <c r="K34" s="34">
        <v>26.6</v>
      </c>
      <c r="L34" s="34">
        <v>28.4</v>
      </c>
      <c r="M34" s="117">
        <v>35.9</v>
      </c>
      <c r="N34" s="117">
        <v>41.878</v>
      </c>
      <c r="O34" s="117">
        <v>52.419</v>
      </c>
      <c r="P34" s="117">
        <v>51.094</v>
      </c>
      <c r="Q34" s="117">
        <v>49.768</v>
      </c>
      <c r="R34" s="117">
        <v>54.54</v>
      </c>
      <c r="S34" s="117">
        <v>55.236</v>
      </c>
      <c r="T34" s="117">
        <v>57.9</v>
      </c>
      <c r="U34">
        <v>57.4</v>
      </c>
      <c r="V34">
        <v>59.4</v>
      </c>
      <c r="W34">
        <v>52.9</v>
      </c>
      <c r="X34" s="53">
        <v>51.5</v>
      </c>
      <c r="Y34" s="53">
        <v>48.3</v>
      </c>
    </row>
    <row r="35" spans="1:25" ht="15">
      <c r="A35" s="7" t="s">
        <v>188</v>
      </c>
      <c r="B35" s="32"/>
      <c r="C35" s="32"/>
      <c r="D35" s="32"/>
      <c r="E35" s="32"/>
      <c r="F35" s="32"/>
      <c r="G35" s="32"/>
      <c r="H35" s="32"/>
      <c r="I35" s="32">
        <v>66.6</v>
      </c>
      <c r="J35" s="32">
        <v>81.7</v>
      </c>
      <c r="K35" s="34">
        <v>89.8</v>
      </c>
      <c r="L35" s="34">
        <v>119.9</v>
      </c>
      <c r="M35" s="117">
        <v>121.8</v>
      </c>
      <c r="N35" s="117">
        <v>109.543</v>
      </c>
      <c r="O35" s="117">
        <v>135.1490000200001</v>
      </c>
      <c r="P35" s="117">
        <v>134.284</v>
      </c>
      <c r="Q35" s="117">
        <v>128.213</v>
      </c>
      <c r="R35" s="117">
        <v>132.806</v>
      </c>
      <c r="S35" s="117">
        <v>144.182</v>
      </c>
      <c r="T35" s="117">
        <v>159.6</v>
      </c>
      <c r="U35">
        <v>164.5</v>
      </c>
      <c r="V35" s="279">
        <v>166</v>
      </c>
      <c r="W35" s="279">
        <v>162.1</v>
      </c>
      <c r="X35" s="53">
        <v>177.3</v>
      </c>
      <c r="Y35" s="53">
        <v>178.1</v>
      </c>
    </row>
    <row r="36" spans="1:25" ht="15">
      <c r="A36" s="7" t="s">
        <v>189</v>
      </c>
      <c r="B36" s="32"/>
      <c r="C36" s="32"/>
      <c r="D36" s="32"/>
      <c r="E36" s="32"/>
      <c r="F36" s="32"/>
      <c r="G36" s="32"/>
      <c r="H36" s="32"/>
      <c r="I36" s="32">
        <v>79.7</v>
      </c>
      <c r="J36" s="32">
        <v>125.8</v>
      </c>
      <c r="K36" s="34">
        <v>137.4</v>
      </c>
      <c r="L36" s="34">
        <v>159.8</v>
      </c>
      <c r="M36" s="117">
        <v>176.9</v>
      </c>
      <c r="N36" s="117">
        <v>190.029</v>
      </c>
      <c r="O36" s="117">
        <v>182.889</v>
      </c>
      <c r="P36" s="117">
        <v>194.184</v>
      </c>
      <c r="Q36" s="117">
        <v>181.959</v>
      </c>
      <c r="R36" s="117">
        <v>191.026</v>
      </c>
      <c r="S36" s="117">
        <v>206.93</v>
      </c>
      <c r="T36" s="117">
        <v>221.9</v>
      </c>
      <c r="U36">
        <v>242.8</v>
      </c>
      <c r="V36" s="279">
        <v>224</v>
      </c>
      <c r="W36" s="279">
        <v>234.8</v>
      </c>
      <c r="X36" s="53">
        <v>278.5</v>
      </c>
      <c r="Y36" s="53">
        <v>286.4</v>
      </c>
    </row>
    <row r="37" spans="1:25" ht="6" customHeight="1">
      <c r="A37" s="7"/>
      <c r="B37" s="32"/>
      <c r="C37" s="32"/>
      <c r="D37" s="32"/>
      <c r="E37" s="32"/>
      <c r="F37" s="32"/>
      <c r="G37" s="32"/>
      <c r="H37" s="32"/>
      <c r="I37" s="32"/>
      <c r="J37" s="32"/>
      <c r="K37" s="34"/>
      <c r="L37" s="34"/>
      <c r="M37" s="117"/>
      <c r="N37" s="117"/>
      <c r="O37" s="117"/>
      <c r="P37" s="117"/>
      <c r="Q37" s="117"/>
      <c r="R37" s="117"/>
      <c r="S37" s="117"/>
      <c r="T37" s="117"/>
      <c r="X37" s="53"/>
      <c r="Y37" s="53"/>
    </row>
    <row r="38" spans="1:25" ht="15">
      <c r="A38" s="7" t="s">
        <v>190</v>
      </c>
      <c r="B38" s="32"/>
      <c r="C38" s="32"/>
      <c r="D38" s="32"/>
      <c r="E38" s="32"/>
      <c r="F38" s="32"/>
      <c r="G38" s="32"/>
      <c r="H38" s="32"/>
      <c r="I38" s="32"/>
      <c r="J38" s="32">
        <v>68.1</v>
      </c>
      <c r="K38" s="34">
        <v>295</v>
      </c>
      <c r="L38" s="34">
        <v>353.3</v>
      </c>
      <c r="M38" s="117">
        <v>367.6</v>
      </c>
      <c r="N38" s="117">
        <v>382.645</v>
      </c>
      <c r="O38" s="117">
        <v>434.24216002000003</v>
      </c>
      <c r="P38" s="117">
        <v>451.79</v>
      </c>
      <c r="Q38" s="117">
        <v>499.39658000000003</v>
      </c>
      <c r="R38" s="117">
        <v>646.018</v>
      </c>
      <c r="S38" s="117">
        <v>816.748</v>
      </c>
      <c r="T38" s="117">
        <v>960.3</v>
      </c>
      <c r="U38">
        <v>893.5</v>
      </c>
      <c r="V38">
        <v>889.5</v>
      </c>
      <c r="W38" s="279">
        <v>870</v>
      </c>
      <c r="X38" s="53">
        <v>888</v>
      </c>
      <c r="Y38" s="53">
        <v>914.6</v>
      </c>
    </row>
    <row r="39" spans="1:25" ht="6.75" customHeight="1">
      <c r="A39" s="7"/>
      <c r="B39" s="32"/>
      <c r="C39" s="32"/>
      <c r="D39" s="32"/>
      <c r="E39" s="32"/>
      <c r="F39" s="32"/>
      <c r="G39" s="32"/>
      <c r="H39" s="32"/>
      <c r="I39" s="32"/>
      <c r="J39" s="32"/>
      <c r="K39" s="34"/>
      <c r="L39" s="34"/>
      <c r="M39" s="117"/>
      <c r="N39" s="117"/>
      <c r="O39" s="117"/>
      <c r="P39" s="117"/>
      <c r="Q39" s="117"/>
      <c r="R39" s="117"/>
      <c r="S39" s="117"/>
      <c r="T39" s="117"/>
      <c r="X39" s="53"/>
      <c r="Y39" s="53"/>
    </row>
    <row r="40" spans="1:25" ht="15">
      <c r="A40" s="7" t="s">
        <v>332</v>
      </c>
      <c r="B40" s="1"/>
      <c r="C40" s="1"/>
      <c r="D40" s="1"/>
      <c r="E40" s="1"/>
      <c r="F40" s="32"/>
      <c r="G40" s="32"/>
      <c r="H40" s="32"/>
      <c r="I40" s="32"/>
      <c r="J40" s="32"/>
      <c r="K40" s="34"/>
      <c r="L40" s="34"/>
      <c r="M40" s="117">
        <v>99.6</v>
      </c>
      <c r="N40" s="117">
        <v>110.965</v>
      </c>
      <c r="O40" s="117">
        <v>124.311</v>
      </c>
      <c r="P40" s="117">
        <v>131.666</v>
      </c>
      <c r="Q40" s="117">
        <v>134.255</v>
      </c>
      <c r="R40" s="117">
        <v>143.766</v>
      </c>
      <c r="S40" s="117">
        <v>142.028</v>
      </c>
      <c r="T40" s="117">
        <v>153.4</v>
      </c>
      <c r="U40">
        <v>177</v>
      </c>
      <c r="V40">
        <v>156.8</v>
      </c>
      <c r="W40">
        <v>133.8</v>
      </c>
      <c r="X40" s="53">
        <v>148.4</v>
      </c>
      <c r="Y40" s="53">
        <v>186.7</v>
      </c>
    </row>
    <row r="41" spans="1:25" ht="15">
      <c r="A41" s="7" t="s">
        <v>331</v>
      </c>
      <c r="B41" s="104"/>
      <c r="C41" s="104"/>
      <c r="D41" s="104"/>
      <c r="E41" s="104"/>
      <c r="F41" s="104"/>
      <c r="G41" s="104"/>
      <c r="H41" s="7"/>
      <c r="I41" s="7"/>
      <c r="J41" s="51"/>
      <c r="K41" s="34"/>
      <c r="L41" s="117">
        <v>17.4</v>
      </c>
      <c r="M41" s="117">
        <v>95</v>
      </c>
      <c r="N41" s="117">
        <v>107.719</v>
      </c>
      <c r="O41" s="117">
        <v>109.53400002000001</v>
      </c>
      <c r="P41" s="117">
        <v>109.726</v>
      </c>
      <c r="Q41" s="117">
        <v>90.43</v>
      </c>
      <c r="R41" s="117">
        <v>94.446</v>
      </c>
      <c r="S41" s="117">
        <v>96.488</v>
      </c>
      <c r="T41" s="117">
        <v>98</v>
      </c>
      <c r="U41">
        <v>105.5</v>
      </c>
      <c r="V41">
        <v>91.6</v>
      </c>
      <c r="W41">
        <v>65.9</v>
      </c>
      <c r="X41" s="53">
        <v>92.2</v>
      </c>
      <c r="Y41" s="53">
        <v>84.7</v>
      </c>
    </row>
    <row r="42" spans="1:25" ht="15">
      <c r="A42" s="7" t="s">
        <v>488</v>
      </c>
      <c r="F42" s="32"/>
      <c r="G42" s="32"/>
      <c r="H42" s="32"/>
      <c r="I42" s="32"/>
      <c r="J42" s="32"/>
      <c r="K42" s="34"/>
      <c r="L42" s="117">
        <v>3.5</v>
      </c>
      <c r="M42" s="117">
        <v>17.3</v>
      </c>
      <c r="N42" s="117">
        <v>23.48</v>
      </c>
      <c r="O42" s="117">
        <v>40.957</v>
      </c>
      <c r="P42" s="117">
        <v>49.83</v>
      </c>
      <c r="Q42" s="117">
        <v>57.109</v>
      </c>
      <c r="R42" s="117">
        <v>59.538</v>
      </c>
      <c r="S42" s="117">
        <v>62.526</v>
      </c>
      <c r="T42" s="117">
        <v>66.9</v>
      </c>
      <c r="U42">
        <v>74.9</v>
      </c>
      <c r="V42">
        <v>85.9</v>
      </c>
      <c r="W42">
        <v>105.5</v>
      </c>
      <c r="X42" s="53">
        <v>111.1</v>
      </c>
      <c r="Y42" s="53">
        <v>108.5</v>
      </c>
    </row>
    <row r="43" spans="1:25" ht="15">
      <c r="A43" s="7" t="s">
        <v>329</v>
      </c>
      <c r="F43" s="32"/>
      <c r="G43" s="32"/>
      <c r="H43" s="32"/>
      <c r="I43" s="32"/>
      <c r="J43" s="32"/>
      <c r="K43" s="34"/>
      <c r="L43" s="117">
        <v>20</v>
      </c>
      <c r="M43" s="117">
        <v>81.1</v>
      </c>
      <c r="N43" s="117">
        <v>97.588</v>
      </c>
      <c r="O43" s="117">
        <v>99.504</v>
      </c>
      <c r="P43" s="117">
        <v>103.972</v>
      </c>
      <c r="Q43" s="117">
        <v>102.631</v>
      </c>
      <c r="R43" s="117">
        <v>106.308</v>
      </c>
      <c r="S43" s="117">
        <v>113.088</v>
      </c>
      <c r="T43" s="117">
        <v>111.4</v>
      </c>
      <c r="U43">
        <v>116.2</v>
      </c>
      <c r="V43">
        <v>113.5</v>
      </c>
      <c r="W43">
        <v>123.1</v>
      </c>
      <c r="X43" s="53">
        <v>107.2</v>
      </c>
      <c r="Y43" s="53">
        <v>121.4</v>
      </c>
    </row>
    <row r="44" spans="1:25" ht="15">
      <c r="A44" s="7" t="s">
        <v>330</v>
      </c>
      <c r="F44" s="32"/>
      <c r="G44" s="32"/>
      <c r="H44" s="32"/>
      <c r="I44" s="32"/>
      <c r="J44" s="32"/>
      <c r="K44" s="34"/>
      <c r="L44" s="117">
        <v>83.2</v>
      </c>
      <c r="M44" s="117">
        <v>268.7</v>
      </c>
      <c r="N44" s="117">
        <v>307.912</v>
      </c>
      <c r="O44" s="117">
        <v>334.436</v>
      </c>
      <c r="P44" s="117">
        <v>323.08</v>
      </c>
      <c r="Q44" s="117">
        <v>316.8321999999999</v>
      </c>
      <c r="R44" s="117">
        <v>327.07</v>
      </c>
      <c r="S44" s="117">
        <v>342.704</v>
      </c>
      <c r="T44" s="117">
        <v>406.1</v>
      </c>
      <c r="U44">
        <v>420.1</v>
      </c>
      <c r="V44">
        <v>420.4</v>
      </c>
      <c r="W44">
        <v>434.5</v>
      </c>
      <c r="X44" s="53">
        <v>385.9</v>
      </c>
      <c r="Y44" s="53">
        <v>354.6</v>
      </c>
    </row>
    <row r="45" spans="1:25" ht="6" customHeight="1">
      <c r="A45" s="7"/>
      <c r="B45" s="104"/>
      <c r="C45" s="104"/>
      <c r="D45" s="104"/>
      <c r="E45" s="104"/>
      <c r="F45" s="104"/>
      <c r="G45" s="104"/>
      <c r="H45" s="7"/>
      <c r="I45" s="7"/>
      <c r="J45" s="51"/>
      <c r="K45" s="34"/>
      <c r="L45" s="117"/>
      <c r="M45" s="117"/>
      <c r="N45" s="117"/>
      <c r="O45" s="117"/>
      <c r="P45" s="117"/>
      <c r="Q45" s="117"/>
      <c r="R45" s="117"/>
      <c r="S45" s="117"/>
      <c r="T45" s="117"/>
      <c r="X45" s="53"/>
      <c r="Y45" s="53"/>
    </row>
    <row r="46" spans="1:25" ht="15">
      <c r="A46" s="7" t="s">
        <v>432</v>
      </c>
      <c r="B46" s="31"/>
      <c r="C46" s="31"/>
      <c r="D46" s="31"/>
      <c r="E46" s="31"/>
      <c r="F46" s="32"/>
      <c r="G46" s="32"/>
      <c r="H46" s="32"/>
      <c r="I46" s="32"/>
      <c r="J46" s="32"/>
      <c r="K46" s="34"/>
      <c r="L46" s="34"/>
      <c r="M46" s="117"/>
      <c r="N46" s="117"/>
      <c r="O46" s="117">
        <v>336</v>
      </c>
      <c r="P46" s="117">
        <v>390</v>
      </c>
      <c r="Q46" s="117">
        <v>390.713</v>
      </c>
      <c r="R46" s="117">
        <v>401.144</v>
      </c>
      <c r="S46" s="117">
        <v>380.864</v>
      </c>
      <c r="T46" s="117">
        <v>383.8</v>
      </c>
      <c r="U46">
        <v>402.4</v>
      </c>
      <c r="V46">
        <v>386.5</v>
      </c>
      <c r="W46">
        <v>360.6</v>
      </c>
      <c r="X46" s="53">
        <v>388.2</v>
      </c>
      <c r="Y46" s="53">
        <v>370.5</v>
      </c>
    </row>
    <row r="47" spans="1:25" ht="6.75" customHeight="1">
      <c r="A47" s="7"/>
      <c r="B47" s="31"/>
      <c r="C47" s="31"/>
      <c r="D47" s="31"/>
      <c r="E47" s="31"/>
      <c r="F47" s="32"/>
      <c r="G47" s="32"/>
      <c r="H47" s="32"/>
      <c r="I47" s="32"/>
      <c r="J47" s="32"/>
      <c r="K47" s="34"/>
      <c r="L47" s="34"/>
      <c r="M47" s="117"/>
      <c r="N47" s="117"/>
      <c r="O47" s="117"/>
      <c r="P47" s="117"/>
      <c r="Q47" s="117"/>
      <c r="R47" s="117"/>
      <c r="S47" s="117"/>
      <c r="T47" s="117"/>
      <c r="X47" s="53"/>
      <c r="Y47" s="53"/>
    </row>
    <row r="48" spans="1:25" ht="15">
      <c r="A48" s="7" t="s">
        <v>490</v>
      </c>
      <c r="B48" s="1"/>
      <c r="C48" s="1"/>
      <c r="D48" s="1"/>
      <c r="E48" s="1"/>
      <c r="F48" s="39"/>
      <c r="G48" s="39"/>
      <c r="H48" s="7"/>
      <c r="I48" s="7"/>
      <c r="J48" s="39"/>
      <c r="K48" s="67"/>
      <c r="L48" s="34"/>
      <c r="M48" s="117"/>
      <c r="N48" s="117"/>
      <c r="O48" s="117"/>
      <c r="P48" s="117">
        <v>56.496</v>
      </c>
      <c r="Q48" s="117">
        <v>73.07</v>
      </c>
      <c r="R48" s="117">
        <v>86.142</v>
      </c>
      <c r="S48" s="117">
        <v>92.47</v>
      </c>
      <c r="T48" s="117">
        <v>102.8</v>
      </c>
      <c r="U48">
        <v>112.9</v>
      </c>
      <c r="V48">
        <v>104.5</v>
      </c>
      <c r="W48" s="279">
        <v>96</v>
      </c>
      <c r="X48" s="53">
        <v>95.8</v>
      </c>
      <c r="Y48" s="53">
        <v>86.3</v>
      </c>
    </row>
    <row r="49" spans="1:25" ht="8.25" customHeight="1">
      <c r="A49" s="7"/>
      <c r="B49" s="1"/>
      <c r="C49" s="1"/>
      <c r="D49" s="1"/>
      <c r="E49" s="1"/>
      <c r="F49" s="39"/>
      <c r="G49" s="39"/>
      <c r="H49" s="7"/>
      <c r="I49" s="7"/>
      <c r="J49" s="39"/>
      <c r="K49" s="67"/>
      <c r="L49" s="34"/>
      <c r="M49" s="117"/>
      <c r="N49" s="117"/>
      <c r="O49" s="117"/>
      <c r="P49" s="117"/>
      <c r="Q49" s="117"/>
      <c r="R49" s="117"/>
      <c r="S49" s="117"/>
      <c r="T49" s="117"/>
      <c r="X49" s="53"/>
      <c r="Y49" s="53"/>
    </row>
    <row r="50" spans="1:25" ht="15">
      <c r="A50" s="7" t="s">
        <v>486</v>
      </c>
      <c r="B50" s="31"/>
      <c r="C50" s="31"/>
      <c r="D50" s="31"/>
      <c r="E50" s="31"/>
      <c r="F50" s="31"/>
      <c r="G50" s="31"/>
      <c r="H50" s="31"/>
      <c r="I50" s="31"/>
      <c r="J50" s="57"/>
      <c r="K50" s="34"/>
      <c r="L50" s="34"/>
      <c r="M50" s="117"/>
      <c r="N50" s="117"/>
      <c r="O50" s="117"/>
      <c r="P50" s="117"/>
      <c r="Q50" s="117">
        <v>12.394</v>
      </c>
      <c r="R50" s="117">
        <v>43.262</v>
      </c>
      <c r="S50" s="117">
        <v>42.646</v>
      </c>
      <c r="T50" s="117">
        <v>47.3</v>
      </c>
      <c r="U50">
        <v>51.5</v>
      </c>
      <c r="V50">
        <v>53.2</v>
      </c>
      <c r="W50">
        <v>56.9</v>
      </c>
      <c r="X50" s="53">
        <v>58</v>
      </c>
      <c r="Y50" s="53">
        <v>59.8</v>
      </c>
    </row>
    <row r="51" spans="1:25" ht="6.75" customHeight="1">
      <c r="A51" s="7"/>
      <c r="B51" s="31"/>
      <c r="C51" s="31"/>
      <c r="D51" s="31"/>
      <c r="E51" s="31"/>
      <c r="F51" s="31"/>
      <c r="G51" s="31"/>
      <c r="H51" s="31"/>
      <c r="I51" s="31"/>
      <c r="J51" s="57"/>
      <c r="K51" s="34"/>
      <c r="L51" s="34"/>
      <c r="M51" s="117"/>
      <c r="N51" s="117"/>
      <c r="O51" s="117"/>
      <c r="P51" s="117"/>
      <c r="Q51" s="117"/>
      <c r="R51" s="117"/>
      <c r="S51" s="117"/>
      <c r="T51" s="117"/>
      <c r="X51" s="53"/>
      <c r="Y51" s="53"/>
    </row>
    <row r="52" spans="1:28" ht="15">
      <c r="A52" s="7" t="s">
        <v>487</v>
      </c>
      <c r="B52" s="31"/>
      <c r="C52" s="31"/>
      <c r="D52" s="31"/>
      <c r="E52" s="31"/>
      <c r="F52" s="31"/>
      <c r="G52" s="31"/>
      <c r="H52" s="31"/>
      <c r="I52" s="31"/>
      <c r="J52" s="57"/>
      <c r="K52" s="34"/>
      <c r="L52" s="34"/>
      <c r="M52" s="117"/>
      <c r="N52" s="117"/>
      <c r="O52" s="117"/>
      <c r="P52" s="117"/>
      <c r="Q52" s="117">
        <v>11.17</v>
      </c>
      <c r="R52" s="117">
        <v>126.088</v>
      </c>
      <c r="S52" s="117">
        <v>141.076</v>
      </c>
      <c r="T52" s="117">
        <v>164.7</v>
      </c>
      <c r="U52">
        <v>186.3</v>
      </c>
      <c r="V52">
        <v>215.4</v>
      </c>
      <c r="W52">
        <v>238.7</v>
      </c>
      <c r="X52" s="53">
        <v>249.8</v>
      </c>
      <c r="Y52" s="53">
        <v>260.1</v>
      </c>
      <c r="AB52" s="53"/>
    </row>
    <row r="53" spans="1:25" ht="15">
      <c r="A53" s="7" t="s">
        <v>485</v>
      </c>
      <c r="B53" s="31"/>
      <c r="C53" s="31"/>
      <c r="D53" s="31"/>
      <c r="E53" s="31"/>
      <c r="F53" s="31"/>
      <c r="G53" s="31"/>
      <c r="H53" s="31"/>
      <c r="I53" s="31"/>
      <c r="J53" s="57"/>
      <c r="K53" s="34"/>
      <c r="L53" s="34"/>
      <c r="M53" s="117"/>
      <c r="N53" s="117"/>
      <c r="O53" s="117"/>
      <c r="P53" s="117"/>
      <c r="Q53" s="117">
        <v>11.12</v>
      </c>
      <c r="R53" s="117">
        <v>90.992</v>
      </c>
      <c r="S53" s="117">
        <v>92.996</v>
      </c>
      <c r="T53" s="117">
        <v>101.9</v>
      </c>
      <c r="U53">
        <v>109</v>
      </c>
      <c r="V53">
        <v>111.5</v>
      </c>
      <c r="W53">
        <v>88.7</v>
      </c>
      <c r="X53" s="53">
        <v>100.4</v>
      </c>
      <c r="Y53" s="53">
        <v>98.3</v>
      </c>
    </row>
    <row r="54" spans="1:25" ht="6.75" customHeight="1">
      <c r="A54" s="7"/>
      <c r="B54" s="31"/>
      <c r="C54" s="31"/>
      <c r="D54" s="31"/>
      <c r="E54" s="31"/>
      <c r="F54" s="31"/>
      <c r="G54" s="31"/>
      <c r="H54" s="31"/>
      <c r="I54" s="31"/>
      <c r="J54" s="57"/>
      <c r="K54" s="34"/>
      <c r="L54" s="34"/>
      <c r="M54" s="117"/>
      <c r="N54" s="117"/>
      <c r="O54" s="117"/>
      <c r="P54" s="117"/>
      <c r="Q54" s="117"/>
      <c r="R54" s="117"/>
      <c r="S54" s="117"/>
      <c r="T54" s="117"/>
      <c r="X54" s="53"/>
      <c r="Y54" s="53"/>
    </row>
    <row r="55" spans="1:25" ht="15">
      <c r="A55" s="7" t="s">
        <v>481</v>
      </c>
      <c r="B55" s="32"/>
      <c r="C55" s="32"/>
      <c r="D55" s="32"/>
      <c r="E55" s="32"/>
      <c r="F55" s="32"/>
      <c r="G55" s="32"/>
      <c r="H55" s="32"/>
      <c r="I55" s="300"/>
      <c r="J55" s="32"/>
      <c r="K55" s="34"/>
      <c r="L55" s="34"/>
      <c r="M55" s="117"/>
      <c r="N55" s="117"/>
      <c r="O55" s="117"/>
      <c r="P55" s="117"/>
      <c r="Q55" s="117"/>
      <c r="R55" s="117"/>
      <c r="S55" s="117">
        <v>3.788</v>
      </c>
      <c r="T55" s="117">
        <v>18.1</v>
      </c>
      <c r="U55">
        <v>15.5</v>
      </c>
      <c r="V55">
        <v>15.3</v>
      </c>
      <c r="W55">
        <v>15.5</v>
      </c>
      <c r="X55" s="53">
        <v>15.1</v>
      </c>
      <c r="Y55" s="53">
        <v>17.5</v>
      </c>
    </row>
    <row r="56" spans="1:25" ht="8.25" customHeight="1">
      <c r="A56" s="7"/>
      <c r="B56" s="32"/>
      <c r="C56" s="32"/>
      <c r="D56" s="32"/>
      <c r="E56" s="32"/>
      <c r="F56" s="32"/>
      <c r="G56" s="32"/>
      <c r="H56" s="32"/>
      <c r="I56" s="300"/>
      <c r="J56" s="32"/>
      <c r="K56" s="34"/>
      <c r="L56" s="34"/>
      <c r="M56" s="117"/>
      <c r="N56" s="117"/>
      <c r="O56" s="117"/>
      <c r="P56" s="117"/>
      <c r="Q56" s="117"/>
      <c r="R56" s="117"/>
      <c r="S56" s="117"/>
      <c r="T56" s="117"/>
      <c r="X56" s="53"/>
      <c r="Y56" s="53"/>
    </row>
    <row r="57" spans="1:25" ht="15">
      <c r="A57" s="7" t="s">
        <v>602</v>
      </c>
      <c r="B57" s="32"/>
      <c r="C57" s="32"/>
      <c r="D57" s="32"/>
      <c r="E57" s="32"/>
      <c r="F57" s="32"/>
      <c r="G57" s="32"/>
      <c r="H57" s="32"/>
      <c r="I57" s="300"/>
      <c r="J57" s="32"/>
      <c r="K57" s="34"/>
      <c r="L57" s="358"/>
      <c r="M57" s="117"/>
      <c r="N57" s="117"/>
      <c r="O57" s="117"/>
      <c r="P57" s="117"/>
      <c r="Q57" s="117"/>
      <c r="R57" s="117"/>
      <c r="S57" s="117"/>
      <c r="T57" s="117"/>
      <c r="V57">
        <v>128.3</v>
      </c>
      <c r="W57">
        <v>274.8</v>
      </c>
      <c r="X57" s="53">
        <v>338.9</v>
      </c>
      <c r="Y57" s="53">
        <v>367</v>
      </c>
    </row>
    <row r="58" spans="1:25" ht="15">
      <c r="A58" s="7" t="s">
        <v>603</v>
      </c>
      <c r="B58" s="32"/>
      <c r="C58" s="32"/>
      <c r="D58" s="32"/>
      <c r="E58" s="32"/>
      <c r="F58" s="32"/>
      <c r="G58" s="32"/>
      <c r="H58" s="32"/>
      <c r="I58" s="300"/>
      <c r="J58" s="32"/>
      <c r="K58" s="34"/>
      <c r="L58" s="358"/>
      <c r="M58" s="117"/>
      <c r="N58" s="117"/>
      <c r="O58" s="117"/>
      <c r="P58" s="117"/>
      <c r="Q58" s="117"/>
      <c r="R58" s="117"/>
      <c r="S58" s="117"/>
      <c r="T58" s="117"/>
      <c r="V58">
        <v>213.8</v>
      </c>
      <c r="W58">
        <v>346.3</v>
      </c>
      <c r="X58" s="53">
        <v>356.3</v>
      </c>
      <c r="Y58" s="53">
        <v>360.4</v>
      </c>
    </row>
    <row r="59" spans="1:25" ht="15">
      <c r="A59" s="7" t="s">
        <v>604</v>
      </c>
      <c r="B59" s="32"/>
      <c r="C59" s="32"/>
      <c r="D59" s="32"/>
      <c r="E59" s="32"/>
      <c r="F59" s="32"/>
      <c r="G59" s="32"/>
      <c r="H59" s="32"/>
      <c r="I59" s="300"/>
      <c r="J59" s="32"/>
      <c r="K59" s="34"/>
      <c r="L59" s="358"/>
      <c r="M59" s="117"/>
      <c r="N59" s="117"/>
      <c r="O59" s="117"/>
      <c r="P59" s="117"/>
      <c r="Q59" s="117"/>
      <c r="R59" s="117"/>
      <c r="S59" s="117"/>
      <c r="T59" s="117"/>
      <c r="V59">
        <v>59.3</v>
      </c>
      <c r="W59">
        <v>98.2</v>
      </c>
      <c r="X59" s="53">
        <v>115.1</v>
      </c>
      <c r="Y59" s="53">
        <v>123.9</v>
      </c>
    </row>
    <row r="60" spans="1:25" ht="15">
      <c r="A60" s="7" t="s">
        <v>608</v>
      </c>
      <c r="B60" s="32"/>
      <c r="C60" s="32"/>
      <c r="D60" s="32"/>
      <c r="E60" s="32"/>
      <c r="F60" s="32"/>
      <c r="G60" s="32"/>
      <c r="H60" s="32"/>
      <c r="I60" s="300"/>
      <c r="J60" s="32"/>
      <c r="K60" s="34"/>
      <c r="L60" s="358"/>
      <c r="M60" s="117"/>
      <c r="N60" s="117"/>
      <c r="O60" s="117"/>
      <c r="P60" s="117"/>
      <c r="Q60" s="117"/>
      <c r="R60" s="117"/>
      <c r="S60" s="117"/>
      <c r="T60" s="117"/>
      <c r="V60">
        <v>86.4</v>
      </c>
      <c r="W60">
        <v>141.6</v>
      </c>
      <c r="X60" s="53">
        <v>157</v>
      </c>
      <c r="Y60" s="53">
        <v>154.2</v>
      </c>
    </row>
    <row r="61" spans="1:25" ht="15">
      <c r="A61" s="7" t="s">
        <v>605</v>
      </c>
      <c r="B61" s="32"/>
      <c r="C61" s="32"/>
      <c r="D61" s="32"/>
      <c r="E61" s="32"/>
      <c r="F61" s="32"/>
      <c r="G61" s="32"/>
      <c r="H61" s="32"/>
      <c r="I61" s="300"/>
      <c r="J61" s="32"/>
      <c r="K61" s="34"/>
      <c r="L61" s="358"/>
      <c r="M61" s="117"/>
      <c r="N61" s="117"/>
      <c r="O61" s="117"/>
      <c r="P61" s="117"/>
      <c r="Q61" s="117"/>
      <c r="R61" s="117"/>
      <c r="S61" s="117"/>
      <c r="T61" s="117"/>
      <c r="V61">
        <v>13.2</v>
      </c>
      <c r="W61">
        <v>22.2</v>
      </c>
      <c r="X61" s="53">
        <v>31.6</v>
      </c>
      <c r="Y61" s="53">
        <v>41.1</v>
      </c>
    </row>
    <row r="62" spans="1:25" ht="15">
      <c r="A62" s="7" t="s">
        <v>606</v>
      </c>
      <c r="B62" s="32"/>
      <c r="C62" s="32"/>
      <c r="D62" s="32"/>
      <c r="E62" s="32"/>
      <c r="F62" s="32"/>
      <c r="G62" s="32"/>
      <c r="H62" s="32"/>
      <c r="I62" s="300"/>
      <c r="J62" s="32"/>
      <c r="K62" s="34"/>
      <c r="L62" s="358"/>
      <c r="M62" s="117"/>
      <c r="N62" s="117"/>
      <c r="O62" s="117"/>
      <c r="P62" s="117"/>
      <c r="Q62" s="117"/>
      <c r="R62" s="117"/>
      <c r="S62" s="117"/>
      <c r="T62" s="117"/>
      <c r="V62">
        <v>39.7</v>
      </c>
      <c r="W62">
        <v>67.5</v>
      </c>
      <c r="X62" s="53">
        <v>69.8</v>
      </c>
      <c r="Y62" s="53">
        <v>71.2</v>
      </c>
    </row>
    <row r="63" spans="1:25" ht="15">
      <c r="A63" s="7" t="s">
        <v>607</v>
      </c>
      <c r="B63" s="32"/>
      <c r="C63" s="32"/>
      <c r="D63" s="32"/>
      <c r="E63" s="32"/>
      <c r="F63" s="32"/>
      <c r="G63" s="32"/>
      <c r="H63" s="32"/>
      <c r="I63" s="300"/>
      <c r="J63" s="32"/>
      <c r="K63" s="34"/>
      <c r="L63" s="358"/>
      <c r="M63" s="117"/>
      <c r="N63" s="117"/>
      <c r="O63" s="117"/>
      <c r="P63" s="117"/>
      <c r="Q63" s="117"/>
      <c r="R63" s="117"/>
      <c r="S63" s="117"/>
      <c r="T63" s="117"/>
      <c r="V63">
        <v>300.6</v>
      </c>
      <c r="W63">
        <v>436.2</v>
      </c>
      <c r="X63" s="53">
        <v>437</v>
      </c>
      <c r="Y63" s="53">
        <v>443.8</v>
      </c>
    </row>
    <row r="64" spans="1:25" ht="6.75" customHeight="1">
      <c r="A64" s="7"/>
      <c r="B64" s="32"/>
      <c r="C64" s="32"/>
      <c r="D64" s="32"/>
      <c r="E64" s="32"/>
      <c r="F64" s="32"/>
      <c r="G64" s="32"/>
      <c r="H64" s="32"/>
      <c r="I64" s="300"/>
      <c r="J64" s="32"/>
      <c r="K64" s="34"/>
      <c r="L64" s="358"/>
      <c r="M64" s="117"/>
      <c r="N64" s="117"/>
      <c r="O64" s="117"/>
      <c r="P64" s="117"/>
      <c r="Q64" s="117"/>
      <c r="R64" s="117"/>
      <c r="S64" s="117"/>
      <c r="T64" s="117"/>
      <c r="X64" s="53"/>
      <c r="Y64" s="53"/>
    </row>
    <row r="65" spans="1:25" ht="15">
      <c r="A65" s="7" t="s">
        <v>621</v>
      </c>
      <c r="B65" s="32"/>
      <c r="C65" s="32"/>
      <c r="D65" s="32"/>
      <c r="E65" s="32"/>
      <c r="F65" s="32"/>
      <c r="G65" s="32"/>
      <c r="H65" s="32"/>
      <c r="I65" s="300"/>
      <c r="J65" s="32"/>
      <c r="K65" s="34"/>
      <c r="L65" s="358"/>
      <c r="M65" s="117"/>
      <c r="N65" s="117"/>
      <c r="O65" s="117"/>
      <c r="P65" s="117"/>
      <c r="Q65" s="117"/>
      <c r="R65" s="117"/>
      <c r="S65" s="117"/>
      <c r="T65" s="117"/>
      <c r="W65">
        <v>58.4</v>
      </c>
      <c r="X65" s="53">
        <v>284.4</v>
      </c>
      <c r="Y65" s="53">
        <v>323.7</v>
      </c>
    </row>
    <row r="66" spans="1:25" ht="9" customHeight="1">
      <c r="A66" s="302"/>
      <c r="B66" s="178"/>
      <c r="C66" s="178"/>
      <c r="D66" s="178"/>
      <c r="E66" s="178"/>
      <c r="F66" s="303"/>
      <c r="G66" s="303"/>
      <c r="H66" s="303"/>
      <c r="I66" s="303"/>
      <c r="J66" s="303"/>
      <c r="K66" s="303"/>
      <c r="L66" s="303"/>
      <c r="M66" s="302"/>
      <c r="N66" s="302"/>
      <c r="O66" s="155"/>
      <c r="P66" s="155"/>
      <c r="Q66" s="178"/>
      <c r="R66" s="178"/>
      <c r="S66" s="178"/>
      <c r="T66" s="178"/>
      <c r="U66" s="178"/>
      <c r="V66" s="178"/>
      <c r="W66" s="178"/>
      <c r="X66" s="178"/>
      <c r="Y66" s="178"/>
    </row>
    <row r="67" spans="1:16" ht="15">
      <c r="A67" s="81" t="s">
        <v>337</v>
      </c>
      <c r="F67" s="81"/>
      <c r="G67" s="81"/>
      <c r="H67" s="81"/>
      <c r="I67" s="81"/>
      <c r="J67" s="81"/>
      <c r="K67" s="81"/>
      <c r="L67" s="81"/>
      <c r="M67" s="81"/>
      <c r="N67" s="81"/>
      <c r="O67" s="82"/>
      <c r="P67" s="82"/>
    </row>
    <row r="68" spans="1:16" ht="15">
      <c r="A68" s="81" t="s">
        <v>424</v>
      </c>
      <c r="F68" s="81"/>
      <c r="G68" s="81"/>
      <c r="H68" s="81"/>
      <c r="I68" s="81"/>
      <c r="J68" s="81"/>
      <c r="K68" s="81"/>
      <c r="L68" s="81"/>
      <c r="M68" s="81"/>
      <c r="N68" s="81"/>
      <c r="O68" s="82"/>
      <c r="P68" s="82"/>
    </row>
    <row r="69" spans="1:16" ht="15">
      <c r="A69" s="81" t="s">
        <v>431</v>
      </c>
      <c r="B69" s="81"/>
      <c r="C69" s="81"/>
      <c r="D69" s="81"/>
      <c r="E69" s="81"/>
      <c r="F69" s="81"/>
      <c r="G69" s="81"/>
      <c r="H69" s="81"/>
      <c r="I69" s="81"/>
      <c r="J69" s="81"/>
      <c r="K69" s="81"/>
      <c r="L69" s="81"/>
      <c r="M69" s="81"/>
      <c r="N69" s="81"/>
      <c r="O69" s="82"/>
      <c r="P69" s="82"/>
    </row>
    <row r="70" spans="1:16" ht="15">
      <c r="A70" s="81" t="s">
        <v>667</v>
      </c>
      <c r="B70" s="81"/>
      <c r="C70" s="81"/>
      <c r="D70" s="81"/>
      <c r="E70" s="81"/>
      <c r="F70" s="81"/>
      <c r="G70" s="81"/>
      <c r="H70" s="81"/>
      <c r="I70" s="81"/>
      <c r="J70" s="81"/>
      <c r="K70" s="81"/>
      <c r="L70" s="81"/>
      <c r="M70" s="81"/>
      <c r="N70" s="81"/>
      <c r="O70" s="82"/>
      <c r="P70" s="82"/>
    </row>
    <row r="71" spans="1:16" ht="15">
      <c r="A71" s="81"/>
      <c r="B71" s="81"/>
      <c r="C71" s="81"/>
      <c r="D71" s="81"/>
      <c r="E71" s="81"/>
      <c r="F71" s="81"/>
      <c r="G71" s="81"/>
      <c r="H71" s="81"/>
      <c r="I71" s="81"/>
      <c r="J71" s="81"/>
      <c r="K71" s="81"/>
      <c r="L71" s="81"/>
      <c r="M71" s="81"/>
      <c r="N71" s="81"/>
      <c r="O71" s="82"/>
      <c r="P71" s="82"/>
    </row>
    <row r="72" spans="1:16" ht="15">
      <c r="A72" s="81"/>
      <c r="B72" s="81"/>
      <c r="C72" s="81"/>
      <c r="D72" s="81"/>
      <c r="E72" s="81"/>
      <c r="F72" s="81"/>
      <c r="G72" s="81"/>
      <c r="H72" s="81"/>
      <c r="I72" s="81"/>
      <c r="J72" s="81"/>
      <c r="K72" s="81"/>
      <c r="L72" s="81"/>
      <c r="M72" s="81"/>
      <c r="N72" s="81"/>
      <c r="O72" s="82"/>
      <c r="P72" s="82"/>
    </row>
    <row r="73" spans="1:16" ht="15">
      <c r="A73" s="81"/>
      <c r="B73" s="81"/>
      <c r="C73" s="81"/>
      <c r="D73" s="81"/>
      <c r="E73" s="81"/>
      <c r="F73" s="81"/>
      <c r="G73" s="81"/>
      <c r="H73" s="81"/>
      <c r="I73" s="81"/>
      <c r="J73" s="81"/>
      <c r="K73" s="81"/>
      <c r="L73" s="81"/>
      <c r="M73" s="81"/>
      <c r="N73" s="81"/>
      <c r="O73" s="82"/>
      <c r="P73" s="82"/>
    </row>
    <row r="74" spans="1:16" ht="15">
      <c r="A74" s="81"/>
      <c r="B74" s="81"/>
      <c r="C74" s="81"/>
      <c r="D74" s="81"/>
      <c r="E74" s="81"/>
      <c r="F74" s="81"/>
      <c r="G74" s="81"/>
      <c r="H74" s="81"/>
      <c r="I74" s="81"/>
      <c r="J74" s="81"/>
      <c r="K74" s="81"/>
      <c r="L74" s="81"/>
      <c r="M74" s="81"/>
      <c r="N74" s="81"/>
      <c r="O74" s="82"/>
      <c r="P74" s="82"/>
    </row>
    <row r="75" spans="1:16" ht="15">
      <c r="A75" s="81"/>
      <c r="B75" s="81"/>
      <c r="C75" s="81"/>
      <c r="D75" s="81"/>
      <c r="E75" s="81"/>
      <c r="F75" s="1"/>
      <c r="G75" s="1"/>
      <c r="H75" s="1"/>
      <c r="I75" s="1"/>
      <c r="J75" s="1"/>
      <c r="K75" s="1"/>
      <c r="L75" s="1"/>
      <c r="M75" s="1"/>
      <c r="N75" s="1"/>
      <c r="O75" s="54"/>
      <c r="P75" s="54"/>
    </row>
    <row r="76" spans="1:5" ht="15">
      <c r="A76" s="81"/>
      <c r="B76" s="81"/>
      <c r="C76" s="81"/>
      <c r="D76" s="81"/>
      <c r="E76" s="81"/>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6" r:id="rId1"/>
  <headerFooter alignWithMargins="0">
    <oddHeader>&amp;R&amp;"Arial,Bold"&amp;14RAIL SERVICES</oddHeader>
  </headerFooter>
</worksheet>
</file>

<file path=xl/worksheets/sheet12.xml><?xml version="1.0" encoding="utf-8"?>
<worksheet xmlns="http://schemas.openxmlformats.org/spreadsheetml/2006/main" xmlns:r="http://schemas.openxmlformats.org/officeDocument/2006/relationships">
  <sheetPr codeName="Sheet71">
    <pageSetUpPr fitToPage="1"/>
  </sheetPr>
  <dimension ref="A1:Y57"/>
  <sheetViews>
    <sheetView zoomScale="75" zoomScaleNormal="75" zoomScalePageLayoutView="0" workbookViewId="0" topLeftCell="A1">
      <selection activeCell="AA44" sqref="AA44"/>
    </sheetView>
  </sheetViews>
  <sheetFormatPr defaultColWidth="8.88671875" defaultRowHeight="15"/>
  <cols>
    <col min="1" max="1" width="2.88671875" style="53" customWidth="1"/>
    <col min="2" max="2" width="1.4375" style="0" customWidth="1"/>
    <col min="4" max="4" width="15.77734375" style="0" customWidth="1"/>
    <col min="5" max="6" width="9.4453125" style="0" hidden="1" customWidth="1"/>
    <col min="7" max="14" width="8.3359375" style="0" hidden="1" customWidth="1"/>
    <col min="15" max="17" width="8.3359375" style="0" customWidth="1"/>
  </cols>
  <sheetData>
    <row r="1" spans="1:6" s="135" customFormat="1" ht="18.75">
      <c r="A1" s="206" t="s">
        <v>388</v>
      </c>
      <c r="B1" s="80"/>
      <c r="C1" s="80"/>
      <c r="D1" s="7" t="s">
        <v>500</v>
      </c>
      <c r="E1" s="80"/>
      <c r="F1" s="80"/>
    </row>
    <row r="2" spans="1:17" ht="9" customHeight="1">
      <c r="A2" s="116"/>
      <c r="B2" s="27"/>
      <c r="C2" s="27"/>
      <c r="D2" s="27"/>
      <c r="E2" s="27"/>
      <c r="F2" s="27"/>
      <c r="G2" s="27"/>
      <c r="H2" s="27"/>
      <c r="I2" s="27"/>
      <c r="J2" s="27"/>
      <c r="K2" s="27"/>
      <c r="L2" s="27"/>
      <c r="M2" s="27"/>
      <c r="N2" s="27"/>
      <c r="O2" s="27"/>
      <c r="P2" s="27"/>
      <c r="Q2" s="27"/>
    </row>
    <row r="3" spans="1:25" s="28" customFormat="1" ht="15.75">
      <c r="A3" s="212"/>
      <c r="B3" s="158"/>
      <c r="C3" s="158"/>
      <c r="D3" s="158"/>
      <c r="E3" s="158"/>
      <c r="F3" s="158"/>
      <c r="G3" s="151" t="s">
        <v>74</v>
      </c>
      <c r="H3" s="151" t="s">
        <v>94</v>
      </c>
      <c r="I3" s="151" t="s">
        <v>98</v>
      </c>
      <c r="J3" s="159" t="s">
        <v>100</v>
      </c>
      <c r="K3" s="159" t="s">
        <v>154</v>
      </c>
      <c r="L3" s="159" t="s">
        <v>244</v>
      </c>
      <c r="M3" s="159" t="s">
        <v>333</v>
      </c>
      <c r="N3" s="159" t="s">
        <v>336</v>
      </c>
      <c r="O3" s="159" t="s">
        <v>368</v>
      </c>
      <c r="P3" s="159" t="s">
        <v>391</v>
      </c>
      <c r="Q3" s="159" t="s">
        <v>429</v>
      </c>
      <c r="R3" s="159" t="s">
        <v>439</v>
      </c>
      <c r="S3" s="159" t="s">
        <v>459</v>
      </c>
      <c r="T3" s="159" t="s">
        <v>480</v>
      </c>
      <c r="U3" s="159" t="s">
        <v>508</v>
      </c>
      <c r="V3" s="159" t="s">
        <v>573</v>
      </c>
      <c r="W3" s="159" t="s">
        <v>612</v>
      </c>
      <c r="X3" s="159" t="s">
        <v>639</v>
      </c>
      <c r="Y3" s="159" t="s">
        <v>688</v>
      </c>
    </row>
    <row r="4" spans="1:12" ht="9" customHeight="1">
      <c r="A4" s="116"/>
      <c r="B4" s="27"/>
      <c r="C4" s="27"/>
      <c r="D4" s="27"/>
      <c r="E4" s="27"/>
      <c r="F4" s="27"/>
      <c r="G4" s="11"/>
      <c r="H4" s="11"/>
      <c r="I4" s="11"/>
      <c r="J4" s="11"/>
      <c r="K4" s="85"/>
      <c r="L4" s="85"/>
    </row>
    <row r="5" spans="1:25" ht="15">
      <c r="A5" s="87"/>
      <c r="B5" s="80"/>
      <c r="C5" s="80"/>
      <c r="D5" s="80"/>
      <c r="E5" s="80"/>
      <c r="F5" s="80"/>
      <c r="G5" s="80"/>
      <c r="H5" s="80"/>
      <c r="I5" s="80"/>
      <c r="J5" s="80"/>
      <c r="K5" s="86"/>
      <c r="M5" s="86"/>
      <c r="N5" s="86"/>
      <c r="O5" s="86"/>
      <c r="P5" s="86"/>
      <c r="Q5" s="86"/>
      <c r="R5" s="86"/>
      <c r="Y5" s="86" t="s">
        <v>355</v>
      </c>
    </row>
    <row r="6" spans="1:12" ht="9" customHeight="1">
      <c r="A6" s="87"/>
      <c r="B6" s="80"/>
      <c r="C6" s="80"/>
      <c r="D6" s="80"/>
      <c r="E6" s="80"/>
      <c r="F6" s="80"/>
      <c r="G6" s="80"/>
      <c r="H6" s="80"/>
      <c r="I6" s="80"/>
      <c r="J6" s="80"/>
      <c r="K6" s="86"/>
      <c r="L6" s="86"/>
    </row>
    <row r="7" spans="1:25" ht="18">
      <c r="A7" s="51" t="s">
        <v>577</v>
      </c>
      <c r="B7" s="80"/>
      <c r="C7" s="80"/>
      <c r="D7" s="80"/>
      <c r="E7" s="80"/>
      <c r="F7" s="80"/>
      <c r="G7" s="93">
        <v>71.0976664624624</v>
      </c>
      <c r="H7" s="93">
        <v>69.993864042856</v>
      </c>
      <c r="I7" s="93">
        <v>70.8194163502718</v>
      </c>
      <c r="J7" s="317">
        <v>74.1</v>
      </c>
      <c r="K7" s="317">
        <v>77.5</v>
      </c>
      <c r="L7" s="315">
        <v>83.5</v>
      </c>
      <c r="M7" s="315">
        <v>82.7</v>
      </c>
      <c r="N7" s="315" t="s">
        <v>5</v>
      </c>
      <c r="O7" s="315" t="s">
        <v>5</v>
      </c>
      <c r="P7" s="315" t="s">
        <v>5</v>
      </c>
      <c r="Q7" s="315" t="s">
        <v>5</v>
      </c>
      <c r="R7" s="315" t="s">
        <v>5</v>
      </c>
      <c r="S7" s="316" t="s">
        <v>5</v>
      </c>
      <c r="T7" s="316" t="s">
        <v>5</v>
      </c>
      <c r="U7" s="316" t="s">
        <v>5</v>
      </c>
      <c r="V7" s="335" t="s">
        <v>5</v>
      </c>
      <c r="W7" s="335" t="s">
        <v>5</v>
      </c>
      <c r="X7" s="335" t="s">
        <v>5</v>
      </c>
      <c r="Y7" s="335" t="s">
        <v>5</v>
      </c>
    </row>
    <row r="8" spans="1:25" ht="18">
      <c r="A8" s="51" t="s">
        <v>512</v>
      </c>
      <c r="B8" s="80"/>
      <c r="C8" s="80"/>
      <c r="D8" s="80"/>
      <c r="E8" s="80"/>
      <c r="F8" s="80"/>
      <c r="G8" s="119" t="s">
        <v>5</v>
      </c>
      <c r="H8" s="119" t="s">
        <v>5</v>
      </c>
      <c r="I8" s="119" t="s">
        <v>5</v>
      </c>
      <c r="J8" s="315" t="s">
        <v>5</v>
      </c>
      <c r="K8" s="315" t="s">
        <v>5</v>
      </c>
      <c r="L8" s="315" t="s">
        <v>5</v>
      </c>
      <c r="M8" s="315" t="s">
        <v>5</v>
      </c>
      <c r="N8" s="315">
        <v>82.6</v>
      </c>
      <c r="O8" s="315">
        <v>86.9</v>
      </c>
      <c r="P8" s="315">
        <v>87.4</v>
      </c>
      <c r="Q8" s="315">
        <v>83.3</v>
      </c>
      <c r="R8" s="315">
        <v>86.6</v>
      </c>
      <c r="S8" s="316">
        <v>83.9</v>
      </c>
      <c r="T8" s="353">
        <v>84.2</v>
      </c>
      <c r="U8" s="335" t="s">
        <v>5</v>
      </c>
      <c r="V8" s="335" t="s">
        <v>5</v>
      </c>
      <c r="W8" s="335" t="s">
        <v>5</v>
      </c>
      <c r="X8" s="335" t="s">
        <v>5</v>
      </c>
      <c r="Y8" s="335" t="s">
        <v>5</v>
      </c>
    </row>
    <row r="9" spans="1:25" ht="18">
      <c r="A9" s="51" t="s">
        <v>510</v>
      </c>
      <c r="B9" s="80"/>
      <c r="C9" s="80"/>
      <c r="D9" s="80"/>
      <c r="E9" s="80"/>
      <c r="F9" s="80"/>
      <c r="G9" s="119"/>
      <c r="H9" s="119"/>
      <c r="I9" s="119"/>
      <c r="J9" s="315"/>
      <c r="K9" s="335" t="s">
        <v>5</v>
      </c>
      <c r="L9" s="335" t="s">
        <v>5</v>
      </c>
      <c r="M9" s="335" t="s">
        <v>5</v>
      </c>
      <c r="N9" s="335" t="s">
        <v>5</v>
      </c>
      <c r="O9" s="335" t="s">
        <v>5</v>
      </c>
      <c r="P9" s="335" t="s">
        <v>5</v>
      </c>
      <c r="Q9" s="335" t="s">
        <v>5</v>
      </c>
      <c r="R9" s="335" t="s">
        <v>5</v>
      </c>
      <c r="S9" s="335" t="s">
        <v>5</v>
      </c>
      <c r="T9" s="335" t="s">
        <v>5</v>
      </c>
      <c r="U9" s="354">
        <v>88.6111498396638</v>
      </c>
      <c r="V9" s="335">
        <v>85.2</v>
      </c>
      <c r="W9" s="354">
        <v>83.09426430011155</v>
      </c>
      <c r="X9" s="354">
        <v>81.507829038964</v>
      </c>
      <c r="Y9" s="354" t="s">
        <v>5</v>
      </c>
    </row>
    <row r="10" spans="1:25" ht="18">
      <c r="A10" s="314" t="s">
        <v>691</v>
      </c>
      <c r="B10" s="80"/>
      <c r="C10" s="80"/>
      <c r="D10" s="80"/>
      <c r="E10" s="80"/>
      <c r="F10" s="80"/>
      <c r="G10" s="119"/>
      <c r="H10" s="119"/>
      <c r="I10" s="119"/>
      <c r="J10" s="315"/>
      <c r="K10" s="335"/>
      <c r="L10" s="335"/>
      <c r="M10" s="335"/>
      <c r="N10" s="335"/>
      <c r="O10" s="335" t="s">
        <v>5</v>
      </c>
      <c r="P10" s="335" t="s">
        <v>5</v>
      </c>
      <c r="Q10" s="335" t="s">
        <v>5</v>
      </c>
      <c r="R10" s="335" t="s">
        <v>5</v>
      </c>
      <c r="S10" s="335" t="s">
        <v>5</v>
      </c>
      <c r="T10" s="335" t="s">
        <v>5</v>
      </c>
      <c r="U10" s="354" t="s">
        <v>5</v>
      </c>
      <c r="V10" s="335" t="s">
        <v>5</v>
      </c>
      <c r="W10" s="354" t="s">
        <v>5</v>
      </c>
      <c r="X10" s="354" t="s">
        <v>5</v>
      </c>
      <c r="Y10" s="354">
        <v>74.83443708609272</v>
      </c>
    </row>
    <row r="11" spans="1:25" ht="18">
      <c r="A11" s="51" t="s">
        <v>578</v>
      </c>
      <c r="B11" s="80"/>
      <c r="C11" s="80"/>
      <c r="D11" s="80"/>
      <c r="E11" s="80"/>
      <c r="F11" s="80"/>
      <c r="G11" s="93">
        <v>86.8249140131612</v>
      </c>
      <c r="H11" s="93">
        <v>82.1594996329232</v>
      </c>
      <c r="I11" s="93">
        <v>82.1196128017672</v>
      </c>
      <c r="J11" s="317">
        <v>85.5</v>
      </c>
      <c r="K11" s="317">
        <v>83.1</v>
      </c>
      <c r="L11" s="315">
        <v>85.8</v>
      </c>
      <c r="M11" s="315">
        <v>88.8</v>
      </c>
      <c r="N11" s="315">
        <v>90.6</v>
      </c>
      <c r="O11" s="315">
        <v>90.7</v>
      </c>
      <c r="P11" s="315">
        <v>90.6</v>
      </c>
      <c r="Q11" s="315">
        <v>90.1</v>
      </c>
      <c r="R11" s="315">
        <v>90.7</v>
      </c>
      <c r="S11" s="355">
        <v>93</v>
      </c>
      <c r="T11" s="353">
        <v>91.4</v>
      </c>
      <c r="U11" s="356">
        <v>90.4639697800732</v>
      </c>
      <c r="V11" s="335" t="s">
        <v>5</v>
      </c>
      <c r="W11" s="354" t="s">
        <v>5</v>
      </c>
      <c r="X11" s="354" t="s">
        <v>5</v>
      </c>
      <c r="Y11" s="354" t="s">
        <v>5</v>
      </c>
    </row>
    <row r="12" spans="1:25" ht="18">
      <c r="A12" s="51" t="s">
        <v>579</v>
      </c>
      <c r="B12" s="80"/>
      <c r="C12" s="80"/>
      <c r="D12" s="80"/>
      <c r="E12" s="80"/>
      <c r="F12" s="80"/>
      <c r="G12" s="93"/>
      <c r="H12" s="93"/>
      <c r="I12" s="93"/>
      <c r="J12" s="317"/>
      <c r="K12" s="317"/>
      <c r="L12" s="315" t="s">
        <v>5</v>
      </c>
      <c r="M12" s="315" t="s">
        <v>5</v>
      </c>
      <c r="N12" s="315" t="s">
        <v>5</v>
      </c>
      <c r="O12" s="315" t="s">
        <v>5</v>
      </c>
      <c r="P12" s="315" t="s">
        <v>5</v>
      </c>
      <c r="Q12" s="315" t="s">
        <v>5</v>
      </c>
      <c r="R12" s="315" t="s">
        <v>5</v>
      </c>
      <c r="S12" s="355" t="s">
        <v>5</v>
      </c>
      <c r="T12" s="353" t="s">
        <v>5</v>
      </c>
      <c r="U12" s="356" t="s">
        <v>5</v>
      </c>
      <c r="V12" s="335">
        <v>90.6</v>
      </c>
      <c r="W12" s="354">
        <v>90.33499639796032</v>
      </c>
      <c r="X12" s="354">
        <v>89.48076629079618</v>
      </c>
      <c r="Y12" s="354">
        <v>87.37214970284585</v>
      </c>
    </row>
    <row r="13" spans="1:25" ht="18">
      <c r="A13" s="51" t="s">
        <v>580</v>
      </c>
      <c r="B13" s="80"/>
      <c r="C13" s="80"/>
      <c r="D13" s="80"/>
      <c r="E13" s="80"/>
      <c r="F13" s="80"/>
      <c r="G13" s="93">
        <v>54.6267348019041</v>
      </c>
      <c r="H13" s="93">
        <v>62.4870451729817</v>
      </c>
      <c r="I13" s="93">
        <v>61.7043739489729</v>
      </c>
      <c r="J13" s="317">
        <v>72.2</v>
      </c>
      <c r="K13" s="317">
        <v>77.8</v>
      </c>
      <c r="L13" s="315">
        <v>80.9</v>
      </c>
      <c r="M13" s="315">
        <v>83.9</v>
      </c>
      <c r="N13" s="315" t="s">
        <v>5</v>
      </c>
      <c r="O13" s="315" t="s">
        <v>5</v>
      </c>
      <c r="P13" s="315" t="s">
        <v>5</v>
      </c>
      <c r="Q13" s="315" t="s">
        <v>5</v>
      </c>
      <c r="R13" s="315" t="s">
        <v>5</v>
      </c>
      <c r="S13" s="316" t="s">
        <v>5</v>
      </c>
      <c r="T13" s="316" t="s">
        <v>5</v>
      </c>
      <c r="U13" s="316" t="s">
        <v>5</v>
      </c>
      <c r="V13" s="335" t="s">
        <v>5</v>
      </c>
      <c r="W13" s="354" t="s">
        <v>5</v>
      </c>
      <c r="X13" s="354" t="s">
        <v>5</v>
      </c>
      <c r="Y13" s="354" t="s">
        <v>5</v>
      </c>
    </row>
    <row r="14" spans="1:25" ht="18">
      <c r="A14" s="51" t="s">
        <v>353</v>
      </c>
      <c r="B14" s="80"/>
      <c r="C14" s="80"/>
      <c r="D14" s="80"/>
      <c r="E14" s="80"/>
      <c r="F14" s="80"/>
      <c r="G14" s="119" t="s">
        <v>5</v>
      </c>
      <c r="H14" s="119" t="s">
        <v>5</v>
      </c>
      <c r="I14" s="119" t="s">
        <v>5</v>
      </c>
      <c r="J14" s="315" t="s">
        <v>5</v>
      </c>
      <c r="K14" s="315" t="s">
        <v>5</v>
      </c>
      <c r="L14" s="315" t="s">
        <v>5</v>
      </c>
      <c r="M14" s="315" t="s">
        <v>5</v>
      </c>
      <c r="N14" s="315">
        <v>87</v>
      </c>
      <c r="O14" s="315">
        <v>90.1</v>
      </c>
      <c r="P14" s="315">
        <v>90.1</v>
      </c>
      <c r="Q14" s="315">
        <v>87.9</v>
      </c>
      <c r="R14" s="315">
        <v>89.6</v>
      </c>
      <c r="S14" s="316">
        <v>86.8</v>
      </c>
      <c r="T14" s="353">
        <v>86.7</v>
      </c>
      <c r="U14" s="356">
        <v>88.81313764440416</v>
      </c>
      <c r="V14" s="335">
        <v>89.5</v>
      </c>
      <c r="W14" s="354">
        <v>89.68987451905416</v>
      </c>
      <c r="X14" s="354">
        <v>87.68610208748393</v>
      </c>
      <c r="Y14" s="354">
        <v>84.41680853314867</v>
      </c>
    </row>
    <row r="15" spans="1:25" ht="18">
      <c r="A15" s="51" t="s">
        <v>581</v>
      </c>
      <c r="B15" s="80"/>
      <c r="C15" s="80"/>
      <c r="D15" s="80"/>
      <c r="E15" s="80"/>
      <c r="F15" s="80"/>
      <c r="G15" s="93">
        <v>62.8102585785543</v>
      </c>
      <c r="H15" s="93">
        <v>68.6867014084079</v>
      </c>
      <c r="I15" s="93">
        <v>73.5002920218802</v>
      </c>
      <c r="J15" s="317">
        <v>74.8</v>
      </c>
      <c r="K15" s="317">
        <v>72.1</v>
      </c>
      <c r="L15" s="315">
        <v>83.5</v>
      </c>
      <c r="M15" s="315">
        <v>86</v>
      </c>
      <c r="N15" s="315">
        <v>86.2</v>
      </c>
      <c r="O15" s="315">
        <v>80</v>
      </c>
      <c r="P15" s="315">
        <v>84.6</v>
      </c>
      <c r="Q15" s="315">
        <v>86.6</v>
      </c>
      <c r="R15" s="315">
        <v>85.9</v>
      </c>
      <c r="S15" s="316">
        <v>83.6</v>
      </c>
      <c r="T15" s="353">
        <v>85.8</v>
      </c>
      <c r="U15" s="356">
        <v>84.75901126777181</v>
      </c>
      <c r="V15" s="354">
        <v>86</v>
      </c>
      <c r="W15" s="354">
        <v>89.06888102368636</v>
      </c>
      <c r="X15" s="354">
        <v>84.17109572652926</v>
      </c>
      <c r="Y15" s="354">
        <v>83.95174273134589</v>
      </c>
    </row>
    <row r="16" spans="1:25" ht="18">
      <c r="A16" s="51" t="s">
        <v>582</v>
      </c>
      <c r="B16" s="80"/>
      <c r="C16" s="80"/>
      <c r="D16" s="80"/>
      <c r="E16" s="80"/>
      <c r="F16" s="80"/>
      <c r="G16" s="93"/>
      <c r="H16" s="93"/>
      <c r="I16" s="93"/>
      <c r="J16" s="317"/>
      <c r="K16" s="317"/>
      <c r="L16" s="315" t="s">
        <v>5</v>
      </c>
      <c r="M16" s="315" t="s">
        <v>5</v>
      </c>
      <c r="N16" s="315" t="s">
        <v>5</v>
      </c>
      <c r="O16" s="315" t="s">
        <v>5</v>
      </c>
      <c r="P16" s="315" t="s">
        <v>5</v>
      </c>
      <c r="Q16" s="315" t="s">
        <v>5</v>
      </c>
      <c r="R16" s="315" t="s">
        <v>5</v>
      </c>
      <c r="S16" s="316" t="s">
        <v>5</v>
      </c>
      <c r="T16" s="353" t="s">
        <v>5</v>
      </c>
      <c r="U16" s="356" t="s">
        <v>5</v>
      </c>
      <c r="V16" s="354">
        <v>86</v>
      </c>
      <c r="W16" s="354">
        <v>89.2179546506247</v>
      </c>
      <c r="X16" s="354">
        <v>85.68075117370893</v>
      </c>
      <c r="Y16" s="354">
        <v>89.7495361781076</v>
      </c>
    </row>
    <row r="17" spans="1:25" ht="9" customHeight="1">
      <c r="A17" s="51"/>
      <c r="B17" s="80"/>
      <c r="C17" s="80"/>
      <c r="D17" s="80"/>
      <c r="E17" s="80"/>
      <c r="F17" s="80"/>
      <c r="G17" s="80"/>
      <c r="H17" s="80"/>
      <c r="I17" s="80"/>
      <c r="J17" s="314"/>
      <c r="K17" s="314"/>
      <c r="L17" s="335"/>
      <c r="M17" s="335"/>
      <c r="N17" s="335"/>
      <c r="O17" s="335"/>
      <c r="P17" s="335"/>
      <c r="Q17" s="335"/>
      <c r="R17" s="315"/>
      <c r="S17" s="335"/>
      <c r="T17" s="353"/>
      <c r="U17" s="353"/>
      <c r="V17" s="335"/>
      <c r="W17" s="354"/>
      <c r="X17" s="354"/>
      <c r="Y17" s="354"/>
    </row>
    <row r="18" spans="1:25" ht="18">
      <c r="A18" s="51" t="s">
        <v>583</v>
      </c>
      <c r="B18" s="80"/>
      <c r="C18" s="80"/>
      <c r="D18" s="80"/>
      <c r="E18" s="80"/>
      <c r="F18" s="80"/>
      <c r="G18" s="94">
        <v>69.1435615685424</v>
      </c>
      <c r="H18" s="94">
        <v>70.1704292268485</v>
      </c>
      <c r="I18" s="94">
        <v>70.5934401876943</v>
      </c>
      <c r="J18" s="317">
        <v>73.4</v>
      </c>
      <c r="K18" s="317">
        <v>79.2</v>
      </c>
      <c r="L18" s="357">
        <v>82.2</v>
      </c>
      <c r="M18" s="315">
        <v>84.9</v>
      </c>
      <c r="N18" s="315">
        <v>86.2</v>
      </c>
      <c r="O18" s="315">
        <v>87.2</v>
      </c>
      <c r="P18" s="315">
        <v>88.7</v>
      </c>
      <c r="Q18" s="315">
        <v>87.7</v>
      </c>
      <c r="R18" s="315">
        <v>89.1</v>
      </c>
      <c r="S18" s="315">
        <v>87</v>
      </c>
      <c r="T18" s="315">
        <v>86.9</v>
      </c>
      <c r="U18" s="315">
        <v>87.38708464496487</v>
      </c>
      <c r="V18" s="335">
        <v>87.6</v>
      </c>
      <c r="W18" s="354">
        <v>87.62009181703479</v>
      </c>
      <c r="X18" s="354">
        <v>85.26708771608367</v>
      </c>
      <c r="Y18" s="354">
        <v>81.2905343789896</v>
      </c>
    </row>
    <row r="19" spans="1:25" ht="18">
      <c r="A19" s="51" t="s">
        <v>584</v>
      </c>
      <c r="B19" s="80"/>
      <c r="C19" s="80"/>
      <c r="D19" s="80"/>
      <c r="E19" s="80"/>
      <c r="F19" s="80"/>
      <c r="G19" s="94">
        <v>81.7049456075311</v>
      </c>
      <c r="H19" s="94">
        <v>79.1154439105701</v>
      </c>
      <c r="I19" s="94">
        <v>80.4750777770628</v>
      </c>
      <c r="J19" s="317">
        <v>82.1</v>
      </c>
      <c r="K19" s="317">
        <v>82.5</v>
      </c>
      <c r="L19" s="357">
        <v>84.7</v>
      </c>
      <c r="M19" s="315">
        <v>87.2</v>
      </c>
      <c r="N19" s="315">
        <v>89.2</v>
      </c>
      <c r="O19" s="315">
        <v>90.6</v>
      </c>
      <c r="P19" s="315">
        <v>92.5</v>
      </c>
      <c r="Q19" s="315">
        <v>91.5</v>
      </c>
      <c r="R19" s="315">
        <v>92.5</v>
      </c>
      <c r="S19" s="315">
        <v>91.1</v>
      </c>
      <c r="T19" s="315">
        <v>91</v>
      </c>
      <c r="U19" s="315">
        <v>91.60903351589383</v>
      </c>
      <c r="V19" s="335">
        <v>91.4</v>
      </c>
      <c r="W19" s="354">
        <v>91.61826552691798</v>
      </c>
      <c r="X19" s="354">
        <v>89.72679622749646</v>
      </c>
      <c r="Y19" s="354">
        <v>85.81137512162029</v>
      </c>
    </row>
    <row r="20" spans="1:25" ht="9" customHeight="1">
      <c r="A20" s="162"/>
      <c r="B20" s="147"/>
      <c r="C20" s="147"/>
      <c r="D20" s="147"/>
      <c r="E20" s="147"/>
      <c r="F20" s="147"/>
      <c r="G20" s="161"/>
      <c r="H20" s="161"/>
      <c r="I20" s="147"/>
      <c r="J20" s="147"/>
      <c r="K20" s="147"/>
      <c r="L20" s="147"/>
      <c r="M20" s="147"/>
      <c r="N20" s="147"/>
      <c r="O20" s="162"/>
      <c r="P20" s="162"/>
      <c r="Q20" s="162"/>
      <c r="R20" s="162"/>
      <c r="S20" s="162"/>
      <c r="T20" s="162"/>
      <c r="U20" s="178"/>
      <c r="V20" s="178"/>
      <c r="W20" s="178"/>
      <c r="X20" s="178"/>
      <c r="Y20" s="178"/>
    </row>
    <row r="21" spans="1:17" s="1" customFormat="1" ht="15.75" customHeight="1">
      <c r="A21" s="55" t="s">
        <v>337</v>
      </c>
      <c r="P21" s="54"/>
      <c r="Q21" s="54"/>
    </row>
    <row r="22" spans="1:17" s="1" customFormat="1" ht="15.75" customHeight="1">
      <c r="A22" s="55">
        <v>1</v>
      </c>
      <c r="C22" s="1" t="s">
        <v>251</v>
      </c>
      <c r="P22" s="54"/>
      <c r="Q22" s="54"/>
    </row>
    <row r="23" spans="1:17" s="1" customFormat="1" ht="12.75">
      <c r="A23" s="83"/>
      <c r="C23" s="3" t="s">
        <v>252</v>
      </c>
      <c r="P23" s="54"/>
      <c r="Q23" s="54"/>
    </row>
    <row r="24" spans="1:17" s="1" customFormat="1" ht="12.75">
      <c r="A24" s="83">
        <v>2</v>
      </c>
      <c r="C24" s="82" t="s">
        <v>147</v>
      </c>
      <c r="D24" s="54"/>
      <c r="E24" s="54"/>
      <c r="F24" s="54"/>
      <c r="G24" s="54"/>
      <c r="H24" s="54"/>
      <c r="P24" s="54"/>
      <c r="Q24" s="54"/>
    </row>
    <row r="25" spans="1:17" s="1" customFormat="1" ht="12.75">
      <c r="A25" s="83"/>
      <c r="C25" s="3" t="s">
        <v>107</v>
      </c>
      <c r="P25" s="54"/>
      <c r="Q25" s="54"/>
    </row>
    <row r="26" spans="1:17" s="1" customFormat="1" ht="12.75">
      <c r="A26" s="83">
        <v>3</v>
      </c>
      <c r="C26" s="82" t="s">
        <v>352</v>
      </c>
      <c r="D26" s="54"/>
      <c r="E26" s="54"/>
      <c r="F26" s="54"/>
      <c r="G26" s="54"/>
      <c r="H26" s="54"/>
      <c r="P26" s="54"/>
      <c r="Q26" s="54"/>
    </row>
    <row r="27" spans="1:17" s="1" customFormat="1" ht="12.75">
      <c r="A27" s="83">
        <v>4</v>
      </c>
      <c r="C27" s="82" t="s">
        <v>351</v>
      </c>
      <c r="D27" s="54"/>
      <c r="E27" s="54"/>
      <c r="F27" s="54"/>
      <c r="G27" s="54"/>
      <c r="H27" s="54"/>
      <c r="P27" s="54"/>
      <c r="Q27" s="54"/>
    </row>
    <row r="28" spans="1:17" s="1" customFormat="1" ht="12.75">
      <c r="A28" s="83">
        <v>5</v>
      </c>
      <c r="C28" s="82" t="s">
        <v>433</v>
      </c>
      <c r="D28" s="54"/>
      <c r="E28" s="54"/>
      <c r="F28" s="54"/>
      <c r="G28" s="54"/>
      <c r="H28" s="54"/>
      <c r="P28" s="54"/>
      <c r="Q28" s="54"/>
    </row>
    <row r="29" spans="1:17" s="1" customFormat="1" ht="12.75">
      <c r="A29" s="83">
        <v>6</v>
      </c>
      <c r="C29" s="82" t="s">
        <v>501</v>
      </c>
      <c r="D29" s="54"/>
      <c r="E29" s="54"/>
      <c r="F29" s="54"/>
      <c r="G29" s="54"/>
      <c r="H29" s="54"/>
      <c r="P29" s="54"/>
      <c r="Q29" s="54"/>
    </row>
    <row r="30" spans="1:17" s="1" customFormat="1" ht="12.75">
      <c r="A30" s="319">
        <v>7</v>
      </c>
      <c r="C30" s="82" t="s">
        <v>511</v>
      </c>
      <c r="D30" s="54"/>
      <c r="E30" s="54"/>
      <c r="F30" s="54"/>
      <c r="G30" s="54"/>
      <c r="H30" s="54"/>
      <c r="P30" s="54"/>
      <c r="Q30" s="54"/>
    </row>
    <row r="31" spans="1:17" ht="15">
      <c r="A31" s="83">
        <v>8</v>
      </c>
      <c r="C31" s="82" t="s">
        <v>562</v>
      </c>
      <c r="P31" s="53"/>
      <c r="Q31" s="53"/>
    </row>
    <row r="32" spans="1:17" ht="15">
      <c r="A32" s="83">
        <v>9</v>
      </c>
      <c r="C32" s="82" t="s">
        <v>585</v>
      </c>
      <c r="P32" s="53"/>
      <c r="Q32" s="53"/>
    </row>
    <row r="33" spans="1:17" ht="15">
      <c r="A33" s="83"/>
      <c r="C33" s="82" t="s">
        <v>586</v>
      </c>
      <c r="P33" s="53"/>
      <c r="Q33" s="53"/>
    </row>
    <row r="34" spans="1:17" ht="15">
      <c r="A34" s="408">
        <v>10</v>
      </c>
      <c r="B34" s="409"/>
      <c r="C34" s="410" t="s">
        <v>692</v>
      </c>
      <c r="P34" s="53"/>
      <c r="Q34" s="53"/>
    </row>
    <row r="35" spans="16:17" ht="15">
      <c r="P35" s="53"/>
      <c r="Q35" s="53"/>
    </row>
    <row r="36" spans="1:17" s="135" customFormat="1" ht="18.75">
      <c r="A36" s="206" t="s">
        <v>389</v>
      </c>
      <c r="B36" s="80"/>
      <c r="C36" s="80"/>
      <c r="D36" s="7" t="s">
        <v>668</v>
      </c>
      <c r="E36" s="80"/>
      <c r="F36" s="80"/>
      <c r="P36" s="160"/>
      <c r="Q36" s="160"/>
    </row>
    <row r="37" spans="1:17" ht="9" customHeight="1">
      <c r="A37" s="116"/>
      <c r="B37" s="27"/>
      <c r="C37" s="27"/>
      <c r="D37" s="27"/>
      <c r="E37" s="27"/>
      <c r="F37" s="27"/>
      <c r="G37" s="27"/>
      <c r="H37" s="27"/>
      <c r="I37" s="27"/>
      <c r="J37" s="27"/>
      <c r="K37" s="27"/>
      <c r="L37" s="27"/>
      <c r="M37" s="27"/>
      <c r="N37" s="27"/>
      <c r="O37" s="27"/>
      <c r="P37" s="116"/>
      <c r="Q37" s="116"/>
    </row>
    <row r="38" spans="1:25" ht="15.75">
      <c r="A38" s="213"/>
      <c r="B38" s="157"/>
      <c r="C38" s="157"/>
      <c r="D38" s="157"/>
      <c r="E38" s="151" t="s">
        <v>438</v>
      </c>
      <c r="F38" s="151" t="s">
        <v>41</v>
      </c>
      <c r="G38" s="151" t="s">
        <v>74</v>
      </c>
      <c r="H38" s="151" t="s">
        <v>94</v>
      </c>
      <c r="I38" s="151" t="s">
        <v>98</v>
      </c>
      <c r="J38" s="159" t="s">
        <v>100</v>
      </c>
      <c r="K38" s="159" t="s">
        <v>154</v>
      </c>
      <c r="L38" s="159" t="s">
        <v>244</v>
      </c>
      <c r="M38" s="159" t="s">
        <v>333</v>
      </c>
      <c r="N38" s="159" t="s">
        <v>336</v>
      </c>
      <c r="O38" s="159" t="s">
        <v>368</v>
      </c>
      <c r="P38" s="159" t="s">
        <v>391</v>
      </c>
      <c r="Q38" s="159" t="s">
        <v>429</v>
      </c>
      <c r="R38" s="159" t="s">
        <v>439</v>
      </c>
      <c r="S38" s="159" t="s">
        <v>459</v>
      </c>
      <c r="T38" s="159" t="s">
        <v>480</v>
      </c>
      <c r="U38" s="159" t="s">
        <v>508</v>
      </c>
      <c r="V38" s="159" t="s">
        <v>573</v>
      </c>
      <c r="W38" s="159" t="s">
        <v>612</v>
      </c>
      <c r="X38" s="159" t="s">
        <v>639</v>
      </c>
      <c r="Y38" s="159" t="s">
        <v>688</v>
      </c>
    </row>
    <row r="39" spans="1:12" ht="9" customHeight="1">
      <c r="A39" s="87"/>
      <c r="B39" s="80"/>
      <c r="C39" s="80"/>
      <c r="D39" s="80"/>
      <c r="E39" s="80"/>
      <c r="F39" s="80"/>
      <c r="G39" s="80"/>
      <c r="H39" s="80"/>
      <c r="I39" s="80"/>
      <c r="J39" s="80"/>
      <c r="K39" s="53"/>
      <c r="L39" s="53"/>
    </row>
    <row r="40" spans="1:25" ht="15">
      <c r="A40" s="87"/>
      <c r="B40" s="80"/>
      <c r="C40" s="80"/>
      <c r="D40" s="80"/>
      <c r="E40" s="80"/>
      <c r="F40" s="80"/>
      <c r="G40" s="80"/>
      <c r="H40" s="80"/>
      <c r="I40" s="80"/>
      <c r="J40" s="80"/>
      <c r="K40" s="86"/>
      <c r="M40" s="86"/>
      <c r="N40" s="86"/>
      <c r="O40" s="86"/>
      <c r="P40" s="86"/>
      <c r="Q40" s="86"/>
      <c r="R40" s="86"/>
      <c r="Y40" s="86" t="s">
        <v>106</v>
      </c>
    </row>
    <row r="41" spans="1:23" ht="9" customHeight="1">
      <c r="A41" s="87"/>
      <c r="B41" s="80"/>
      <c r="C41" s="80"/>
      <c r="D41" s="80"/>
      <c r="E41" s="80"/>
      <c r="F41" s="80"/>
      <c r="G41" s="80"/>
      <c r="H41" s="80"/>
      <c r="I41" s="80"/>
      <c r="J41" s="80"/>
      <c r="K41" s="87"/>
      <c r="L41" s="87"/>
      <c r="W41" s="53"/>
    </row>
    <row r="42" spans="1:25" ht="15">
      <c r="A42" s="87" t="s">
        <v>105</v>
      </c>
      <c r="B42" s="80"/>
      <c r="C42" s="80"/>
      <c r="D42" s="80"/>
      <c r="E42" s="93">
        <v>93.0412724749127</v>
      </c>
      <c r="F42" s="93">
        <v>92.0554323999653</v>
      </c>
      <c r="G42" s="93">
        <v>86.8249145402784</v>
      </c>
      <c r="H42" s="93">
        <v>82.1594996329232</v>
      </c>
      <c r="I42" s="93">
        <v>82.119609642172</v>
      </c>
      <c r="J42" s="94">
        <v>85.5224126441072</v>
      </c>
      <c r="K42" s="94">
        <v>83.1</v>
      </c>
      <c r="L42" s="94">
        <v>85.8</v>
      </c>
      <c r="M42" s="94">
        <v>88.8</v>
      </c>
      <c r="N42" s="94">
        <v>90.6</v>
      </c>
      <c r="O42" s="94">
        <v>90.6</v>
      </c>
      <c r="P42" s="94">
        <v>90.7</v>
      </c>
      <c r="Q42" s="94">
        <v>90.1</v>
      </c>
      <c r="R42" s="119">
        <v>90.7</v>
      </c>
      <c r="S42" s="119">
        <v>92.9769555276552</v>
      </c>
      <c r="T42" s="119">
        <v>91.38349563472178</v>
      </c>
      <c r="U42" s="336">
        <v>90.4639697800732</v>
      </c>
      <c r="V42">
        <v>90.6</v>
      </c>
      <c r="W42" s="369">
        <v>90.3349963979603</v>
      </c>
      <c r="X42" s="369">
        <v>89.48076629079618</v>
      </c>
      <c r="Y42" s="369">
        <v>87.37214970284585</v>
      </c>
    </row>
    <row r="43" spans="1:25" ht="15">
      <c r="A43" s="87" t="s">
        <v>104</v>
      </c>
      <c r="B43" s="80"/>
      <c r="C43" s="80"/>
      <c r="D43" s="80"/>
      <c r="E43" s="93">
        <v>96.3556739681881</v>
      </c>
      <c r="F43" s="93">
        <v>95.9402516502161</v>
      </c>
      <c r="G43" s="93">
        <v>93.2094083700325</v>
      </c>
      <c r="H43" s="93">
        <v>91.6085331775732</v>
      </c>
      <c r="I43" s="93">
        <v>91.7684544165485</v>
      </c>
      <c r="J43" s="94">
        <v>94.3077943685427</v>
      </c>
      <c r="K43" s="94">
        <v>93</v>
      </c>
      <c r="L43" s="94">
        <v>94.4</v>
      </c>
      <c r="M43" s="94">
        <v>95.2</v>
      </c>
      <c r="N43" s="94">
        <v>95.9</v>
      </c>
      <c r="O43" s="94">
        <v>96.1</v>
      </c>
      <c r="P43" s="94">
        <v>95.8</v>
      </c>
      <c r="Q43" s="94">
        <v>95.3</v>
      </c>
      <c r="R43" s="119">
        <v>95.7</v>
      </c>
      <c r="S43" s="119">
        <v>97.2900935367704</v>
      </c>
      <c r="T43" s="119">
        <v>96.42730962107585</v>
      </c>
      <c r="U43" s="336">
        <v>95.87610576974379</v>
      </c>
      <c r="V43">
        <v>96.1</v>
      </c>
      <c r="W43" s="369">
        <v>96.05385485322863</v>
      </c>
      <c r="X43" s="369">
        <v>95.1972397505443</v>
      </c>
      <c r="Y43" s="369">
        <v>94.16988361841175</v>
      </c>
    </row>
    <row r="44" spans="1:25" ht="15">
      <c r="A44" s="87" t="s">
        <v>103</v>
      </c>
      <c r="B44" s="80"/>
      <c r="C44" s="80"/>
      <c r="D44" s="80"/>
      <c r="E44" s="93">
        <v>97.7039294203985</v>
      </c>
      <c r="F44" s="93">
        <v>97.6167845245025</v>
      </c>
      <c r="G44" s="93">
        <v>96.205171297891</v>
      </c>
      <c r="H44" s="93">
        <v>95.7707471840381</v>
      </c>
      <c r="I44" s="93">
        <v>95.6523479856535</v>
      </c>
      <c r="J44" s="94">
        <v>97.5206536637114</v>
      </c>
      <c r="K44" s="94">
        <v>96.8</v>
      </c>
      <c r="L44" s="94">
        <v>97.4</v>
      </c>
      <c r="M44" s="94">
        <v>97.3</v>
      </c>
      <c r="N44" s="94">
        <v>97.5</v>
      </c>
      <c r="O44" s="94">
        <v>97.7</v>
      </c>
      <c r="P44" s="94">
        <v>97.3</v>
      </c>
      <c r="Q44" s="94">
        <v>97</v>
      </c>
      <c r="R44" s="119">
        <v>97.1</v>
      </c>
      <c r="S44" s="119">
        <v>98.358730810629</v>
      </c>
      <c r="T44" s="119">
        <v>97.71304827934556</v>
      </c>
      <c r="U44" s="336">
        <v>97.37523075773905</v>
      </c>
      <c r="V44">
        <v>97.4</v>
      </c>
      <c r="W44" s="369">
        <v>97.3216118356182</v>
      </c>
      <c r="X44" s="369">
        <v>96.56985234036047</v>
      </c>
      <c r="Y44" s="369">
        <v>96.02253619151867</v>
      </c>
    </row>
    <row r="45" spans="1:25" ht="18">
      <c r="A45" s="87" t="s">
        <v>369</v>
      </c>
      <c r="B45" s="87"/>
      <c r="C45" s="87"/>
      <c r="D45" s="87"/>
      <c r="E45" s="94">
        <f aca="true" t="shared" si="0" ref="E45:J45">(100-E44-E47)</f>
        <v>1.3782485920773748</v>
      </c>
      <c r="F45" s="94">
        <f t="shared" si="0"/>
        <v>1.2638240429984537</v>
      </c>
      <c r="G45" s="94">
        <f t="shared" si="0"/>
        <v>2.0230745109912514</v>
      </c>
      <c r="H45" s="94">
        <f t="shared" si="0"/>
        <v>2.3239567500116394</v>
      </c>
      <c r="I45" s="94">
        <f t="shared" si="0"/>
        <v>2.695804487446834</v>
      </c>
      <c r="J45" s="94">
        <f t="shared" si="0"/>
        <v>1.6998943705071161</v>
      </c>
      <c r="K45" s="94">
        <v>2.1</v>
      </c>
      <c r="L45" s="94">
        <v>1.5</v>
      </c>
      <c r="M45" s="94">
        <v>1.5</v>
      </c>
      <c r="N45" s="94">
        <v>1.4</v>
      </c>
      <c r="O45" s="94">
        <v>1.4</v>
      </c>
      <c r="P45" s="94">
        <v>1.7</v>
      </c>
      <c r="Q45" s="94">
        <v>1.6</v>
      </c>
      <c r="R45" s="119">
        <v>1.4</v>
      </c>
      <c r="S45" s="119">
        <v>0.954</v>
      </c>
      <c r="T45" s="119">
        <v>1.2821115614383185</v>
      </c>
      <c r="U45" s="336">
        <v>1.4040207868705517</v>
      </c>
      <c r="V45">
        <v>1.4</v>
      </c>
      <c r="W45" s="369">
        <v>1.538345959477389</v>
      </c>
      <c r="X45" s="369">
        <v>1.9335188963219518</v>
      </c>
      <c r="Y45" s="369">
        <v>1.6152928237629829</v>
      </c>
    </row>
    <row r="46" spans="1:25" ht="9" customHeight="1">
      <c r="A46" s="87"/>
      <c r="B46" s="80"/>
      <c r="C46" s="80"/>
      <c r="D46" s="80"/>
      <c r="E46" s="80"/>
      <c r="F46" s="80"/>
      <c r="G46" s="80"/>
      <c r="H46" s="80"/>
      <c r="I46" s="80"/>
      <c r="J46" s="87"/>
      <c r="K46" s="87"/>
      <c r="O46" s="53"/>
      <c r="P46" s="53"/>
      <c r="Q46" s="53"/>
      <c r="R46" s="53"/>
      <c r="W46" s="53"/>
      <c r="X46" s="53"/>
      <c r="Y46" s="53"/>
    </row>
    <row r="47" spans="1:25" ht="18">
      <c r="A47" s="87" t="s">
        <v>370</v>
      </c>
      <c r="B47" s="80"/>
      <c r="C47" s="80"/>
      <c r="D47" s="80"/>
      <c r="E47" s="93">
        <v>0.91782198752413</v>
      </c>
      <c r="F47" s="93">
        <v>1.11939143249904</v>
      </c>
      <c r="G47" s="93">
        <v>1.77175419111775</v>
      </c>
      <c r="H47" s="93">
        <v>1.90529606595026</v>
      </c>
      <c r="I47" s="93">
        <v>1.65184752689966</v>
      </c>
      <c r="J47" s="94">
        <v>0.779451965781484</v>
      </c>
      <c r="K47" s="94">
        <v>1.1</v>
      </c>
      <c r="L47" s="94">
        <v>1.1</v>
      </c>
      <c r="M47" s="94">
        <v>1.2</v>
      </c>
      <c r="N47" s="94">
        <v>1.1</v>
      </c>
      <c r="O47" s="94">
        <v>0.9</v>
      </c>
      <c r="P47" s="94">
        <v>1</v>
      </c>
      <c r="Q47" s="94">
        <v>1.4</v>
      </c>
      <c r="R47" s="94">
        <v>1.5</v>
      </c>
      <c r="S47" s="279">
        <v>0.69</v>
      </c>
      <c r="T47" s="279">
        <v>1.0048401592161174</v>
      </c>
      <c r="U47" s="279">
        <v>1.2207484553903942</v>
      </c>
      <c r="V47">
        <v>1.2</v>
      </c>
      <c r="W47" s="369">
        <v>1.1400422049044086</v>
      </c>
      <c r="X47" s="369">
        <v>1.496628763317571</v>
      </c>
      <c r="Y47" s="369">
        <v>2.362170984718343</v>
      </c>
    </row>
    <row r="48" spans="1:18" ht="9" customHeight="1">
      <c r="A48" s="87"/>
      <c r="B48" s="80"/>
      <c r="C48" s="80"/>
      <c r="D48" s="80"/>
      <c r="E48" s="80"/>
      <c r="F48" s="80"/>
      <c r="G48" s="80"/>
      <c r="H48" s="80"/>
      <c r="I48" s="80"/>
      <c r="J48" s="80"/>
      <c r="K48" s="87"/>
      <c r="L48" s="87"/>
      <c r="O48" s="53"/>
      <c r="P48" s="53"/>
      <c r="Q48" s="53"/>
      <c r="R48" s="53"/>
    </row>
    <row r="49" spans="1:25" ht="15">
      <c r="A49" s="87"/>
      <c r="B49" s="80"/>
      <c r="C49" s="80"/>
      <c r="D49" s="80"/>
      <c r="E49" s="80"/>
      <c r="F49" s="80"/>
      <c r="G49" s="80"/>
      <c r="H49" s="80"/>
      <c r="I49" s="80"/>
      <c r="J49" s="80"/>
      <c r="K49" s="86"/>
      <c r="M49" s="86"/>
      <c r="N49" s="86"/>
      <c r="O49" s="86"/>
      <c r="P49" s="86"/>
      <c r="Q49" s="86"/>
      <c r="R49" s="86"/>
      <c r="S49" s="86"/>
      <c r="Y49" s="276" t="s">
        <v>11</v>
      </c>
    </row>
    <row r="50" spans="1:18" ht="9" customHeight="1">
      <c r="A50" s="87"/>
      <c r="B50" s="80"/>
      <c r="C50" s="80"/>
      <c r="D50" s="80"/>
      <c r="E50" s="80"/>
      <c r="F50" s="80"/>
      <c r="G50" s="80"/>
      <c r="H50" s="80"/>
      <c r="I50" s="80"/>
      <c r="J50" s="80"/>
      <c r="K50" s="87"/>
      <c r="L50" s="87"/>
      <c r="O50" s="53"/>
      <c r="P50" s="53"/>
      <c r="Q50" s="53"/>
      <c r="R50" s="53"/>
    </row>
    <row r="51" spans="1:25" ht="18">
      <c r="A51" s="87" t="s">
        <v>371</v>
      </c>
      <c r="B51" s="80"/>
      <c r="C51" s="80"/>
      <c r="D51" s="80"/>
      <c r="E51" s="84">
        <v>626.81</v>
      </c>
      <c r="F51" s="84">
        <v>645.976</v>
      </c>
      <c r="G51" s="84">
        <v>647.381</v>
      </c>
      <c r="H51" s="84">
        <v>602.636</v>
      </c>
      <c r="I51" s="84">
        <v>599.45</v>
      </c>
      <c r="J51" s="88">
        <v>661.747</v>
      </c>
      <c r="K51" s="88">
        <v>667</v>
      </c>
      <c r="L51" s="88">
        <v>691</v>
      </c>
      <c r="M51" s="88">
        <v>693</v>
      </c>
      <c r="N51" s="88">
        <v>706</v>
      </c>
      <c r="O51" s="88">
        <v>697</v>
      </c>
      <c r="P51" s="88">
        <v>715</v>
      </c>
      <c r="Q51" s="88">
        <v>715</v>
      </c>
      <c r="R51" s="223">
        <v>719</v>
      </c>
      <c r="S51">
        <v>726</v>
      </c>
      <c r="T51">
        <v>744</v>
      </c>
      <c r="U51" s="337">
        <v>750</v>
      </c>
      <c r="V51" s="337">
        <v>752</v>
      </c>
      <c r="W51" s="337">
        <v>745.411</v>
      </c>
      <c r="X51" s="337">
        <v>758.772</v>
      </c>
      <c r="Y51" s="337">
        <v>770.139</v>
      </c>
    </row>
    <row r="52" spans="1:25" ht="9" customHeight="1">
      <c r="A52" s="162"/>
      <c r="B52" s="147"/>
      <c r="C52" s="147"/>
      <c r="D52" s="147"/>
      <c r="E52" s="147"/>
      <c r="F52" s="147"/>
      <c r="G52" s="161"/>
      <c r="H52" s="161"/>
      <c r="I52" s="147"/>
      <c r="J52" s="147"/>
      <c r="K52" s="147"/>
      <c r="L52" s="147"/>
      <c r="M52" s="147"/>
      <c r="N52" s="147"/>
      <c r="O52" s="162"/>
      <c r="P52" s="162"/>
      <c r="Q52" s="162"/>
      <c r="R52" s="178"/>
      <c r="S52" s="178"/>
      <c r="T52" s="178"/>
      <c r="U52" s="178"/>
      <c r="V52" s="178"/>
      <c r="W52" s="178"/>
      <c r="X52" s="178"/>
      <c r="Y52" s="178"/>
    </row>
    <row r="53" spans="1:17" s="1" customFormat="1" ht="15.75" customHeight="1">
      <c r="A53" s="55" t="s">
        <v>337</v>
      </c>
      <c r="P53" s="54"/>
      <c r="Q53" s="54"/>
    </row>
    <row r="54" spans="1:17" s="1" customFormat="1" ht="12.75">
      <c r="A54" s="83">
        <v>1</v>
      </c>
      <c r="C54" s="55" t="s">
        <v>365</v>
      </c>
      <c r="D54" s="54"/>
      <c r="E54" s="54"/>
      <c r="F54" s="54"/>
      <c r="G54" s="54"/>
      <c r="H54" s="54"/>
      <c r="I54" s="54"/>
      <c r="J54" s="54"/>
      <c r="K54" s="54"/>
      <c r="L54" s="54"/>
      <c r="M54" s="54"/>
      <c r="N54" s="54"/>
      <c r="P54" s="54"/>
      <c r="Q54" s="54"/>
    </row>
    <row r="55" spans="1:17" s="1" customFormat="1" ht="12.75">
      <c r="A55" s="83">
        <v>2</v>
      </c>
      <c r="C55" s="82" t="s">
        <v>366</v>
      </c>
      <c r="D55" s="54"/>
      <c r="E55" s="54"/>
      <c r="F55" s="54"/>
      <c r="G55" s="54"/>
      <c r="H55" s="54"/>
      <c r="I55" s="54"/>
      <c r="J55" s="54"/>
      <c r="K55" s="54"/>
      <c r="L55" s="54"/>
      <c r="M55" s="54"/>
      <c r="N55" s="54"/>
      <c r="P55" s="54"/>
      <c r="Q55" s="54"/>
    </row>
    <row r="56" spans="1:17" s="1" customFormat="1" ht="12.75">
      <c r="A56" s="83">
        <v>3</v>
      </c>
      <c r="C56" s="81" t="s">
        <v>102</v>
      </c>
      <c r="P56" s="54"/>
      <c r="Q56" s="54"/>
    </row>
    <row r="57" spans="1:17" s="1" customFormat="1" ht="12.75">
      <c r="A57" s="83">
        <v>4</v>
      </c>
      <c r="C57" s="81" t="s">
        <v>101</v>
      </c>
      <c r="P57" s="54"/>
      <c r="Q57" s="54"/>
    </row>
    <row r="58" ht="132" customHeight="1"/>
  </sheetData>
  <sheetProtection/>
  <printOptions/>
  <pageMargins left="0.75" right="0.75" top="1" bottom="1" header="0.5" footer="0.5"/>
  <pageSetup fitToHeight="1" fitToWidth="1" horizontalDpi="300" verticalDpi="300" orientation="portrait" paperSize="9" scale="57" r:id="rId1"/>
  <headerFooter alignWithMargins="0">
    <oddHeader>&amp;R&amp;"Arial MT,Bold"&amp;16RAIL SERVICES</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W68"/>
  <sheetViews>
    <sheetView zoomScale="82" zoomScaleNormal="82" zoomScalePageLayoutView="0" workbookViewId="0" topLeftCell="A1">
      <selection activeCell="Y46" sqref="Y46"/>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8" width="6.4453125" style="7" hidden="1" customWidth="1"/>
    <col min="9" max="9" width="8.77734375" style="7" hidden="1" customWidth="1"/>
    <col min="10" max="12" width="8.77734375" style="41" hidden="1" customWidth="1"/>
    <col min="13" max="15" width="8.77734375" style="41" customWidth="1"/>
    <col min="16" max="20" width="8.77734375" style="7" customWidth="1"/>
    <col min="21" max="21" width="8.88671875" style="7" customWidth="1"/>
    <col min="22" max="22" width="7.5546875" style="7" customWidth="1"/>
    <col min="23" max="16384" width="8.88671875" style="7" customWidth="1"/>
  </cols>
  <sheetData>
    <row r="1" spans="1:4" ht="15.75">
      <c r="A1" s="38" t="s">
        <v>390</v>
      </c>
      <c r="D1" s="7" t="s">
        <v>495</v>
      </c>
    </row>
    <row r="2" spans="1:15" ht="3.75" customHeight="1">
      <c r="A2" s="13"/>
      <c r="B2" s="13"/>
      <c r="C2" s="13"/>
      <c r="D2" s="13"/>
      <c r="E2" s="13"/>
      <c r="F2" s="13"/>
      <c r="G2" s="13"/>
      <c r="H2" s="13"/>
      <c r="I2" s="13"/>
      <c r="J2" s="43"/>
      <c r="K2" s="43"/>
      <c r="L2" s="43"/>
      <c r="M2" s="43"/>
      <c r="N2" s="43"/>
      <c r="O2" s="43"/>
    </row>
    <row r="3" spans="1:23" ht="15.75">
      <c r="A3" s="149"/>
      <c r="B3" s="149"/>
      <c r="C3" s="149" t="s">
        <v>239</v>
      </c>
      <c r="D3" s="149"/>
      <c r="E3" s="129">
        <v>2000</v>
      </c>
      <c r="F3" s="129">
        <v>2001</v>
      </c>
      <c r="G3" s="129">
        <v>2002</v>
      </c>
      <c r="H3" s="129">
        <v>2003</v>
      </c>
      <c r="I3" s="129">
        <v>2004</v>
      </c>
      <c r="J3" s="129">
        <v>2005</v>
      </c>
      <c r="K3" s="129">
        <v>2006</v>
      </c>
      <c r="L3" s="129">
        <v>2007</v>
      </c>
      <c r="M3" s="129">
        <v>2008</v>
      </c>
      <c r="N3" s="129">
        <v>2009</v>
      </c>
      <c r="O3" s="129">
        <v>2010</v>
      </c>
      <c r="P3" s="129">
        <v>2011</v>
      </c>
      <c r="Q3" s="129">
        <v>2012</v>
      </c>
      <c r="R3" s="129">
        <v>2013</v>
      </c>
      <c r="S3" s="129">
        <v>2014</v>
      </c>
      <c r="T3" s="129">
        <v>2015</v>
      </c>
      <c r="U3" s="129">
        <v>2016</v>
      </c>
      <c r="V3" s="129">
        <v>2017</v>
      </c>
      <c r="W3" s="129">
        <v>2018</v>
      </c>
    </row>
    <row r="4" spans="1:15" ht="9" customHeight="1">
      <c r="A4" s="13"/>
      <c r="B4" s="13"/>
      <c r="C4" s="13"/>
      <c r="D4" s="13"/>
      <c r="E4" s="90"/>
      <c r="F4" s="90"/>
      <c r="G4" s="90"/>
      <c r="H4" s="90"/>
      <c r="I4" s="90"/>
      <c r="J4" s="90"/>
      <c r="K4" s="7"/>
      <c r="L4" s="7"/>
      <c r="M4" s="7"/>
      <c r="N4" s="7"/>
      <c r="O4" s="7"/>
    </row>
    <row r="5" spans="1:23" ht="17.25">
      <c r="A5" s="122" t="s">
        <v>122</v>
      </c>
      <c r="B5" s="91"/>
      <c r="C5" s="91"/>
      <c r="D5" s="91"/>
      <c r="E5" s="41"/>
      <c r="F5" s="41"/>
      <c r="G5" s="41"/>
      <c r="H5" s="39"/>
      <c r="I5" s="41"/>
      <c r="J5" s="39"/>
      <c r="K5" s="39"/>
      <c r="L5" s="39"/>
      <c r="M5" s="39"/>
      <c r="N5" s="39"/>
      <c r="O5" s="39"/>
      <c r="P5" s="39"/>
      <c r="W5" s="39" t="s">
        <v>462</v>
      </c>
    </row>
    <row r="6" spans="1:21" ht="9" customHeight="1">
      <c r="A6" s="121"/>
      <c r="E6" s="41"/>
      <c r="F6" s="41"/>
      <c r="G6" s="41"/>
      <c r="H6" s="89"/>
      <c r="I6" s="89"/>
      <c r="J6" s="7"/>
      <c r="K6" s="7"/>
      <c r="L6" s="7"/>
      <c r="M6" s="7"/>
      <c r="N6" s="7"/>
      <c r="O6" s="7"/>
      <c r="U6" s="51"/>
    </row>
    <row r="7" spans="1:23" ht="15">
      <c r="A7" s="7" t="s">
        <v>110</v>
      </c>
      <c r="E7" s="41">
        <v>86</v>
      </c>
      <c r="F7" s="41">
        <v>84</v>
      </c>
      <c r="G7" s="41">
        <v>80</v>
      </c>
      <c r="H7" s="41">
        <v>82</v>
      </c>
      <c r="I7" s="42">
        <v>84.97099505025686</v>
      </c>
      <c r="J7" s="41">
        <v>85</v>
      </c>
      <c r="K7" s="42">
        <v>86.927</v>
      </c>
      <c r="L7" s="163">
        <v>83.579</v>
      </c>
      <c r="M7" s="163">
        <v>89.086</v>
      </c>
      <c r="N7" s="163">
        <v>89.301</v>
      </c>
      <c r="O7" s="163">
        <v>88.396</v>
      </c>
      <c r="P7" s="163">
        <v>87.55</v>
      </c>
      <c r="Q7" s="42">
        <v>89.18</v>
      </c>
      <c r="R7" s="42">
        <v>88</v>
      </c>
      <c r="S7" s="42">
        <v>89</v>
      </c>
      <c r="T7" s="42">
        <v>88.69</v>
      </c>
      <c r="U7" s="372">
        <v>85</v>
      </c>
      <c r="V7" s="51">
        <v>87</v>
      </c>
      <c r="W7" s="51">
        <v>81</v>
      </c>
    </row>
    <row r="8" spans="1:23" ht="15">
      <c r="A8" s="7" t="s">
        <v>121</v>
      </c>
      <c r="E8" s="41">
        <v>32</v>
      </c>
      <c r="F8" s="41">
        <v>35</v>
      </c>
      <c r="G8" s="41">
        <v>23</v>
      </c>
      <c r="H8" s="41">
        <v>32</v>
      </c>
      <c r="I8" s="42">
        <v>34.63364159035068</v>
      </c>
      <c r="J8" s="41">
        <v>40</v>
      </c>
      <c r="K8" s="42">
        <v>45.613</v>
      </c>
      <c r="L8" s="163">
        <v>33.21</v>
      </c>
      <c r="M8" s="163">
        <v>40.335</v>
      </c>
      <c r="N8" s="163">
        <v>40.696</v>
      </c>
      <c r="O8" s="163">
        <v>42.405</v>
      </c>
      <c r="P8" s="163">
        <v>33.57</v>
      </c>
      <c r="Q8" s="42">
        <v>39.2</v>
      </c>
      <c r="R8" s="42">
        <v>42</v>
      </c>
      <c r="S8" s="42">
        <v>47</v>
      </c>
      <c r="T8" s="42">
        <v>50.21</v>
      </c>
      <c r="U8" s="372">
        <v>39</v>
      </c>
      <c r="V8" s="51">
        <v>52</v>
      </c>
      <c r="W8" s="51">
        <v>39</v>
      </c>
    </row>
    <row r="9" spans="1:23" ht="15">
      <c r="A9" s="7" t="s">
        <v>120</v>
      </c>
      <c r="E9" s="41">
        <v>57</v>
      </c>
      <c r="F9" s="41">
        <v>59</v>
      </c>
      <c r="G9" s="41">
        <v>56</v>
      </c>
      <c r="H9" s="41">
        <v>55</v>
      </c>
      <c r="I9" s="42">
        <v>58.28304615590797</v>
      </c>
      <c r="J9" s="41">
        <v>57</v>
      </c>
      <c r="K9" s="42">
        <v>55.542</v>
      </c>
      <c r="L9" s="163">
        <v>57.054</v>
      </c>
      <c r="M9" s="163">
        <v>59.243</v>
      </c>
      <c r="N9" s="163">
        <v>56.752</v>
      </c>
      <c r="O9" s="163">
        <v>59.199</v>
      </c>
      <c r="P9" s="163">
        <v>57.26</v>
      </c>
      <c r="Q9" s="42">
        <v>51.89</v>
      </c>
      <c r="R9" s="42">
        <v>50</v>
      </c>
      <c r="S9" s="42">
        <v>58</v>
      </c>
      <c r="T9" s="42">
        <v>60.47</v>
      </c>
      <c r="U9" s="372">
        <v>59</v>
      </c>
      <c r="V9" s="51">
        <v>60</v>
      </c>
      <c r="W9" s="51">
        <v>52</v>
      </c>
    </row>
    <row r="10" spans="5:23" ht="9" customHeight="1">
      <c r="E10" s="41"/>
      <c r="F10" s="41"/>
      <c r="G10" s="41"/>
      <c r="H10" s="41"/>
      <c r="I10" s="42"/>
      <c r="J10" s="7"/>
      <c r="K10" s="164"/>
      <c r="L10" s="165"/>
      <c r="M10" s="165"/>
      <c r="N10" s="165"/>
      <c r="O10" s="165"/>
      <c r="P10" s="165"/>
      <c r="Q10" s="42"/>
      <c r="R10" s="42"/>
      <c r="S10" s="42"/>
      <c r="T10" s="42"/>
      <c r="U10" s="372" t="s">
        <v>239</v>
      </c>
      <c r="V10" s="51"/>
      <c r="W10" s="51"/>
    </row>
    <row r="11" spans="1:23" ht="15">
      <c r="A11" s="7" t="s">
        <v>119</v>
      </c>
      <c r="E11" s="41">
        <v>84</v>
      </c>
      <c r="F11" s="41">
        <v>84</v>
      </c>
      <c r="G11" s="41">
        <v>79</v>
      </c>
      <c r="H11" s="41">
        <v>84</v>
      </c>
      <c r="I11" s="42">
        <v>86.83479855260218</v>
      </c>
      <c r="J11" s="41">
        <v>83</v>
      </c>
      <c r="K11" s="42">
        <v>83.086</v>
      </c>
      <c r="L11" s="163">
        <v>82.192</v>
      </c>
      <c r="M11" s="163">
        <v>88.487</v>
      </c>
      <c r="N11" s="163">
        <v>85.64</v>
      </c>
      <c r="O11" s="163">
        <v>80.729</v>
      </c>
      <c r="P11" s="163">
        <v>89.04</v>
      </c>
      <c r="Q11" s="42">
        <v>89.78</v>
      </c>
      <c r="R11" s="42">
        <v>87</v>
      </c>
      <c r="S11" s="42">
        <v>90</v>
      </c>
      <c r="T11" s="42">
        <v>92.8</v>
      </c>
      <c r="U11" s="372">
        <v>85</v>
      </c>
      <c r="V11" s="51">
        <v>88</v>
      </c>
      <c r="W11" s="51">
        <v>88</v>
      </c>
    </row>
    <row r="12" spans="1:23" ht="15">
      <c r="A12" s="7" t="s">
        <v>118</v>
      </c>
      <c r="E12" s="41">
        <v>66</v>
      </c>
      <c r="F12" s="41">
        <v>68</v>
      </c>
      <c r="G12" s="41">
        <v>59</v>
      </c>
      <c r="H12" s="41">
        <v>63</v>
      </c>
      <c r="I12" s="42">
        <v>65.34878235425508</v>
      </c>
      <c r="J12" s="41">
        <v>64</v>
      </c>
      <c r="K12" s="42">
        <v>67.287</v>
      </c>
      <c r="L12" s="163">
        <v>71.061</v>
      </c>
      <c r="M12" s="163">
        <v>74.395</v>
      </c>
      <c r="N12" s="163">
        <v>77.945</v>
      </c>
      <c r="O12" s="163">
        <v>76.659</v>
      </c>
      <c r="P12" s="163">
        <v>76.27</v>
      </c>
      <c r="Q12" s="42">
        <v>75.58</v>
      </c>
      <c r="R12" s="42">
        <v>74</v>
      </c>
      <c r="S12" s="42">
        <v>80</v>
      </c>
      <c r="T12" s="42">
        <v>80.9</v>
      </c>
      <c r="U12" s="372">
        <v>75</v>
      </c>
      <c r="V12" s="51">
        <v>78</v>
      </c>
      <c r="W12" s="51">
        <v>77</v>
      </c>
    </row>
    <row r="13" spans="1:23" ht="15">
      <c r="A13" s="7" t="s">
        <v>117</v>
      </c>
      <c r="E13" s="41">
        <v>78</v>
      </c>
      <c r="F13" s="41">
        <v>80</v>
      </c>
      <c r="G13" s="41">
        <v>77</v>
      </c>
      <c r="H13" s="41">
        <v>74</v>
      </c>
      <c r="I13" s="42">
        <v>71.69041900379719</v>
      </c>
      <c r="J13" s="41">
        <v>71</v>
      </c>
      <c r="K13" s="42">
        <v>74.044</v>
      </c>
      <c r="L13" s="163">
        <v>77.654</v>
      </c>
      <c r="M13" s="163">
        <v>84.576</v>
      </c>
      <c r="N13" s="163">
        <v>82.972</v>
      </c>
      <c r="O13" s="163">
        <v>81.344</v>
      </c>
      <c r="P13" s="163">
        <v>79.54</v>
      </c>
      <c r="Q13" s="42">
        <v>81.86</v>
      </c>
      <c r="R13" s="42">
        <v>81</v>
      </c>
      <c r="S13" s="42">
        <v>79</v>
      </c>
      <c r="T13" s="42">
        <v>85.29</v>
      </c>
      <c r="U13" s="372">
        <v>81</v>
      </c>
      <c r="V13" s="51">
        <v>78</v>
      </c>
      <c r="W13" s="51">
        <v>79</v>
      </c>
    </row>
    <row r="14" spans="1:23" ht="15">
      <c r="A14" s="7" t="s">
        <v>116</v>
      </c>
      <c r="E14" s="41">
        <v>73</v>
      </c>
      <c r="F14" s="41">
        <v>75</v>
      </c>
      <c r="G14" s="41">
        <v>70</v>
      </c>
      <c r="H14" s="41">
        <v>72</v>
      </c>
      <c r="I14" s="42">
        <v>76.1307823095823</v>
      </c>
      <c r="J14" s="41">
        <v>78</v>
      </c>
      <c r="K14" s="42">
        <v>79.053</v>
      </c>
      <c r="L14" s="163">
        <v>77.945</v>
      </c>
      <c r="M14" s="163">
        <v>82.934</v>
      </c>
      <c r="N14" s="163">
        <v>85.178</v>
      </c>
      <c r="O14" s="163">
        <v>85.241</v>
      </c>
      <c r="P14" s="163">
        <v>85.36</v>
      </c>
      <c r="Q14" s="42">
        <v>87.97</v>
      </c>
      <c r="R14" s="42">
        <v>85</v>
      </c>
      <c r="S14" s="42">
        <v>87</v>
      </c>
      <c r="T14" s="42">
        <v>87.18</v>
      </c>
      <c r="U14" s="372">
        <v>86</v>
      </c>
      <c r="V14" s="51">
        <v>87</v>
      </c>
      <c r="W14" s="51">
        <v>86</v>
      </c>
    </row>
    <row r="15" spans="5:23" ht="9" customHeight="1">
      <c r="E15" s="41"/>
      <c r="F15" s="41"/>
      <c r="G15" s="41"/>
      <c r="H15" s="41"/>
      <c r="I15" s="42"/>
      <c r="J15" s="7"/>
      <c r="K15" s="164"/>
      <c r="L15" s="165"/>
      <c r="M15" s="165"/>
      <c r="N15" s="165"/>
      <c r="O15" s="165"/>
      <c r="P15" s="165"/>
      <c r="Q15" s="42"/>
      <c r="R15" s="42"/>
      <c r="S15" s="42"/>
      <c r="T15" s="42"/>
      <c r="U15" s="372"/>
      <c r="V15" s="51"/>
      <c r="W15" s="51"/>
    </row>
    <row r="16" spans="1:23" ht="15">
      <c r="A16" s="7" t="s">
        <v>109</v>
      </c>
      <c r="E16" s="41">
        <v>82</v>
      </c>
      <c r="F16" s="41">
        <v>76</v>
      </c>
      <c r="G16" s="41">
        <v>73</v>
      </c>
      <c r="H16" s="41">
        <v>75</v>
      </c>
      <c r="I16" s="42">
        <v>80.42565248157247</v>
      </c>
      <c r="J16" s="41">
        <v>79</v>
      </c>
      <c r="K16" s="42">
        <v>86.322</v>
      </c>
      <c r="L16" s="163">
        <v>83.337</v>
      </c>
      <c r="M16" s="163">
        <v>88.774</v>
      </c>
      <c r="N16" s="163">
        <v>88.043</v>
      </c>
      <c r="O16" s="163">
        <v>87.16</v>
      </c>
      <c r="P16" s="163">
        <v>83.57</v>
      </c>
      <c r="Q16" s="42">
        <v>87.24</v>
      </c>
      <c r="R16" s="42">
        <v>83</v>
      </c>
      <c r="S16" s="42">
        <v>84</v>
      </c>
      <c r="T16" s="42">
        <v>84.82</v>
      </c>
      <c r="U16" s="372">
        <v>83</v>
      </c>
      <c r="V16" s="51">
        <v>83</v>
      </c>
      <c r="W16" s="51">
        <v>74</v>
      </c>
    </row>
    <row r="17" spans="1:23" ht="15">
      <c r="A17" s="7" t="s">
        <v>115</v>
      </c>
      <c r="E17" s="41">
        <v>88</v>
      </c>
      <c r="F17" s="41">
        <v>86</v>
      </c>
      <c r="G17" s="41">
        <v>83</v>
      </c>
      <c r="H17" s="41">
        <v>85</v>
      </c>
      <c r="I17" s="42">
        <v>87.13482824212643</v>
      </c>
      <c r="J17" s="41">
        <v>87</v>
      </c>
      <c r="K17" s="42">
        <v>88.962</v>
      </c>
      <c r="L17" s="163">
        <v>87.93</v>
      </c>
      <c r="M17" s="163">
        <v>89.263</v>
      </c>
      <c r="N17" s="163">
        <v>89.613</v>
      </c>
      <c r="O17" s="163">
        <v>88.428</v>
      </c>
      <c r="P17" s="163">
        <v>90.03</v>
      </c>
      <c r="Q17" s="42">
        <v>90.52</v>
      </c>
      <c r="R17" s="42">
        <v>90</v>
      </c>
      <c r="S17" s="42">
        <v>89</v>
      </c>
      <c r="T17" s="42">
        <v>88.79</v>
      </c>
      <c r="U17" s="372">
        <v>90</v>
      </c>
      <c r="V17" s="51">
        <v>91</v>
      </c>
      <c r="W17" s="51">
        <v>87</v>
      </c>
    </row>
    <row r="18" spans="1:23" ht="18">
      <c r="A18" s="7" t="s">
        <v>641</v>
      </c>
      <c r="E18" s="41">
        <v>81</v>
      </c>
      <c r="F18" s="41">
        <v>83</v>
      </c>
      <c r="G18" s="41">
        <v>83</v>
      </c>
      <c r="H18" s="41">
        <v>82</v>
      </c>
      <c r="I18" s="42">
        <v>83.84198196113469</v>
      </c>
      <c r="J18" s="41">
        <v>84</v>
      </c>
      <c r="K18" s="42">
        <v>84.262</v>
      </c>
      <c r="L18" s="163">
        <v>83.104</v>
      </c>
      <c r="M18" s="163">
        <v>84.815</v>
      </c>
      <c r="N18" s="163">
        <v>88.137</v>
      </c>
      <c r="O18" s="163">
        <v>86.028</v>
      </c>
      <c r="P18" s="163">
        <v>87.46</v>
      </c>
      <c r="Q18" s="42">
        <v>87.57</v>
      </c>
      <c r="R18" s="42">
        <v>87</v>
      </c>
      <c r="S18" s="42">
        <v>88</v>
      </c>
      <c r="T18" s="42">
        <v>86.96</v>
      </c>
      <c r="U18" s="372">
        <v>87</v>
      </c>
      <c r="V18" s="51"/>
      <c r="W18" s="51"/>
    </row>
    <row r="19" spans="1:23" ht="18">
      <c r="A19" s="7" t="s">
        <v>642</v>
      </c>
      <c r="E19" s="41">
        <v>70</v>
      </c>
      <c r="F19" s="41">
        <v>75</v>
      </c>
      <c r="G19" s="41">
        <v>70</v>
      </c>
      <c r="H19" s="41">
        <v>70</v>
      </c>
      <c r="I19" s="42">
        <v>71.79437815501453</v>
      </c>
      <c r="J19" s="41">
        <v>72</v>
      </c>
      <c r="K19" s="42">
        <v>70.667</v>
      </c>
      <c r="L19" s="163">
        <v>71.024</v>
      </c>
      <c r="M19" s="163">
        <v>72.44</v>
      </c>
      <c r="N19" s="163">
        <v>76.843</v>
      </c>
      <c r="O19" s="163">
        <v>75.101</v>
      </c>
      <c r="P19" s="163">
        <v>73.26</v>
      </c>
      <c r="Q19" s="42">
        <v>77.88</v>
      </c>
      <c r="R19" s="42">
        <v>78</v>
      </c>
      <c r="S19" s="42">
        <v>77</v>
      </c>
      <c r="T19" s="42">
        <v>75</v>
      </c>
      <c r="U19" s="372">
        <v>73</v>
      </c>
      <c r="V19" s="379">
        <v>75</v>
      </c>
      <c r="W19" s="379">
        <v>75</v>
      </c>
    </row>
    <row r="20" spans="1:23" ht="15">
      <c r="A20" s="7" t="s">
        <v>114</v>
      </c>
      <c r="E20" s="41">
        <v>82</v>
      </c>
      <c r="F20" s="41">
        <v>82</v>
      </c>
      <c r="G20" s="41">
        <v>70</v>
      </c>
      <c r="H20" s="41">
        <v>78</v>
      </c>
      <c r="I20" s="42">
        <v>80.96935768595043</v>
      </c>
      <c r="J20" s="41">
        <v>83</v>
      </c>
      <c r="K20" s="42">
        <v>82.075</v>
      </c>
      <c r="L20" s="163">
        <v>80.228</v>
      </c>
      <c r="M20" s="163">
        <v>82.177</v>
      </c>
      <c r="N20" s="163">
        <v>83.612</v>
      </c>
      <c r="O20" s="163">
        <v>82.011</v>
      </c>
      <c r="P20" s="163">
        <v>83.07</v>
      </c>
      <c r="Q20" s="42">
        <v>82</v>
      </c>
      <c r="R20" s="42">
        <v>83</v>
      </c>
      <c r="S20" s="42">
        <v>83</v>
      </c>
      <c r="T20" s="42">
        <v>83.04</v>
      </c>
      <c r="U20" s="372">
        <v>82</v>
      </c>
      <c r="V20" s="51">
        <v>83</v>
      </c>
      <c r="W20" s="51">
        <v>78</v>
      </c>
    </row>
    <row r="21" spans="1:23" ht="18">
      <c r="A21" s="7" t="s">
        <v>643</v>
      </c>
      <c r="E21" s="41">
        <v>75</v>
      </c>
      <c r="F21" s="41">
        <v>71</v>
      </c>
      <c r="G21" s="41">
        <v>71</v>
      </c>
      <c r="H21" s="41">
        <v>75</v>
      </c>
      <c r="I21" s="42">
        <v>73.66274888541433</v>
      </c>
      <c r="J21" s="41">
        <v>77</v>
      </c>
      <c r="K21" s="42">
        <v>78.912</v>
      </c>
      <c r="L21" s="163">
        <v>78.552</v>
      </c>
      <c r="M21" s="163">
        <v>78.548</v>
      </c>
      <c r="N21" s="163">
        <v>81.28</v>
      </c>
      <c r="O21" s="163">
        <v>76.894</v>
      </c>
      <c r="P21" s="163">
        <v>80.47</v>
      </c>
      <c r="Q21" s="42">
        <v>83.44</v>
      </c>
      <c r="R21" s="42">
        <v>82</v>
      </c>
      <c r="S21" s="42">
        <v>83</v>
      </c>
      <c r="T21" s="42">
        <v>78.43</v>
      </c>
      <c r="U21" s="372">
        <v>75</v>
      </c>
      <c r="V21" s="379">
        <v>76</v>
      </c>
      <c r="W21" s="379">
        <v>73</v>
      </c>
    </row>
    <row r="22" spans="1:23" ht="18">
      <c r="A22" s="7" t="s">
        <v>644</v>
      </c>
      <c r="E22" s="41">
        <v>72</v>
      </c>
      <c r="F22" s="41">
        <v>75</v>
      </c>
      <c r="G22" s="41">
        <v>74</v>
      </c>
      <c r="H22" s="41">
        <v>76</v>
      </c>
      <c r="I22" s="42">
        <v>75.92019231628323</v>
      </c>
      <c r="J22" s="41">
        <v>80</v>
      </c>
      <c r="K22" s="42">
        <v>80.128</v>
      </c>
      <c r="L22" s="163">
        <v>77.938</v>
      </c>
      <c r="M22" s="163">
        <v>76.435</v>
      </c>
      <c r="N22" s="163">
        <v>79.336</v>
      </c>
      <c r="O22" s="163">
        <v>76.397</v>
      </c>
      <c r="P22" s="163">
        <v>79.5</v>
      </c>
      <c r="Q22" s="42">
        <v>80.91</v>
      </c>
      <c r="R22" s="42">
        <v>80</v>
      </c>
      <c r="S22" s="42">
        <v>81</v>
      </c>
      <c r="T22" s="42">
        <v>81.66</v>
      </c>
      <c r="U22" s="372">
        <v>78</v>
      </c>
      <c r="V22" s="379">
        <v>71</v>
      </c>
      <c r="W22" s="379">
        <v>69</v>
      </c>
    </row>
    <row r="23" spans="5:23" ht="9" customHeight="1">
      <c r="E23" s="41"/>
      <c r="F23" s="41"/>
      <c r="G23" s="41"/>
      <c r="H23" s="41"/>
      <c r="I23" s="41"/>
      <c r="J23" s="7"/>
      <c r="K23" s="164"/>
      <c r="L23" s="165"/>
      <c r="M23" s="165"/>
      <c r="N23" s="165"/>
      <c r="O23" s="165"/>
      <c r="P23" s="51"/>
      <c r="Q23" s="42"/>
      <c r="S23" s="51"/>
      <c r="U23" s="372"/>
      <c r="V23" s="51"/>
      <c r="W23" s="51"/>
    </row>
    <row r="24" spans="1:23" ht="15">
      <c r="A24" s="122" t="s">
        <v>113</v>
      </c>
      <c r="B24" s="36"/>
      <c r="C24" s="91"/>
      <c r="D24" s="91"/>
      <c r="E24" s="92">
        <v>2060</v>
      </c>
      <c r="F24" s="92">
        <v>2077</v>
      </c>
      <c r="G24" s="92">
        <v>2024</v>
      </c>
      <c r="H24" s="92">
        <v>2416</v>
      </c>
      <c r="I24" s="92">
        <v>2042</v>
      </c>
      <c r="J24" s="166">
        <v>2114</v>
      </c>
      <c r="K24" s="166">
        <v>2015</v>
      </c>
      <c r="L24" s="380">
        <v>2029</v>
      </c>
      <c r="M24" s="380">
        <v>2091</v>
      </c>
      <c r="N24" s="380">
        <v>2067</v>
      </c>
      <c r="O24" s="380">
        <v>2113</v>
      </c>
      <c r="P24" s="380">
        <v>2568</v>
      </c>
      <c r="Q24" s="380">
        <v>2539</v>
      </c>
      <c r="R24" s="380">
        <v>2187</v>
      </c>
      <c r="S24" s="380">
        <v>2095</v>
      </c>
      <c r="T24" s="380">
        <v>2220</v>
      </c>
      <c r="U24" s="381">
        <v>2607</v>
      </c>
      <c r="V24" s="382">
        <v>2662</v>
      </c>
      <c r="W24" s="382">
        <v>2794</v>
      </c>
    </row>
    <row r="25" spans="5:22" ht="15" customHeight="1">
      <c r="E25" s="41"/>
      <c r="F25" s="41"/>
      <c r="G25" s="41"/>
      <c r="H25" s="41"/>
      <c r="I25" s="41"/>
      <c r="J25" s="7"/>
      <c r="K25" s="164"/>
      <c r="L25" s="165"/>
      <c r="M25" s="165"/>
      <c r="N25" s="165"/>
      <c r="O25" s="165"/>
      <c r="P25" s="51"/>
      <c r="U25" s="51"/>
      <c r="V25" s="51"/>
    </row>
    <row r="26" spans="1:23" ht="18">
      <c r="A26" s="122" t="s">
        <v>356</v>
      </c>
      <c r="B26" s="91"/>
      <c r="C26" s="91"/>
      <c r="D26" s="91"/>
      <c r="E26" s="41"/>
      <c r="F26" s="41"/>
      <c r="G26" s="41"/>
      <c r="H26" s="39"/>
      <c r="I26" s="41"/>
      <c r="J26" s="39"/>
      <c r="K26" s="113"/>
      <c r="L26" s="118"/>
      <c r="M26" s="118"/>
      <c r="N26" s="118"/>
      <c r="O26" s="118"/>
      <c r="P26" s="118"/>
      <c r="W26" s="67" t="s">
        <v>462</v>
      </c>
    </row>
    <row r="27" spans="1:22" ht="9" customHeight="1">
      <c r="A27" s="121"/>
      <c r="E27" s="41"/>
      <c r="F27" s="41"/>
      <c r="G27" s="41"/>
      <c r="H27" s="89"/>
      <c r="I27" s="89"/>
      <c r="J27" s="7"/>
      <c r="K27" s="164"/>
      <c r="L27" s="165"/>
      <c r="M27" s="165"/>
      <c r="N27" s="165"/>
      <c r="O27" s="165"/>
      <c r="P27" s="51"/>
      <c r="U27" s="51"/>
      <c r="V27" s="51"/>
    </row>
    <row r="28" spans="1:23" ht="15">
      <c r="A28" s="7" t="s">
        <v>110</v>
      </c>
      <c r="E28" s="41">
        <v>86</v>
      </c>
      <c r="F28" s="41">
        <v>85</v>
      </c>
      <c r="G28" s="41">
        <v>87</v>
      </c>
      <c r="H28" s="41">
        <v>87</v>
      </c>
      <c r="I28" s="42">
        <v>83.6555887114909</v>
      </c>
      <c r="J28" s="41">
        <v>80</v>
      </c>
      <c r="K28" s="42">
        <v>88.695</v>
      </c>
      <c r="L28" s="163">
        <v>87.29</v>
      </c>
      <c r="M28" s="163">
        <v>85.144</v>
      </c>
      <c r="N28" s="163">
        <v>90.298</v>
      </c>
      <c r="O28" s="163">
        <v>92.124</v>
      </c>
      <c r="P28" s="163">
        <v>91</v>
      </c>
      <c r="Q28" s="42">
        <v>87.39</v>
      </c>
      <c r="R28" s="42">
        <v>92</v>
      </c>
      <c r="S28" s="42">
        <v>88</v>
      </c>
      <c r="T28" s="42">
        <v>90.53</v>
      </c>
      <c r="U28" s="371">
        <v>92</v>
      </c>
      <c r="V28" s="51">
        <v>92</v>
      </c>
      <c r="W28" s="51">
        <v>92</v>
      </c>
    </row>
    <row r="29" spans="1:23" ht="15">
      <c r="A29" s="7" t="s">
        <v>121</v>
      </c>
      <c r="E29" s="41">
        <v>53</v>
      </c>
      <c r="F29" s="41">
        <v>55</v>
      </c>
      <c r="G29" s="41">
        <v>52</v>
      </c>
      <c r="H29" s="41">
        <v>68</v>
      </c>
      <c r="I29" s="42">
        <v>55.82014346750618</v>
      </c>
      <c r="J29" s="41">
        <v>52</v>
      </c>
      <c r="K29" s="42">
        <v>68.756</v>
      </c>
      <c r="L29" s="163">
        <v>57.938</v>
      </c>
      <c r="M29" s="163">
        <v>54.292</v>
      </c>
      <c r="N29" s="163">
        <v>55.817</v>
      </c>
      <c r="O29" s="163">
        <v>61.604</v>
      </c>
      <c r="P29" s="163">
        <v>54</v>
      </c>
      <c r="Q29" s="42">
        <v>55.12</v>
      </c>
      <c r="R29" s="42">
        <v>70</v>
      </c>
      <c r="S29" s="42">
        <v>48</v>
      </c>
      <c r="T29" s="42">
        <v>68.31</v>
      </c>
      <c r="U29" s="371">
        <v>60</v>
      </c>
      <c r="V29" s="51">
        <v>59</v>
      </c>
      <c r="W29" s="51">
        <v>63</v>
      </c>
    </row>
    <row r="30" spans="1:23" ht="15">
      <c r="A30" s="7" t="s">
        <v>120</v>
      </c>
      <c r="E30" s="41">
        <v>64</v>
      </c>
      <c r="F30" s="41">
        <v>60</v>
      </c>
      <c r="G30" s="41">
        <v>64</v>
      </c>
      <c r="H30" s="41">
        <v>66</v>
      </c>
      <c r="I30" s="42">
        <v>68.35691567348775</v>
      </c>
      <c r="J30" s="41">
        <v>64</v>
      </c>
      <c r="K30" s="42">
        <v>69.79</v>
      </c>
      <c r="L30" s="163">
        <v>69.825</v>
      </c>
      <c r="M30" s="163">
        <v>65.068</v>
      </c>
      <c r="N30" s="163">
        <v>65.07</v>
      </c>
      <c r="O30" s="163">
        <v>69.081</v>
      </c>
      <c r="P30" s="163">
        <v>62</v>
      </c>
      <c r="Q30" s="42">
        <v>64.58</v>
      </c>
      <c r="R30" s="42">
        <v>68</v>
      </c>
      <c r="S30" s="42">
        <v>66</v>
      </c>
      <c r="T30" s="42">
        <v>68.92</v>
      </c>
      <c r="U30" s="371">
        <v>70</v>
      </c>
      <c r="V30" s="51">
        <v>72</v>
      </c>
      <c r="W30" s="51">
        <v>66</v>
      </c>
    </row>
    <row r="31" spans="5:23" ht="9" customHeight="1">
      <c r="E31" s="41"/>
      <c r="F31" s="41"/>
      <c r="G31" s="41"/>
      <c r="H31" s="41"/>
      <c r="I31" s="41"/>
      <c r="J31" s="41" t="s">
        <v>239</v>
      </c>
      <c r="K31" s="42"/>
      <c r="L31" s="165"/>
      <c r="M31" s="165"/>
      <c r="N31" s="165"/>
      <c r="O31" s="165"/>
      <c r="P31" s="165"/>
      <c r="Q31" s="42"/>
      <c r="R31" s="42"/>
      <c r="S31" s="42"/>
      <c r="T31" s="42"/>
      <c r="U31" s="371"/>
      <c r="V31" s="51"/>
      <c r="W31" s="51"/>
    </row>
    <row r="32" spans="1:23" ht="15">
      <c r="A32" s="7" t="s">
        <v>119</v>
      </c>
      <c r="E32" s="41">
        <v>91</v>
      </c>
      <c r="F32" s="41">
        <v>87</v>
      </c>
      <c r="G32" s="41">
        <v>81</v>
      </c>
      <c r="H32" s="41">
        <v>91</v>
      </c>
      <c r="I32" s="42">
        <v>87.96712750168653</v>
      </c>
      <c r="J32" s="41">
        <v>94</v>
      </c>
      <c r="K32" s="42">
        <v>86.92</v>
      </c>
      <c r="L32" s="163">
        <v>81.96</v>
      </c>
      <c r="M32" s="163">
        <v>90.016</v>
      </c>
      <c r="N32" s="163">
        <v>87.301</v>
      </c>
      <c r="O32" s="163">
        <v>89.742</v>
      </c>
      <c r="P32" s="163">
        <v>86</v>
      </c>
      <c r="Q32" s="42">
        <v>90.91</v>
      </c>
      <c r="R32" s="42">
        <v>90</v>
      </c>
      <c r="S32" s="42">
        <v>90</v>
      </c>
      <c r="T32" s="42">
        <v>93.27</v>
      </c>
      <c r="U32" s="371">
        <v>93</v>
      </c>
      <c r="V32" s="51">
        <v>93</v>
      </c>
      <c r="W32" s="51">
        <v>95</v>
      </c>
    </row>
    <row r="33" spans="1:23" ht="15">
      <c r="A33" s="7" t="s">
        <v>118</v>
      </c>
      <c r="E33" s="41">
        <v>73</v>
      </c>
      <c r="F33" s="41">
        <v>74</v>
      </c>
      <c r="G33" s="41">
        <v>72</v>
      </c>
      <c r="H33" s="41">
        <v>75</v>
      </c>
      <c r="I33" s="42">
        <v>80.82405239487295</v>
      </c>
      <c r="J33" s="41">
        <v>78</v>
      </c>
      <c r="K33" s="42">
        <v>78.898</v>
      </c>
      <c r="L33" s="163">
        <v>78.668</v>
      </c>
      <c r="M33" s="163">
        <v>79.666</v>
      </c>
      <c r="N33" s="163">
        <v>82.835</v>
      </c>
      <c r="O33" s="163">
        <v>81.661</v>
      </c>
      <c r="P33" s="163">
        <v>78</v>
      </c>
      <c r="Q33" s="42">
        <v>62.98</v>
      </c>
      <c r="R33" s="42">
        <v>75</v>
      </c>
      <c r="S33" s="42">
        <v>83</v>
      </c>
      <c r="T33" s="42">
        <v>85.97</v>
      </c>
      <c r="U33" s="371">
        <v>87</v>
      </c>
      <c r="V33" s="51">
        <v>89</v>
      </c>
      <c r="W33" s="51">
        <v>89</v>
      </c>
    </row>
    <row r="34" spans="1:23" ht="15">
      <c r="A34" s="7" t="s">
        <v>117</v>
      </c>
      <c r="E34" s="41">
        <v>78</v>
      </c>
      <c r="F34" s="41">
        <v>78</v>
      </c>
      <c r="G34" s="41">
        <v>83</v>
      </c>
      <c r="H34" s="41">
        <v>87</v>
      </c>
      <c r="I34" s="42">
        <v>89.56582392624242</v>
      </c>
      <c r="J34" s="41">
        <v>85</v>
      </c>
      <c r="K34" s="42">
        <v>78.323</v>
      </c>
      <c r="L34" s="163">
        <v>82.129</v>
      </c>
      <c r="M34" s="163">
        <v>77.569</v>
      </c>
      <c r="N34" s="163">
        <v>90.118</v>
      </c>
      <c r="O34" s="163">
        <v>86.278</v>
      </c>
      <c r="P34" s="163">
        <v>89</v>
      </c>
      <c r="Q34" s="42">
        <v>81.17</v>
      </c>
      <c r="R34" s="42">
        <v>82</v>
      </c>
      <c r="S34" s="42">
        <v>86</v>
      </c>
      <c r="T34" s="42">
        <v>89.99</v>
      </c>
      <c r="U34" s="371">
        <v>92</v>
      </c>
      <c r="V34" s="51">
        <v>91</v>
      </c>
      <c r="W34" s="51">
        <v>93</v>
      </c>
    </row>
    <row r="35" spans="1:23" ht="15">
      <c r="A35" s="7" t="s">
        <v>116</v>
      </c>
      <c r="E35" s="41">
        <v>76</v>
      </c>
      <c r="F35" s="41">
        <v>83</v>
      </c>
      <c r="G35" s="41">
        <v>77</v>
      </c>
      <c r="H35" s="41">
        <v>85</v>
      </c>
      <c r="I35" s="42">
        <v>79.72690667865977</v>
      </c>
      <c r="J35" s="41">
        <v>89</v>
      </c>
      <c r="K35" s="42">
        <v>86.184</v>
      </c>
      <c r="L35" s="163">
        <v>86.66</v>
      </c>
      <c r="M35" s="163">
        <v>85.723</v>
      </c>
      <c r="N35" s="163">
        <v>91.333</v>
      </c>
      <c r="O35" s="163">
        <v>91.293</v>
      </c>
      <c r="P35" s="163">
        <v>87</v>
      </c>
      <c r="Q35" s="42">
        <v>86.05</v>
      </c>
      <c r="R35" s="42">
        <v>86</v>
      </c>
      <c r="S35" s="42">
        <v>89</v>
      </c>
      <c r="T35" s="42">
        <v>94.37</v>
      </c>
      <c r="U35" s="371">
        <v>95</v>
      </c>
      <c r="V35" s="51">
        <v>91</v>
      </c>
      <c r="W35" s="51">
        <v>93</v>
      </c>
    </row>
    <row r="36" spans="5:23" ht="9" customHeight="1">
      <c r="E36" s="41"/>
      <c r="F36" s="41"/>
      <c r="G36" s="41"/>
      <c r="H36" s="41"/>
      <c r="I36" s="41"/>
      <c r="J36" s="7"/>
      <c r="K36" s="164"/>
      <c r="L36" s="165"/>
      <c r="M36" s="165"/>
      <c r="N36" s="165"/>
      <c r="O36" s="165"/>
      <c r="P36" s="165"/>
      <c r="Q36" s="42"/>
      <c r="R36" s="42"/>
      <c r="S36" s="42"/>
      <c r="T36" s="42"/>
      <c r="U36" s="371"/>
      <c r="V36" s="51"/>
      <c r="W36" s="51"/>
    </row>
    <row r="37" spans="1:23" ht="15">
      <c r="A37" s="7" t="s">
        <v>109</v>
      </c>
      <c r="E37" s="41">
        <v>76</v>
      </c>
      <c r="F37" s="41">
        <v>73</v>
      </c>
      <c r="G37" s="41">
        <v>76</v>
      </c>
      <c r="H37" s="41">
        <v>78</v>
      </c>
      <c r="I37" s="42">
        <v>81.83023116707894</v>
      </c>
      <c r="J37" s="41">
        <v>73</v>
      </c>
      <c r="K37" s="42">
        <v>86.581</v>
      </c>
      <c r="L37" s="163">
        <v>86.069</v>
      </c>
      <c r="M37" s="163">
        <v>86.652</v>
      </c>
      <c r="N37" s="163">
        <v>90.233</v>
      </c>
      <c r="O37" s="163">
        <v>88.126</v>
      </c>
      <c r="P37" s="163">
        <v>87</v>
      </c>
      <c r="Q37" s="42">
        <v>88.85</v>
      </c>
      <c r="R37" s="42">
        <v>89</v>
      </c>
      <c r="S37" s="42">
        <v>89</v>
      </c>
      <c r="T37" s="42">
        <v>90.47</v>
      </c>
      <c r="U37" s="371">
        <v>94</v>
      </c>
      <c r="V37" s="51">
        <v>88</v>
      </c>
      <c r="W37" s="51">
        <v>86</v>
      </c>
    </row>
    <row r="38" spans="1:23" ht="15">
      <c r="A38" s="7" t="s">
        <v>115</v>
      </c>
      <c r="E38" s="41">
        <v>79</v>
      </c>
      <c r="F38" s="41">
        <v>76</v>
      </c>
      <c r="G38" s="41">
        <v>82</v>
      </c>
      <c r="H38" s="41">
        <v>79</v>
      </c>
      <c r="I38" s="42">
        <v>81.36937351023161</v>
      </c>
      <c r="J38" s="41">
        <v>78</v>
      </c>
      <c r="K38" s="42">
        <v>86.187</v>
      </c>
      <c r="L38" s="163">
        <v>83.79</v>
      </c>
      <c r="M38" s="163">
        <v>81.877</v>
      </c>
      <c r="N38" s="163">
        <v>87.491</v>
      </c>
      <c r="O38" s="163">
        <v>87.604</v>
      </c>
      <c r="P38" s="163">
        <v>88</v>
      </c>
      <c r="Q38" s="42">
        <v>87.45</v>
      </c>
      <c r="R38" s="42">
        <v>87</v>
      </c>
      <c r="S38" s="42">
        <v>86</v>
      </c>
      <c r="T38" s="42">
        <v>90.52</v>
      </c>
      <c r="U38" s="371">
        <v>89</v>
      </c>
      <c r="V38" s="51">
        <v>90</v>
      </c>
      <c r="W38" s="51">
        <v>91</v>
      </c>
    </row>
    <row r="39" spans="1:23" ht="18">
      <c r="A39" s="7" t="s">
        <v>641</v>
      </c>
      <c r="E39" s="41">
        <v>78</v>
      </c>
      <c r="F39" s="41">
        <v>78</v>
      </c>
      <c r="G39" s="41">
        <v>78</v>
      </c>
      <c r="H39" s="41">
        <v>82</v>
      </c>
      <c r="I39" s="42">
        <v>75.93990735327188</v>
      </c>
      <c r="J39" s="41">
        <v>77</v>
      </c>
      <c r="K39" s="42">
        <v>78.493</v>
      </c>
      <c r="L39" s="163">
        <v>82.906</v>
      </c>
      <c r="M39" s="163">
        <v>80.545</v>
      </c>
      <c r="N39" s="163">
        <v>83.386</v>
      </c>
      <c r="O39" s="163">
        <v>84.64</v>
      </c>
      <c r="P39" s="163">
        <v>85</v>
      </c>
      <c r="Q39" s="42">
        <v>86.16</v>
      </c>
      <c r="R39" s="42">
        <v>87</v>
      </c>
      <c r="S39" s="42">
        <v>84</v>
      </c>
      <c r="T39" s="42">
        <v>85.4</v>
      </c>
      <c r="U39" s="371">
        <v>87</v>
      </c>
      <c r="V39" s="51"/>
      <c r="W39" s="51"/>
    </row>
    <row r="40" spans="1:23" ht="18">
      <c r="A40" s="7" t="s">
        <v>642</v>
      </c>
      <c r="E40" s="41">
        <v>78</v>
      </c>
      <c r="F40" s="41">
        <v>78</v>
      </c>
      <c r="G40" s="41">
        <v>80</v>
      </c>
      <c r="H40" s="41">
        <v>80</v>
      </c>
      <c r="I40" s="42">
        <v>69.79715403642906</v>
      </c>
      <c r="J40" s="41">
        <v>73</v>
      </c>
      <c r="K40" s="42">
        <v>71.012</v>
      </c>
      <c r="L40" s="163">
        <v>76.994</v>
      </c>
      <c r="M40" s="163">
        <v>72.124</v>
      </c>
      <c r="N40" s="163">
        <v>79.517</v>
      </c>
      <c r="O40" s="163">
        <v>79.076</v>
      </c>
      <c r="P40" s="163">
        <v>77</v>
      </c>
      <c r="Q40" s="42">
        <v>78.55</v>
      </c>
      <c r="R40" s="42">
        <v>79</v>
      </c>
      <c r="S40" s="42">
        <v>79</v>
      </c>
      <c r="T40" s="42">
        <v>80.17</v>
      </c>
      <c r="U40" s="371">
        <v>81</v>
      </c>
      <c r="V40" s="379">
        <v>82</v>
      </c>
      <c r="W40" s="379">
        <v>81</v>
      </c>
    </row>
    <row r="41" spans="1:23" ht="15">
      <c r="A41" s="7" t="s">
        <v>114</v>
      </c>
      <c r="E41" s="41">
        <v>81</v>
      </c>
      <c r="F41" s="41">
        <v>80</v>
      </c>
      <c r="G41" s="41">
        <v>81</v>
      </c>
      <c r="H41" s="41">
        <v>76</v>
      </c>
      <c r="I41" s="42">
        <v>71.58462761412189</v>
      </c>
      <c r="J41" s="41">
        <v>73</v>
      </c>
      <c r="K41" s="42">
        <v>83.409</v>
      </c>
      <c r="L41" s="163">
        <v>78.356</v>
      </c>
      <c r="M41" s="163">
        <v>71.999</v>
      </c>
      <c r="N41" s="163">
        <v>84.086</v>
      </c>
      <c r="O41" s="163">
        <v>81.811</v>
      </c>
      <c r="P41" s="163">
        <v>80</v>
      </c>
      <c r="Q41" s="42">
        <v>78.98</v>
      </c>
      <c r="R41" s="42">
        <v>81</v>
      </c>
      <c r="S41" s="42">
        <v>84</v>
      </c>
      <c r="T41" s="42">
        <v>88.44</v>
      </c>
      <c r="U41" s="371">
        <v>89</v>
      </c>
      <c r="V41" s="51">
        <v>82</v>
      </c>
      <c r="W41" s="51">
        <v>83</v>
      </c>
    </row>
    <row r="42" spans="1:23" ht="18">
      <c r="A42" s="7" t="s">
        <v>643</v>
      </c>
      <c r="E42" s="41">
        <v>80</v>
      </c>
      <c r="F42" s="41">
        <v>81</v>
      </c>
      <c r="G42" s="41">
        <v>79</v>
      </c>
      <c r="H42" s="41">
        <v>77</v>
      </c>
      <c r="I42" s="42">
        <v>81.3457209354621</v>
      </c>
      <c r="J42" s="41">
        <v>83</v>
      </c>
      <c r="K42" s="42">
        <v>84.269</v>
      </c>
      <c r="L42" s="163">
        <v>88.966</v>
      </c>
      <c r="M42" s="163">
        <v>83.621</v>
      </c>
      <c r="N42" s="163">
        <v>85.868</v>
      </c>
      <c r="O42" s="163">
        <v>85.539</v>
      </c>
      <c r="P42" s="163">
        <v>81</v>
      </c>
      <c r="Q42" s="42">
        <v>86.47</v>
      </c>
      <c r="R42" s="42">
        <v>86</v>
      </c>
      <c r="S42" s="42">
        <v>86</v>
      </c>
      <c r="T42" s="42">
        <v>85.73</v>
      </c>
      <c r="U42" s="371">
        <v>85</v>
      </c>
      <c r="V42" s="379">
        <v>89</v>
      </c>
      <c r="W42" s="379">
        <v>85</v>
      </c>
    </row>
    <row r="43" spans="1:23" ht="18">
      <c r="A43" s="7" t="s">
        <v>644</v>
      </c>
      <c r="E43" s="41">
        <v>68</v>
      </c>
      <c r="F43" s="41">
        <v>71</v>
      </c>
      <c r="G43" s="41">
        <v>70</v>
      </c>
      <c r="H43" s="41">
        <v>72</v>
      </c>
      <c r="I43" s="42">
        <v>71.19616123229144</v>
      </c>
      <c r="J43" s="41">
        <v>80</v>
      </c>
      <c r="K43" s="42">
        <v>78.011</v>
      </c>
      <c r="L43" s="163">
        <v>77.019</v>
      </c>
      <c r="M43" s="163">
        <v>73.963</v>
      </c>
      <c r="N43" s="163">
        <v>78.055</v>
      </c>
      <c r="O43" s="163">
        <v>80.15</v>
      </c>
      <c r="P43" s="163">
        <v>77</v>
      </c>
      <c r="Q43" s="42">
        <v>81.13</v>
      </c>
      <c r="R43" s="42">
        <v>82</v>
      </c>
      <c r="S43" s="42">
        <v>78</v>
      </c>
      <c r="T43" s="42">
        <v>80.69</v>
      </c>
      <c r="U43" s="371">
        <v>79</v>
      </c>
      <c r="V43" s="379">
        <v>80</v>
      </c>
      <c r="W43" s="379">
        <v>78</v>
      </c>
    </row>
    <row r="44" spans="5:23" ht="9" customHeight="1">
      <c r="E44" s="41"/>
      <c r="F44" s="41"/>
      <c r="G44" s="41"/>
      <c r="H44" s="41"/>
      <c r="I44" s="41"/>
      <c r="J44" s="7"/>
      <c r="K44" s="164"/>
      <c r="L44" s="165"/>
      <c r="M44" s="165"/>
      <c r="N44" s="165"/>
      <c r="O44" s="165"/>
      <c r="P44" s="51"/>
      <c r="S44" s="51"/>
      <c r="U44" s="371"/>
      <c r="V44" s="51"/>
      <c r="W44" s="51"/>
    </row>
    <row r="45" spans="1:23" ht="15">
      <c r="A45" s="122" t="s">
        <v>113</v>
      </c>
      <c r="B45" s="36"/>
      <c r="C45" s="91"/>
      <c r="D45" s="91"/>
      <c r="E45" s="89">
        <v>465</v>
      </c>
      <c r="F45" s="89">
        <v>535</v>
      </c>
      <c r="G45" s="89">
        <v>464</v>
      </c>
      <c r="H45" s="89">
        <v>457</v>
      </c>
      <c r="I45" s="166">
        <v>382</v>
      </c>
      <c r="J45" s="166">
        <v>420</v>
      </c>
      <c r="K45" s="166">
        <v>480</v>
      </c>
      <c r="L45" s="166">
        <v>323</v>
      </c>
      <c r="M45" s="166">
        <v>391</v>
      </c>
      <c r="N45" s="166">
        <v>481</v>
      </c>
      <c r="O45" s="166">
        <v>562</v>
      </c>
      <c r="P45" s="166">
        <v>672</v>
      </c>
      <c r="Q45" s="166">
        <v>706</v>
      </c>
      <c r="R45" s="166">
        <v>825</v>
      </c>
      <c r="S45" s="166">
        <v>786</v>
      </c>
      <c r="T45" s="166">
        <v>753</v>
      </c>
      <c r="U45" s="371">
        <v>672</v>
      </c>
      <c r="V45" s="51">
        <v>618</v>
      </c>
      <c r="W45" s="382">
        <v>614</v>
      </c>
    </row>
    <row r="46" spans="5:22" ht="15" customHeight="1">
      <c r="E46" s="41"/>
      <c r="F46" s="41"/>
      <c r="G46" s="41"/>
      <c r="H46" s="41"/>
      <c r="I46" s="41"/>
      <c r="J46" s="7"/>
      <c r="K46" s="164"/>
      <c r="L46" s="165"/>
      <c r="M46" s="165"/>
      <c r="N46" s="165"/>
      <c r="O46" s="165"/>
      <c r="P46" s="51"/>
      <c r="V46" s="51"/>
    </row>
    <row r="47" spans="1:23" ht="17.25">
      <c r="A47" s="122" t="s">
        <v>112</v>
      </c>
      <c r="B47" s="91"/>
      <c r="C47" s="91"/>
      <c r="D47" s="91"/>
      <c r="E47" s="41"/>
      <c r="F47" s="41"/>
      <c r="G47" s="41"/>
      <c r="H47" s="39"/>
      <c r="I47" s="41"/>
      <c r="J47" s="39"/>
      <c r="K47" s="113"/>
      <c r="L47" s="118"/>
      <c r="M47" s="118"/>
      <c r="N47" s="118"/>
      <c r="O47" s="118"/>
      <c r="P47" s="118"/>
      <c r="W47" s="67" t="s">
        <v>462</v>
      </c>
    </row>
    <row r="48" spans="1:22" ht="9" customHeight="1">
      <c r="A48" s="121"/>
      <c r="E48" s="41"/>
      <c r="F48" s="41"/>
      <c r="G48" s="41"/>
      <c r="H48" s="41"/>
      <c r="I48" s="41"/>
      <c r="J48" s="7"/>
      <c r="K48" s="164"/>
      <c r="L48" s="165"/>
      <c r="M48" s="165"/>
      <c r="N48" s="165"/>
      <c r="O48" s="165"/>
      <c r="P48" s="51"/>
      <c r="V48" s="51"/>
    </row>
    <row r="49" spans="1:23" ht="15">
      <c r="A49" s="7" t="s">
        <v>110</v>
      </c>
      <c r="E49" s="41">
        <v>80</v>
      </c>
      <c r="F49" s="41">
        <v>78</v>
      </c>
      <c r="G49" s="41">
        <v>78</v>
      </c>
      <c r="H49" s="41">
        <v>80</v>
      </c>
      <c r="I49" s="167">
        <v>81.56878656009474</v>
      </c>
      <c r="J49" s="41">
        <v>83</v>
      </c>
      <c r="K49" s="42">
        <v>84.99</v>
      </c>
      <c r="L49" s="163">
        <v>82.306</v>
      </c>
      <c r="M49" s="163">
        <v>85.567</v>
      </c>
      <c r="N49" s="163">
        <v>86.289</v>
      </c>
      <c r="O49" s="163">
        <v>86.624</v>
      </c>
      <c r="P49" s="163">
        <v>86</v>
      </c>
      <c r="Q49" s="42">
        <v>86</v>
      </c>
      <c r="R49" s="41">
        <v>84</v>
      </c>
      <c r="S49" s="41">
        <v>85</v>
      </c>
      <c r="T49" s="41">
        <v>86</v>
      </c>
      <c r="U49" s="371">
        <v>85</v>
      </c>
      <c r="V49" s="51">
        <v>85</v>
      </c>
      <c r="W49" s="51">
        <v>81</v>
      </c>
    </row>
    <row r="50" spans="1:23" ht="15">
      <c r="A50" s="7" t="s">
        <v>109</v>
      </c>
      <c r="E50" s="41">
        <v>76</v>
      </c>
      <c r="F50" s="41">
        <v>67</v>
      </c>
      <c r="G50" s="41">
        <v>72</v>
      </c>
      <c r="H50" s="41">
        <v>73</v>
      </c>
      <c r="I50" s="167">
        <v>76.40595145056247</v>
      </c>
      <c r="J50" s="41">
        <v>79</v>
      </c>
      <c r="K50" s="42">
        <v>81.615</v>
      </c>
      <c r="L50" s="163">
        <v>81.511</v>
      </c>
      <c r="M50" s="163">
        <v>84.052</v>
      </c>
      <c r="N50" s="163">
        <v>85.546</v>
      </c>
      <c r="O50" s="163">
        <v>85.664</v>
      </c>
      <c r="P50" s="163">
        <v>84</v>
      </c>
      <c r="Q50" s="42">
        <v>84.1</v>
      </c>
      <c r="R50" s="41">
        <v>81</v>
      </c>
      <c r="S50" s="41">
        <v>82</v>
      </c>
      <c r="T50" s="41">
        <v>84</v>
      </c>
      <c r="U50" s="371">
        <v>82</v>
      </c>
      <c r="V50" s="51">
        <v>83</v>
      </c>
      <c r="W50" s="51">
        <v>76</v>
      </c>
    </row>
    <row r="51" spans="5:23" ht="9" customHeight="1">
      <c r="E51" s="41"/>
      <c r="F51" s="41"/>
      <c r="G51" s="41"/>
      <c r="H51" s="41"/>
      <c r="I51" s="168"/>
      <c r="J51" s="7"/>
      <c r="K51" s="164"/>
      <c r="L51" s="165"/>
      <c r="M51" s="165"/>
      <c r="N51" s="165"/>
      <c r="O51" s="165"/>
      <c r="P51" s="163"/>
      <c r="Q51" s="42"/>
      <c r="R51" s="41"/>
      <c r="S51" s="41"/>
      <c r="T51" s="41"/>
      <c r="V51" s="51"/>
      <c r="W51" s="51"/>
    </row>
    <row r="52" spans="1:23" ht="15">
      <c r="A52" s="122" t="s">
        <v>111</v>
      </c>
      <c r="B52" s="122"/>
      <c r="C52" s="122"/>
      <c r="D52" s="122"/>
      <c r="E52" s="41"/>
      <c r="F52" s="41"/>
      <c r="G52" s="41"/>
      <c r="H52" s="41"/>
      <c r="I52" s="168"/>
      <c r="J52" s="7"/>
      <c r="K52" s="164"/>
      <c r="L52" s="165"/>
      <c r="M52" s="165"/>
      <c r="N52" s="165"/>
      <c r="O52" s="165"/>
      <c r="P52" s="163"/>
      <c r="Q52" s="42"/>
      <c r="R52" s="41"/>
      <c r="S52" s="41"/>
      <c r="T52" s="41"/>
      <c r="V52" s="51"/>
      <c r="W52" s="51"/>
    </row>
    <row r="53" spans="1:23" ht="9" customHeight="1">
      <c r="A53" s="121"/>
      <c r="E53" s="41"/>
      <c r="F53" s="41"/>
      <c r="G53" s="41"/>
      <c r="H53" s="41"/>
      <c r="I53" s="168"/>
      <c r="J53" s="7"/>
      <c r="K53" s="164"/>
      <c r="L53" s="165"/>
      <c r="M53" s="165"/>
      <c r="N53" s="165"/>
      <c r="O53" s="165"/>
      <c r="P53" s="163"/>
      <c r="Q53" s="42"/>
      <c r="R53" s="41"/>
      <c r="S53" s="41"/>
      <c r="T53" s="41"/>
      <c r="V53" s="51"/>
      <c r="W53" s="51"/>
    </row>
    <row r="54" spans="1:23" ht="15">
      <c r="A54" s="7" t="s">
        <v>110</v>
      </c>
      <c r="E54" s="41">
        <v>81</v>
      </c>
      <c r="F54" s="41">
        <v>75</v>
      </c>
      <c r="G54" s="41">
        <v>80</v>
      </c>
      <c r="H54" s="41">
        <v>80</v>
      </c>
      <c r="I54" s="167">
        <v>81.3365</v>
      </c>
      <c r="J54" s="41">
        <v>83</v>
      </c>
      <c r="K54" s="42">
        <v>87.507</v>
      </c>
      <c r="L54" s="163">
        <v>85.636</v>
      </c>
      <c r="M54" s="163">
        <v>83.572</v>
      </c>
      <c r="N54" s="163">
        <v>85.934</v>
      </c>
      <c r="O54" s="163">
        <v>87.17</v>
      </c>
      <c r="P54" s="163">
        <v>86</v>
      </c>
      <c r="Q54" s="42">
        <v>88.35</v>
      </c>
      <c r="R54" s="41">
        <v>87</v>
      </c>
      <c r="S54" s="41">
        <v>86</v>
      </c>
      <c r="T54" s="41">
        <v>87</v>
      </c>
      <c r="U54" s="371">
        <v>87</v>
      </c>
      <c r="V54" s="51">
        <v>88</v>
      </c>
      <c r="W54" s="51">
        <v>85</v>
      </c>
    </row>
    <row r="55" spans="1:23" ht="15">
      <c r="A55" s="7" t="s">
        <v>109</v>
      </c>
      <c r="E55" s="41">
        <v>75</v>
      </c>
      <c r="F55" s="41">
        <v>63</v>
      </c>
      <c r="G55" s="41">
        <v>71</v>
      </c>
      <c r="H55" s="41">
        <v>68</v>
      </c>
      <c r="I55" s="167">
        <v>75.25399999999999</v>
      </c>
      <c r="J55" s="41">
        <v>78</v>
      </c>
      <c r="K55" s="42">
        <v>85.7</v>
      </c>
      <c r="L55" s="163">
        <v>83.745</v>
      </c>
      <c r="M55" s="163">
        <v>80.957</v>
      </c>
      <c r="N55" s="163">
        <v>85.733</v>
      </c>
      <c r="O55" s="163">
        <v>86.104</v>
      </c>
      <c r="P55" s="163">
        <v>85</v>
      </c>
      <c r="Q55" s="42">
        <v>87.15</v>
      </c>
      <c r="R55" s="41">
        <v>84</v>
      </c>
      <c r="S55" s="41">
        <v>83</v>
      </c>
      <c r="T55" s="41">
        <v>84</v>
      </c>
      <c r="U55" s="371">
        <v>84</v>
      </c>
      <c r="V55" s="51">
        <v>84</v>
      </c>
      <c r="W55" s="51">
        <v>78</v>
      </c>
    </row>
    <row r="56" spans="1:23" ht="9" customHeight="1">
      <c r="A56" s="136"/>
      <c r="B56" s="136"/>
      <c r="C56" s="136"/>
      <c r="D56" s="136"/>
      <c r="E56" s="136"/>
      <c r="F56" s="169"/>
      <c r="G56" s="169"/>
      <c r="H56" s="169"/>
      <c r="I56" s="169"/>
      <c r="J56" s="169"/>
      <c r="K56" s="169"/>
      <c r="L56" s="169"/>
      <c r="M56" s="169"/>
      <c r="N56" s="169"/>
      <c r="O56" s="169"/>
      <c r="P56" s="169"/>
      <c r="Q56" s="136"/>
      <c r="R56" s="136"/>
      <c r="S56" s="136"/>
      <c r="T56" s="136"/>
      <c r="U56" s="136"/>
      <c r="V56" s="136"/>
      <c r="W56" s="136"/>
    </row>
    <row r="57" spans="1:15" s="3" customFormat="1" ht="14.25" customHeight="1">
      <c r="A57" s="3" t="s">
        <v>338</v>
      </c>
      <c r="J57" s="182"/>
      <c r="K57" s="182"/>
      <c r="L57" s="182"/>
      <c r="M57" s="182"/>
      <c r="N57" s="182"/>
      <c r="O57" s="182"/>
    </row>
    <row r="58" spans="1:15" s="3" customFormat="1" ht="12.75">
      <c r="A58" s="3">
        <v>1</v>
      </c>
      <c r="C58" s="81" t="s">
        <v>669</v>
      </c>
      <c r="J58" s="182"/>
      <c r="K58" s="182"/>
      <c r="L58" s="182"/>
      <c r="M58" s="182"/>
      <c r="N58" s="182"/>
      <c r="O58" s="182"/>
    </row>
    <row r="59" spans="1:15" s="3" customFormat="1" ht="12.75">
      <c r="A59" s="3">
        <v>2</v>
      </c>
      <c r="C59" s="3" t="s">
        <v>108</v>
      </c>
      <c r="J59" s="182"/>
      <c r="K59" s="182"/>
      <c r="L59" s="182"/>
      <c r="M59" s="182"/>
      <c r="N59" s="182"/>
      <c r="O59" s="182"/>
    </row>
    <row r="60" spans="1:15" s="3" customFormat="1" ht="12.75">
      <c r="A60" s="3">
        <v>3</v>
      </c>
      <c r="C60" s="81" t="s">
        <v>693</v>
      </c>
      <c r="J60" s="182"/>
      <c r="K60" s="182"/>
      <c r="L60" s="182"/>
      <c r="M60" s="182"/>
      <c r="N60" s="182"/>
      <c r="O60" s="182"/>
    </row>
    <row r="61" spans="3:15" s="3" customFormat="1" ht="12.75">
      <c r="C61" s="81" t="s">
        <v>694</v>
      </c>
      <c r="J61" s="182"/>
      <c r="K61" s="182"/>
      <c r="L61" s="182"/>
      <c r="M61" s="182"/>
      <c r="N61" s="182"/>
      <c r="O61" s="182"/>
    </row>
    <row r="62" spans="1:15" s="3" customFormat="1" ht="15">
      <c r="A62" s="3">
        <v>4</v>
      </c>
      <c r="C62" s="433" t="s">
        <v>670</v>
      </c>
      <c r="D62" s="434"/>
      <c r="E62" s="434"/>
      <c r="F62" s="434"/>
      <c r="G62" s="434"/>
      <c r="H62" s="434"/>
      <c r="I62" s="434"/>
      <c r="J62" s="434"/>
      <c r="K62" s="434"/>
      <c r="L62" s="434"/>
      <c r="M62" s="434"/>
      <c r="N62" s="182"/>
      <c r="O62" s="182"/>
    </row>
    <row r="63" spans="1:15" s="3" customFormat="1" ht="15">
      <c r="A63" s="3">
        <v>5</v>
      </c>
      <c r="C63" s="433" t="s">
        <v>671</v>
      </c>
      <c r="D63" s="434"/>
      <c r="E63" s="434"/>
      <c r="F63" s="434"/>
      <c r="G63" s="434"/>
      <c r="H63" s="434"/>
      <c r="I63" s="434"/>
      <c r="J63" s="434"/>
      <c r="K63" s="434"/>
      <c r="L63" s="434"/>
      <c r="M63" s="434"/>
      <c r="N63" s="434"/>
      <c r="O63" s="182"/>
    </row>
    <row r="64" spans="1:15" s="3" customFormat="1" ht="15">
      <c r="A64" s="3">
        <v>6</v>
      </c>
      <c r="C64" s="433" t="s">
        <v>672</v>
      </c>
      <c r="D64" s="434"/>
      <c r="E64" s="434"/>
      <c r="F64" s="434"/>
      <c r="G64" s="434"/>
      <c r="H64" s="434"/>
      <c r="I64" s="434"/>
      <c r="J64" s="434"/>
      <c r="K64" s="434"/>
      <c r="L64" s="434"/>
      <c r="M64" s="434"/>
      <c r="N64" s="182"/>
      <c r="O64" s="182"/>
    </row>
    <row r="65" spans="10:15" s="3" customFormat="1" ht="12.75">
      <c r="J65" s="182"/>
      <c r="K65" s="182"/>
      <c r="L65" s="182"/>
      <c r="M65" s="182"/>
      <c r="N65" s="182"/>
      <c r="O65" s="182"/>
    </row>
    <row r="66" spans="10:15" s="3" customFormat="1" ht="12.75">
      <c r="J66" s="182"/>
      <c r="K66" s="182"/>
      <c r="L66" s="182"/>
      <c r="M66" s="182"/>
      <c r="N66" s="182"/>
      <c r="O66" s="182"/>
    </row>
    <row r="67" spans="10:15" s="3" customFormat="1" ht="12.75">
      <c r="J67" s="182"/>
      <c r="K67" s="182"/>
      <c r="L67" s="182"/>
      <c r="M67" s="182"/>
      <c r="N67" s="182"/>
      <c r="O67" s="182"/>
    </row>
    <row r="68" spans="10:15" s="3" customFormat="1" ht="12.75">
      <c r="J68" s="182"/>
      <c r="K68" s="182"/>
      <c r="L68" s="182"/>
      <c r="M68" s="182"/>
      <c r="N68" s="182"/>
      <c r="O68" s="182"/>
    </row>
    <row r="69" ht="105.75" customHeight="1"/>
  </sheetData>
  <sheetProtection/>
  <mergeCells count="3">
    <mergeCell ref="C62:M62"/>
    <mergeCell ref="C63:N63"/>
    <mergeCell ref="C64:M6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14.xml><?xml version="1.0" encoding="utf-8"?>
<worksheet xmlns="http://schemas.openxmlformats.org/spreadsheetml/2006/main" xmlns:r="http://schemas.openxmlformats.org/officeDocument/2006/relationships">
  <sheetPr codeName="Sheet91">
    <pageSetUpPr fitToPage="1"/>
  </sheetPr>
  <dimension ref="A1:S75"/>
  <sheetViews>
    <sheetView zoomScale="85" zoomScaleNormal="85" zoomScalePageLayoutView="0" workbookViewId="0" topLeftCell="A1">
      <selection activeCell="V13" sqref="V13"/>
    </sheetView>
  </sheetViews>
  <sheetFormatPr defaultColWidth="8.88671875" defaultRowHeight="15"/>
  <cols>
    <col min="1" max="1" width="2.77734375" style="1" customWidth="1"/>
    <col min="2" max="2" width="19.10546875" style="1" customWidth="1"/>
    <col min="3" max="5" width="7.5546875" style="1" hidden="1" customWidth="1"/>
    <col min="6" max="8" width="8.6640625" style="1" hidden="1" customWidth="1"/>
    <col min="9" max="13" width="8.6640625" style="1" customWidth="1"/>
    <col min="14" max="16" width="8.6640625" style="54" customWidth="1"/>
    <col min="17" max="16384" width="8.88671875" style="1" customWidth="1"/>
  </cols>
  <sheetData>
    <row r="1" spans="1:16" s="29" customFormat="1" ht="18.75">
      <c r="A1" s="153" t="s">
        <v>634</v>
      </c>
      <c r="B1" s="13"/>
      <c r="C1" s="13"/>
      <c r="D1" s="13"/>
      <c r="E1" s="13"/>
      <c r="F1" s="13"/>
      <c r="G1" s="13"/>
      <c r="H1" s="13"/>
      <c r="I1" s="13"/>
      <c r="J1" s="13"/>
      <c r="K1" s="7"/>
      <c r="L1" s="7"/>
      <c r="N1" s="65"/>
      <c r="O1" s="65"/>
      <c r="P1" s="65"/>
    </row>
    <row r="2" spans="1:19" s="2" customFormat="1" ht="21" customHeight="1">
      <c r="A2" s="131"/>
      <c r="B2" s="131"/>
      <c r="C2" s="131" t="s">
        <v>436</v>
      </c>
      <c r="D2" s="131" t="s">
        <v>437</v>
      </c>
      <c r="E2" s="131" t="s">
        <v>438</v>
      </c>
      <c r="F2" s="131" t="s">
        <v>41</v>
      </c>
      <c r="G2" s="131" t="s">
        <v>74</v>
      </c>
      <c r="H2" s="171" t="s">
        <v>94</v>
      </c>
      <c r="I2" s="171" t="s">
        <v>98</v>
      </c>
      <c r="J2" s="171" t="s">
        <v>100</v>
      </c>
      <c r="K2" s="171" t="s">
        <v>154</v>
      </c>
      <c r="L2" s="171" t="s">
        <v>244</v>
      </c>
      <c r="M2" s="171" t="s">
        <v>333</v>
      </c>
      <c r="N2" s="171" t="s">
        <v>336</v>
      </c>
      <c r="O2" s="171" t="s">
        <v>368</v>
      </c>
      <c r="P2" s="171" t="s">
        <v>391</v>
      </c>
      <c r="Q2" s="171" t="s">
        <v>429</v>
      </c>
      <c r="R2" s="171" t="s">
        <v>439</v>
      </c>
      <c r="S2" s="171" t="s">
        <v>459</v>
      </c>
    </row>
    <row r="3" spans="8:16" ht="12.75">
      <c r="H3" s="54"/>
      <c r="I3" s="54"/>
      <c r="J3" s="54"/>
      <c r="N3" s="1"/>
      <c r="O3" s="1"/>
      <c r="P3" s="1"/>
    </row>
    <row r="4" spans="1:16" ht="15.75">
      <c r="A4" s="38" t="s">
        <v>92</v>
      </c>
      <c r="B4" s="7"/>
      <c r="C4" s="7"/>
      <c r="D4" s="7"/>
      <c r="E4" s="7"/>
      <c r="F4" s="7"/>
      <c r="H4" s="54"/>
      <c r="I4" s="54"/>
      <c r="J4" s="54"/>
      <c r="N4" s="1"/>
      <c r="O4" s="1"/>
      <c r="P4" s="1"/>
    </row>
    <row r="5" spans="1:16" ht="6" customHeight="1">
      <c r="A5" s="7"/>
      <c r="B5" s="7"/>
      <c r="C5" s="7"/>
      <c r="D5" s="7"/>
      <c r="E5" s="7"/>
      <c r="F5" s="7"/>
      <c r="H5" s="54"/>
      <c r="I5" s="54"/>
      <c r="J5" s="54"/>
      <c r="N5" s="1"/>
      <c r="O5" s="1"/>
      <c r="P5" s="1"/>
    </row>
    <row r="6" spans="1:19" ht="15.75">
      <c r="A6" s="38" t="s">
        <v>28</v>
      </c>
      <c r="B6" s="7"/>
      <c r="C6" s="7"/>
      <c r="D6" s="7"/>
      <c r="E6" s="7"/>
      <c r="G6" s="39"/>
      <c r="H6" s="67"/>
      <c r="I6" s="67"/>
      <c r="J6" s="54"/>
      <c r="K6" s="67"/>
      <c r="L6" s="67"/>
      <c r="M6" s="67"/>
      <c r="N6" s="67"/>
      <c r="O6" s="67"/>
      <c r="P6" s="67"/>
      <c r="Q6" s="67"/>
      <c r="S6" s="67" t="s">
        <v>22</v>
      </c>
    </row>
    <row r="7" spans="1:19" ht="15">
      <c r="A7" s="7"/>
      <c r="B7" s="7" t="s">
        <v>19</v>
      </c>
      <c r="C7" s="72">
        <v>3.270339</v>
      </c>
      <c r="D7" s="72">
        <v>3.183129</v>
      </c>
      <c r="E7" s="72">
        <v>2.647341</v>
      </c>
      <c r="F7" s="72">
        <v>2.867189</v>
      </c>
      <c r="G7" s="72">
        <v>4.275346</v>
      </c>
      <c r="H7" s="73">
        <v>4.026403</v>
      </c>
      <c r="I7" s="73">
        <v>4.27</v>
      </c>
      <c r="J7" s="73">
        <v>3.75</v>
      </c>
      <c r="K7" s="73">
        <v>4.36</v>
      </c>
      <c r="L7" s="73">
        <v>4.8</v>
      </c>
      <c r="M7" s="73">
        <v>5.3</v>
      </c>
      <c r="N7" s="73">
        <v>6.3</v>
      </c>
      <c r="O7" s="73">
        <v>6.13</v>
      </c>
      <c r="P7" s="73">
        <v>6.08</v>
      </c>
      <c r="Q7" s="73">
        <v>4.86</v>
      </c>
      <c r="R7" s="73">
        <v>5.03</v>
      </c>
      <c r="S7" s="73">
        <v>5.11</v>
      </c>
    </row>
    <row r="8" spans="1:19" ht="15">
      <c r="A8" s="7"/>
      <c r="B8" s="7" t="s">
        <v>20</v>
      </c>
      <c r="C8" s="72">
        <v>1.335956</v>
      </c>
      <c r="D8" s="72">
        <v>2.999005</v>
      </c>
      <c r="E8" s="72">
        <v>4.207503</v>
      </c>
      <c r="F8" s="72">
        <v>4.454843</v>
      </c>
      <c r="G8" s="72">
        <v>3.093361</v>
      </c>
      <c r="H8" s="73">
        <v>4.904879</v>
      </c>
      <c r="I8" s="73">
        <v>4.362222</v>
      </c>
      <c r="J8" s="73">
        <v>4.133661</v>
      </c>
      <c r="K8" s="73">
        <v>6.38</v>
      </c>
      <c r="L8" s="73">
        <v>8.97</v>
      </c>
      <c r="M8" s="73">
        <v>7.13</v>
      </c>
      <c r="N8" s="73">
        <v>4.55</v>
      </c>
      <c r="O8" s="73">
        <v>3.84</v>
      </c>
      <c r="P8" s="73">
        <v>3.25</v>
      </c>
      <c r="Q8" s="73">
        <v>3.11</v>
      </c>
      <c r="R8" s="73">
        <v>4.47</v>
      </c>
      <c r="S8" s="73">
        <v>2.894</v>
      </c>
    </row>
    <row r="9" spans="1:19" ht="18">
      <c r="A9" s="7"/>
      <c r="B9" s="7" t="s">
        <v>373</v>
      </c>
      <c r="C9" s="72">
        <v>0.828073</v>
      </c>
      <c r="D9" s="72">
        <v>0.853446</v>
      </c>
      <c r="E9" s="72">
        <v>0.837112</v>
      </c>
      <c r="F9" s="72">
        <v>0.913047</v>
      </c>
      <c r="G9" s="72">
        <v>0.878593</v>
      </c>
      <c r="H9" s="73">
        <v>0.638879</v>
      </c>
      <c r="I9" s="73">
        <v>0.487774</v>
      </c>
      <c r="J9" s="73">
        <v>0.434871</v>
      </c>
      <c r="K9" s="73">
        <v>0.51</v>
      </c>
      <c r="L9" s="73">
        <v>0.54</v>
      </c>
      <c r="M9" s="73">
        <v>0.53</v>
      </c>
      <c r="N9" s="73">
        <v>0.5</v>
      </c>
      <c r="O9" s="73">
        <v>0.39</v>
      </c>
      <c r="P9" s="73">
        <v>0.36</v>
      </c>
      <c r="Q9" s="73">
        <v>0.36</v>
      </c>
      <c r="R9" s="73">
        <v>0.37</v>
      </c>
      <c r="S9" s="73">
        <v>0.425</v>
      </c>
    </row>
    <row r="10" spans="1:19" ht="15">
      <c r="A10" s="7" t="s">
        <v>0</v>
      </c>
      <c r="B10" s="7"/>
      <c r="C10" s="72">
        <v>5.434368</v>
      </c>
      <c r="D10" s="72">
        <v>7.03558</v>
      </c>
      <c r="E10" s="100">
        <f>SUM(E7:E9)</f>
        <v>7.691956</v>
      </c>
      <c r="F10" s="100">
        <f aca="true" t="shared" si="0" ref="F10:S10">SUM(F7:F9)</f>
        <v>8.235079</v>
      </c>
      <c r="G10" s="100">
        <f t="shared" si="0"/>
        <v>8.2473</v>
      </c>
      <c r="H10" s="100">
        <f t="shared" si="0"/>
        <v>9.570160999999999</v>
      </c>
      <c r="I10" s="100">
        <f t="shared" si="0"/>
        <v>9.119995999999999</v>
      </c>
      <c r="J10" s="100">
        <f t="shared" si="0"/>
        <v>8.318532</v>
      </c>
      <c r="K10" s="100">
        <f t="shared" si="0"/>
        <v>11.25</v>
      </c>
      <c r="L10" s="100">
        <f t="shared" si="0"/>
        <v>14.309999999999999</v>
      </c>
      <c r="M10" s="100">
        <f t="shared" si="0"/>
        <v>12.959999999999999</v>
      </c>
      <c r="N10" s="188">
        <f t="shared" si="0"/>
        <v>11.35</v>
      </c>
      <c r="O10" s="188">
        <f t="shared" si="0"/>
        <v>10.36</v>
      </c>
      <c r="P10" s="188">
        <f t="shared" si="0"/>
        <v>9.69</v>
      </c>
      <c r="Q10" s="188">
        <f t="shared" si="0"/>
        <v>8.33</v>
      </c>
      <c r="R10" s="188">
        <f t="shared" si="0"/>
        <v>9.87</v>
      </c>
      <c r="S10" s="188">
        <f t="shared" si="0"/>
        <v>8.429000000000002</v>
      </c>
    </row>
    <row r="11" spans="1:17" ht="15">
      <c r="A11" s="7"/>
      <c r="B11" s="7"/>
      <c r="C11" s="7"/>
      <c r="D11" s="7"/>
      <c r="E11" s="7"/>
      <c r="F11" s="7"/>
      <c r="H11" s="54"/>
      <c r="I11" s="54"/>
      <c r="J11" s="54"/>
      <c r="Q11" s="54"/>
    </row>
    <row r="12" spans="1:19" ht="15.75">
      <c r="A12" s="38" t="s">
        <v>29</v>
      </c>
      <c r="B12" s="7"/>
      <c r="C12" s="7"/>
      <c r="D12" s="7"/>
      <c r="E12" s="7"/>
      <c r="G12" s="39"/>
      <c r="H12" s="67"/>
      <c r="I12" s="67"/>
      <c r="J12" s="54"/>
      <c r="K12" s="67"/>
      <c r="L12" s="67"/>
      <c r="M12" s="67"/>
      <c r="N12" s="67"/>
      <c r="O12" s="67"/>
      <c r="P12" s="67"/>
      <c r="Q12" s="67"/>
      <c r="S12" s="67" t="s">
        <v>22</v>
      </c>
    </row>
    <row r="13" spans="1:19" ht="15">
      <c r="A13" s="7"/>
      <c r="B13" s="7" t="s">
        <v>375</v>
      </c>
      <c r="C13" s="72">
        <v>3.332501</v>
      </c>
      <c r="D13" s="72">
        <v>4.767041</v>
      </c>
      <c r="E13" s="72">
        <v>5.72</v>
      </c>
      <c r="F13" s="72">
        <v>6.03</v>
      </c>
      <c r="G13" s="72">
        <v>6.29</v>
      </c>
      <c r="H13" s="73">
        <v>7.58</v>
      </c>
      <c r="I13" s="73">
        <v>7.18</v>
      </c>
      <c r="J13" s="73">
        <v>6.24</v>
      </c>
      <c r="K13" s="73">
        <v>8.73</v>
      </c>
      <c r="L13" s="73">
        <v>10.8</v>
      </c>
      <c r="M13" s="73">
        <v>9.87</v>
      </c>
      <c r="N13" s="73">
        <v>7.29</v>
      </c>
      <c r="O13" s="73">
        <v>6.09</v>
      </c>
      <c r="P13" s="73">
        <v>5.77</v>
      </c>
      <c r="Q13" s="73">
        <v>5.26</v>
      </c>
      <c r="R13" s="73">
        <v>4.17</v>
      </c>
      <c r="S13" s="73">
        <v>4.04</v>
      </c>
    </row>
    <row r="14" spans="1:19" ht="15">
      <c r="A14" s="7"/>
      <c r="B14" s="7" t="s">
        <v>21</v>
      </c>
      <c r="C14" s="72">
        <v>2.101867</v>
      </c>
      <c r="D14" s="72">
        <v>2.268539</v>
      </c>
      <c r="E14" s="72">
        <v>1.971956</v>
      </c>
      <c r="F14" s="72">
        <v>2.205079</v>
      </c>
      <c r="G14" s="72">
        <v>1.9573</v>
      </c>
      <c r="H14" s="73">
        <v>1.990161</v>
      </c>
      <c r="I14" s="73">
        <v>1.939996</v>
      </c>
      <c r="J14" s="73">
        <v>2.078532</v>
      </c>
      <c r="K14" s="73">
        <v>2.52</v>
      </c>
      <c r="L14" s="73">
        <v>3.52</v>
      </c>
      <c r="M14" s="73">
        <v>3.09</v>
      </c>
      <c r="N14" s="73">
        <v>4.06</v>
      </c>
      <c r="O14" s="73">
        <v>4.27</v>
      </c>
      <c r="P14" s="73">
        <v>3.91</v>
      </c>
      <c r="Q14" s="73">
        <v>3.07</v>
      </c>
      <c r="R14" s="73">
        <v>5.69</v>
      </c>
      <c r="S14" s="73">
        <v>4.39</v>
      </c>
    </row>
    <row r="15" spans="1:19" ht="15">
      <c r="A15" s="7" t="s">
        <v>0</v>
      </c>
      <c r="B15" s="7"/>
      <c r="C15" s="74">
        <f>SUM(C13:C14)</f>
        <v>5.434368</v>
      </c>
      <c r="D15" s="74">
        <f>SUM(D13:D14)</f>
        <v>7.0355799999999995</v>
      </c>
      <c r="E15" s="74">
        <f>SUM(E13:E14)</f>
        <v>7.691955999999999</v>
      </c>
      <c r="F15" s="74">
        <f aca="true" t="shared" si="1" ref="F15:S15">SUM(F13:F14)</f>
        <v>8.235079</v>
      </c>
      <c r="G15" s="74">
        <f t="shared" si="1"/>
        <v>8.2473</v>
      </c>
      <c r="H15" s="75">
        <f t="shared" si="1"/>
        <v>9.570161</v>
      </c>
      <c r="I15" s="75">
        <f t="shared" si="1"/>
        <v>9.119996</v>
      </c>
      <c r="J15" s="75">
        <f t="shared" si="1"/>
        <v>8.318532000000001</v>
      </c>
      <c r="K15" s="75">
        <f t="shared" si="1"/>
        <v>11.25</v>
      </c>
      <c r="L15" s="75">
        <f t="shared" si="1"/>
        <v>14.32</v>
      </c>
      <c r="M15" s="75">
        <f t="shared" si="1"/>
        <v>12.959999999999999</v>
      </c>
      <c r="N15" s="75">
        <f t="shared" si="1"/>
        <v>11.35</v>
      </c>
      <c r="O15" s="75">
        <f t="shared" si="1"/>
        <v>10.36</v>
      </c>
      <c r="P15" s="75">
        <f t="shared" si="1"/>
        <v>9.68</v>
      </c>
      <c r="Q15" s="75">
        <f t="shared" si="1"/>
        <v>8.33</v>
      </c>
      <c r="R15" s="75">
        <f t="shared" si="1"/>
        <v>9.86</v>
      </c>
      <c r="S15" s="75">
        <f t="shared" si="1"/>
        <v>8.43</v>
      </c>
    </row>
    <row r="16" spans="1:17" ht="6" customHeight="1">
      <c r="A16" s="7"/>
      <c r="B16" s="7"/>
      <c r="C16" s="7"/>
      <c r="D16" s="7"/>
      <c r="E16" s="7"/>
      <c r="F16" s="7"/>
      <c r="H16" s="54"/>
      <c r="I16" s="54"/>
      <c r="J16" s="54"/>
      <c r="Q16" s="54"/>
    </row>
    <row r="17" spans="1:17" ht="15.75">
      <c r="A17" s="38" t="s">
        <v>93</v>
      </c>
      <c r="B17" s="7"/>
      <c r="C17" s="7"/>
      <c r="D17" s="39"/>
      <c r="E17" s="7"/>
      <c r="F17" s="7"/>
      <c r="H17" s="54"/>
      <c r="I17" s="54"/>
      <c r="J17" s="54"/>
      <c r="Q17" s="54"/>
    </row>
    <row r="18" spans="1:17" ht="6" customHeight="1">
      <c r="A18" s="7"/>
      <c r="B18" s="7"/>
      <c r="C18" s="7"/>
      <c r="D18" s="7"/>
      <c r="E18" s="7"/>
      <c r="F18" s="7"/>
      <c r="H18" s="54"/>
      <c r="I18" s="54"/>
      <c r="J18" s="54"/>
      <c r="Q18" s="54"/>
    </row>
    <row r="19" spans="1:19" ht="15.75">
      <c r="A19" s="38" t="s">
        <v>28</v>
      </c>
      <c r="B19" s="7"/>
      <c r="C19" s="7"/>
      <c r="D19" s="7"/>
      <c r="E19" s="7"/>
      <c r="G19" s="39"/>
      <c r="H19" s="67"/>
      <c r="I19" s="67"/>
      <c r="J19" s="54"/>
      <c r="K19" s="67"/>
      <c r="L19" s="67"/>
      <c r="M19" s="67"/>
      <c r="N19" s="67"/>
      <c r="O19" s="67"/>
      <c r="P19" s="67"/>
      <c r="Q19" s="67"/>
      <c r="S19" s="67" t="s">
        <v>23</v>
      </c>
    </row>
    <row r="20" spans="1:19" ht="15">
      <c r="A20" s="7"/>
      <c r="B20" s="7" t="s">
        <v>19</v>
      </c>
      <c r="C20" s="215">
        <v>264.765565</v>
      </c>
      <c r="D20" s="215">
        <v>240.723859</v>
      </c>
      <c r="E20" s="17">
        <v>284.939982</v>
      </c>
      <c r="F20" s="17">
        <v>340.906959</v>
      </c>
      <c r="G20" s="17">
        <v>620.15569</v>
      </c>
      <c r="H20" s="63">
        <v>572.246612</v>
      </c>
      <c r="I20" s="63">
        <v>632</v>
      </c>
      <c r="J20" s="63">
        <v>576</v>
      </c>
      <c r="K20" s="63">
        <v>631.571566</v>
      </c>
      <c r="L20" s="63">
        <v>622.619956</v>
      </c>
      <c r="M20" s="63">
        <v>692</v>
      </c>
      <c r="N20" s="63">
        <v>1143</v>
      </c>
      <c r="O20" s="63">
        <v>1230</v>
      </c>
      <c r="P20" s="63">
        <v>1329</v>
      </c>
      <c r="Q20" s="63">
        <v>1380</v>
      </c>
      <c r="R20" s="63">
        <v>1002</v>
      </c>
      <c r="S20" s="63">
        <v>1181</v>
      </c>
    </row>
    <row r="21" spans="1:19" ht="18">
      <c r="A21" s="7"/>
      <c r="B21" s="7" t="s">
        <v>496</v>
      </c>
      <c r="C21" s="215">
        <v>562.1975860261243</v>
      </c>
      <c r="D21" s="215">
        <v>1315.261848</v>
      </c>
      <c r="E21" s="17">
        <v>1895.659713</v>
      </c>
      <c r="F21" s="17">
        <v>1907.679689</v>
      </c>
      <c r="G21" s="17">
        <v>1245.551286</v>
      </c>
      <c r="H21" s="63">
        <v>2110.773534</v>
      </c>
      <c r="I21" s="63">
        <v>1870.995572</v>
      </c>
      <c r="J21" s="63">
        <v>1740.6597528</v>
      </c>
      <c r="K21" s="63">
        <v>2839.328194</v>
      </c>
      <c r="L21" s="63">
        <v>3337.168553</v>
      </c>
      <c r="M21" s="63">
        <v>3128.429379</v>
      </c>
      <c r="N21" s="63">
        <v>2105.877381</v>
      </c>
      <c r="O21" s="63">
        <v>1785.233914</v>
      </c>
      <c r="P21" s="63">
        <v>1334.373445</v>
      </c>
      <c r="Q21" s="63">
        <v>1440.739642</v>
      </c>
      <c r="R21" s="63">
        <v>1369.652829</v>
      </c>
      <c r="S21" s="63">
        <v>1120.5914</v>
      </c>
    </row>
    <row r="22" spans="1:19" ht="18">
      <c r="A22" s="7"/>
      <c r="B22" s="7" t="s">
        <v>373</v>
      </c>
      <c r="C22" s="215">
        <v>600.470426</v>
      </c>
      <c r="D22" s="215">
        <v>588.877444</v>
      </c>
      <c r="E22" s="17">
        <v>606.127847</v>
      </c>
      <c r="F22" s="17">
        <v>642.722883</v>
      </c>
      <c r="G22" s="17">
        <v>596.226715</v>
      </c>
      <c r="H22" s="63">
        <v>443.773436</v>
      </c>
      <c r="I22" s="63">
        <v>353.154328</v>
      </c>
      <c r="J22" s="63">
        <v>308.493067</v>
      </c>
      <c r="K22" s="63">
        <v>367.666903</v>
      </c>
      <c r="L22" s="63">
        <v>384.927073</v>
      </c>
      <c r="M22" s="63">
        <v>374.640824</v>
      </c>
      <c r="N22" s="63">
        <v>352.282879</v>
      </c>
      <c r="O22" s="63">
        <v>266</v>
      </c>
      <c r="P22" s="63">
        <v>249</v>
      </c>
      <c r="Q22" s="63">
        <v>258</v>
      </c>
      <c r="R22" s="63">
        <v>265</v>
      </c>
      <c r="S22" s="63">
        <v>306</v>
      </c>
    </row>
    <row r="23" spans="1:19" ht="15">
      <c r="A23" s="7" t="s">
        <v>0</v>
      </c>
      <c r="B23" s="7"/>
      <c r="C23" s="215">
        <v>1427.433577</v>
      </c>
      <c r="D23" s="215">
        <v>2144.863151</v>
      </c>
      <c r="E23" s="78">
        <f>SUM(E20:E22)</f>
        <v>2786.7275419999996</v>
      </c>
      <c r="F23" s="79">
        <f aca="true" t="shared" si="2" ref="F23:S23">SUM(F20:F22)</f>
        <v>2891.309531</v>
      </c>
      <c r="G23" s="79">
        <f t="shared" si="2"/>
        <v>2461.933691</v>
      </c>
      <c r="H23" s="79">
        <f t="shared" si="2"/>
        <v>3126.793582</v>
      </c>
      <c r="I23" s="79">
        <f t="shared" si="2"/>
        <v>2856.1499</v>
      </c>
      <c r="J23" s="79">
        <f t="shared" si="2"/>
        <v>2625.1528198</v>
      </c>
      <c r="K23" s="79">
        <f t="shared" si="2"/>
        <v>3838.566663</v>
      </c>
      <c r="L23" s="79">
        <f t="shared" si="2"/>
        <v>4344.715582</v>
      </c>
      <c r="M23" s="79">
        <f t="shared" si="2"/>
        <v>4195.070203</v>
      </c>
      <c r="N23" s="79">
        <f t="shared" si="2"/>
        <v>3601.1602599999997</v>
      </c>
      <c r="O23" s="79">
        <f t="shared" si="2"/>
        <v>3281.233914</v>
      </c>
      <c r="P23" s="79">
        <f t="shared" si="2"/>
        <v>2912.373445</v>
      </c>
      <c r="Q23" s="79">
        <f t="shared" si="2"/>
        <v>3078.739642</v>
      </c>
      <c r="R23" s="79">
        <f t="shared" si="2"/>
        <v>2636.652829</v>
      </c>
      <c r="S23" s="79">
        <f t="shared" si="2"/>
        <v>2607.5914000000002</v>
      </c>
    </row>
    <row r="24" spans="1:17" ht="15">
      <c r="A24" s="7"/>
      <c r="B24" s="7"/>
      <c r="C24" s="32"/>
      <c r="D24" s="32"/>
      <c r="E24" s="7"/>
      <c r="F24" s="7"/>
      <c r="H24" s="54"/>
      <c r="I24" s="54"/>
      <c r="J24" s="54"/>
      <c r="Q24" s="54"/>
    </row>
    <row r="25" spans="1:19" ht="15.75">
      <c r="A25" s="38" t="s">
        <v>29</v>
      </c>
      <c r="B25" s="38"/>
      <c r="C25" s="32"/>
      <c r="D25" s="7"/>
      <c r="E25" s="7"/>
      <c r="G25" s="40"/>
      <c r="H25" s="68"/>
      <c r="I25" s="68"/>
      <c r="J25" s="54"/>
      <c r="K25" s="68"/>
      <c r="L25" s="68"/>
      <c r="M25" s="68"/>
      <c r="N25" s="68"/>
      <c r="O25" s="68"/>
      <c r="P25" s="68"/>
      <c r="Q25" s="68"/>
      <c r="S25" s="68" t="s">
        <v>23</v>
      </c>
    </row>
    <row r="26" spans="1:19" ht="15">
      <c r="A26" s="7"/>
      <c r="B26" s="7" t="s">
        <v>375</v>
      </c>
      <c r="C26" s="17">
        <v>409.346579</v>
      </c>
      <c r="D26" s="17">
        <v>1079.581549</v>
      </c>
      <c r="E26" s="17">
        <v>1802</v>
      </c>
      <c r="F26" s="17">
        <v>1871</v>
      </c>
      <c r="G26" s="17">
        <v>1603</v>
      </c>
      <c r="H26" s="63">
        <v>2293</v>
      </c>
      <c r="I26" s="63">
        <v>2017</v>
      </c>
      <c r="J26" s="63">
        <v>1734</v>
      </c>
      <c r="K26" s="63">
        <v>2797</v>
      </c>
      <c r="L26" s="63">
        <v>3479</v>
      </c>
      <c r="M26" s="63">
        <v>2846</v>
      </c>
      <c r="N26" s="63">
        <v>1749</v>
      </c>
      <c r="O26" s="63">
        <v>1443</v>
      </c>
      <c r="P26" s="63">
        <v>1324</v>
      </c>
      <c r="Q26" s="63">
        <v>1180</v>
      </c>
      <c r="R26" s="63">
        <v>1039</v>
      </c>
      <c r="S26" s="63">
        <v>1008</v>
      </c>
    </row>
    <row r="27" spans="1:19" ht="18">
      <c r="A27" s="7"/>
      <c r="B27" s="7" t="s">
        <v>497</v>
      </c>
      <c r="C27" s="17">
        <v>1018.0869981134152</v>
      </c>
      <c r="D27" s="17">
        <v>1065.281602</v>
      </c>
      <c r="E27" s="17">
        <v>984.727542</v>
      </c>
      <c r="F27" s="17">
        <v>1020.309531</v>
      </c>
      <c r="G27" s="17">
        <v>858.933691</v>
      </c>
      <c r="H27" s="63">
        <v>833.793582</v>
      </c>
      <c r="I27" s="63">
        <v>839.1499</v>
      </c>
      <c r="J27" s="63">
        <v>889.1528198000002</v>
      </c>
      <c r="K27" s="63">
        <v>1041.566663</v>
      </c>
      <c r="L27" s="63">
        <v>865.715582</v>
      </c>
      <c r="M27" s="63">
        <v>1349.350203</v>
      </c>
      <c r="N27" s="63">
        <v>1852.52026</v>
      </c>
      <c r="O27" s="63">
        <v>1838.318447</v>
      </c>
      <c r="P27" s="63">
        <v>1588.766433</v>
      </c>
      <c r="Q27" s="63">
        <v>1898.517545</v>
      </c>
      <c r="R27" s="63">
        <v>1596.919569</v>
      </c>
      <c r="S27" s="63">
        <v>1599.09991</v>
      </c>
    </row>
    <row r="28" spans="1:19" ht="15">
      <c r="A28" s="136" t="s">
        <v>0</v>
      </c>
      <c r="B28" s="136"/>
      <c r="C28" s="172">
        <f>SUM(C26:C27)</f>
        <v>1427.4335771134151</v>
      </c>
      <c r="D28" s="172">
        <f>SUM(D26:D27)</f>
        <v>2144.863151</v>
      </c>
      <c r="E28" s="172">
        <f>SUM(E26:E27)</f>
        <v>2786.727542</v>
      </c>
      <c r="F28" s="172">
        <f aca="true" t="shared" si="3" ref="F28:S28">SUM(F26:F27)</f>
        <v>2891.309531</v>
      </c>
      <c r="G28" s="172">
        <f t="shared" si="3"/>
        <v>2461.933691</v>
      </c>
      <c r="H28" s="173">
        <f t="shared" si="3"/>
        <v>3126.7935820000002</v>
      </c>
      <c r="I28" s="173">
        <f t="shared" si="3"/>
        <v>2856.1499</v>
      </c>
      <c r="J28" s="173">
        <f t="shared" si="3"/>
        <v>2623.1528198</v>
      </c>
      <c r="K28" s="173">
        <f t="shared" si="3"/>
        <v>3838.566663</v>
      </c>
      <c r="L28" s="173">
        <f t="shared" si="3"/>
        <v>4344.715582</v>
      </c>
      <c r="M28" s="173">
        <f t="shared" si="3"/>
        <v>4195.350203</v>
      </c>
      <c r="N28" s="173">
        <f t="shared" si="3"/>
        <v>3601.5202600000002</v>
      </c>
      <c r="O28" s="173">
        <f t="shared" si="3"/>
        <v>3281.318447</v>
      </c>
      <c r="P28" s="173">
        <f t="shared" si="3"/>
        <v>2912.766433</v>
      </c>
      <c r="Q28" s="173">
        <f t="shared" si="3"/>
        <v>3078.5175449999997</v>
      </c>
      <c r="R28" s="173">
        <f t="shared" si="3"/>
        <v>2635.9195689999997</v>
      </c>
      <c r="S28" s="173">
        <f t="shared" si="3"/>
        <v>2607.09991</v>
      </c>
    </row>
    <row r="29" spans="1:17" ht="12.75" hidden="1">
      <c r="A29" s="4" t="s">
        <v>25</v>
      </c>
      <c r="B29" s="4"/>
      <c r="C29" s="4"/>
      <c r="D29" s="4"/>
      <c r="E29" s="4"/>
      <c r="F29" s="14" t="e">
        <f>IF(ABS(#REF!-SUM(#REF!))&gt;comments!$A$1,#REF!-SUM(#REF!)," ")</f>
        <v>#REF!</v>
      </c>
      <c r="G29" s="14" t="str">
        <f>IF(ABS(F10-SUM(F7:F9))&gt;comments!$A$1,F10-SUM(F7:F9)," ")</f>
        <v> </v>
      </c>
      <c r="H29" s="14"/>
      <c r="I29" s="14" t="str">
        <f>IF(ABS(H10-SUM(H7:H9))&gt;comments!$A$1,H10-SUM(H7:H9)," ")</f>
        <v> </v>
      </c>
      <c r="J29" s="14" t="str">
        <f>IF(ABS(I10-SUM(I7:I9))&gt;comments!$A$1,I10-SUM(I7:I9)," ")</f>
        <v> </v>
      </c>
      <c r="K29" s="4"/>
      <c r="Q29" s="54"/>
    </row>
    <row r="30" spans="1:17" ht="12.75" hidden="1">
      <c r="A30" s="4" t="s">
        <v>24</v>
      </c>
      <c r="B30" s="4"/>
      <c r="C30" s="4"/>
      <c r="D30" s="4"/>
      <c r="E30" s="4"/>
      <c r="F30" s="14" t="e">
        <f>IF(ABS(#REF!-SUM(#REF!))&gt;comments!$A$1,#REF!-SUM(#REF!)," ")</f>
        <v>#REF!</v>
      </c>
      <c r="G30" s="14" t="str">
        <f>IF(ABS(F15-SUM(F13:F14))&gt;comments!$A$1,F15-SUM(F13:F14)," ")</f>
        <v> </v>
      </c>
      <c r="H30" s="14"/>
      <c r="I30" s="14" t="str">
        <f>IF(ABS(H15-SUM(H13:H14))&gt;comments!$A$1,H15-SUM(H13:H14)," ")</f>
        <v> </v>
      </c>
      <c r="J30" s="14" t="str">
        <f>IF(ABS(I15-SUM(I13:I14))&gt;comments!$A$1,I15-SUM(I13:I14)," ")</f>
        <v> </v>
      </c>
      <c r="K30" s="4"/>
      <c r="Q30" s="54"/>
    </row>
    <row r="31" spans="1:17" ht="12.75" hidden="1">
      <c r="A31" s="4" t="s">
        <v>26</v>
      </c>
      <c r="B31" s="4"/>
      <c r="C31" s="4"/>
      <c r="D31" s="4"/>
      <c r="E31" s="4"/>
      <c r="F31" s="5"/>
      <c r="G31" s="5"/>
      <c r="H31" s="5"/>
      <c r="I31" s="14" t="str">
        <f>IF(ABS(H23-SUM(H20:H22))&gt;comments!$A$1,H23-SUM(H20:H22)," ")</f>
        <v> </v>
      </c>
      <c r="J31" s="14" t="str">
        <f>IF(ABS(I23-SUM(I20:I22))&gt;comments!$A$1,I23-SUM(I20:I22)," ")</f>
        <v> </v>
      </c>
      <c r="K31" s="4"/>
      <c r="Q31" s="54"/>
    </row>
    <row r="32" spans="1:17" ht="12.75" hidden="1">
      <c r="A32" s="4" t="s">
        <v>27</v>
      </c>
      <c r="B32" s="4"/>
      <c r="C32" s="4"/>
      <c r="D32" s="4"/>
      <c r="E32" s="4"/>
      <c r="F32" s="5"/>
      <c r="G32" s="5"/>
      <c r="H32" s="5"/>
      <c r="I32" s="14" t="str">
        <f>IF(ABS(H28-SUM(H26:H27))&gt;comments!$A$1,H28-SUM(H26:H27)," ")</f>
        <v> </v>
      </c>
      <c r="J32" s="14" t="str">
        <f>IF(ABS(I28-SUM(I26:I27))&gt;comments!$A$1,I28-SUM(I26:I27)," ")</f>
        <v> </v>
      </c>
      <c r="K32" s="4"/>
      <c r="Q32" s="54"/>
    </row>
    <row r="33" spans="1:17" ht="17.25" customHeight="1">
      <c r="A33" s="3" t="s">
        <v>339</v>
      </c>
      <c r="B33" s="4"/>
      <c r="C33" s="4"/>
      <c r="D33" s="4"/>
      <c r="E33" s="4"/>
      <c r="F33" s="5"/>
      <c r="G33" s="5"/>
      <c r="H33" s="5"/>
      <c r="I33" s="14"/>
      <c r="J33" s="14"/>
      <c r="K33" s="4"/>
      <c r="Q33" s="222"/>
    </row>
    <row r="34" spans="1:17" ht="12.75">
      <c r="A34" s="12" t="s">
        <v>372</v>
      </c>
      <c r="B34" s="4"/>
      <c r="C34" s="4"/>
      <c r="D34" s="4"/>
      <c r="E34" s="4"/>
      <c r="F34" s="5"/>
      <c r="G34" s="5"/>
      <c r="H34" s="5"/>
      <c r="I34" s="4"/>
      <c r="J34" s="4"/>
      <c r="K34" s="4"/>
      <c r="Q34" s="222"/>
    </row>
    <row r="35" spans="1:17" ht="12.75">
      <c r="A35" s="12" t="s">
        <v>357</v>
      </c>
      <c r="B35" s="4"/>
      <c r="C35" s="4"/>
      <c r="D35" s="4"/>
      <c r="E35" s="4"/>
      <c r="F35" s="5"/>
      <c r="G35" s="5"/>
      <c r="H35" s="5"/>
      <c r="I35" s="4"/>
      <c r="J35" s="4"/>
      <c r="K35" s="4"/>
      <c r="Q35" s="222"/>
    </row>
    <row r="36" spans="1:17" ht="12.75">
      <c r="A36" s="318" t="s">
        <v>498</v>
      </c>
      <c r="B36" s="4"/>
      <c r="C36" s="4"/>
      <c r="D36" s="4"/>
      <c r="E36" s="4"/>
      <c r="F36" s="5"/>
      <c r="G36" s="5"/>
      <c r="H36" s="5"/>
      <c r="I36" s="4"/>
      <c r="J36" s="4"/>
      <c r="K36" s="4"/>
      <c r="Q36" s="222"/>
    </row>
    <row r="37" spans="1:19" ht="12.75">
      <c r="A37" s="421" t="s">
        <v>635</v>
      </c>
      <c r="B37" s="421"/>
      <c r="C37" s="421"/>
      <c r="D37" s="421"/>
      <c r="E37" s="421"/>
      <c r="F37" s="422"/>
      <c r="G37" s="422"/>
      <c r="H37" s="422"/>
      <c r="I37" s="421"/>
      <c r="J37" s="421"/>
      <c r="K37" s="421"/>
      <c r="L37" s="54"/>
      <c r="M37" s="54"/>
      <c r="Q37" s="222"/>
      <c r="R37" s="54"/>
      <c r="S37" s="54"/>
    </row>
    <row r="38" ht="12.75">
      <c r="Q38" s="54"/>
    </row>
    <row r="39" spans="1:17" s="29" customFormat="1" ht="18.75">
      <c r="A39" s="153" t="s">
        <v>637</v>
      </c>
      <c r="B39" s="13"/>
      <c r="C39" s="13"/>
      <c r="D39" s="13"/>
      <c r="E39" s="13"/>
      <c r="F39" s="13"/>
      <c r="G39" s="13"/>
      <c r="H39" s="13"/>
      <c r="I39" s="13"/>
      <c r="J39" s="13"/>
      <c r="K39" s="7"/>
      <c r="L39" s="13"/>
      <c r="M39" s="141"/>
      <c r="N39" s="66"/>
      <c r="O39" s="66"/>
      <c r="P39" s="66"/>
      <c r="Q39" s="66"/>
    </row>
    <row r="40" spans="1:19" s="2" customFormat="1" ht="21" customHeight="1">
      <c r="A40" s="131"/>
      <c r="B40" s="131"/>
      <c r="C40" s="131" t="s">
        <v>436</v>
      </c>
      <c r="D40" s="131" t="s">
        <v>437</v>
      </c>
      <c r="E40" s="131" t="s">
        <v>438</v>
      </c>
      <c r="F40" s="131" t="s">
        <v>41</v>
      </c>
      <c r="G40" s="131" t="s">
        <v>74</v>
      </c>
      <c r="H40" s="171" t="s">
        <v>94</v>
      </c>
      <c r="I40" s="171" t="s">
        <v>98</v>
      </c>
      <c r="J40" s="171" t="s">
        <v>100</v>
      </c>
      <c r="K40" s="171" t="s">
        <v>154</v>
      </c>
      <c r="L40" s="171" t="s">
        <v>244</v>
      </c>
      <c r="M40" s="171" t="s">
        <v>333</v>
      </c>
      <c r="N40" s="171" t="s">
        <v>336</v>
      </c>
      <c r="O40" s="171" t="s">
        <v>368</v>
      </c>
      <c r="P40" s="171" t="s">
        <v>391</v>
      </c>
      <c r="Q40" s="171" t="s">
        <v>429</v>
      </c>
      <c r="R40" s="171" t="s">
        <v>439</v>
      </c>
      <c r="S40" s="171" t="s">
        <v>459</v>
      </c>
    </row>
    <row r="41" spans="9:17" ht="12.75">
      <c r="I41" s="54"/>
      <c r="J41" s="54"/>
      <c r="K41" s="54"/>
      <c r="N41" s="1"/>
      <c r="Q41" s="54"/>
    </row>
    <row r="42" spans="1:17" ht="15.75">
      <c r="A42" s="38" t="s">
        <v>92</v>
      </c>
      <c r="B42" s="7"/>
      <c r="C42" s="7"/>
      <c r="D42" s="7"/>
      <c r="E42" s="7"/>
      <c r="F42" s="7"/>
      <c r="G42" s="7"/>
      <c r="I42" s="54"/>
      <c r="J42" s="54"/>
      <c r="K42" s="54"/>
      <c r="N42" s="1"/>
      <c r="Q42" s="54"/>
    </row>
    <row r="43" spans="1:17" ht="6" customHeight="1">
      <c r="A43" s="7"/>
      <c r="B43" s="7"/>
      <c r="C43" s="7"/>
      <c r="D43" s="7"/>
      <c r="E43" s="7"/>
      <c r="F43" s="7"/>
      <c r="G43" s="7"/>
      <c r="I43" s="54"/>
      <c r="J43" s="54"/>
      <c r="K43" s="54"/>
      <c r="N43" s="1"/>
      <c r="Q43" s="54"/>
    </row>
    <row r="44" spans="1:19" ht="15.75">
      <c r="A44" s="38" t="s">
        <v>31</v>
      </c>
      <c r="B44" s="7"/>
      <c r="C44" s="7"/>
      <c r="D44" s="7"/>
      <c r="E44" s="7"/>
      <c r="F44" s="7"/>
      <c r="H44" s="39"/>
      <c r="I44" s="67"/>
      <c r="J44" s="67"/>
      <c r="K44" s="54"/>
      <c r="L44" s="67"/>
      <c r="M44" s="67"/>
      <c r="N44" s="67"/>
      <c r="O44" s="67"/>
      <c r="P44" s="67"/>
      <c r="Q44" s="67"/>
      <c r="S44" s="67" t="s">
        <v>22</v>
      </c>
    </row>
    <row r="45" spans="1:19" ht="15">
      <c r="A45" s="7"/>
      <c r="B45" s="7" t="s">
        <v>30</v>
      </c>
      <c r="C45" s="76">
        <f aca="true" t="shared" si="4" ref="C45:I45">C7</f>
        <v>3.270339</v>
      </c>
      <c r="D45" s="76">
        <f t="shared" si="4"/>
        <v>3.183129</v>
      </c>
      <c r="E45" s="76">
        <f t="shared" si="4"/>
        <v>2.647341</v>
      </c>
      <c r="F45" s="76">
        <f t="shared" si="4"/>
        <v>2.867189</v>
      </c>
      <c r="G45" s="76">
        <f t="shared" si="4"/>
        <v>4.275346</v>
      </c>
      <c r="H45" s="77">
        <f t="shared" si="4"/>
        <v>4.026403</v>
      </c>
      <c r="I45" s="77">
        <f t="shared" si="4"/>
        <v>4.27</v>
      </c>
      <c r="J45" s="77">
        <f aca="true" t="shared" si="5" ref="J45:O45">J7</f>
        <v>3.75</v>
      </c>
      <c r="K45" s="77">
        <f t="shared" si="5"/>
        <v>4.36</v>
      </c>
      <c r="L45" s="77">
        <f t="shared" si="5"/>
        <v>4.8</v>
      </c>
      <c r="M45" s="77">
        <f t="shared" si="5"/>
        <v>5.3</v>
      </c>
      <c r="N45" s="77">
        <f t="shared" si="5"/>
        <v>6.3</v>
      </c>
      <c r="O45" s="77">
        <f t="shared" si="5"/>
        <v>6.13</v>
      </c>
      <c r="P45" s="77">
        <f>P7</f>
        <v>6.08</v>
      </c>
      <c r="Q45" s="77">
        <f>Q7</f>
        <v>4.86</v>
      </c>
      <c r="R45" s="77">
        <f>R7</f>
        <v>5.03</v>
      </c>
      <c r="S45" s="77">
        <f>S7</f>
        <v>5.11</v>
      </c>
    </row>
    <row r="46" spans="1:19" ht="15">
      <c r="A46" s="7"/>
      <c r="B46" s="7" t="s">
        <v>20</v>
      </c>
      <c r="C46" s="16">
        <v>1.144384</v>
      </c>
      <c r="D46" s="16">
        <v>1.128385</v>
      </c>
      <c r="E46" s="16">
        <v>1.20253</v>
      </c>
      <c r="F46" s="16">
        <v>1.138465</v>
      </c>
      <c r="G46" s="16">
        <v>1.048128</v>
      </c>
      <c r="H46" s="62">
        <v>1.153557</v>
      </c>
      <c r="I46" s="62">
        <v>1.083151</v>
      </c>
      <c r="J46" s="62">
        <v>1.040105</v>
      </c>
      <c r="K46" s="62">
        <v>0.91</v>
      </c>
      <c r="L46" s="62">
        <v>2.0769</v>
      </c>
      <c r="M46" s="62">
        <v>2.063534</v>
      </c>
      <c r="N46" s="62">
        <v>2.01075</v>
      </c>
      <c r="O46" s="62">
        <v>2.01</v>
      </c>
      <c r="P46" s="62">
        <v>1.27</v>
      </c>
      <c r="Q46" s="62">
        <v>1.62</v>
      </c>
      <c r="R46" s="62">
        <v>3.33</v>
      </c>
      <c r="S46" s="62">
        <v>1.65</v>
      </c>
    </row>
    <row r="47" spans="1:19" ht="18">
      <c r="A47" s="7"/>
      <c r="B47" s="7" t="s">
        <v>373</v>
      </c>
      <c r="C47" s="16">
        <v>0.836545</v>
      </c>
      <c r="D47" s="16">
        <v>1.148128</v>
      </c>
      <c r="E47" s="16">
        <v>0.808479</v>
      </c>
      <c r="F47" s="16">
        <v>0.889854</v>
      </c>
      <c r="G47" s="16">
        <v>0.821949</v>
      </c>
      <c r="H47" s="62">
        <v>0.591892</v>
      </c>
      <c r="I47" s="62">
        <v>0.637389</v>
      </c>
      <c r="J47" s="62">
        <v>0.52403</v>
      </c>
      <c r="K47" s="62">
        <v>0.54</v>
      </c>
      <c r="L47" s="62">
        <v>0.47745</v>
      </c>
      <c r="M47" s="62">
        <v>0.452326</v>
      </c>
      <c r="N47" s="62">
        <v>0.405934</v>
      </c>
      <c r="O47" s="62">
        <v>0.495376</v>
      </c>
      <c r="P47" s="62">
        <v>0.42399</v>
      </c>
      <c r="Q47" s="62">
        <v>0.415756</v>
      </c>
      <c r="R47" s="62">
        <v>0.414</v>
      </c>
      <c r="S47" s="62">
        <v>0.397</v>
      </c>
    </row>
    <row r="48" spans="1:19" ht="15">
      <c r="A48" s="7" t="s">
        <v>0</v>
      </c>
      <c r="B48" s="7"/>
      <c r="C48" s="76">
        <f>SUM(C45:C47)</f>
        <v>5.2512680000000005</v>
      </c>
      <c r="D48" s="76">
        <f>SUM(D45:D47)</f>
        <v>5.459642</v>
      </c>
      <c r="E48" s="76">
        <f>SUM(E45:E47)</f>
        <v>4.65835</v>
      </c>
      <c r="F48" s="76">
        <f aca="true" t="shared" si="6" ref="F48:Q48">SUM(F45:F47)</f>
        <v>4.8955079999999995</v>
      </c>
      <c r="G48" s="76">
        <f t="shared" si="6"/>
        <v>6.145423</v>
      </c>
      <c r="H48" s="77">
        <f t="shared" si="6"/>
        <v>5.771852</v>
      </c>
      <c r="I48" s="77">
        <f t="shared" si="6"/>
        <v>5.990539999999999</v>
      </c>
      <c r="J48" s="77">
        <f t="shared" si="6"/>
        <v>5.314135</v>
      </c>
      <c r="K48" s="77">
        <f t="shared" si="6"/>
        <v>5.8100000000000005</v>
      </c>
      <c r="L48" s="77">
        <f t="shared" si="6"/>
        <v>7.35435</v>
      </c>
      <c r="M48" s="77">
        <f t="shared" si="6"/>
        <v>7.81586</v>
      </c>
      <c r="N48" s="77">
        <f t="shared" si="6"/>
        <v>8.716683999999999</v>
      </c>
      <c r="O48" s="77">
        <f t="shared" si="6"/>
        <v>8.635376</v>
      </c>
      <c r="P48" s="77">
        <f t="shared" si="6"/>
        <v>7.7739899999999995</v>
      </c>
      <c r="Q48" s="77">
        <f t="shared" si="6"/>
        <v>6.895756</v>
      </c>
      <c r="R48" s="188">
        <f>SUM(R45:R47)</f>
        <v>8.774</v>
      </c>
      <c r="S48" s="188">
        <f>SUM(S45:S47)</f>
        <v>7.157</v>
      </c>
    </row>
    <row r="49" spans="1:17" ht="15">
      <c r="A49" s="7"/>
      <c r="B49" s="7"/>
      <c r="C49" s="41"/>
      <c r="D49" s="216"/>
      <c r="E49" s="7"/>
      <c r="F49" s="7"/>
      <c r="H49" s="54"/>
      <c r="I49" s="54"/>
      <c r="J49" s="54"/>
      <c r="Q49" s="54"/>
    </row>
    <row r="50" spans="1:19" ht="15.75">
      <c r="A50" s="38" t="s">
        <v>29</v>
      </c>
      <c r="B50" s="7"/>
      <c r="C50" s="41"/>
      <c r="D50" s="7"/>
      <c r="E50" s="7"/>
      <c r="G50" s="39"/>
      <c r="H50" s="67"/>
      <c r="I50" s="67"/>
      <c r="J50" s="54"/>
      <c r="K50" s="67"/>
      <c r="L50" s="67"/>
      <c r="M50" s="67"/>
      <c r="N50" s="67"/>
      <c r="O50" s="67"/>
      <c r="P50" s="67"/>
      <c r="Q50" s="67"/>
      <c r="S50" s="67" t="s">
        <v>22</v>
      </c>
    </row>
    <row r="51" spans="1:19" ht="15">
      <c r="A51" s="7"/>
      <c r="B51" s="7" t="s">
        <v>375</v>
      </c>
      <c r="C51" s="16">
        <v>2.911701</v>
      </c>
      <c r="D51" s="16">
        <v>2.983797</v>
      </c>
      <c r="E51" s="16">
        <v>2.67</v>
      </c>
      <c r="F51" s="16">
        <v>2.88</v>
      </c>
      <c r="G51" s="16">
        <v>4.28</v>
      </c>
      <c r="H51" s="62">
        <v>4.04</v>
      </c>
      <c r="I51" s="62">
        <v>4.28</v>
      </c>
      <c r="J51" s="62">
        <v>3.76</v>
      </c>
      <c r="K51" s="73">
        <v>4.21</v>
      </c>
      <c r="L51" s="73">
        <v>4.45</v>
      </c>
      <c r="M51" s="73">
        <v>5.07</v>
      </c>
      <c r="N51" s="73">
        <v>4.91</v>
      </c>
      <c r="O51" s="73">
        <v>4.53</v>
      </c>
      <c r="P51" s="73">
        <v>3.97</v>
      </c>
      <c r="Q51" s="73">
        <v>3.77</v>
      </c>
      <c r="R51" s="62">
        <v>3.03</v>
      </c>
      <c r="S51" s="62">
        <v>2.96</v>
      </c>
    </row>
    <row r="52" spans="1:19" ht="15">
      <c r="A52" s="7"/>
      <c r="B52" s="7" t="s">
        <v>21</v>
      </c>
      <c r="C52" s="16">
        <v>2.339567</v>
      </c>
      <c r="D52" s="16">
        <v>2.475845</v>
      </c>
      <c r="E52" s="16">
        <v>1.98835</v>
      </c>
      <c r="F52" s="16">
        <v>2.015508</v>
      </c>
      <c r="G52" s="16">
        <v>1.865423</v>
      </c>
      <c r="H52" s="62">
        <v>1.731852</v>
      </c>
      <c r="I52" s="62">
        <v>1.71054</v>
      </c>
      <c r="J52" s="62">
        <v>1.554135</v>
      </c>
      <c r="K52" s="73">
        <v>1.6106212</v>
      </c>
      <c r="L52" s="73">
        <v>2.90774</v>
      </c>
      <c r="M52" s="73">
        <v>2.73907</v>
      </c>
      <c r="N52" s="73">
        <v>3.802584</v>
      </c>
      <c r="O52" s="73">
        <v>4.1</v>
      </c>
      <c r="P52" s="73">
        <v>3.8</v>
      </c>
      <c r="Q52" s="73">
        <v>3.11</v>
      </c>
      <c r="R52" s="62">
        <v>5.73</v>
      </c>
      <c r="S52" s="62">
        <v>4.19</v>
      </c>
    </row>
    <row r="53" spans="1:19" ht="15">
      <c r="A53" s="7" t="s">
        <v>0</v>
      </c>
      <c r="B53" s="7"/>
      <c r="C53" s="37">
        <f aca="true" t="shared" si="7" ref="C53:H53">C48</f>
        <v>5.2512680000000005</v>
      </c>
      <c r="D53" s="37">
        <f t="shared" si="7"/>
        <v>5.459642</v>
      </c>
      <c r="E53" s="37">
        <f t="shared" si="7"/>
        <v>4.65835</v>
      </c>
      <c r="F53" s="37">
        <f t="shared" si="7"/>
        <v>4.8955079999999995</v>
      </c>
      <c r="G53" s="37">
        <f t="shared" si="7"/>
        <v>6.145423</v>
      </c>
      <c r="H53" s="69">
        <f t="shared" si="7"/>
        <v>5.771852</v>
      </c>
      <c r="I53" s="69">
        <f aca="true" t="shared" si="8" ref="I53:Q53">SUM(I51:I52)</f>
        <v>5.99054</v>
      </c>
      <c r="J53" s="69">
        <f t="shared" si="8"/>
        <v>5.314135</v>
      </c>
      <c r="K53" s="69">
        <f t="shared" si="8"/>
        <v>5.8206212</v>
      </c>
      <c r="L53" s="69">
        <f t="shared" si="8"/>
        <v>7.35774</v>
      </c>
      <c r="M53" s="69">
        <f t="shared" si="8"/>
        <v>7.80907</v>
      </c>
      <c r="N53" s="69">
        <f t="shared" si="8"/>
        <v>8.712584</v>
      </c>
      <c r="O53" s="69">
        <f t="shared" si="8"/>
        <v>8.629999999999999</v>
      </c>
      <c r="P53" s="69">
        <f t="shared" si="8"/>
        <v>7.77</v>
      </c>
      <c r="Q53" s="69">
        <f t="shared" si="8"/>
        <v>6.88</v>
      </c>
      <c r="R53" s="75">
        <f>SUM(R51:R52)</f>
        <v>8.76</v>
      </c>
      <c r="S53" s="75">
        <f>SUM(S51:S52)</f>
        <v>7.15</v>
      </c>
    </row>
    <row r="54" spans="1:17" ht="6" customHeight="1">
      <c r="A54" s="7"/>
      <c r="B54" s="7"/>
      <c r="C54" s="41"/>
      <c r="D54" s="42"/>
      <c r="E54" s="7"/>
      <c r="F54" s="7"/>
      <c r="H54" s="54"/>
      <c r="I54" s="54"/>
      <c r="J54" s="54"/>
      <c r="Q54" s="54"/>
    </row>
    <row r="55" spans="1:17" ht="15.75">
      <c r="A55" s="38" t="s">
        <v>93</v>
      </c>
      <c r="B55" s="7"/>
      <c r="C55" s="41"/>
      <c r="D55" s="42"/>
      <c r="E55" s="7"/>
      <c r="F55" s="7"/>
      <c r="H55" s="54"/>
      <c r="I55" s="54"/>
      <c r="J55" s="54"/>
      <c r="Q55" s="54"/>
    </row>
    <row r="56" spans="1:17" ht="6" customHeight="1">
      <c r="A56" s="7"/>
      <c r="B56" s="7"/>
      <c r="C56" s="43"/>
      <c r="D56" s="217"/>
      <c r="E56" s="13"/>
      <c r="F56" s="13"/>
      <c r="H56" s="54"/>
      <c r="I56" s="54"/>
      <c r="J56" s="54"/>
      <c r="Q56" s="54"/>
    </row>
    <row r="57" spans="1:19" ht="15.75">
      <c r="A57" s="38" t="s">
        <v>32</v>
      </c>
      <c r="B57" s="7"/>
      <c r="C57" s="7"/>
      <c r="D57" s="7"/>
      <c r="E57" s="7"/>
      <c r="G57" s="39"/>
      <c r="H57" s="67"/>
      <c r="I57" s="67"/>
      <c r="J57" s="54"/>
      <c r="K57" s="67"/>
      <c r="L57" s="67"/>
      <c r="M57" s="67"/>
      <c r="N57" s="67"/>
      <c r="O57" s="67"/>
      <c r="P57" s="67"/>
      <c r="Q57" s="67"/>
      <c r="S57" s="67" t="s">
        <v>23</v>
      </c>
    </row>
    <row r="58" spans="1:19" ht="15">
      <c r="A58" s="7"/>
      <c r="B58" s="7" t="s">
        <v>30</v>
      </c>
      <c r="C58" s="78">
        <f aca="true" t="shared" si="9" ref="C58:H58">C20</f>
        <v>264.765565</v>
      </c>
      <c r="D58" s="78">
        <f t="shared" si="9"/>
        <v>240.723859</v>
      </c>
      <c r="E58" s="78">
        <f t="shared" si="9"/>
        <v>284.939982</v>
      </c>
      <c r="F58" s="78">
        <f t="shared" si="9"/>
        <v>340.906959</v>
      </c>
      <c r="G58" s="78">
        <f t="shared" si="9"/>
        <v>620.15569</v>
      </c>
      <c r="H58" s="79">
        <f t="shared" si="9"/>
        <v>572.246612</v>
      </c>
      <c r="I58" s="79">
        <f aca="true" t="shared" si="10" ref="I58:N58">I20</f>
        <v>632</v>
      </c>
      <c r="J58" s="79">
        <f t="shared" si="10"/>
        <v>576</v>
      </c>
      <c r="K58" s="79">
        <f t="shared" si="10"/>
        <v>631.571566</v>
      </c>
      <c r="L58" s="79">
        <f t="shared" si="10"/>
        <v>622.619956</v>
      </c>
      <c r="M58" s="79">
        <f t="shared" si="10"/>
        <v>692</v>
      </c>
      <c r="N58" s="79">
        <f t="shared" si="10"/>
        <v>1143</v>
      </c>
      <c r="O58" s="79">
        <f>O20</f>
        <v>1230</v>
      </c>
      <c r="P58" s="79">
        <f>P20</f>
        <v>1329</v>
      </c>
      <c r="Q58" s="79">
        <f>Q20</f>
        <v>1380</v>
      </c>
      <c r="R58" s="79">
        <f>R20</f>
        <v>1002</v>
      </c>
      <c r="S58" s="79">
        <f>S20</f>
        <v>1181</v>
      </c>
    </row>
    <row r="59" spans="1:19" ht="15">
      <c r="A59" s="7"/>
      <c r="B59" s="7" t="s">
        <v>20</v>
      </c>
      <c r="C59" s="17">
        <v>593.183637</v>
      </c>
      <c r="D59" s="17">
        <v>530.372627</v>
      </c>
      <c r="E59" s="17">
        <v>627.012502</v>
      </c>
      <c r="F59" s="17">
        <v>590.846856</v>
      </c>
      <c r="G59" s="17">
        <v>542.509661</v>
      </c>
      <c r="H59" s="63">
        <v>587.771038</v>
      </c>
      <c r="I59" s="63">
        <v>568.597851</v>
      </c>
      <c r="J59" s="63">
        <v>555.809475</v>
      </c>
      <c r="K59" s="63">
        <v>487</v>
      </c>
      <c r="L59" s="63">
        <v>478.9</v>
      </c>
      <c r="M59" s="63">
        <v>1012</v>
      </c>
      <c r="N59" s="63">
        <v>1089</v>
      </c>
      <c r="O59" s="63">
        <v>1062</v>
      </c>
      <c r="P59" s="63">
        <v>625</v>
      </c>
      <c r="Q59" s="63">
        <v>890</v>
      </c>
      <c r="R59" s="63">
        <v>980</v>
      </c>
      <c r="S59" s="63">
        <v>678</v>
      </c>
    </row>
    <row r="60" spans="1:19" ht="18">
      <c r="A60" s="7"/>
      <c r="B60" s="7" t="s">
        <v>373</v>
      </c>
      <c r="C60" s="17">
        <v>578.950986</v>
      </c>
      <c r="D60" s="17">
        <v>644.237257</v>
      </c>
      <c r="E60" s="17">
        <v>583.984873</v>
      </c>
      <c r="F60" s="17">
        <v>627.270961</v>
      </c>
      <c r="G60" s="17">
        <v>576.341847</v>
      </c>
      <c r="H60" s="63">
        <v>412.13926</v>
      </c>
      <c r="I60" s="63">
        <v>437.670139</v>
      </c>
      <c r="J60" s="63">
        <v>375.544743</v>
      </c>
      <c r="K60" s="63">
        <v>390</v>
      </c>
      <c r="L60" s="63">
        <v>343.056</v>
      </c>
      <c r="M60" s="63">
        <v>326.571</v>
      </c>
      <c r="N60" s="63">
        <v>287</v>
      </c>
      <c r="O60" s="63">
        <v>339</v>
      </c>
      <c r="P60" s="63">
        <v>302</v>
      </c>
      <c r="Q60" s="63">
        <v>302</v>
      </c>
      <c r="R60" s="63">
        <v>305</v>
      </c>
      <c r="S60" s="63">
        <v>296</v>
      </c>
    </row>
    <row r="61" spans="1:19" ht="15">
      <c r="A61" s="7" t="s">
        <v>0</v>
      </c>
      <c r="B61" s="7"/>
      <c r="C61" s="78">
        <f>SUM(C58:C60)</f>
        <v>1436.900188</v>
      </c>
      <c r="D61" s="78">
        <f>SUM(D58:D60)</f>
        <v>1415.333743</v>
      </c>
      <c r="E61" s="78">
        <f>SUM(E58:E60)</f>
        <v>1495.937357</v>
      </c>
      <c r="F61" s="78">
        <f aca="true" t="shared" si="11" ref="F61:Q61">SUM(F58:F60)</f>
        <v>1559.0247760000002</v>
      </c>
      <c r="G61" s="78">
        <f t="shared" si="11"/>
        <v>1739.0071980000002</v>
      </c>
      <c r="H61" s="79">
        <f t="shared" si="11"/>
        <v>1572.15691</v>
      </c>
      <c r="I61" s="79">
        <f t="shared" si="11"/>
        <v>1638.26799</v>
      </c>
      <c r="J61" s="79">
        <f t="shared" si="11"/>
        <v>1507.354218</v>
      </c>
      <c r="K61" s="79">
        <f t="shared" si="11"/>
        <v>1508.571566</v>
      </c>
      <c r="L61" s="79">
        <f t="shared" si="11"/>
        <v>1444.5759560000001</v>
      </c>
      <c r="M61" s="79">
        <f t="shared" si="11"/>
        <v>2030.571</v>
      </c>
      <c r="N61" s="79">
        <f t="shared" si="11"/>
        <v>2519</v>
      </c>
      <c r="O61" s="79">
        <f t="shared" si="11"/>
        <v>2631</v>
      </c>
      <c r="P61" s="79">
        <f t="shared" si="11"/>
        <v>2256</v>
      </c>
      <c r="Q61" s="79">
        <f t="shared" si="11"/>
        <v>2572</v>
      </c>
      <c r="R61" s="79">
        <f>SUM(R58:R60)</f>
        <v>2287</v>
      </c>
      <c r="S61" s="79">
        <f>SUM(S58:S60)</f>
        <v>2155</v>
      </c>
    </row>
    <row r="62" spans="1:17" ht="15">
      <c r="A62" s="7"/>
      <c r="B62" s="7"/>
      <c r="C62" s="32"/>
      <c r="D62" s="32"/>
      <c r="E62" s="7"/>
      <c r="F62" s="7"/>
      <c r="H62" s="54"/>
      <c r="I62" s="54"/>
      <c r="J62" s="54"/>
      <c r="Q62" s="54"/>
    </row>
    <row r="63" spans="1:19" ht="15.75">
      <c r="A63" s="38" t="s">
        <v>29</v>
      </c>
      <c r="B63" s="38"/>
      <c r="C63" s="32"/>
      <c r="D63" s="7"/>
      <c r="E63" s="7"/>
      <c r="G63" s="40"/>
      <c r="H63" s="68"/>
      <c r="I63" s="68"/>
      <c r="J63" s="54"/>
      <c r="K63" s="68"/>
      <c r="L63" s="68"/>
      <c r="M63" s="68"/>
      <c r="N63" s="68"/>
      <c r="O63" s="68"/>
      <c r="P63" s="68"/>
      <c r="Q63" s="68"/>
      <c r="S63" s="68" t="s">
        <v>23</v>
      </c>
    </row>
    <row r="64" spans="1:19" ht="15">
      <c r="A64" s="7"/>
      <c r="B64" s="7" t="s">
        <v>375</v>
      </c>
      <c r="C64" s="17">
        <v>249.991407</v>
      </c>
      <c r="D64" s="17">
        <v>260.478825</v>
      </c>
      <c r="E64" s="17">
        <v>313</v>
      </c>
      <c r="F64" s="17">
        <v>361</v>
      </c>
      <c r="G64" s="17">
        <v>634</v>
      </c>
      <c r="H64" s="63">
        <v>589</v>
      </c>
      <c r="I64" s="63">
        <v>639</v>
      </c>
      <c r="J64" s="63">
        <v>584</v>
      </c>
      <c r="K64" s="63">
        <v>607</v>
      </c>
      <c r="L64" s="63">
        <v>626</v>
      </c>
      <c r="M64" s="63">
        <v>632</v>
      </c>
      <c r="N64" s="63">
        <v>591</v>
      </c>
      <c r="O64" s="63">
        <v>626</v>
      </c>
      <c r="P64" s="63">
        <v>530</v>
      </c>
      <c r="Q64" s="63">
        <v>502</v>
      </c>
      <c r="R64" s="63">
        <v>520</v>
      </c>
      <c r="S64" s="63">
        <v>505</v>
      </c>
    </row>
    <row r="65" spans="1:19" ht="15">
      <c r="A65" s="7"/>
      <c r="B65" s="7" t="s">
        <v>21</v>
      </c>
      <c r="C65" s="17">
        <v>1186.908781</v>
      </c>
      <c r="D65" s="17">
        <v>1154.854918</v>
      </c>
      <c r="E65" s="17">
        <v>1182.937357</v>
      </c>
      <c r="F65" s="17">
        <v>1198.024776</v>
      </c>
      <c r="G65" s="17">
        <v>1105.007198</v>
      </c>
      <c r="H65" s="63">
        <v>983.15691</v>
      </c>
      <c r="I65" s="63">
        <v>999.26799</v>
      </c>
      <c r="J65" s="63">
        <v>923.354218</v>
      </c>
      <c r="K65" s="63">
        <v>901.728038</v>
      </c>
      <c r="L65" s="63">
        <v>818.577703</v>
      </c>
      <c r="M65" s="63">
        <v>1399</v>
      </c>
      <c r="N65" s="63">
        <v>1928</v>
      </c>
      <c r="O65" s="63">
        <v>2005</v>
      </c>
      <c r="P65" s="63">
        <v>1726</v>
      </c>
      <c r="Q65" s="63">
        <v>2070</v>
      </c>
      <c r="R65" s="63">
        <v>1766</v>
      </c>
      <c r="S65" s="63">
        <v>1649</v>
      </c>
    </row>
    <row r="66" spans="1:19" ht="15.75" thickBot="1">
      <c r="A66" s="136" t="s">
        <v>0</v>
      </c>
      <c r="B66" s="136"/>
      <c r="C66" s="218">
        <f>SUM(C64:C65)</f>
        <v>1436.900188</v>
      </c>
      <c r="D66" s="218">
        <f>SUM(D64:D65)</f>
        <v>1415.333743</v>
      </c>
      <c r="E66" s="218">
        <f>SUM(E64:E65)</f>
        <v>1495.937357</v>
      </c>
      <c r="F66" s="173">
        <f aca="true" t="shared" si="12" ref="F66:Q66">SUM(F64:F65)</f>
        <v>1559.024776</v>
      </c>
      <c r="G66" s="173">
        <f t="shared" si="12"/>
        <v>1739.007198</v>
      </c>
      <c r="H66" s="173">
        <f t="shared" si="12"/>
        <v>1572.1569100000002</v>
      </c>
      <c r="I66" s="173">
        <f t="shared" si="12"/>
        <v>1638.26799</v>
      </c>
      <c r="J66" s="173">
        <f t="shared" si="12"/>
        <v>1507.354218</v>
      </c>
      <c r="K66" s="173">
        <f t="shared" si="12"/>
        <v>1508.728038</v>
      </c>
      <c r="L66" s="173">
        <f t="shared" si="12"/>
        <v>1444.577703</v>
      </c>
      <c r="M66" s="173">
        <f t="shared" si="12"/>
        <v>2031</v>
      </c>
      <c r="N66" s="173">
        <f t="shared" si="12"/>
        <v>2519</v>
      </c>
      <c r="O66" s="173">
        <f t="shared" si="12"/>
        <v>2631</v>
      </c>
      <c r="P66" s="173">
        <f t="shared" si="12"/>
        <v>2256</v>
      </c>
      <c r="Q66" s="173">
        <f t="shared" si="12"/>
        <v>2572</v>
      </c>
      <c r="R66" s="173">
        <f>SUM(R64:R65)</f>
        <v>2286</v>
      </c>
      <c r="S66" s="173">
        <f>SUM(S64:S65)</f>
        <v>2154</v>
      </c>
    </row>
    <row r="67" spans="1:19" ht="15" hidden="1">
      <c r="A67" s="4" t="s">
        <v>25</v>
      </c>
      <c r="F67" s="14" t="e">
        <f>IF(ABS(#REF!-SUM(#REF!))&gt;comments!$A$1,#REF!-SUM(#REF!)," ")</f>
        <v>#REF!</v>
      </c>
      <c r="G67" s="14" t="str">
        <f>IF(ABS(F48-SUM(F45:F47))&gt;comments!$A$1,F48-SUM(F45:F47)," ")</f>
        <v> </v>
      </c>
      <c r="H67" s="14"/>
      <c r="I67" s="14" t="str">
        <f>IF(ABS(H48-SUM(H45:H47))&gt;comments!$A$1,H48-SUM(H45:H47)," ")</f>
        <v> </v>
      </c>
      <c r="J67" s="14" t="str">
        <f>IF(ABS(I48-SUM(I45:I47))&gt;comments!$A$1,I48-SUM(I45:I47)," ")</f>
        <v> </v>
      </c>
      <c r="S67" s="173">
        <f>SUM(S65:S66)</f>
        <v>3803</v>
      </c>
    </row>
    <row r="68" spans="1:19" ht="15" hidden="1">
      <c r="A68" s="4" t="s">
        <v>24</v>
      </c>
      <c r="F68" s="14" t="e">
        <f>IF(ABS(#REF!-SUM(#REF!))&gt;comments!$A$1,#REF!-SUM(#REF!)," ")</f>
        <v>#REF!</v>
      </c>
      <c r="G68" s="14" t="str">
        <f>IF(ABS(F53-SUM(F51:F52))&gt;comments!$A$1,F53-SUM(F51:F52)," ")</f>
        <v> </v>
      </c>
      <c r="H68" s="14"/>
      <c r="I68" s="14" t="str">
        <f>IF(ABS(H53-SUM(H51:H52))&gt;comments!$A$1,H53-SUM(H51:H52)," ")</f>
        <v> </v>
      </c>
      <c r="J68" s="14" t="str">
        <f>IF(ABS(I53-SUM(I51:I52))&gt;comments!$A$1,I53-SUM(I51:I52)," ")</f>
        <v> </v>
      </c>
      <c r="S68" s="173">
        <f>SUM(S66:S67)</f>
        <v>5957</v>
      </c>
    </row>
    <row r="69" spans="1:19" ht="15" hidden="1">
      <c r="A69" s="4" t="s">
        <v>26</v>
      </c>
      <c r="F69" s="14"/>
      <c r="G69" s="14"/>
      <c r="H69" s="14"/>
      <c r="I69" s="14" t="str">
        <f>IF(ABS(H61-SUM(H58:H60))&gt;comments!$A$1,H61-SUM(H58:H60)," ")</f>
        <v> </v>
      </c>
      <c r="J69" s="14" t="str">
        <f>IF(ABS(I61-SUM(I58:I60))&gt;comments!$A$1,I61-SUM(I58:I60)," ")</f>
        <v> </v>
      </c>
      <c r="S69" s="173">
        <f>SUM(S67:S68)</f>
        <v>9760</v>
      </c>
    </row>
    <row r="70" spans="1:19" ht="15" hidden="1">
      <c r="A70" s="4" t="s">
        <v>27</v>
      </c>
      <c r="F70" s="5"/>
      <c r="G70" s="5"/>
      <c r="H70" s="5"/>
      <c r="I70" s="14" t="str">
        <f>IF(ABS(H66-SUM(H64:H65))&gt;comments!$A$1,H66-SUM(H64:H65)," ")</f>
        <v> </v>
      </c>
      <c r="J70" s="14" t="str">
        <f>IF(ABS(I66-SUM(I64:I65))&gt;comments!$A$1,I66-SUM(I64:I65)," ")</f>
        <v> </v>
      </c>
      <c r="S70" s="173">
        <f>SUM(S68:S69)</f>
        <v>15717</v>
      </c>
    </row>
    <row r="71" spans="1:10" ht="15.75" customHeight="1">
      <c r="A71" s="3" t="s">
        <v>339</v>
      </c>
      <c r="F71" s="5"/>
      <c r="G71" s="5"/>
      <c r="H71" s="5"/>
      <c r="I71" s="14"/>
      <c r="J71" s="14"/>
    </row>
    <row r="72" spans="1:12" ht="12.75">
      <c r="A72" s="12" t="s">
        <v>374</v>
      </c>
      <c r="B72" s="3"/>
      <c r="C72" s="3"/>
      <c r="D72" s="3"/>
      <c r="E72" s="3"/>
      <c r="F72" s="3"/>
      <c r="G72" s="3"/>
      <c r="H72" s="3"/>
      <c r="I72" s="3"/>
      <c r="J72" s="3"/>
      <c r="K72" s="3"/>
      <c r="L72" s="3"/>
    </row>
    <row r="73" spans="1:12" ht="12.75">
      <c r="A73" s="12" t="s">
        <v>358</v>
      </c>
      <c r="B73" s="3"/>
      <c r="C73" s="3"/>
      <c r="D73" s="3"/>
      <c r="E73" s="3"/>
      <c r="F73" s="3"/>
      <c r="G73" s="3"/>
      <c r="H73" s="3"/>
      <c r="I73" s="3"/>
      <c r="J73" s="3"/>
      <c r="K73" s="3"/>
      <c r="L73" s="3"/>
    </row>
    <row r="74" spans="1:12" ht="12.75">
      <c r="A74" s="12" t="s">
        <v>359</v>
      </c>
      <c r="B74" s="3"/>
      <c r="C74" s="3"/>
      <c r="D74" s="3"/>
      <c r="E74" s="3"/>
      <c r="F74" s="3"/>
      <c r="G74" s="3"/>
      <c r="H74" s="3"/>
      <c r="I74" s="3"/>
      <c r="J74" s="3"/>
      <c r="K74" s="3"/>
      <c r="L74" s="3"/>
    </row>
    <row r="75" spans="1:19" ht="12.75">
      <c r="A75" s="421" t="s">
        <v>636</v>
      </c>
      <c r="B75" s="54"/>
      <c r="C75" s="54"/>
      <c r="D75" s="54"/>
      <c r="E75" s="54"/>
      <c r="F75" s="54"/>
      <c r="G75" s="54"/>
      <c r="H75" s="54"/>
      <c r="I75" s="54"/>
      <c r="J75" s="54"/>
      <c r="K75" s="54"/>
      <c r="L75" s="54"/>
      <c r="M75" s="54"/>
      <c r="Q75" s="54"/>
      <c r="R75" s="54"/>
      <c r="S75" s="54"/>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72" r:id="rId1"/>
  <headerFooter alignWithMargins="0">
    <oddHeader>&amp;R&amp;"Arial MT,Bold"&amp;16RAIL SERVICES</oddHeader>
  </headerFooter>
</worksheet>
</file>

<file path=xl/worksheets/sheet15.xml><?xml version="1.0" encoding="utf-8"?>
<worksheet xmlns="http://schemas.openxmlformats.org/spreadsheetml/2006/main" xmlns:r="http://schemas.openxmlformats.org/officeDocument/2006/relationships">
  <sheetPr codeName="Sheet101">
    <pageSetUpPr fitToPage="1"/>
  </sheetPr>
  <dimension ref="A1:V83"/>
  <sheetViews>
    <sheetView zoomScale="90" zoomScaleNormal="90" zoomScalePageLayoutView="0" workbookViewId="0" topLeftCell="A1">
      <selection activeCell="W32" sqref="W32"/>
    </sheetView>
  </sheetViews>
  <sheetFormatPr defaultColWidth="8.88671875" defaultRowHeight="15"/>
  <cols>
    <col min="1" max="1" width="2.77734375" style="361" customWidth="1"/>
    <col min="2" max="2" width="21.21484375" style="361" customWidth="1"/>
    <col min="3" max="9" width="8.4453125" style="361" hidden="1" customWidth="1"/>
    <col min="10" max="16" width="8.4453125" style="361" customWidth="1"/>
    <col min="17" max="19" width="8.88671875" style="361" customWidth="1"/>
    <col min="20" max="20" width="8.6640625" style="361" customWidth="1"/>
    <col min="21" max="16384" width="8.88671875" style="361" customWidth="1"/>
  </cols>
  <sheetData>
    <row r="1" spans="1:16" s="20" customFormat="1" ht="18.75">
      <c r="A1" s="153" t="s">
        <v>704</v>
      </c>
      <c r="B1" s="170"/>
      <c r="C1" s="170"/>
      <c r="D1" s="170"/>
      <c r="E1" s="170"/>
      <c r="F1" s="170"/>
      <c r="G1" s="170"/>
      <c r="H1" s="170"/>
      <c r="I1" s="170"/>
      <c r="J1" s="170"/>
      <c r="K1" s="170"/>
      <c r="L1" s="170"/>
      <c r="M1" s="170"/>
      <c r="O1" s="170"/>
      <c r="P1" s="170"/>
    </row>
    <row r="2" spans="1:20" s="8" customFormat="1" ht="21" customHeight="1">
      <c r="A2" s="131"/>
      <c r="B2" s="131" t="s">
        <v>440</v>
      </c>
      <c r="C2" s="131" t="s">
        <v>440</v>
      </c>
      <c r="D2" s="131" t="s">
        <v>440</v>
      </c>
      <c r="E2" s="131" t="s">
        <v>440</v>
      </c>
      <c r="F2" s="151" t="s">
        <v>100</v>
      </c>
      <c r="G2" s="151" t="s">
        <v>154</v>
      </c>
      <c r="H2" s="151" t="s">
        <v>244</v>
      </c>
      <c r="I2" s="151" t="s">
        <v>333</v>
      </c>
      <c r="J2" s="151" t="s">
        <v>336</v>
      </c>
      <c r="K2" s="151" t="s">
        <v>368</v>
      </c>
      <c r="L2" s="151" t="s">
        <v>391</v>
      </c>
      <c r="M2" s="151" t="s">
        <v>429</v>
      </c>
      <c r="N2" s="151" t="s">
        <v>439</v>
      </c>
      <c r="O2" s="151" t="s">
        <v>459</v>
      </c>
      <c r="P2" s="151" t="s">
        <v>480</v>
      </c>
      <c r="Q2" s="151" t="s">
        <v>508</v>
      </c>
      <c r="R2" s="151" t="s">
        <v>573</v>
      </c>
      <c r="S2" s="151" t="s">
        <v>612</v>
      </c>
      <c r="T2" s="151" t="s">
        <v>639</v>
      </c>
    </row>
    <row r="3" spans="2:20" s="81" customFormat="1" ht="12.75">
      <c r="B3" s="81" t="s">
        <v>440</v>
      </c>
      <c r="E3" s="9"/>
      <c r="F3" s="9"/>
      <c r="H3" s="9"/>
      <c r="I3" s="9"/>
      <c r="J3" s="9"/>
      <c r="K3" s="9"/>
      <c r="L3" s="9"/>
      <c r="M3" s="9"/>
      <c r="N3" s="9"/>
      <c r="T3" s="9" t="s">
        <v>6</v>
      </c>
    </row>
    <row r="4" spans="1:2" s="81" customFormat="1" ht="15.75">
      <c r="A4" s="38" t="s">
        <v>697</v>
      </c>
      <c r="B4" s="7"/>
    </row>
    <row r="5" spans="1:22" s="81" customFormat="1" ht="15">
      <c r="A5" s="7"/>
      <c r="B5" s="7" t="s">
        <v>7</v>
      </c>
      <c r="C5" s="17">
        <v>634</v>
      </c>
      <c r="D5" s="17">
        <v>634</v>
      </c>
      <c r="E5" s="17">
        <v>634</v>
      </c>
      <c r="F5" s="17">
        <v>634</v>
      </c>
      <c r="G5" s="17">
        <v>634</v>
      </c>
      <c r="H5" s="17">
        <v>639</v>
      </c>
      <c r="I5" s="63">
        <v>639</v>
      </c>
      <c r="J5" s="63">
        <v>639</v>
      </c>
      <c r="K5" s="63">
        <v>639</v>
      </c>
      <c r="L5" s="63">
        <v>672</v>
      </c>
      <c r="M5" s="63">
        <v>676</v>
      </c>
      <c r="N5" s="63">
        <v>676</v>
      </c>
      <c r="O5" s="63">
        <v>676</v>
      </c>
      <c r="P5" s="63">
        <v>709</v>
      </c>
      <c r="Q5" s="63">
        <v>709</v>
      </c>
      <c r="R5" s="63">
        <v>709</v>
      </c>
      <c r="S5" s="423">
        <v>709</v>
      </c>
      <c r="T5" s="63">
        <v>893</v>
      </c>
      <c r="V5" s="63"/>
    </row>
    <row r="6" spans="1:20" s="81" customFormat="1" ht="15">
      <c r="A6" s="7"/>
      <c r="B6" s="7" t="s">
        <v>8</v>
      </c>
      <c r="C6" s="17">
        <v>2095</v>
      </c>
      <c r="D6" s="17">
        <v>2095</v>
      </c>
      <c r="E6" s="17">
        <v>2095</v>
      </c>
      <c r="F6" s="17">
        <v>2095</v>
      </c>
      <c r="G6" s="17">
        <v>2095</v>
      </c>
      <c r="H6" s="17">
        <v>2096.5</v>
      </c>
      <c r="I6" s="63">
        <v>2097</v>
      </c>
      <c r="J6" s="63">
        <v>2097</v>
      </c>
      <c r="K6" s="63">
        <v>2106</v>
      </c>
      <c r="L6" s="63">
        <v>2087</v>
      </c>
      <c r="M6" s="63">
        <v>2087</v>
      </c>
      <c r="N6" s="63">
        <v>2087</v>
      </c>
      <c r="O6" s="63">
        <v>2087</v>
      </c>
      <c r="P6" s="63">
        <v>2054</v>
      </c>
      <c r="Q6" s="63">
        <v>2110.327</v>
      </c>
      <c r="R6" s="63">
        <v>2110</v>
      </c>
      <c r="S6" s="423">
        <v>2110</v>
      </c>
      <c r="T6" s="63">
        <v>1803</v>
      </c>
    </row>
    <row r="7" spans="1:22" s="81" customFormat="1" ht="15">
      <c r="A7" s="13" t="s">
        <v>0</v>
      </c>
      <c r="B7" s="13"/>
      <c r="C7" s="418">
        <v>2729</v>
      </c>
      <c r="D7" s="418">
        <v>2729</v>
      </c>
      <c r="E7" s="418">
        <v>2729</v>
      </c>
      <c r="F7" s="418">
        <v>2729</v>
      </c>
      <c r="G7" s="418">
        <v>2729</v>
      </c>
      <c r="H7" s="418">
        <v>2735.5</v>
      </c>
      <c r="I7" s="377">
        <v>2736</v>
      </c>
      <c r="J7" s="377">
        <v>2736</v>
      </c>
      <c r="K7" s="377">
        <v>2745</v>
      </c>
      <c r="L7" s="377">
        <v>2759</v>
      </c>
      <c r="M7" s="377">
        <v>2763</v>
      </c>
      <c r="N7" s="377">
        <v>2763</v>
      </c>
      <c r="O7" s="377">
        <v>2763</v>
      </c>
      <c r="P7" s="377">
        <v>2763</v>
      </c>
      <c r="Q7" s="377">
        <v>2819</v>
      </c>
      <c r="R7" s="377">
        <f>SUM(R5:R6)</f>
        <v>2819</v>
      </c>
      <c r="S7" s="423">
        <f>SUM(S5:S6)</f>
        <v>2819</v>
      </c>
      <c r="T7" s="377">
        <v>2696</v>
      </c>
      <c r="V7" s="377"/>
    </row>
    <row r="8" spans="1:20" s="81" customFormat="1" ht="15">
      <c r="A8" s="13"/>
      <c r="B8" s="13"/>
      <c r="C8" s="418"/>
      <c r="D8" s="418"/>
      <c r="E8" s="418"/>
      <c r="F8" s="418"/>
      <c r="G8" s="418"/>
      <c r="H8" s="418"/>
      <c r="I8" s="377"/>
      <c r="J8" s="377"/>
      <c r="K8" s="377"/>
      <c r="L8" s="377"/>
      <c r="M8" s="377"/>
      <c r="N8" s="377"/>
      <c r="O8" s="377"/>
      <c r="P8" s="377"/>
      <c r="Q8" s="377"/>
      <c r="R8" s="377"/>
      <c r="S8" s="377"/>
      <c r="T8" s="366"/>
    </row>
    <row r="9" spans="1:22" s="81" customFormat="1" ht="15.75">
      <c r="A9" s="38" t="s">
        <v>698</v>
      </c>
      <c r="B9" s="13"/>
      <c r="C9" s="418"/>
      <c r="D9" s="418"/>
      <c r="E9" s="418"/>
      <c r="F9" s="418"/>
      <c r="G9" s="418"/>
      <c r="H9" s="418"/>
      <c r="I9" s="377"/>
      <c r="J9" s="377"/>
      <c r="K9" s="377"/>
      <c r="L9" s="377"/>
      <c r="M9" s="377"/>
      <c r="N9" s="377"/>
      <c r="O9" s="377"/>
      <c r="P9" s="377"/>
      <c r="Q9" s="377"/>
      <c r="R9" s="377"/>
      <c r="S9" s="377"/>
      <c r="T9" s="366"/>
      <c r="V9" s="63"/>
    </row>
    <row r="10" spans="1:22" s="81" customFormat="1" ht="15">
      <c r="A10" s="13"/>
      <c r="B10" s="7" t="s">
        <v>7</v>
      </c>
      <c r="C10" s="418"/>
      <c r="D10" s="418"/>
      <c r="E10" s="418"/>
      <c r="F10" s="418"/>
      <c r="G10" s="418"/>
      <c r="H10" s="418"/>
      <c r="I10" s="377"/>
      <c r="J10" s="377" t="s">
        <v>631</v>
      </c>
      <c r="K10" s="377" t="s">
        <v>631</v>
      </c>
      <c r="L10" s="377" t="s">
        <v>631</v>
      </c>
      <c r="M10" s="377" t="s">
        <v>631</v>
      </c>
      <c r="N10" s="377" t="s">
        <v>631</v>
      </c>
      <c r="O10" s="377" t="s">
        <v>631</v>
      </c>
      <c r="P10" s="377" t="s">
        <v>631</v>
      </c>
      <c r="Q10" s="377" t="s">
        <v>631</v>
      </c>
      <c r="R10" s="377" t="s">
        <v>631</v>
      </c>
      <c r="S10" s="377" t="s">
        <v>631</v>
      </c>
      <c r="T10" s="63">
        <v>902</v>
      </c>
      <c r="V10" s="63"/>
    </row>
    <row r="11" spans="1:22" s="81" customFormat="1" ht="15">
      <c r="A11" s="13"/>
      <c r="B11" s="7" t="s">
        <v>8</v>
      </c>
      <c r="C11" s="418"/>
      <c r="D11" s="418"/>
      <c r="E11" s="418"/>
      <c r="F11" s="418"/>
      <c r="G11" s="418"/>
      <c r="H11" s="418"/>
      <c r="I11" s="377"/>
      <c r="J11" s="377" t="s">
        <v>631</v>
      </c>
      <c r="K11" s="377" t="s">
        <v>631</v>
      </c>
      <c r="L11" s="377" t="s">
        <v>631</v>
      </c>
      <c r="M11" s="377" t="s">
        <v>631</v>
      </c>
      <c r="N11" s="377" t="s">
        <v>631</v>
      </c>
      <c r="O11" s="377" t="s">
        <v>631</v>
      </c>
      <c r="P11" s="377" t="s">
        <v>631</v>
      </c>
      <c r="Q11" s="377" t="s">
        <v>631</v>
      </c>
      <c r="R11" s="377" t="s">
        <v>631</v>
      </c>
      <c r="S11" s="377" t="s">
        <v>631</v>
      </c>
      <c r="T11" s="63">
        <v>1856</v>
      </c>
      <c r="V11" s="377"/>
    </row>
    <row r="12" spans="1:20" s="81" customFormat="1" ht="15">
      <c r="A12" s="136" t="s">
        <v>0</v>
      </c>
      <c r="B12" s="136"/>
      <c r="C12" s="138"/>
      <c r="D12" s="138"/>
      <c r="E12" s="138"/>
      <c r="F12" s="138"/>
      <c r="G12" s="138"/>
      <c r="H12" s="138"/>
      <c r="I12" s="139"/>
      <c r="J12" s="139" t="s">
        <v>631</v>
      </c>
      <c r="K12" s="139" t="s">
        <v>631</v>
      </c>
      <c r="L12" s="139" t="s">
        <v>631</v>
      </c>
      <c r="M12" s="139" t="s">
        <v>631</v>
      </c>
      <c r="N12" s="139" t="s">
        <v>631</v>
      </c>
      <c r="O12" s="139" t="s">
        <v>631</v>
      </c>
      <c r="P12" s="139" t="s">
        <v>631</v>
      </c>
      <c r="Q12" s="139" t="s">
        <v>631</v>
      </c>
      <c r="R12" s="139" t="s">
        <v>631</v>
      </c>
      <c r="S12" s="139" t="s">
        <v>631</v>
      </c>
      <c r="T12" s="139">
        <v>2758</v>
      </c>
    </row>
    <row r="13" spans="1:20" s="81" customFormat="1" ht="15">
      <c r="A13" s="81" t="s">
        <v>340</v>
      </c>
      <c r="B13" s="13"/>
      <c r="C13" s="418"/>
      <c r="D13" s="418"/>
      <c r="E13" s="418"/>
      <c r="F13" s="418"/>
      <c r="G13" s="418"/>
      <c r="H13" s="418"/>
      <c r="I13" s="377"/>
      <c r="J13" s="377"/>
      <c r="K13" s="377"/>
      <c r="L13" s="377"/>
      <c r="M13" s="377"/>
      <c r="N13" s="377"/>
      <c r="O13" s="377"/>
      <c r="P13" s="377"/>
      <c r="Q13" s="377"/>
      <c r="R13" s="377"/>
      <c r="S13" s="377"/>
      <c r="T13" s="377"/>
    </row>
    <row r="14" spans="1:20" s="81" customFormat="1" ht="15.75">
      <c r="A14" s="419" t="s">
        <v>705</v>
      </c>
      <c r="B14" s="13"/>
      <c r="C14" s="418"/>
      <c r="D14" s="418"/>
      <c r="E14" s="418"/>
      <c r="F14" s="418"/>
      <c r="G14" s="418"/>
      <c r="H14" s="418"/>
      <c r="I14" s="377"/>
      <c r="J14" s="377"/>
      <c r="K14" s="377"/>
      <c r="L14" s="377"/>
      <c r="M14" s="377"/>
      <c r="N14" s="377"/>
      <c r="O14" s="377"/>
      <c r="P14" s="377"/>
      <c r="Q14" s="377"/>
      <c r="R14" s="377"/>
      <c r="S14" s="377"/>
      <c r="T14" s="366"/>
    </row>
    <row r="15" spans="1:20" s="81" customFormat="1" ht="15.75">
      <c r="A15" s="419" t="s">
        <v>699</v>
      </c>
      <c r="B15" s="13"/>
      <c r="C15" s="418"/>
      <c r="D15" s="418"/>
      <c r="E15" s="418"/>
      <c r="F15" s="418"/>
      <c r="G15" s="418"/>
      <c r="H15" s="418"/>
      <c r="I15" s="377"/>
      <c r="J15" s="377"/>
      <c r="K15" s="377"/>
      <c r="L15" s="377"/>
      <c r="M15" s="377"/>
      <c r="N15" s="377"/>
      <c r="O15" s="377"/>
      <c r="P15" s="377"/>
      <c r="Q15" s="377"/>
      <c r="R15" s="377"/>
      <c r="S15" s="377"/>
      <c r="T15" s="366"/>
    </row>
    <row r="16" spans="1:20" s="81" customFormat="1" ht="15.75">
      <c r="A16" s="419" t="s">
        <v>700</v>
      </c>
      <c r="B16" s="13"/>
      <c r="C16" s="418"/>
      <c r="D16" s="418"/>
      <c r="E16" s="418"/>
      <c r="F16" s="418"/>
      <c r="G16" s="418"/>
      <c r="H16" s="418"/>
      <c r="I16" s="377"/>
      <c r="J16" s="377"/>
      <c r="K16" s="377"/>
      <c r="L16" s="377"/>
      <c r="M16" s="377"/>
      <c r="N16" s="377"/>
      <c r="O16" s="377"/>
      <c r="P16" s="377"/>
      <c r="Q16" s="377"/>
      <c r="R16" s="377"/>
      <c r="S16" s="377"/>
      <c r="T16" s="366"/>
    </row>
    <row r="17" spans="1:20" s="81" customFormat="1" ht="15.75">
      <c r="A17" s="419" t="s">
        <v>701</v>
      </c>
      <c r="B17" s="13"/>
      <c r="C17" s="418"/>
      <c r="D17" s="418"/>
      <c r="E17" s="418"/>
      <c r="F17" s="418"/>
      <c r="G17" s="418"/>
      <c r="H17" s="418"/>
      <c r="I17" s="377"/>
      <c r="J17" s="377"/>
      <c r="K17" s="377"/>
      <c r="L17" s="377"/>
      <c r="M17" s="377"/>
      <c r="N17" s="377"/>
      <c r="O17" s="377"/>
      <c r="P17" s="377"/>
      <c r="Q17" s="377"/>
      <c r="R17" s="377"/>
      <c r="S17" s="377"/>
      <c r="T17" s="366"/>
    </row>
    <row r="18" spans="1:20" s="81" customFormat="1" ht="15.75">
      <c r="A18" s="419" t="s">
        <v>702</v>
      </c>
      <c r="B18" s="13"/>
      <c r="C18" s="418"/>
      <c r="D18" s="418"/>
      <c r="E18" s="418"/>
      <c r="F18" s="418"/>
      <c r="G18" s="418"/>
      <c r="H18" s="418"/>
      <c r="I18" s="377"/>
      <c r="J18" s="377"/>
      <c r="K18" s="377"/>
      <c r="L18" s="377"/>
      <c r="M18" s="377"/>
      <c r="N18" s="377"/>
      <c r="O18" s="377"/>
      <c r="P18" s="377"/>
      <c r="Q18" s="377"/>
      <c r="R18" s="377"/>
      <c r="S18" s="377"/>
      <c r="T18" s="366"/>
    </row>
    <row r="19" spans="1:20" s="81" customFormat="1" ht="15.75">
      <c r="A19" s="419" t="s">
        <v>703</v>
      </c>
      <c r="B19" s="13"/>
      <c r="C19" s="418"/>
      <c r="D19" s="418"/>
      <c r="E19" s="418"/>
      <c r="F19" s="418"/>
      <c r="G19" s="418"/>
      <c r="H19" s="418"/>
      <c r="I19" s="377"/>
      <c r="J19" s="377"/>
      <c r="K19" s="377"/>
      <c r="L19" s="377"/>
      <c r="M19" s="377"/>
      <c r="N19" s="377"/>
      <c r="O19" s="377"/>
      <c r="P19" s="377"/>
      <c r="Q19" s="377"/>
      <c r="R19" s="377"/>
      <c r="S19" s="377"/>
      <c r="T19" s="366"/>
    </row>
    <row r="20" spans="14:15" s="81" customFormat="1" ht="19.5" customHeight="1">
      <c r="N20" s="82"/>
      <c r="O20" s="82"/>
    </row>
    <row r="21" spans="1:15" s="81" customFormat="1" ht="15.75" customHeight="1">
      <c r="A21" s="71"/>
      <c r="N21" s="82"/>
      <c r="O21" s="82"/>
    </row>
    <row r="22" spans="14:15" s="81" customFormat="1" ht="16.5" customHeight="1">
      <c r="N22" s="82"/>
      <c r="O22" s="82"/>
    </row>
    <row r="23" spans="1:15" s="7" customFormat="1" ht="18.75">
      <c r="A23" s="153" t="s">
        <v>443</v>
      </c>
      <c r="B23" s="13"/>
      <c r="C23" s="13"/>
      <c r="D23" s="13"/>
      <c r="G23" s="13"/>
      <c r="H23" s="13"/>
      <c r="I23" s="13"/>
      <c r="J23" s="13"/>
      <c r="M23" s="13"/>
      <c r="N23" s="103"/>
      <c r="O23" s="103"/>
    </row>
    <row r="24" spans="1:20" s="8" customFormat="1" ht="21" customHeight="1">
      <c r="A24" s="130"/>
      <c r="B24" s="130"/>
      <c r="C24" s="130"/>
      <c r="D24" s="130"/>
      <c r="E24" s="130"/>
      <c r="F24" s="151" t="s">
        <v>100</v>
      </c>
      <c r="G24" s="151" t="s">
        <v>154</v>
      </c>
      <c r="H24" s="151" t="s">
        <v>244</v>
      </c>
      <c r="I24" s="151" t="s">
        <v>333</v>
      </c>
      <c r="J24" s="151" t="s">
        <v>336</v>
      </c>
      <c r="K24" s="159" t="s">
        <v>368</v>
      </c>
      <c r="L24" s="159" t="s">
        <v>391</v>
      </c>
      <c r="M24" s="151" t="s">
        <v>429</v>
      </c>
      <c r="N24" s="151" t="s">
        <v>439</v>
      </c>
      <c r="O24" s="151" t="s">
        <v>459</v>
      </c>
      <c r="P24" s="151" t="s">
        <v>480</v>
      </c>
      <c r="Q24" s="151" t="s">
        <v>508</v>
      </c>
      <c r="R24" s="151" t="s">
        <v>573</v>
      </c>
      <c r="S24" s="151" t="s">
        <v>612</v>
      </c>
      <c r="T24" s="151" t="s">
        <v>639</v>
      </c>
    </row>
    <row r="25" spans="11:13" s="81" customFormat="1" ht="12.75">
      <c r="K25" s="82"/>
      <c r="L25" s="82"/>
      <c r="M25" s="82"/>
    </row>
    <row r="26" spans="1:20" s="81" customFormat="1" ht="15">
      <c r="A26" s="7" t="s">
        <v>9</v>
      </c>
      <c r="B26" s="7"/>
      <c r="C26" s="18">
        <v>335</v>
      </c>
      <c r="D26" s="18">
        <v>336</v>
      </c>
      <c r="E26" s="52">
        <v>340</v>
      </c>
      <c r="F26" s="52">
        <v>340</v>
      </c>
      <c r="G26" s="52">
        <v>340</v>
      </c>
      <c r="H26" s="52">
        <v>344</v>
      </c>
      <c r="I26" s="52">
        <v>344</v>
      </c>
      <c r="J26" s="52">
        <v>345</v>
      </c>
      <c r="K26" s="52">
        <v>346</v>
      </c>
      <c r="L26" s="52">
        <v>351</v>
      </c>
      <c r="M26" s="52">
        <v>351</v>
      </c>
      <c r="N26" s="52">
        <v>351</v>
      </c>
      <c r="O26" s="52">
        <v>351</v>
      </c>
      <c r="P26" s="52">
        <v>351</v>
      </c>
      <c r="Q26" s="52">
        <v>358</v>
      </c>
      <c r="R26" s="52">
        <v>359</v>
      </c>
      <c r="S26" s="52">
        <v>359</v>
      </c>
      <c r="T26" s="52">
        <v>359</v>
      </c>
    </row>
    <row r="27" spans="1:20" s="81" customFormat="1" ht="15">
      <c r="A27" s="7" t="s">
        <v>10</v>
      </c>
      <c r="B27" s="7"/>
      <c r="C27" s="18">
        <v>116</v>
      </c>
      <c r="D27" s="18">
        <v>116</v>
      </c>
      <c r="E27" s="18">
        <v>117</v>
      </c>
      <c r="F27" s="18">
        <v>118</v>
      </c>
      <c r="G27" s="18">
        <v>118</v>
      </c>
      <c r="H27" s="18">
        <v>118</v>
      </c>
      <c r="I27" s="52">
        <v>115</v>
      </c>
      <c r="J27" s="104">
        <v>118</v>
      </c>
      <c r="K27" s="104">
        <v>118</v>
      </c>
      <c r="L27" s="192">
        <v>118</v>
      </c>
      <c r="M27" s="192">
        <v>118</v>
      </c>
      <c r="N27" s="192">
        <v>119</v>
      </c>
      <c r="O27" s="192">
        <v>119</v>
      </c>
      <c r="P27" s="192">
        <v>119</v>
      </c>
      <c r="Q27" s="192">
        <v>119</v>
      </c>
      <c r="R27" s="192">
        <v>119</v>
      </c>
      <c r="S27" s="192">
        <v>119</v>
      </c>
      <c r="T27" s="192">
        <v>119</v>
      </c>
    </row>
    <row r="28" spans="1:4" s="81" customFormat="1" ht="15">
      <c r="A28" s="7"/>
      <c r="B28" s="7"/>
      <c r="D28" s="7"/>
    </row>
    <row r="29" spans="1:20" s="81" customFormat="1" ht="15">
      <c r="A29" s="136" t="s">
        <v>0</v>
      </c>
      <c r="B29" s="136"/>
      <c r="C29" s="359">
        <f aca="true" t="shared" si="0" ref="C29:Q29">C26+C27</f>
        <v>451</v>
      </c>
      <c r="D29" s="359">
        <f t="shared" si="0"/>
        <v>452</v>
      </c>
      <c r="E29" s="359">
        <f t="shared" si="0"/>
        <v>457</v>
      </c>
      <c r="F29" s="359">
        <f t="shared" si="0"/>
        <v>458</v>
      </c>
      <c r="G29" s="359">
        <f t="shared" si="0"/>
        <v>458</v>
      </c>
      <c r="H29" s="359">
        <f t="shared" si="0"/>
        <v>462</v>
      </c>
      <c r="I29" s="359">
        <f t="shared" si="0"/>
        <v>459</v>
      </c>
      <c r="J29" s="359">
        <f t="shared" si="0"/>
        <v>463</v>
      </c>
      <c r="K29" s="359">
        <f t="shared" si="0"/>
        <v>464</v>
      </c>
      <c r="L29" s="359">
        <f t="shared" si="0"/>
        <v>469</v>
      </c>
      <c r="M29" s="359">
        <f t="shared" si="0"/>
        <v>469</v>
      </c>
      <c r="N29" s="359">
        <f t="shared" si="0"/>
        <v>470</v>
      </c>
      <c r="O29" s="359">
        <f t="shared" si="0"/>
        <v>470</v>
      </c>
      <c r="P29" s="359">
        <f t="shared" si="0"/>
        <v>470</v>
      </c>
      <c r="Q29" s="359">
        <f t="shared" si="0"/>
        <v>477</v>
      </c>
      <c r="R29" s="359">
        <v>478</v>
      </c>
      <c r="S29" s="359">
        <v>478</v>
      </c>
      <c r="T29" s="359">
        <v>478</v>
      </c>
    </row>
    <row r="30" s="81" customFormat="1" ht="18" customHeight="1">
      <c r="A30" s="81" t="s">
        <v>340</v>
      </c>
    </row>
    <row r="31" s="81" customFormat="1" ht="12.75">
      <c r="A31" s="81" t="s">
        <v>148</v>
      </c>
    </row>
    <row r="32" s="81" customFormat="1" ht="12.75">
      <c r="A32" s="81" t="s">
        <v>334</v>
      </c>
    </row>
    <row r="33" s="81" customFormat="1" ht="12.75">
      <c r="A33" s="81" t="s">
        <v>241</v>
      </c>
    </row>
    <row r="34" s="81" customFormat="1" ht="20.25" customHeight="1"/>
    <row r="35" s="81" customFormat="1" ht="12.75"/>
    <row r="36" spans="1:17" s="7" customFormat="1" ht="18.75">
      <c r="A36" s="153" t="s">
        <v>690</v>
      </c>
      <c r="B36" s="13"/>
      <c r="C36" s="13"/>
      <c r="D36" s="13"/>
      <c r="E36" s="13"/>
      <c r="F36" s="13"/>
      <c r="G36" s="13"/>
      <c r="H36" s="13"/>
      <c r="I36" s="13"/>
      <c r="J36" s="13"/>
      <c r="K36" s="13"/>
      <c r="L36" s="13"/>
      <c r="M36" s="13"/>
      <c r="N36" s="13"/>
      <c r="O36" s="13"/>
      <c r="P36" s="13"/>
      <c r="Q36" s="13"/>
    </row>
    <row r="37" spans="1:18" ht="15.75">
      <c r="A37" s="131" t="s">
        <v>71</v>
      </c>
      <c r="B37" s="360"/>
      <c r="J37" s="174" t="s">
        <v>73</v>
      </c>
      <c r="K37" s="362"/>
      <c r="L37" s="131" t="s">
        <v>71</v>
      </c>
      <c r="M37" s="360"/>
      <c r="N37" s="174" t="s">
        <v>73</v>
      </c>
      <c r="O37" s="362"/>
      <c r="P37" s="131" t="s">
        <v>71</v>
      </c>
      <c r="Q37" s="360"/>
      <c r="R37" s="174" t="s">
        <v>73</v>
      </c>
    </row>
    <row r="38" ht="5.25" customHeight="1">
      <c r="O38" s="362"/>
    </row>
    <row r="39" spans="1:18" ht="15">
      <c r="A39" s="7" t="s">
        <v>240</v>
      </c>
      <c r="J39" s="51">
        <v>2</v>
      </c>
      <c r="K39" s="339"/>
      <c r="L39" s="51" t="s">
        <v>75</v>
      </c>
      <c r="M39" s="339"/>
      <c r="N39" s="51">
        <v>12</v>
      </c>
      <c r="O39" s="339"/>
      <c r="P39" s="103" t="s">
        <v>65</v>
      </c>
      <c r="Q39" s="339"/>
      <c r="R39" s="339">
        <v>0</v>
      </c>
    </row>
    <row r="40" spans="1:18" ht="15">
      <c r="A40" s="7" t="s">
        <v>44</v>
      </c>
      <c r="J40" s="51">
        <v>6</v>
      </c>
      <c r="K40" s="339"/>
      <c r="L40" s="339" t="s">
        <v>91</v>
      </c>
      <c r="M40" s="339"/>
      <c r="N40" s="339">
        <v>0</v>
      </c>
      <c r="O40" s="339"/>
      <c r="P40" s="51" t="s">
        <v>66</v>
      </c>
      <c r="Q40" s="339"/>
      <c r="R40" s="51">
        <v>7</v>
      </c>
    </row>
    <row r="41" spans="1:18" ht="15">
      <c r="A41" s="7" t="s">
        <v>45</v>
      </c>
      <c r="J41" s="51">
        <v>7</v>
      </c>
      <c r="K41" s="339"/>
      <c r="L41" s="51" t="s">
        <v>55</v>
      </c>
      <c r="M41" s="339"/>
      <c r="N41" s="51">
        <v>5</v>
      </c>
      <c r="O41" s="339"/>
      <c r="P41" s="51" t="s">
        <v>67</v>
      </c>
      <c r="Q41" s="339"/>
      <c r="R41" s="51">
        <v>10</v>
      </c>
    </row>
    <row r="42" spans="1:18" ht="15">
      <c r="A42" s="7" t="s">
        <v>46</v>
      </c>
      <c r="J42" s="51">
        <v>14</v>
      </c>
      <c r="K42" s="339"/>
      <c r="L42" s="51" t="s">
        <v>56</v>
      </c>
      <c r="M42" s="339"/>
      <c r="N42" s="51">
        <v>19</v>
      </c>
      <c r="O42" s="339"/>
      <c r="P42" s="51" t="s">
        <v>50</v>
      </c>
      <c r="Q42" s="339"/>
      <c r="R42" s="51">
        <v>3</v>
      </c>
    </row>
    <row r="43" spans="1:18" ht="15">
      <c r="A43" s="7" t="s">
        <v>51</v>
      </c>
      <c r="J43" s="51">
        <v>1</v>
      </c>
      <c r="K43" s="339"/>
      <c r="L43" s="51" t="s">
        <v>76</v>
      </c>
      <c r="M43" s="339"/>
      <c r="N43" s="51">
        <v>61</v>
      </c>
      <c r="O43" s="339"/>
      <c r="P43" s="51" t="s">
        <v>69</v>
      </c>
      <c r="Q43" s="339"/>
      <c r="R43" s="51">
        <v>0</v>
      </c>
    </row>
    <row r="44" spans="1:18" ht="15">
      <c r="A44" s="7" t="s">
        <v>77</v>
      </c>
      <c r="J44" s="51">
        <v>7</v>
      </c>
      <c r="K44" s="339"/>
      <c r="L44" s="51" t="s">
        <v>57</v>
      </c>
      <c r="M44" s="339"/>
      <c r="N44" s="51">
        <v>59</v>
      </c>
      <c r="O44" s="339"/>
      <c r="P44" s="51" t="s">
        <v>49</v>
      </c>
      <c r="Q44" s="339"/>
      <c r="R44" s="51">
        <v>9</v>
      </c>
    </row>
    <row r="45" spans="1:18" ht="15">
      <c r="A45" s="7" t="s">
        <v>54</v>
      </c>
      <c r="J45" s="51">
        <v>2</v>
      </c>
      <c r="K45" s="339"/>
      <c r="L45" s="51" t="s">
        <v>58</v>
      </c>
      <c r="M45" s="339"/>
      <c r="N45" s="51">
        <v>14</v>
      </c>
      <c r="O45" s="339"/>
      <c r="P45" s="51" t="s">
        <v>60</v>
      </c>
      <c r="Q45" s="339"/>
      <c r="R45" s="51">
        <v>19</v>
      </c>
    </row>
    <row r="46" spans="1:18" ht="15">
      <c r="A46" s="7" t="s">
        <v>47</v>
      </c>
      <c r="J46" s="51">
        <v>6</v>
      </c>
      <c r="K46" s="339"/>
      <c r="L46" s="51" t="s">
        <v>63</v>
      </c>
      <c r="M46" s="339"/>
      <c r="N46" s="51">
        <v>4</v>
      </c>
      <c r="O46" s="339"/>
      <c r="P46" s="51" t="s">
        <v>70</v>
      </c>
      <c r="Q46" s="339"/>
      <c r="R46" s="51">
        <v>6</v>
      </c>
    </row>
    <row r="47" spans="1:18" ht="15">
      <c r="A47" s="7" t="s">
        <v>52</v>
      </c>
      <c r="J47" s="51">
        <v>6</v>
      </c>
      <c r="K47" s="339"/>
      <c r="L47" s="51" t="s">
        <v>64</v>
      </c>
      <c r="M47" s="339"/>
      <c r="N47" s="51">
        <v>3</v>
      </c>
      <c r="O47" s="339"/>
      <c r="P47" s="51" t="s">
        <v>53</v>
      </c>
      <c r="Q47" s="339"/>
      <c r="R47" s="51">
        <v>13</v>
      </c>
    </row>
    <row r="48" spans="1:18" ht="15">
      <c r="A48" s="7" t="s">
        <v>61</v>
      </c>
      <c r="J48" s="51">
        <v>7</v>
      </c>
      <c r="K48" s="339"/>
      <c r="L48" s="51" t="s">
        <v>48</v>
      </c>
      <c r="M48" s="339"/>
      <c r="N48" s="51">
        <v>12</v>
      </c>
      <c r="O48" s="339"/>
      <c r="P48" s="51" t="s">
        <v>62</v>
      </c>
      <c r="Q48" s="339"/>
      <c r="R48" s="51">
        <v>12</v>
      </c>
    </row>
    <row r="49" spans="1:18" ht="18" customHeight="1">
      <c r="A49" s="136" t="s">
        <v>68</v>
      </c>
      <c r="B49" s="363"/>
      <c r="J49" s="175">
        <v>9</v>
      </c>
      <c r="K49" s="364"/>
      <c r="L49" s="175" t="s">
        <v>59</v>
      </c>
      <c r="M49" s="365"/>
      <c r="N49" s="175">
        <v>24</v>
      </c>
      <c r="O49" s="364"/>
      <c r="P49" s="176" t="s">
        <v>72</v>
      </c>
      <c r="Q49" s="365"/>
      <c r="R49" s="176">
        <v>359</v>
      </c>
    </row>
    <row r="50" spans="1:13" s="1" customFormat="1" ht="12.75">
      <c r="A50" s="81" t="s">
        <v>340</v>
      </c>
      <c r="G50" s="4"/>
      <c r="H50" s="4"/>
      <c r="I50" s="4"/>
      <c r="M50" s="4"/>
    </row>
    <row r="51" spans="1:15" s="1" customFormat="1" ht="12.75" customHeight="1">
      <c r="A51" s="366" t="s">
        <v>253</v>
      </c>
      <c r="B51" s="54"/>
      <c r="C51" s="54"/>
      <c r="D51" s="54"/>
      <c r="E51" s="54"/>
      <c r="F51" s="54"/>
      <c r="G51" s="54"/>
      <c r="H51" s="54"/>
      <c r="I51" s="54"/>
      <c r="J51" s="54"/>
      <c r="K51" s="54"/>
      <c r="L51" s="54"/>
      <c r="M51" s="54"/>
      <c r="N51" s="54"/>
      <c r="O51" s="54"/>
    </row>
    <row r="53" spans="3:4" ht="15">
      <c r="C53" s="7"/>
      <c r="D53" s="7"/>
    </row>
    <row r="54" spans="1:16" ht="18.75">
      <c r="A54" s="153" t="s">
        <v>444</v>
      </c>
      <c r="B54" s="13"/>
      <c r="C54" s="13"/>
      <c r="D54" s="13"/>
      <c r="E54" s="13"/>
      <c r="F54" s="13"/>
      <c r="G54" s="13"/>
      <c r="H54" s="13"/>
      <c r="I54" s="13"/>
      <c r="J54" s="13"/>
      <c r="K54" s="13"/>
      <c r="L54" s="13"/>
      <c r="M54" s="13"/>
      <c r="N54" s="7"/>
      <c r="O54" s="7"/>
      <c r="P54" s="7"/>
    </row>
    <row r="55" spans="1:20" ht="18.75">
      <c r="A55" s="131"/>
      <c r="B55" s="131"/>
      <c r="C55" s="131"/>
      <c r="D55" s="131"/>
      <c r="E55" s="131"/>
      <c r="F55" s="151" t="s">
        <v>154</v>
      </c>
      <c r="G55" s="151" t="s">
        <v>244</v>
      </c>
      <c r="H55" s="151" t="s">
        <v>333</v>
      </c>
      <c r="I55" s="151" t="s">
        <v>336</v>
      </c>
      <c r="J55" s="151" t="s">
        <v>368</v>
      </c>
      <c r="K55" s="151" t="s">
        <v>391</v>
      </c>
      <c r="L55" s="151" t="s">
        <v>429</v>
      </c>
      <c r="M55" s="151" t="s">
        <v>439</v>
      </c>
      <c r="N55" s="151" t="s">
        <v>459</v>
      </c>
      <c r="O55" s="151" t="s">
        <v>480</v>
      </c>
      <c r="P55" s="151" t="s">
        <v>508</v>
      </c>
      <c r="Q55" s="151" t="s">
        <v>573</v>
      </c>
      <c r="R55" s="151" t="s">
        <v>628</v>
      </c>
      <c r="S55" s="151" t="s">
        <v>639</v>
      </c>
      <c r="T55" s="151" t="s">
        <v>688</v>
      </c>
    </row>
    <row r="56" spans="1:20" ht="15">
      <c r="A56" s="10"/>
      <c r="B56" s="10"/>
      <c r="C56" s="81"/>
      <c r="D56" s="81"/>
      <c r="E56" s="81"/>
      <c r="F56" s="81"/>
      <c r="G56" s="81"/>
      <c r="H56" s="81"/>
      <c r="I56" s="81"/>
      <c r="J56" s="81"/>
      <c r="K56" s="81"/>
      <c r="L56" s="81"/>
      <c r="M56" s="81"/>
      <c r="T56" s="321" t="s">
        <v>34</v>
      </c>
    </row>
    <row r="57" spans="1:20" ht="18">
      <c r="A57" s="7" t="s">
        <v>360</v>
      </c>
      <c r="B57" s="81"/>
      <c r="C57" s="51">
        <v>41</v>
      </c>
      <c r="D57" s="361">
        <v>41</v>
      </c>
      <c r="E57" s="51">
        <v>41</v>
      </c>
      <c r="F57" s="51">
        <v>41</v>
      </c>
      <c r="G57" s="51">
        <v>41</v>
      </c>
      <c r="H57" s="51">
        <v>41</v>
      </c>
      <c r="I57" s="51">
        <v>41</v>
      </c>
      <c r="J57" s="51">
        <v>41</v>
      </c>
      <c r="K57" s="51">
        <v>41</v>
      </c>
      <c r="L57" s="51">
        <v>41</v>
      </c>
      <c r="M57" s="64">
        <v>41</v>
      </c>
      <c r="N57" s="361">
        <v>41</v>
      </c>
      <c r="O57" s="339">
        <v>41</v>
      </c>
      <c r="P57" s="339">
        <v>41</v>
      </c>
      <c r="Q57" s="339">
        <v>41</v>
      </c>
      <c r="R57" s="339">
        <v>40</v>
      </c>
      <c r="S57" s="339">
        <v>40</v>
      </c>
      <c r="T57" s="339">
        <v>40</v>
      </c>
    </row>
    <row r="58" spans="1:20" ht="15">
      <c r="A58" s="7"/>
      <c r="B58" s="81"/>
      <c r="C58" s="56"/>
      <c r="E58" s="56"/>
      <c r="F58" s="81"/>
      <c r="G58" s="56"/>
      <c r="H58" s="56"/>
      <c r="I58" s="56"/>
      <c r="J58" s="56"/>
      <c r="K58" s="56"/>
      <c r="L58" s="56"/>
      <c r="M58" s="56"/>
      <c r="N58" s="56"/>
      <c r="T58" s="56" t="s">
        <v>11</v>
      </c>
    </row>
    <row r="59" spans="1:20" ht="18">
      <c r="A59" s="7" t="s">
        <v>627</v>
      </c>
      <c r="B59" s="81"/>
      <c r="C59" s="64">
        <v>1145</v>
      </c>
      <c r="D59" s="64">
        <v>1123</v>
      </c>
      <c r="E59" s="64">
        <v>2960.356</v>
      </c>
      <c r="F59" s="64">
        <v>2955.176</v>
      </c>
      <c r="G59" s="64">
        <v>3001.796</v>
      </c>
      <c r="H59" s="64">
        <v>3097.626</v>
      </c>
      <c r="I59" s="64">
        <v>3133.886</v>
      </c>
      <c r="J59" s="64">
        <v>3172.735</v>
      </c>
      <c r="K59" s="64">
        <v>3098.47</v>
      </c>
      <c r="L59" s="64">
        <v>2921.507</v>
      </c>
      <c r="M59" s="64">
        <v>3468.905</v>
      </c>
      <c r="N59" s="64">
        <v>3465.656</v>
      </c>
      <c r="O59" s="64">
        <v>3504.531</v>
      </c>
      <c r="P59" s="333">
        <v>3564</v>
      </c>
      <c r="Q59" s="333">
        <v>3537</v>
      </c>
      <c r="R59" s="374" t="s">
        <v>631</v>
      </c>
      <c r="S59" s="333">
        <v>3439</v>
      </c>
      <c r="T59" s="333">
        <v>3495</v>
      </c>
    </row>
    <row r="60" spans="1:20" ht="15">
      <c r="A60" s="7" t="s">
        <v>2</v>
      </c>
      <c r="B60" s="81"/>
      <c r="C60" s="64">
        <v>13760</v>
      </c>
      <c r="D60" s="64">
        <v>13360</v>
      </c>
      <c r="E60" s="64">
        <v>13339</v>
      </c>
      <c r="F60" s="64">
        <v>13310</v>
      </c>
      <c r="G60" s="333">
        <v>13164</v>
      </c>
      <c r="H60" s="333">
        <v>13160</v>
      </c>
      <c r="I60" s="333">
        <v>14449</v>
      </c>
      <c r="J60" s="333">
        <v>14103</v>
      </c>
      <c r="K60" s="333">
        <v>13054.658</v>
      </c>
      <c r="L60" s="333">
        <v>13009</v>
      </c>
      <c r="M60" s="333">
        <v>12888</v>
      </c>
      <c r="N60" s="64">
        <v>12604.419</v>
      </c>
      <c r="O60" s="64">
        <v>12702</v>
      </c>
      <c r="P60" s="333">
        <v>12951</v>
      </c>
      <c r="Q60" s="333">
        <v>12713</v>
      </c>
      <c r="R60" s="333">
        <v>11376</v>
      </c>
      <c r="S60" s="333">
        <v>12685</v>
      </c>
      <c r="T60" s="333">
        <v>13149.875</v>
      </c>
    </row>
    <row r="61" spans="1:20" ht="15">
      <c r="A61" s="7"/>
      <c r="B61" s="81"/>
      <c r="C61" s="56"/>
      <c r="D61" s="64"/>
      <c r="E61" s="56"/>
      <c r="G61" s="56"/>
      <c r="H61" s="56"/>
      <c r="I61" s="56"/>
      <c r="J61" s="56"/>
      <c r="K61" s="56"/>
      <c r="L61" s="56"/>
      <c r="M61" s="56"/>
      <c r="N61" s="56"/>
      <c r="T61" s="56" t="s">
        <v>12</v>
      </c>
    </row>
    <row r="62" spans="1:20" ht="18">
      <c r="A62" s="7" t="s">
        <v>361</v>
      </c>
      <c r="B62" s="81"/>
      <c r="C62" s="64">
        <v>10684</v>
      </c>
      <c r="D62" s="64">
        <v>10727</v>
      </c>
      <c r="E62" s="64">
        <v>10937</v>
      </c>
      <c r="F62" s="64">
        <v>11514</v>
      </c>
      <c r="G62" s="333">
        <v>11786</v>
      </c>
      <c r="H62" s="333">
        <v>12963</v>
      </c>
      <c r="I62" s="333">
        <v>13965</v>
      </c>
      <c r="J62" s="333">
        <v>14690</v>
      </c>
      <c r="K62" s="333">
        <f>12661+9+24+551+51</f>
        <v>13296</v>
      </c>
      <c r="L62" s="333">
        <v>14835</v>
      </c>
      <c r="M62" s="333">
        <v>15147</v>
      </c>
      <c r="N62" s="64">
        <v>13503</v>
      </c>
      <c r="O62" s="64">
        <v>17003</v>
      </c>
      <c r="P62" s="333">
        <v>19194</v>
      </c>
      <c r="Q62" s="333">
        <v>18937</v>
      </c>
      <c r="R62" s="333">
        <v>16828</v>
      </c>
      <c r="S62" s="333">
        <v>19735</v>
      </c>
      <c r="T62" s="333">
        <v>21211</v>
      </c>
    </row>
    <row r="63" spans="1:20" ht="18">
      <c r="A63" s="177" t="s">
        <v>362</v>
      </c>
      <c r="C63" s="64">
        <f>C62*A!S13</f>
        <v>17360.729371032892</v>
      </c>
      <c r="D63" s="64">
        <f>D62*A!T13</f>
        <v>17143.718501702613</v>
      </c>
      <c r="E63" s="64">
        <f>E62*A!U13</f>
        <v>16987.640375068946</v>
      </c>
      <c r="F63" s="64">
        <f>F62*A!V13</f>
        <v>17366.590251740763</v>
      </c>
      <c r="G63" s="64">
        <f>G62*A!W13</f>
        <v>17286.133333333335</v>
      </c>
      <c r="H63" s="376">
        <f>H62*A!X13</f>
        <v>18426.960121150936</v>
      </c>
      <c r="I63" s="376">
        <f>I62*A!Y13</f>
        <v>19034.578896418203</v>
      </c>
      <c r="J63" s="376">
        <f>J62*A!Z13</f>
        <v>19258.398510242085</v>
      </c>
      <c r="K63" s="376">
        <f>K62*A!AA13</f>
        <v>17520.606457650916</v>
      </c>
      <c r="L63" s="376">
        <f>L62*A!AB13</f>
        <v>18683.076923076922</v>
      </c>
      <c r="M63" s="376">
        <f>M62*A!AC13</f>
        <v>18135.18367346939</v>
      </c>
      <c r="N63" s="376">
        <f>N62*A!AD13</f>
        <v>15667.26328800989</v>
      </c>
      <c r="O63" s="376">
        <f>O62*A!AE13</f>
        <v>19144.521391443428</v>
      </c>
      <c r="P63" s="376">
        <f>P62*A!AF13</f>
        <v>21110.926063351955</v>
      </c>
      <c r="Q63" s="376">
        <f>Q62*A!AG13</f>
        <v>20626.050901214516</v>
      </c>
      <c r="R63" s="376">
        <f>R62*A!AH13</f>
        <v>18011.268719118205</v>
      </c>
      <c r="S63" s="376">
        <f>S62*A!AI13</f>
        <v>20395.91155151849</v>
      </c>
      <c r="T63" s="376">
        <f>T62*A!AJ13</f>
        <v>21211</v>
      </c>
    </row>
    <row r="64" spans="1:20" ht="18">
      <c r="A64" s="7" t="s">
        <v>363</v>
      </c>
      <c r="B64" s="81"/>
      <c r="C64" s="70">
        <v>10128</v>
      </c>
      <c r="D64" s="64">
        <v>10167</v>
      </c>
      <c r="E64" s="63">
        <v>10337</v>
      </c>
      <c r="F64" s="63">
        <v>10939</v>
      </c>
      <c r="G64" s="333">
        <v>11190</v>
      </c>
      <c r="H64" s="333">
        <v>12396</v>
      </c>
      <c r="I64" s="333">
        <v>13119</v>
      </c>
      <c r="J64" s="333">
        <v>14015</v>
      </c>
      <c r="K64" s="333">
        <v>12661</v>
      </c>
      <c r="L64" s="333">
        <v>13775</v>
      </c>
      <c r="M64" s="333">
        <v>14166</v>
      </c>
      <c r="N64" s="64">
        <v>12602</v>
      </c>
      <c r="O64" s="64">
        <v>15955</v>
      </c>
      <c r="P64" s="333">
        <v>17752</v>
      </c>
      <c r="Q64" s="333">
        <v>17632</v>
      </c>
      <c r="R64" s="333">
        <v>15997</v>
      </c>
      <c r="S64" s="333">
        <v>18449</v>
      </c>
      <c r="T64" s="333">
        <v>19910</v>
      </c>
    </row>
    <row r="65" spans="1:20" ht="18">
      <c r="A65" s="177" t="s">
        <v>376</v>
      </c>
      <c r="C65" s="64">
        <f>C64*A!S13</f>
        <v>16457.269474899018</v>
      </c>
      <c r="D65" s="64">
        <f>D64*A!T13</f>
        <v>16248.73552780931</v>
      </c>
      <c r="E65" s="64">
        <f>E64*A!U13</f>
        <v>16055.704357418645</v>
      </c>
      <c r="F65" s="64">
        <f>F64*A!V13</f>
        <v>16499.316550615964</v>
      </c>
      <c r="G65" s="64">
        <f>G64*A!W13</f>
        <v>16412</v>
      </c>
      <c r="H65" s="376">
        <f>H64*A!X13</f>
        <v>17620.967188288745</v>
      </c>
      <c r="I65" s="376">
        <f>I64*A!Y13</f>
        <v>17881.46369796709</v>
      </c>
      <c r="J65" s="376">
        <f>J64*A!Z13</f>
        <v>18373.482309124767</v>
      </c>
      <c r="K65" s="376">
        <f>K64*A!AA13</f>
        <v>16683.84464202153</v>
      </c>
      <c r="L65" s="376">
        <f>L64*A!AB13</f>
        <v>17348.121645796065</v>
      </c>
      <c r="M65" s="376">
        <f>M64*A!AC13</f>
        <v>16960.653061224493</v>
      </c>
      <c r="N65" s="376">
        <f>N64*A!AD13</f>
        <v>14621.850844664195</v>
      </c>
      <c r="O65" s="376">
        <f>O64*A!AE13</f>
        <v>17964.526189524193</v>
      </c>
      <c r="P65" s="376">
        <f>P64*A!AF13</f>
        <v>19524.911924383865</v>
      </c>
      <c r="Q65" s="376">
        <f>Q64*A!AG13</f>
        <v>19204.653825326837</v>
      </c>
      <c r="R65" s="376">
        <f>R64*A!AH13</f>
        <v>17121.836564044086</v>
      </c>
      <c r="S65" s="376">
        <f>S64*A!AI13</f>
        <v>19066.844297641986</v>
      </c>
      <c r="T65" s="376">
        <f>T64*A!AJ13</f>
        <v>19910</v>
      </c>
    </row>
    <row r="66" spans="1:20" ht="15">
      <c r="A66" s="7"/>
      <c r="B66" s="81"/>
      <c r="C66" s="56"/>
      <c r="E66" s="56"/>
      <c r="G66" s="56"/>
      <c r="H66" s="56"/>
      <c r="I66" s="56"/>
      <c r="J66" s="56"/>
      <c r="K66" s="56"/>
      <c r="L66" s="56"/>
      <c r="M66" s="56"/>
      <c r="N66" s="56"/>
      <c r="T66" s="56" t="s">
        <v>34</v>
      </c>
    </row>
    <row r="67" spans="1:20" ht="18">
      <c r="A67" s="136" t="s">
        <v>629</v>
      </c>
      <c r="B67" s="302"/>
      <c r="C67" s="175">
        <v>343</v>
      </c>
      <c r="D67" s="363">
        <v>351</v>
      </c>
      <c r="E67" s="175">
        <v>375</v>
      </c>
      <c r="F67" s="175">
        <v>382</v>
      </c>
      <c r="G67" s="175">
        <v>364</v>
      </c>
      <c r="H67" s="175">
        <v>361</v>
      </c>
      <c r="I67" s="175">
        <v>354</v>
      </c>
      <c r="J67" s="175">
        <v>361</v>
      </c>
      <c r="K67" s="175">
        <v>351</v>
      </c>
      <c r="L67" s="175">
        <v>331</v>
      </c>
      <c r="M67" s="175">
        <v>284</v>
      </c>
      <c r="N67" s="375">
        <v>170</v>
      </c>
      <c r="O67" s="363">
        <v>164</v>
      </c>
      <c r="P67" s="365">
        <v>161</v>
      </c>
      <c r="Q67" s="365">
        <v>165</v>
      </c>
      <c r="R67" s="363">
        <v>164</v>
      </c>
      <c r="S67" s="363">
        <v>165</v>
      </c>
      <c r="T67" s="363">
        <v>165</v>
      </c>
    </row>
    <row r="68" spans="1:16" ht="15">
      <c r="A68" s="81" t="s">
        <v>341</v>
      </c>
      <c r="B68" s="81"/>
      <c r="C68" s="81"/>
      <c r="D68" s="81"/>
      <c r="E68" s="81"/>
      <c r="F68" s="81"/>
      <c r="G68" s="81"/>
      <c r="H68" s="81"/>
      <c r="I68" s="81"/>
      <c r="J68" s="81"/>
      <c r="K68" s="81"/>
      <c r="L68" s="81"/>
      <c r="M68" s="81"/>
      <c r="N68" s="1"/>
      <c r="O68" s="1"/>
      <c r="P68" s="1"/>
    </row>
    <row r="69" spans="1:16" ht="15">
      <c r="A69" s="81" t="s">
        <v>632</v>
      </c>
      <c r="B69" s="81"/>
      <c r="C69" s="81"/>
      <c r="D69" s="81"/>
      <c r="E69" s="81"/>
      <c r="F69" s="81"/>
      <c r="G69" s="81"/>
      <c r="H69" s="81"/>
      <c r="I69" s="81"/>
      <c r="J69" s="81"/>
      <c r="K69" s="81"/>
      <c r="L69" s="81"/>
      <c r="M69" s="81"/>
      <c r="N69" s="1"/>
      <c r="O69" s="1"/>
      <c r="P69" s="1"/>
    </row>
    <row r="70" spans="1:16" ht="15">
      <c r="A70" s="81" t="s">
        <v>259</v>
      </c>
      <c r="B70" s="81"/>
      <c r="C70" s="81"/>
      <c r="D70" s="81"/>
      <c r="E70" s="81"/>
      <c r="F70" s="81"/>
      <c r="G70" s="81"/>
      <c r="H70" s="81"/>
      <c r="I70" s="81"/>
      <c r="J70" s="81"/>
      <c r="K70" s="81"/>
      <c r="L70" s="81"/>
      <c r="M70" s="81"/>
      <c r="N70" s="1"/>
      <c r="O70" s="1"/>
      <c r="P70" s="1"/>
    </row>
    <row r="71" spans="1:16" ht="15">
      <c r="A71" s="81" t="s">
        <v>260</v>
      </c>
      <c r="B71" s="81"/>
      <c r="C71" s="81"/>
      <c r="D71" s="81"/>
      <c r="E71" s="81"/>
      <c r="F71" s="81"/>
      <c r="G71" s="81"/>
      <c r="H71" s="81"/>
      <c r="I71" s="81"/>
      <c r="J71" s="81"/>
      <c r="K71" s="81"/>
      <c r="L71" s="81"/>
      <c r="M71" s="81"/>
      <c r="N71" s="1"/>
      <c r="O71" s="1"/>
      <c r="P71" s="1"/>
    </row>
    <row r="72" spans="1:16" ht="15">
      <c r="A72" s="81" t="s">
        <v>364</v>
      </c>
      <c r="B72" s="81"/>
      <c r="C72" s="81"/>
      <c r="D72" s="81"/>
      <c r="E72" s="81"/>
      <c r="F72" s="81"/>
      <c r="G72" s="81"/>
      <c r="H72" s="81"/>
      <c r="I72" s="81"/>
      <c r="J72" s="81"/>
      <c r="K72" s="81"/>
      <c r="L72" s="81"/>
      <c r="M72" s="81"/>
      <c r="N72" s="1"/>
      <c r="O72" s="1"/>
      <c r="P72" s="1"/>
    </row>
    <row r="73" spans="1:16" ht="15">
      <c r="A73" s="81" t="s">
        <v>633</v>
      </c>
      <c r="B73" s="81"/>
      <c r="C73" s="81"/>
      <c r="D73" s="81"/>
      <c r="E73" s="81"/>
      <c r="F73" s="81"/>
      <c r="G73" s="81"/>
      <c r="H73" s="81"/>
      <c r="I73" s="81"/>
      <c r="J73" s="81"/>
      <c r="K73" s="81"/>
      <c r="L73" s="81"/>
      <c r="M73" s="81"/>
      <c r="N73" s="1"/>
      <c r="O73" s="1"/>
      <c r="P73" s="1"/>
    </row>
    <row r="74" spans="1:14" ht="15">
      <c r="A74" s="81" t="s">
        <v>630</v>
      </c>
      <c r="E74" s="81"/>
      <c r="F74" s="81"/>
      <c r="G74" s="81"/>
      <c r="H74" s="81"/>
      <c r="I74" s="81"/>
      <c r="J74" s="81"/>
      <c r="K74" s="81"/>
      <c r="L74" s="81"/>
      <c r="M74" s="81"/>
      <c r="N74" s="81"/>
    </row>
    <row r="75" ht="15">
      <c r="A75" s="81" t="s">
        <v>499</v>
      </c>
    </row>
    <row r="76" spans="1:18" ht="15">
      <c r="A76" s="81" t="s">
        <v>624</v>
      </c>
      <c r="G76" s="313"/>
      <c r="H76" s="313"/>
      <c r="I76" s="313"/>
      <c r="J76" s="313"/>
      <c r="K76" s="313"/>
      <c r="L76" s="313"/>
      <c r="M76" s="313"/>
      <c r="N76" s="313"/>
      <c r="O76" s="313"/>
      <c r="P76" s="313"/>
      <c r="Q76" s="313"/>
      <c r="R76" s="313"/>
    </row>
    <row r="77" ht="15">
      <c r="A77" s="81" t="s">
        <v>625</v>
      </c>
    </row>
    <row r="78" spans="1:14" ht="15">
      <c r="A78" s="81" t="s">
        <v>626</v>
      </c>
      <c r="E78" s="81"/>
      <c r="F78" s="81"/>
      <c r="G78" s="81"/>
      <c r="H78" s="81"/>
      <c r="I78" s="81"/>
      <c r="J78" s="81"/>
      <c r="K78" s="81"/>
      <c r="L78" s="81"/>
      <c r="M78" s="81"/>
      <c r="N78" s="81"/>
    </row>
    <row r="80" spans="5:14" ht="15">
      <c r="E80" s="81"/>
      <c r="F80" s="81"/>
      <c r="G80" s="81"/>
      <c r="H80" s="81"/>
      <c r="I80" s="81"/>
      <c r="J80" s="81"/>
      <c r="K80" s="81"/>
      <c r="L80" s="81"/>
      <c r="M80" s="81"/>
      <c r="N80" s="81"/>
    </row>
    <row r="81" spans="1:14" ht="15">
      <c r="A81" s="81"/>
      <c r="B81" s="81"/>
      <c r="E81" s="81"/>
      <c r="F81" s="81"/>
      <c r="G81" s="81"/>
      <c r="H81" s="81"/>
      <c r="I81" s="81"/>
      <c r="J81" s="81"/>
      <c r="K81" s="81"/>
      <c r="L81" s="81"/>
      <c r="M81" s="81"/>
      <c r="N81" s="81"/>
    </row>
    <row r="83" spans="5:14" ht="15">
      <c r="E83" s="81"/>
      <c r="F83" s="81"/>
      <c r="G83" s="81"/>
      <c r="H83" s="81"/>
      <c r="I83" s="81"/>
      <c r="J83" s="81"/>
      <c r="K83" s="81"/>
      <c r="L83" s="81"/>
      <c r="M83" s="81"/>
      <c r="N83" s="8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58" r:id="rId1"/>
  <headerFooter alignWithMargins="0">
    <oddHeader>&amp;R&amp;"Arial MT,Bold"&amp;16RAIL SERVICES</oddHeader>
  </headerFooter>
</worksheet>
</file>

<file path=xl/worksheets/sheet16.xml><?xml version="1.0" encoding="utf-8"?>
<worksheet xmlns="http://schemas.openxmlformats.org/spreadsheetml/2006/main" xmlns:r="http://schemas.openxmlformats.org/officeDocument/2006/relationships">
  <dimension ref="A1:R104"/>
  <sheetViews>
    <sheetView zoomScale="80" zoomScaleNormal="80" zoomScalePageLayoutView="0" workbookViewId="0" topLeftCell="A28">
      <selection activeCell="O26" sqref="O26"/>
    </sheetView>
  </sheetViews>
  <sheetFormatPr defaultColWidth="8.88671875" defaultRowHeight="15"/>
  <cols>
    <col min="1" max="1" width="30.6640625" style="0" customWidth="1"/>
    <col min="2" max="2" width="9.77734375" style="0" hidden="1" customWidth="1"/>
    <col min="3" max="5" width="8.88671875" style="0" hidden="1" customWidth="1"/>
  </cols>
  <sheetData>
    <row r="1" ht="18.75">
      <c r="A1" t="s">
        <v>589</v>
      </c>
    </row>
    <row r="2" spans="1:16" ht="15.75">
      <c r="A2" s="273"/>
      <c r="B2" s="273">
        <v>2004</v>
      </c>
      <c r="C2" s="273">
        <v>2005</v>
      </c>
      <c r="D2" s="273">
        <v>2006</v>
      </c>
      <c r="E2" s="273">
        <v>2007</v>
      </c>
      <c r="F2" s="273">
        <v>2008</v>
      </c>
      <c r="G2" s="273">
        <v>2009</v>
      </c>
      <c r="H2" s="273">
        <v>2010</v>
      </c>
      <c r="I2" s="273">
        <v>2011</v>
      </c>
      <c r="J2" s="273">
        <v>2012</v>
      </c>
      <c r="K2" s="273">
        <v>2013</v>
      </c>
      <c r="L2" s="273">
        <v>2014</v>
      </c>
      <c r="M2" s="273">
        <v>2015</v>
      </c>
      <c r="N2" s="273">
        <v>2016</v>
      </c>
      <c r="O2" s="273">
        <v>2017</v>
      </c>
      <c r="P2" s="273">
        <v>2018</v>
      </c>
    </row>
    <row r="3" ht="16.5">
      <c r="A3" s="347" t="s">
        <v>13</v>
      </c>
    </row>
    <row r="4" ht="18">
      <c r="A4" t="s">
        <v>590</v>
      </c>
    </row>
    <row r="5" spans="1:16" ht="18">
      <c r="A5" t="s">
        <v>591</v>
      </c>
      <c r="B5" s="342">
        <v>0</v>
      </c>
      <c r="C5" s="342">
        <v>0</v>
      </c>
      <c r="D5" s="342">
        <v>0</v>
      </c>
      <c r="E5" s="342">
        <v>0</v>
      </c>
      <c r="F5" s="342">
        <v>1</v>
      </c>
      <c r="G5" s="342">
        <v>0</v>
      </c>
      <c r="H5" s="342">
        <v>1</v>
      </c>
      <c r="I5" s="342">
        <v>0</v>
      </c>
      <c r="J5" s="342">
        <v>0</v>
      </c>
      <c r="K5" s="342">
        <v>1</v>
      </c>
      <c r="L5" s="342">
        <v>2</v>
      </c>
      <c r="M5" s="53">
        <v>1</v>
      </c>
      <c r="N5" s="53">
        <v>1</v>
      </c>
      <c r="O5" s="53">
        <v>1</v>
      </c>
      <c r="P5" s="53">
        <v>1</v>
      </c>
    </row>
    <row r="6" spans="1:16" ht="18">
      <c r="A6" t="s">
        <v>592</v>
      </c>
      <c r="B6" s="342">
        <v>3</v>
      </c>
      <c r="C6" s="342">
        <v>3</v>
      </c>
      <c r="D6" s="342">
        <v>4</v>
      </c>
      <c r="E6" s="342">
        <v>3</v>
      </c>
      <c r="F6" s="342">
        <v>2</v>
      </c>
      <c r="G6" s="342">
        <v>1</v>
      </c>
      <c r="H6" s="342">
        <v>3</v>
      </c>
      <c r="I6" s="342">
        <v>2</v>
      </c>
      <c r="J6" s="342">
        <v>3</v>
      </c>
      <c r="K6" s="342">
        <v>0</v>
      </c>
      <c r="L6" s="342">
        <v>1</v>
      </c>
      <c r="M6" s="53">
        <v>1</v>
      </c>
      <c r="N6" s="342">
        <v>0</v>
      </c>
      <c r="O6" s="342">
        <v>0</v>
      </c>
      <c r="P6" s="342">
        <v>5</v>
      </c>
    </row>
    <row r="7" spans="1:16" ht="18">
      <c r="A7" t="s">
        <v>593</v>
      </c>
      <c r="B7" s="342"/>
      <c r="C7" s="342"/>
      <c r="D7" s="342"/>
      <c r="E7" s="342"/>
      <c r="F7" s="342"/>
      <c r="G7" s="342"/>
      <c r="H7" s="342"/>
      <c r="I7" s="342"/>
      <c r="J7" s="342"/>
      <c r="K7" s="342"/>
      <c r="L7" s="342"/>
      <c r="M7" s="53"/>
      <c r="N7" s="53"/>
      <c r="O7" s="53"/>
      <c r="P7" s="53"/>
    </row>
    <row r="8" spans="1:16" ht="15">
      <c r="A8" t="s">
        <v>549</v>
      </c>
      <c r="B8" s="342">
        <v>0</v>
      </c>
      <c r="C8" s="342">
        <v>0</v>
      </c>
      <c r="D8" s="342">
        <v>1</v>
      </c>
      <c r="E8" s="342">
        <v>1</v>
      </c>
      <c r="F8" s="342">
        <v>1</v>
      </c>
      <c r="G8" s="342">
        <v>0</v>
      </c>
      <c r="H8" s="342">
        <v>0</v>
      </c>
      <c r="I8" s="342">
        <v>1</v>
      </c>
      <c r="J8" s="342">
        <v>0</v>
      </c>
      <c r="K8" s="342">
        <v>0</v>
      </c>
      <c r="L8" s="342">
        <v>0</v>
      </c>
      <c r="M8" s="53">
        <v>1</v>
      </c>
      <c r="N8" s="342">
        <v>0</v>
      </c>
      <c r="O8" s="342">
        <v>0</v>
      </c>
      <c r="P8" s="342">
        <v>0</v>
      </c>
    </row>
    <row r="9" spans="1:16" ht="15">
      <c r="A9" t="s">
        <v>550</v>
      </c>
      <c r="B9" s="342">
        <v>11</v>
      </c>
      <c r="C9" s="342">
        <v>10</v>
      </c>
      <c r="D9" s="342">
        <v>11</v>
      </c>
      <c r="E9" s="342">
        <v>8</v>
      </c>
      <c r="F9" s="342">
        <v>9</v>
      </c>
      <c r="G9" s="342">
        <v>12</v>
      </c>
      <c r="H9" s="342">
        <v>13</v>
      </c>
      <c r="I9" s="342">
        <v>20</v>
      </c>
      <c r="J9" s="342">
        <v>22</v>
      </c>
      <c r="K9" s="342">
        <v>7</v>
      </c>
      <c r="L9" s="342">
        <v>11</v>
      </c>
      <c r="M9" s="53">
        <v>14</v>
      </c>
      <c r="N9" s="53">
        <v>9</v>
      </c>
      <c r="O9" s="53">
        <v>7</v>
      </c>
      <c r="P9" s="53">
        <v>7</v>
      </c>
    </row>
    <row r="10" spans="1:16" ht="18">
      <c r="A10" t="s">
        <v>652</v>
      </c>
      <c r="B10" s="342">
        <v>13</v>
      </c>
      <c r="C10" s="342">
        <v>16</v>
      </c>
      <c r="D10" s="342">
        <v>17</v>
      </c>
      <c r="E10" s="342">
        <v>15</v>
      </c>
      <c r="F10" s="342">
        <v>19</v>
      </c>
      <c r="G10" s="342">
        <v>17</v>
      </c>
      <c r="H10" s="342">
        <v>23</v>
      </c>
      <c r="I10" s="342">
        <v>23</v>
      </c>
      <c r="J10" s="342">
        <v>16</v>
      </c>
      <c r="K10" s="342">
        <v>20</v>
      </c>
      <c r="L10" s="342">
        <v>18</v>
      </c>
      <c r="M10" s="53">
        <v>25</v>
      </c>
      <c r="N10" s="53">
        <v>18</v>
      </c>
      <c r="O10" s="53">
        <v>21</v>
      </c>
      <c r="P10" s="53">
        <v>24</v>
      </c>
    </row>
    <row r="11" spans="1:16" ht="15">
      <c r="A11" t="s">
        <v>551</v>
      </c>
      <c r="B11" s="342">
        <v>19</v>
      </c>
      <c r="C11" s="342">
        <v>9</v>
      </c>
      <c r="D11" s="342">
        <v>8</v>
      </c>
      <c r="E11" s="342">
        <v>10</v>
      </c>
      <c r="F11" s="342">
        <v>7</v>
      </c>
      <c r="G11" s="342">
        <v>7</v>
      </c>
      <c r="H11" s="342">
        <v>5</v>
      </c>
      <c r="I11" s="342">
        <v>1</v>
      </c>
      <c r="J11" s="342">
        <v>4</v>
      </c>
      <c r="K11" s="342">
        <v>0</v>
      </c>
      <c r="L11" s="342">
        <v>0</v>
      </c>
      <c r="M11" s="53">
        <v>1</v>
      </c>
      <c r="N11" s="53">
        <v>1</v>
      </c>
      <c r="O11" s="53">
        <v>1</v>
      </c>
      <c r="P11" s="53">
        <v>4</v>
      </c>
    </row>
    <row r="12" spans="1:16" ht="15">
      <c r="A12" t="s">
        <v>552</v>
      </c>
      <c r="B12" s="342">
        <v>4</v>
      </c>
      <c r="C12" s="342">
        <v>2</v>
      </c>
      <c r="D12" s="342">
        <v>1</v>
      </c>
      <c r="E12" s="342">
        <v>0</v>
      </c>
      <c r="F12" s="342">
        <v>6</v>
      </c>
      <c r="G12" s="342">
        <v>3</v>
      </c>
      <c r="H12" s="342">
        <v>2</v>
      </c>
      <c r="I12" s="342">
        <v>7</v>
      </c>
      <c r="J12" s="342">
        <v>4</v>
      </c>
      <c r="K12" s="342">
        <v>3</v>
      </c>
      <c r="L12" s="342">
        <v>3</v>
      </c>
      <c r="M12" s="53">
        <v>2</v>
      </c>
      <c r="N12" s="53">
        <v>3</v>
      </c>
      <c r="O12" s="53">
        <v>2</v>
      </c>
      <c r="P12" s="53">
        <v>2</v>
      </c>
    </row>
    <row r="13" spans="1:16" ht="15">
      <c r="A13" t="s">
        <v>553</v>
      </c>
      <c r="B13" s="342">
        <v>0</v>
      </c>
      <c r="C13" s="342">
        <v>0</v>
      </c>
      <c r="D13" s="342">
        <v>0</v>
      </c>
      <c r="E13" s="342">
        <v>0</v>
      </c>
      <c r="F13" s="342">
        <v>1</v>
      </c>
      <c r="G13" s="342">
        <v>0</v>
      </c>
      <c r="H13" s="342">
        <v>0</v>
      </c>
      <c r="I13" s="342">
        <v>0</v>
      </c>
      <c r="J13" s="342">
        <v>0</v>
      </c>
      <c r="K13" s="342">
        <v>0</v>
      </c>
      <c r="L13" s="342">
        <v>1</v>
      </c>
      <c r="M13" s="342">
        <v>0</v>
      </c>
      <c r="N13" s="342">
        <v>0</v>
      </c>
      <c r="O13" s="342">
        <v>0</v>
      </c>
      <c r="P13" s="342">
        <v>0</v>
      </c>
    </row>
    <row r="14" spans="1:16" ht="15">
      <c r="A14" t="s">
        <v>14</v>
      </c>
      <c r="B14" s="342">
        <v>1</v>
      </c>
      <c r="C14" s="342">
        <v>0</v>
      </c>
      <c r="D14" s="342">
        <v>0</v>
      </c>
      <c r="E14" s="342">
        <v>1</v>
      </c>
      <c r="F14" s="342">
        <v>0</v>
      </c>
      <c r="G14" s="342">
        <v>0</v>
      </c>
      <c r="H14" s="342">
        <v>0</v>
      </c>
      <c r="I14" s="342">
        <v>0</v>
      </c>
      <c r="J14" s="342">
        <v>1</v>
      </c>
      <c r="K14" s="342">
        <v>0</v>
      </c>
      <c r="L14" s="342">
        <v>0</v>
      </c>
      <c r="M14" s="342">
        <v>0</v>
      </c>
      <c r="N14" s="53">
        <v>1</v>
      </c>
      <c r="O14" s="342">
        <v>0</v>
      </c>
      <c r="P14" s="342">
        <v>0</v>
      </c>
    </row>
    <row r="15" spans="1:16" ht="18">
      <c r="A15" s="53" t="s">
        <v>719</v>
      </c>
      <c r="B15" s="342"/>
      <c r="C15" s="342"/>
      <c r="D15" s="342"/>
      <c r="E15" s="342"/>
      <c r="F15" s="342"/>
      <c r="G15" s="342"/>
      <c r="H15" s="342"/>
      <c r="I15" s="342"/>
      <c r="J15" s="342"/>
      <c r="K15" s="342"/>
      <c r="L15" s="342"/>
      <c r="M15" s="342"/>
      <c r="N15" s="53"/>
      <c r="O15" s="342"/>
      <c r="P15" s="342">
        <v>1</v>
      </c>
    </row>
    <row r="16" spans="1:16" ht="15">
      <c r="A16" t="s">
        <v>15</v>
      </c>
      <c r="B16" s="342">
        <v>51</v>
      </c>
      <c r="C16" s="342">
        <v>40</v>
      </c>
      <c r="D16" s="342">
        <v>42</v>
      </c>
      <c r="E16" s="342">
        <v>38</v>
      </c>
      <c r="F16" s="342">
        <v>46</v>
      </c>
      <c r="G16" s="342">
        <v>40</v>
      </c>
      <c r="H16" s="342">
        <v>47</v>
      </c>
      <c r="I16" s="342">
        <v>54</v>
      </c>
      <c r="J16" s="342">
        <v>50</v>
      </c>
      <c r="K16" s="342">
        <v>31</v>
      </c>
      <c r="L16" s="342">
        <v>36</v>
      </c>
      <c r="M16" s="342">
        <v>45</v>
      </c>
      <c r="N16" s="342">
        <v>33</v>
      </c>
      <c r="O16" s="342">
        <v>32</v>
      </c>
      <c r="P16" s="342">
        <v>43</v>
      </c>
    </row>
    <row r="17" spans="2:16" ht="15">
      <c r="B17" s="342"/>
      <c r="C17" s="342"/>
      <c r="D17" s="342"/>
      <c r="E17" s="342"/>
      <c r="F17" s="342"/>
      <c r="G17" s="342"/>
      <c r="H17" s="342"/>
      <c r="I17" s="342"/>
      <c r="J17" s="342"/>
      <c r="K17" s="342"/>
      <c r="L17" s="342"/>
      <c r="M17" s="53"/>
      <c r="N17" s="53"/>
      <c r="O17" s="53"/>
      <c r="P17" s="53"/>
    </row>
    <row r="18" spans="1:16" ht="16.5">
      <c r="A18" s="347" t="s">
        <v>16</v>
      </c>
      <c r="B18" s="342"/>
      <c r="C18" s="342"/>
      <c r="D18" s="342"/>
      <c r="E18" s="342"/>
      <c r="F18" s="342"/>
      <c r="G18" s="342"/>
      <c r="H18" s="342"/>
      <c r="I18" s="342"/>
      <c r="J18" s="342"/>
      <c r="K18" s="342"/>
      <c r="L18" s="342"/>
      <c r="M18" s="53"/>
      <c r="N18" s="53"/>
      <c r="O18" s="53"/>
      <c r="P18" s="53"/>
    </row>
    <row r="19" spans="1:16" ht="18">
      <c r="A19" t="s">
        <v>673</v>
      </c>
      <c r="B19" s="342">
        <v>1</v>
      </c>
      <c r="C19" s="342">
        <v>0</v>
      </c>
      <c r="D19" s="342">
        <v>0</v>
      </c>
      <c r="E19" s="342">
        <v>2</v>
      </c>
      <c r="F19" s="342">
        <v>0</v>
      </c>
      <c r="G19" s="342">
        <v>3</v>
      </c>
      <c r="H19" s="342">
        <v>0</v>
      </c>
      <c r="I19" s="342">
        <v>0</v>
      </c>
      <c r="J19" s="342">
        <v>0</v>
      </c>
      <c r="K19" s="342">
        <v>0</v>
      </c>
      <c r="L19" s="342">
        <v>0</v>
      </c>
      <c r="M19" s="342">
        <v>0</v>
      </c>
      <c r="N19" s="342">
        <v>0</v>
      </c>
      <c r="O19" s="342">
        <v>0</v>
      </c>
      <c r="P19" s="342">
        <v>0</v>
      </c>
    </row>
    <row r="20" spans="1:16" ht="18">
      <c r="A20" t="s">
        <v>594</v>
      </c>
      <c r="B20" s="342">
        <v>15</v>
      </c>
      <c r="C20" s="342">
        <v>16</v>
      </c>
      <c r="D20" s="342">
        <v>6</v>
      </c>
      <c r="E20" s="342">
        <v>14</v>
      </c>
      <c r="F20" s="342">
        <v>15</v>
      </c>
      <c r="G20" s="342">
        <v>6</v>
      </c>
      <c r="H20" s="342">
        <v>8</v>
      </c>
      <c r="I20" s="342">
        <v>2</v>
      </c>
      <c r="J20" s="342">
        <v>8</v>
      </c>
      <c r="K20" s="342">
        <v>6</v>
      </c>
      <c r="L20" s="342">
        <v>1</v>
      </c>
      <c r="M20" s="53">
        <v>4</v>
      </c>
      <c r="N20" s="53">
        <v>4</v>
      </c>
      <c r="O20" s="53">
        <v>4</v>
      </c>
      <c r="P20" s="53">
        <v>1</v>
      </c>
    </row>
    <row r="21" spans="1:16" ht="15">
      <c r="A21" t="s">
        <v>554</v>
      </c>
      <c r="B21" s="342"/>
      <c r="C21" s="342"/>
      <c r="D21" s="342"/>
      <c r="E21" s="342"/>
      <c r="F21" s="342"/>
      <c r="G21" s="342"/>
      <c r="H21" s="342"/>
      <c r="I21" s="342"/>
      <c r="J21" s="342"/>
      <c r="K21" s="342"/>
      <c r="L21" s="342"/>
      <c r="M21" s="53"/>
      <c r="N21" s="53"/>
      <c r="O21" s="53"/>
      <c r="P21" s="53"/>
    </row>
    <row r="22" spans="1:16" ht="18">
      <c r="A22" t="s">
        <v>673</v>
      </c>
      <c r="B22" s="342">
        <v>0</v>
      </c>
      <c r="C22" s="342">
        <v>2</v>
      </c>
      <c r="D22" s="342">
        <v>0</v>
      </c>
      <c r="E22" s="342">
        <v>2</v>
      </c>
      <c r="F22" s="342">
        <v>0</v>
      </c>
      <c r="G22" s="342">
        <v>0</v>
      </c>
      <c r="H22" s="342">
        <v>0</v>
      </c>
      <c r="I22" s="342">
        <v>0</v>
      </c>
      <c r="J22" s="342">
        <v>0</v>
      </c>
      <c r="K22" s="342">
        <v>0</v>
      </c>
      <c r="L22" s="342">
        <v>0</v>
      </c>
      <c r="M22" s="342">
        <v>0</v>
      </c>
      <c r="N22" s="53">
        <v>2</v>
      </c>
      <c r="O22" s="53">
        <v>0</v>
      </c>
      <c r="P22" s="53">
        <v>1</v>
      </c>
    </row>
    <row r="23" spans="1:16" ht="18">
      <c r="A23" t="s">
        <v>594</v>
      </c>
      <c r="B23" s="342">
        <v>544</v>
      </c>
      <c r="C23" s="342">
        <v>482</v>
      </c>
      <c r="D23" s="342">
        <v>415</v>
      </c>
      <c r="E23" s="342">
        <v>553</v>
      </c>
      <c r="F23" s="342">
        <v>542</v>
      </c>
      <c r="G23" s="342">
        <v>528</v>
      </c>
      <c r="H23" s="342">
        <v>486</v>
      </c>
      <c r="I23" s="342">
        <v>579</v>
      </c>
      <c r="J23" s="342">
        <v>561</v>
      </c>
      <c r="K23" s="342">
        <v>537</v>
      </c>
      <c r="L23" s="342">
        <v>608</v>
      </c>
      <c r="M23" s="53">
        <v>564</v>
      </c>
      <c r="N23" s="53">
        <v>722</v>
      </c>
      <c r="O23" s="53">
        <v>550</v>
      </c>
      <c r="P23" s="53">
        <v>495</v>
      </c>
    </row>
    <row r="24" spans="1:16" ht="15">
      <c r="A24" t="s">
        <v>555</v>
      </c>
      <c r="B24" s="342"/>
      <c r="C24" s="342"/>
      <c r="D24" s="342"/>
      <c r="E24" s="342"/>
      <c r="F24" s="342"/>
      <c r="G24" s="342"/>
      <c r="H24" s="342"/>
      <c r="I24" s="342"/>
      <c r="J24" s="342"/>
      <c r="K24" s="342"/>
      <c r="L24" s="342"/>
      <c r="M24" s="53"/>
      <c r="N24" s="53"/>
      <c r="O24" s="53"/>
      <c r="P24" s="53"/>
    </row>
    <row r="25" spans="1:16" ht="18">
      <c r="A25" t="s">
        <v>673</v>
      </c>
      <c r="B25" s="342">
        <v>0</v>
      </c>
      <c r="C25" s="342">
        <v>0</v>
      </c>
      <c r="D25" s="342">
        <v>0</v>
      </c>
      <c r="E25" s="342">
        <v>0</v>
      </c>
      <c r="F25" s="342">
        <v>0</v>
      </c>
      <c r="G25" s="342">
        <v>0</v>
      </c>
      <c r="H25" s="342">
        <v>0</v>
      </c>
      <c r="I25" s="342">
        <v>0</v>
      </c>
      <c r="J25" s="342">
        <v>0</v>
      </c>
      <c r="K25" s="342">
        <v>0</v>
      </c>
      <c r="L25" s="342">
        <v>0</v>
      </c>
      <c r="M25" s="342">
        <v>0</v>
      </c>
      <c r="N25" s="342">
        <v>0</v>
      </c>
      <c r="O25" s="342">
        <v>0</v>
      </c>
      <c r="P25" s="342">
        <v>0</v>
      </c>
    </row>
    <row r="26" spans="1:16" ht="18">
      <c r="A26" t="s">
        <v>594</v>
      </c>
      <c r="B26" s="342">
        <v>242</v>
      </c>
      <c r="C26" s="342">
        <v>188</v>
      </c>
      <c r="D26" s="342">
        <v>163</v>
      </c>
      <c r="E26" s="342">
        <v>179</v>
      </c>
      <c r="F26" s="342">
        <v>159</v>
      </c>
      <c r="G26" s="342">
        <v>150</v>
      </c>
      <c r="H26" s="342">
        <v>115</v>
      </c>
      <c r="I26" s="342">
        <v>120</v>
      </c>
      <c r="J26" s="342">
        <v>129</v>
      </c>
      <c r="K26" s="342">
        <v>150</v>
      </c>
      <c r="L26" s="342">
        <v>163</v>
      </c>
      <c r="M26" s="53">
        <v>167</v>
      </c>
      <c r="N26" s="53">
        <v>140</v>
      </c>
      <c r="O26" s="53">
        <v>148</v>
      </c>
      <c r="P26" s="53">
        <v>221</v>
      </c>
    </row>
    <row r="27" spans="1:16" ht="18">
      <c r="A27" t="s">
        <v>595</v>
      </c>
      <c r="B27" s="342"/>
      <c r="C27" s="342"/>
      <c r="D27" s="342"/>
      <c r="E27" s="342"/>
      <c r="F27" s="342"/>
      <c r="G27" s="342"/>
      <c r="H27" s="342"/>
      <c r="I27" s="342"/>
      <c r="J27" s="342"/>
      <c r="K27" s="342"/>
      <c r="L27" s="342"/>
      <c r="M27" s="53"/>
      <c r="N27" s="53"/>
      <c r="O27" s="53"/>
      <c r="P27" s="53"/>
    </row>
    <row r="28" spans="1:16" ht="18">
      <c r="A28" t="s">
        <v>673</v>
      </c>
      <c r="B28" s="342">
        <v>0</v>
      </c>
      <c r="C28" s="342">
        <v>1</v>
      </c>
      <c r="D28" s="342">
        <v>0</v>
      </c>
      <c r="E28" s="342">
        <v>2</v>
      </c>
      <c r="F28" s="342">
        <v>0</v>
      </c>
      <c r="G28" s="342">
        <v>5</v>
      </c>
      <c r="H28" s="342">
        <v>3</v>
      </c>
      <c r="I28" s="342">
        <v>1</v>
      </c>
      <c r="J28" s="342">
        <v>0</v>
      </c>
      <c r="K28" s="342">
        <v>0</v>
      </c>
      <c r="L28" s="342">
        <v>1</v>
      </c>
      <c r="M28" s="342">
        <v>0</v>
      </c>
      <c r="N28" s="342">
        <v>0</v>
      </c>
      <c r="O28" s="342">
        <v>0</v>
      </c>
      <c r="P28" s="342">
        <v>1</v>
      </c>
    </row>
    <row r="29" spans="1:16" ht="18">
      <c r="A29" t="s">
        <v>594</v>
      </c>
      <c r="B29" s="342">
        <v>195</v>
      </c>
      <c r="C29" s="342">
        <v>207</v>
      </c>
      <c r="D29" s="342">
        <v>175</v>
      </c>
      <c r="E29" s="342">
        <v>220</v>
      </c>
      <c r="F29" s="342">
        <v>211</v>
      </c>
      <c r="G29" s="342">
        <v>253</v>
      </c>
      <c r="H29" s="342">
        <v>287</v>
      </c>
      <c r="I29" s="342">
        <v>251</v>
      </c>
      <c r="J29" s="342">
        <v>219</v>
      </c>
      <c r="K29" s="342">
        <v>219</v>
      </c>
      <c r="L29" s="342">
        <v>261</v>
      </c>
      <c r="M29" s="53">
        <v>218</v>
      </c>
      <c r="N29" s="53">
        <v>252</v>
      </c>
      <c r="O29" s="53">
        <v>226</v>
      </c>
      <c r="P29" s="53">
        <v>192</v>
      </c>
    </row>
    <row r="30" spans="1:16" ht="15">
      <c r="A30" t="s">
        <v>513</v>
      </c>
      <c r="B30" s="342"/>
      <c r="C30" s="342"/>
      <c r="D30" s="342"/>
      <c r="E30" s="342"/>
      <c r="F30" s="342"/>
      <c r="G30" s="342"/>
      <c r="H30" s="342"/>
      <c r="I30" s="342"/>
      <c r="J30" s="342"/>
      <c r="K30" s="342"/>
      <c r="L30" s="342"/>
      <c r="M30" s="53"/>
      <c r="N30" s="53"/>
      <c r="O30" s="53"/>
      <c r="P30" s="53"/>
    </row>
    <row r="31" spans="1:16" ht="15">
      <c r="A31" t="s">
        <v>556</v>
      </c>
      <c r="B31" s="342">
        <v>0</v>
      </c>
      <c r="C31" s="342">
        <v>18</v>
      </c>
      <c r="D31" s="342">
        <v>24</v>
      </c>
      <c r="E31" s="342">
        <v>17</v>
      </c>
      <c r="F31" s="342">
        <v>21</v>
      </c>
      <c r="G31" s="342">
        <v>22</v>
      </c>
      <c r="H31" s="342">
        <v>19</v>
      </c>
      <c r="I31" s="342">
        <v>21</v>
      </c>
      <c r="J31" s="342">
        <v>29</v>
      </c>
      <c r="K31" s="342">
        <v>24</v>
      </c>
      <c r="L31" s="342">
        <v>23</v>
      </c>
      <c r="M31" s="53">
        <v>20</v>
      </c>
      <c r="N31" s="53">
        <v>29</v>
      </c>
      <c r="O31" s="53">
        <v>18</v>
      </c>
      <c r="P31" s="53">
        <v>21</v>
      </c>
    </row>
    <row r="32" spans="1:16" ht="18">
      <c r="A32" t="s">
        <v>594</v>
      </c>
      <c r="B32" s="342">
        <v>0</v>
      </c>
      <c r="C32" s="342">
        <v>6</v>
      </c>
      <c r="D32" s="342">
        <v>14</v>
      </c>
      <c r="E32" s="342">
        <v>8</v>
      </c>
      <c r="F32" s="342">
        <v>9</v>
      </c>
      <c r="G32" s="342">
        <v>13</v>
      </c>
      <c r="H32" s="342">
        <v>9</v>
      </c>
      <c r="I32" s="342">
        <v>8</v>
      </c>
      <c r="J32" s="342">
        <v>12</v>
      </c>
      <c r="K32" s="342">
        <v>15</v>
      </c>
      <c r="L32" s="342">
        <v>6</v>
      </c>
      <c r="M32" s="53">
        <v>9</v>
      </c>
      <c r="N32" s="53">
        <v>21</v>
      </c>
      <c r="O32" s="53">
        <v>5</v>
      </c>
      <c r="P32" s="53">
        <v>15</v>
      </c>
    </row>
    <row r="33" spans="2:16" ht="15">
      <c r="B33" s="342"/>
      <c r="C33" s="342"/>
      <c r="D33" s="342"/>
      <c r="E33" s="342"/>
      <c r="F33" s="342"/>
      <c r="G33" s="342"/>
      <c r="H33" s="342"/>
      <c r="I33" s="342"/>
      <c r="J33" s="342"/>
      <c r="K33" s="342"/>
      <c r="L33" s="342"/>
      <c r="M33" s="53"/>
      <c r="N33" s="53"/>
      <c r="O33" s="53"/>
      <c r="P33" s="53"/>
    </row>
    <row r="34" spans="1:16" ht="15">
      <c r="A34" t="s">
        <v>17</v>
      </c>
      <c r="B34" s="342">
        <v>1</v>
      </c>
      <c r="C34" s="342">
        <v>21</v>
      </c>
      <c r="D34" s="342">
        <v>24</v>
      </c>
      <c r="E34" s="342">
        <v>23</v>
      </c>
      <c r="F34" s="342">
        <v>21</v>
      </c>
      <c r="G34" s="342">
        <v>30</v>
      </c>
      <c r="H34" s="342">
        <v>22</v>
      </c>
      <c r="I34" s="342">
        <v>22</v>
      </c>
      <c r="J34" s="342">
        <v>29</v>
      </c>
      <c r="K34" s="342">
        <v>24</v>
      </c>
      <c r="L34" s="342">
        <v>24</v>
      </c>
      <c r="M34" s="53">
        <v>20</v>
      </c>
      <c r="N34" s="53">
        <v>31</v>
      </c>
      <c r="O34" s="53">
        <v>18</v>
      </c>
      <c r="P34" s="53">
        <v>23</v>
      </c>
    </row>
    <row r="35" spans="1:16" ht="15">
      <c r="A35" s="178" t="s">
        <v>18</v>
      </c>
      <c r="B35" s="343">
        <v>996</v>
      </c>
      <c r="C35" s="343">
        <v>899</v>
      </c>
      <c r="D35" s="343">
        <v>773</v>
      </c>
      <c r="E35" s="343">
        <v>974</v>
      </c>
      <c r="F35" s="343">
        <v>936</v>
      </c>
      <c r="G35" s="343">
        <v>950</v>
      </c>
      <c r="H35" s="343">
        <v>905</v>
      </c>
      <c r="I35" s="343">
        <v>960</v>
      </c>
      <c r="J35" s="343">
        <v>929</v>
      </c>
      <c r="K35" s="343">
        <v>927</v>
      </c>
      <c r="L35" s="346">
        <v>1039</v>
      </c>
      <c r="M35" s="340">
        <v>962</v>
      </c>
      <c r="N35" s="370">
        <v>1139</v>
      </c>
      <c r="O35" s="370">
        <v>933</v>
      </c>
      <c r="P35" s="370">
        <v>924</v>
      </c>
    </row>
    <row r="36" spans="1:14" ht="15">
      <c r="A36" s="116" t="s">
        <v>557</v>
      </c>
      <c r="B36" s="116"/>
      <c r="C36" s="27"/>
      <c r="D36" s="27"/>
      <c r="E36" s="27"/>
      <c r="F36" s="27"/>
      <c r="G36" s="27"/>
      <c r="H36" s="27"/>
      <c r="I36" s="27"/>
      <c r="J36" s="27"/>
      <c r="K36" s="27"/>
      <c r="L36" s="27"/>
      <c r="M36" s="27"/>
      <c r="N36" s="27"/>
    </row>
    <row r="37" spans="1:14" ht="15">
      <c r="A37" s="116" t="s">
        <v>638</v>
      </c>
      <c r="B37" s="116"/>
      <c r="C37" s="27"/>
      <c r="D37" s="27"/>
      <c r="E37" s="27"/>
      <c r="F37" s="27"/>
      <c r="G37" s="27"/>
      <c r="H37" s="27"/>
      <c r="I37" s="27"/>
      <c r="J37" s="27"/>
      <c r="K37" s="27"/>
      <c r="L37" s="27"/>
      <c r="M37" s="27"/>
      <c r="N37" s="27"/>
    </row>
    <row r="38" spans="1:14" ht="15">
      <c r="A38" s="116" t="s">
        <v>558</v>
      </c>
      <c r="B38" s="116"/>
      <c r="C38" s="27"/>
      <c r="D38" s="27"/>
      <c r="E38" s="27"/>
      <c r="F38" s="27"/>
      <c r="G38" s="27"/>
      <c r="H38" s="27"/>
      <c r="I38" s="27"/>
      <c r="J38" s="27"/>
      <c r="K38" s="27"/>
      <c r="L38" s="27"/>
      <c r="M38" s="27"/>
      <c r="N38" s="27"/>
    </row>
    <row r="39" spans="1:14" ht="15">
      <c r="A39" s="116" t="s">
        <v>588</v>
      </c>
      <c r="B39" s="116"/>
      <c r="C39" s="27"/>
      <c r="D39" s="27"/>
      <c r="E39" s="27"/>
      <c r="F39" s="27"/>
      <c r="G39" s="27"/>
      <c r="H39" s="27"/>
      <c r="I39" s="27"/>
      <c r="J39" s="27"/>
      <c r="K39" s="27"/>
      <c r="L39" s="27"/>
      <c r="M39" s="27"/>
      <c r="N39" s="27"/>
    </row>
    <row r="40" spans="1:14" ht="15">
      <c r="A40" s="116" t="s">
        <v>596</v>
      </c>
      <c r="B40" s="116"/>
      <c r="C40" s="27"/>
      <c r="D40" s="27"/>
      <c r="E40" s="27"/>
      <c r="F40" s="27"/>
      <c r="G40" s="27"/>
      <c r="H40" s="27"/>
      <c r="I40" s="27"/>
      <c r="J40" s="27"/>
      <c r="K40" s="27"/>
      <c r="L40" s="27"/>
      <c r="M40" s="27"/>
      <c r="N40" s="27"/>
    </row>
    <row r="41" ht="15">
      <c r="A41" t="s">
        <v>674</v>
      </c>
    </row>
    <row r="42" ht="15">
      <c r="A42" t="s">
        <v>675</v>
      </c>
    </row>
    <row r="43" ht="15">
      <c r="A43" t="s">
        <v>676</v>
      </c>
    </row>
    <row r="44" ht="15">
      <c r="A44" t="s">
        <v>677</v>
      </c>
    </row>
    <row r="45" ht="15">
      <c r="A45" t="s">
        <v>678</v>
      </c>
    </row>
    <row r="46" ht="15">
      <c r="A46" t="s">
        <v>679</v>
      </c>
    </row>
    <row r="47" ht="15">
      <c r="A47" t="s">
        <v>680</v>
      </c>
    </row>
    <row r="48" ht="15">
      <c r="A48" t="s">
        <v>653</v>
      </c>
    </row>
    <row r="49" spans="1:15" ht="15">
      <c r="A49" t="s">
        <v>654</v>
      </c>
      <c r="C49" s="342"/>
      <c r="D49" s="342"/>
      <c r="E49" s="342"/>
      <c r="F49" s="342"/>
      <c r="G49" s="342"/>
      <c r="H49" s="342"/>
      <c r="I49" s="342"/>
      <c r="J49" s="342"/>
      <c r="K49" s="342"/>
      <c r="L49" s="342"/>
      <c r="M49" s="342"/>
      <c r="N49" s="342"/>
      <c r="O49" s="342"/>
    </row>
    <row r="50" spans="1:15" ht="15">
      <c r="A50" t="s">
        <v>655</v>
      </c>
      <c r="C50" s="342"/>
      <c r="D50" s="342"/>
      <c r="E50" s="342"/>
      <c r="F50" s="342"/>
      <c r="G50" s="342"/>
      <c r="H50" s="342"/>
      <c r="I50" s="342"/>
      <c r="J50" s="342"/>
      <c r="K50" s="342"/>
      <c r="L50" s="342"/>
      <c r="M50" s="342"/>
      <c r="N50" s="342"/>
      <c r="O50" s="342"/>
    </row>
    <row r="51" spans="1:15" ht="15">
      <c r="A51" t="s">
        <v>720</v>
      </c>
      <c r="C51" s="342"/>
      <c r="D51" s="342"/>
      <c r="E51" s="342"/>
      <c r="F51" s="342"/>
      <c r="G51" s="342"/>
      <c r="H51" s="342"/>
      <c r="I51" s="342"/>
      <c r="J51" s="342"/>
      <c r="K51" s="342"/>
      <c r="L51" s="342"/>
      <c r="M51" s="342"/>
      <c r="N51" s="342"/>
      <c r="O51" s="342"/>
    </row>
    <row r="52" spans="1:15" ht="15">
      <c r="A52" t="s">
        <v>721</v>
      </c>
      <c r="C52" s="342"/>
      <c r="D52" s="342"/>
      <c r="E52" s="342"/>
      <c r="F52" s="342"/>
      <c r="G52" s="342"/>
      <c r="H52" s="342"/>
      <c r="I52" s="342"/>
      <c r="J52" s="342"/>
      <c r="K52" s="342"/>
      <c r="L52" s="342"/>
      <c r="M52" s="342"/>
      <c r="N52" s="342"/>
      <c r="O52" s="342"/>
    </row>
    <row r="53" spans="3:15" ht="15">
      <c r="C53" s="342"/>
      <c r="D53" s="342"/>
      <c r="E53" s="342"/>
      <c r="F53" s="342"/>
      <c r="G53" s="342"/>
      <c r="H53" s="342"/>
      <c r="I53" s="342"/>
      <c r="J53" s="342"/>
      <c r="K53" s="342"/>
      <c r="L53" s="342"/>
      <c r="M53" s="342"/>
      <c r="N53" s="342"/>
      <c r="O53" s="342"/>
    </row>
    <row r="54" spans="1:17" ht="18.75">
      <c r="A54" s="178" t="s">
        <v>689</v>
      </c>
      <c r="B54" s="178"/>
      <c r="C54" s="343"/>
      <c r="D54" s="343"/>
      <c r="E54" s="343"/>
      <c r="F54" s="343"/>
      <c r="G54" s="343"/>
      <c r="H54" s="343"/>
      <c r="I54" s="343"/>
      <c r="J54" s="343"/>
      <c r="K54" s="343"/>
      <c r="L54" s="343"/>
      <c r="M54" s="343"/>
      <c r="N54" s="343"/>
      <c r="O54" s="343"/>
      <c r="P54" s="178"/>
      <c r="Q54" s="178"/>
    </row>
    <row r="55" spans="6:17" ht="15.75">
      <c r="F55" s="344" t="s">
        <v>78</v>
      </c>
      <c r="G55" s="344"/>
      <c r="H55" s="344" t="s">
        <v>79</v>
      </c>
      <c r="I55" s="344"/>
      <c r="J55" s="344" t="s">
        <v>80</v>
      </c>
      <c r="K55" s="344"/>
      <c r="L55" s="344" t="s">
        <v>81</v>
      </c>
      <c r="M55" s="344"/>
      <c r="N55" s="344" t="s">
        <v>96</v>
      </c>
      <c r="O55" s="349" t="s">
        <v>574</v>
      </c>
      <c r="P55" s="344"/>
      <c r="Q55" s="344" t="s">
        <v>0</v>
      </c>
    </row>
    <row r="56" spans="1:17" ht="15.75">
      <c r="A56" s="178"/>
      <c r="B56" s="178"/>
      <c r="C56" s="178"/>
      <c r="D56" s="178"/>
      <c r="E56" s="178"/>
      <c r="F56" s="345"/>
      <c r="G56" s="345"/>
      <c r="H56" s="345"/>
      <c r="I56" s="345"/>
      <c r="J56" s="345" t="s">
        <v>656</v>
      </c>
      <c r="K56" s="345"/>
      <c r="L56" s="345" t="s">
        <v>82</v>
      </c>
      <c r="M56" s="345"/>
      <c r="N56" s="345" t="s">
        <v>97</v>
      </c>
      <c r="O56" s="385" t="s">
        <v>657</v>
      </c>
      <c r="P56" s="345"/>
      <c r="Q56" s="345"/>
    </row>
    <row r="57" spans="1:17" ht="15">
      <c r="A57" t="s">
        <v>77</v>
      </c>
      <c r="F57" s="386">
        <v>1</v>
      </c>
      <c r="G57" s="386"/>
      <c r="H57" s="386">
        <v>0</v>
      </c>
      <c r="I57" s="386"/>
      <c r="J57" s="386">
        <v>0</v>
      </c>
      <c r="K57" s="386"/>
      <c r="L57" s="386">
        <v>0</v>
      </c>
      <c r="M57" s="386"/>
      <c r="N57" s="386">
        <v>0</v>
      </c>
      <c r="O57" s="386">
        <v>0</v>
      </c>
      <c r="P57" s="53"/>
      <c r="Q57" s="386">
        <v>1</v>
      </c>
    </row>
    <row r="58" spans="1:17" ht="15">
      <c r="A58" t="s">
        <v>52</v>
      </c>
      <c r="F58" s="386">
        <v>0</v>
      </c>
      <c r="G58" s="386"/>
      <c r="H58" s="386">
        <v>1</v>
      </c>
      <c r="I58" s="386"/>
      <c r="J58" s="386">
        <v>0</v>
      </c>
      <c r="K58" s="386"/>
      <c r="L58" s="386">
        <v>0</v>
      </c>
      <c r="M58" s="386"/>
      <c r="N58" s="386">
        <v>0</v>
      </c>
      <c r="O58" s="386">
        <v>0</v>
      </c>
      <c r="P58" s="53"/>
      <c r="Q58" s="386">
        <v>1</v>
      </c>
    </row>
    <row r="59" spans="1:17" ht="15">
      <c r="A59" t="s">
        <v>61</v>
      </c>
      <c r="F59" s="386">
        <v>2</v>
      </c>
      <c r="G59" s="386"/>
      <c r="H59" s="386">
        <v>3</v>
      </c>
      <c r="I59" s="386"/>
      <c r="J59" s="386">
        <v>0</v>
      </c>
      <c r="K59" s="386"/>
      <c r="L59" s="386">
        <v>0</v>
      </c>
      <c r="M59" s="386"/>
      <c r="N59" s="386">
        <v>0</v>
      </c>
      <c r="O59" s="386">
        <v>1</v>
      </c>
      <c r="P59" s="53"/>
      <c r="Q59" s="386">
        <v>6</v>
      </c>
    </row>
    <row r="60" spans="1:17" ht="15">
      <c r="A60" t="s">
        <v>135</v>
      </c>
      <c r="F60" s="386">
        <v>0</v>
      </c>
      <c r="G60" s="386"/>
      <c r="H60" s="386">
        <v>2</v>
      </c>
      <c r="I60" s="386"/>
      <c r="J60" s="386">
        <v>0</v>
      </c>
      <c r="K60" s="386"/>
      <c r="L60" s="386">
        <v>0</v>
      </c>
      <c r="M60" s="386"/>
      <c r="N60" s="386">
        <v>0</v>
      </c>
      <c r="O60" s="386">
        <v>0</v>
      </c>
      <c r="P60" s="53"/>
      <c r="Q60" s="386">
        <v>2</v>
      </c>
    </row>
    <row r="61" spans="1:17" ht="15">
      <c r="A61" t="s">
        <v>55</v>
      </c>
      <c r="F61" s="386">
        <v>0</v>
      </c>
      <c r="G61" s="386"/>
      <c r="H61" s="386">
        <v>2</v>
      </c>
      <c r="I61" s="386"/>
      <c r="J61" s="386">
        <v>0</v>
      </c>
      <c r="K61" s="386"/>
      <c r="L61" s="386">
        <v>0</v>
      </c>
      <c r="M61" s="386"/>
      <c r="N61" s="386">
        <v>0</v>
      </c>
      <c r="O61" s="386">
        <v>0</v>
      </c>
      <c r="P61" s="53"/>
      <c r="Q61" s="386">
        <v>2</v>
      </c>
    </row>
    <row r="62" spans="1:17" ht="15">
      <c r="A62" t="s">
        <v>136</v>
      </c>
      <c r="F62" s="386">
        <v>0</v>
      </c>
      <c r="G62" s="386"/>
      <c r="H62" s="386">
        <v>2</v>
      </c>
      <c r="I62" s="386"/>
      <c r="J62" s="386">
        <v>0</v>
      </c>
      <c r="K62" s="386"/>
      <c r="L62" s="386">
        <v>0</v>
      </c>
      <c r="M62" s="386"/>
      <c r="N62" s="386">
        <v>0</v>
      </c>
      <c r="O62" s="386">
        <v>0</v>
      </c>
      <c r="P62" s="53"/>
      <c r="Q62" s="386">
        <v>2</v>
      </c>
    </row>
    <row r="63" spans="1:17" ht="15">
      <c r="A63" t="s">
        <v>57</v>
      </c>
      <c r="F63" s="386">
        <v>0</v>
      </c>
      <c r="G63" s="386"/>
      <c r="H63" s="386">
        <v>1</v>
      </c>
      <c r="I63" s="386"/>
      <c r="J63" s="386">
        <v>0</v>
      </c>
      <c r="K63" s="386"/>
      <c r="L63" s="386">
        <v>0</v>
      </c>
      <c r="M63" s="386"/>
      <c r="N63" s="386">
        <v>0</v>
      </c>
      <c r="O63" s="386">
        <v>0</v>
      </c>
      <c r="P63" s="53"/>
      <c r="Q63" s="386">
        <v>1</v>
      </c>
    </row>
    <row r="64" spans="1:17" ht="15">
      <c r="A64" t="s">
        <v>63</v>
      </c>
      <c r="F64" s="386">
        <v>0</v>
      </c>
      <c r="G64" s="386"/>
      <c r="H64" s="386">
        <v>1</v>
      </c>
      <c r="I64" s="386"/>
      <c r="J64" s="386">
        <v>0</v>
      </c>
      <c r="K64" s="386"/>
      <c r="L64" s="386">
        <v>0</v>
      </c>
      <c r="M64" s="386"/>
      <c r="N64" s="386">
        <v>0</v>
      </c>
      <c r="O64" s="386">
        <v>0</v>
      </c>
      <c r="P64" s="53"/>
      <c r="Q64" s="386">
        <v>1</v>
      </c>
    </row>
    <row r="65" spans="1:17" ht="15">
      <c r="A65" t="s">
        <v>59</v>
      </c>
      <c r="F65" s="386">
        <v>0</v>
      </c>
      <c r="G65" s="386"/>
      <c r="H65" s="386">
        <v>1</v>
      </c>
      <c r="I65" s="386"/>
      <c r="J65" s="386">
        <v>0</v>
      </c>
      <c r="K65" s="386"/>
      <c r="L65" s="386">
        <v>0</v>
      </c>
      <c r="M65" s="386"/>
      <c r="N65" s="386">
        <v>0</v>
      </c>
      <c r="O65" s="386">
        <v>0</v>
      </c>
      <c r="P65" s="53"/>
      <c r="Q65" s="386">
        <v>1</v>
      </c>
    </row>
    <row r="66" spans="1:17" ht="15">
      <c r="A66" t="s">
        <v>67</v>
      </c>
      <c r="F66" s="386">
        <v>1</v>
      </c>
      <c r="G66" s="386"/>
      <c r="H66" s="386">
        <v>1</v>
      </c>
      <c r="I66" s="386"/>
      <c r="J66" s="386">
        <v>0</v>
      </c>
      <c r="K66" s="386"/>
      <c r="L66" s="386">
        <v>0</v>
      </c>
      <c r="M66" s="386"/>
      <c r="N66" s="386">
        <v>0</v>
      </c>
      <c r="O66" s="386">
        <v>0</v>
      </c>
      <c r="P66" s="53"/>
      <c r="Q66" s="386">
        <v>2</v>
      </c>
    </row>
    <row r="67" spans="1:17" ht="15">
      <c r="A67" t="s">
        <v>60</v>
      </c>
      <c r="F67" s="386">
        <v>1</v>
      </c>
      <c r="G67" s="386"/>
      <c r="H67" s="386">
        <v>1</v>
      </c>
      <c r="I67" s="386"/>
      <c r="J67" s="386">
        <v>0</v>
      </c>
      <c r="K67" s="386"/>
      <c r="L67" s="386">
        <v>0</v>
      </c>
      <c r="M67" s="386"/>
      <c r="N67" s="386">
        <v>0</v>
      </c>
      <c r="O67" s="386">
        <v>0</v>
      </c>
      <c r="P67" s="53"/>
      <c r="Q67" s="386">
        <v>2</v>
      </c>
    </row>
    <row r="68" spans="1:17" ht="15">
      <c r="A68" t="s">
        <v>53</v>
      </c>
      <c r="F68" s="386">
        <v>0</v>
      </c>
      <c r="G68" s="386"/>
      <c r="H68" s="386">
        <v>1</v>
      </c>
      <c r="I68" s="386"/>
      <c r="J68" s="386">
        <v>0</v>
      </c>
      <c r="K68" s="386"/>
      <c r="L68" s="386">
        <v>0</v>
      </c>
      <c r="M68" s="386"/>
      <c r="N68" s="386">
        <v>0</v>
      </c>
      <c r="O68" s="386">
        <v>0</v>
      </c>
      <c r="P68" s="53"/>
      <c r="Q68" s="386">
        <v>1</v>
      </c>
    </row>
    <row r="69" spans="1:17" ht="15">
      <c r="A69" t="s">
        <v>62</v>
      </c>
      <c r="F69" s="386">
        <v>0</v>
      </c>
      <c r="G69" s="386"/>
      <c r="H69" s="386">
        <v>0</v>
      </c>
      <c r="I69" s="386"/>
      <c r="J69" s="386">
        <v>0</v>
      </c>
      <c r="K69" s="386"/>
      <c r="L69" s="386">
        <v>1</v>
      </c>
      <c r="M69" s="386"/>
      <c r="N69" s="386">
        <v>0</v>
      </c>
      <c r="O69" s="386">
        <v>0</v>
      </c>
      <c r="P69" s="53"/>
      <c r="Q69" s="386">
        <v>1</v>
      </c>
    </row>
    <row r="70" spans="1:17" ht="15">
      <c r="A70" s="178" t="s">
        <v>72</v>
      </c>
      <c r="B70" s="178"/>
      <c r="C70" s="178"/>
      <c r="D70" s="178"/>
      <c r="E70" s="178"/>
      <c r="F70" s="387">
        <v>5</v>
      </c>
      <c r="G70" s="387"/>
      <c r="H70" s="387">
        <v>16</v>
      </c>
      <c r="I70" s="387"/>
      <c r="J70" s="387">
        <v>0</v>
      </c>
      <c r="K70" s="387"/>
      <c r="L70" s="387">
        <v>1</v>
      </c>
      <c r="M70" s="387"/>
      <c r="N70" s="387">
        <v>0</v>
      </c>
      <c r="O70" s="387">
        <v>1</v>
      </c>
      <c r="P70" s="340"/>
      <c r="Q70" s="387">
        <v>23</v>
      </c>
    </row>
    <row r="71" spans="1:2" ht="15">
      <c r="A71" s="116" t="s">
        <v>557</v>
      </c>
      <c r="B71" s="116"/>
    </row>
    <row r="72" spans="1:2" ht="15">
      <c r="A72" s="116" t="s">
        <v>597</v>
      </c>
      <c r="B72" s="116"/>
    </row>
    <row r="73" spans="1:2" ht="15">
      <c r="A73" s="116" t="s">
        <v>559</v>
      </c>
      <c r="B73" s="116"/>
    </row>
    <row r="74" ht="15">
      <c r="B74" s="116"/>
    </row>
    <row r="75" spans="1:14" ht="18.75">
      <c r="A75" s="194" t="s">
        <v>695</v>
      </c>
      <c r="B75" s="178"/>
      <c r="C75" s="178"/>
      <c r="D75" s="178"/>
      <c r="E75" s="178"/>
      <c r="F75" s="178"/>
      <c r="G75" s="178"/>
      <c r="H75" s="178"/>
      <c r="I75" s="178"/>
      <c r="J75" s="178"/>
      <c r="K75" s="178"/>
      <c r="L75" s="178"/>
      <c r="M75" s="178"/>
      <c r="N75" s="178"/>
    </row>
    <row r="76" spans="1:16" ht="15.75">
      <c r="A76" s="193"/>
      <c r="B76" s="193"/>
      <c r="C76" s="28"/>
      <c r="G76" s="225"/>
      <c r="H76" s="341" t="s">
        <v>395</v>
      </c>
      <c r="I76" s="341"/>
      <c r="J76" s="341"/>
      <c r="K76" s="341" t="s">
        <v>396</v>
      </c>
      <c r="L76" s="341"/>
      <c r="M76" s="341"/>
      <c r="N76" s="341" t="s">
        <v>397</v>
      </c>
      <c r="O76" s="341"/>
      <c r="P76" s="195" t="s">
        <v>398</v>
      </c>
    </row>
    <row r="77" spans="1:16" ht="18">
      <c r="A77" s="227" t="s">
        <v>239</v>
      </c>
      <c r="B77" s="227"/>
      <c r="C77" s="228" t="s">
        <v>239</v>
      </c>
      <c r="G77" s="115"/>
      <c r="H77" s="115"/>
      <c r="I77" s="115"/>
      <c r="J77" s="200" t="s">
        <v>400</v>
      </c>
      <c r="K77" s="201" t="s">
        <v>401</v>
      </c>
      <c r="L77" s="202"/>
      <c r="M77" s="200"/>
      <c r="N77" s="201"/>
      <c r="O77" s="202"/>
      <c r="P77" s="196" t="s">
        <v>402</v>
      </c>
    </row>
    <row r="78" spans="1:16" ht="15.75">
      <c r="A78" s="148" t="s">
        <v>239</v>
      </c>
      <c r="B78" s="148"/>
      <c r="C78" s="229"/>
      <c r="D78" s="178"/>
      <c r="E78" s="178"/>
      <c r="F78" s="178"/>
      <c r="G78" s="203" t="s">
        <v>409</v>
      </c>
      <c r="H78" s="204" t="s">
        <v>410</v>
      </c>
      <c r="I78" s="205" t="s">
        <v>399</v>
      </c>
      <c r="J78" s="203" t="s">
        <v>403</v>
      </c>
      <c r="K78" s="204" t="s">
        <v>404</v>
      </c>
      <c r="L78" s="205" t="s">
        <v>399</v>
      </c>
      <c r="M78" s="203" t="s">
        <v>409</v>
      </c>
      <c r="N78" s="204" t="s">
        <v>410</v>
      </c>
      <c r="O78" s="205" t="s">
        <v>399</v>
      </c>
      <c r="P78" s="197" t="s">
        <v>405</v>
      </c>
    </row>
    <row r="79" spans="1:17" ht="15.75">
      <c r="A79" s="227" t="s">
        <v>239</v>
      </c>
      <c r="B79" s="227"/>
      <c r="C79" s="228" t="s">
        <v>239</v>
      </c>
      <c r="G79" s="115"/>
      <c r="H79" s="115"/>
      <c r="I79" s="115"/>
      <c r="J79" s="115"/>
      <c r="K79" s="115"/>
      <c r="L79" s="224"/>
      <c r="M79" s="224"/>
      <c r="N79" s="28"/>
      <c r="P79" s="199" t="s">
        <v>406</v>
      </c>
      <c r="Q79" s="28"/>
    </row>
    <row r="80" spans="1:16" ht="15.75">
      <c r="A80" s="230" t="s">
        <v>470</v>
      </c>
      <c r="B80" s="230"/>
      <c r="C80" s="231"/>
      <c r="G80" s="411">
        <v>35.5</v>
      </c>
      <c r="H80" s="411">
        <v>49.4</v>
      </c>
      <c r="I80" s="232">
        <v>84.9</v>
      </c>
      <c r="J80" s="411">
        <v>4.7</v>
      </c>
      <c r="K80" s="411">
        <v>2.1</v>
      </c>
      <c r="L80" s="232">
        <v>6.800000000000001</v>
      </c>
      <c r="M80" s="412">
        <v>2.5</v>
      </c>
      <c r="N80" s="412">
        <v>5.8</v>
      </c>
      <c r="O80" s="232">
        <v>8.3</v>
      </c>
      <c r="P80" s="219">
        <v>2560</v>
      </c>
    </row>
    <row r="81" spans="1:16" ht="15.75">
      <c r="A81" s="230" t="s">
        <v>471</v>
      </c>
      <c r="B81" s="230"/>
      <c r="C81" s="231"/>
      <c r="G81" s="411">
        <v>34.8</v>
      </c>
      <c r="H81" s="411">
        <v>49</v>
      </c>
      <c r="I81" s="232">
        <v>83.8</v>
      </c>
      <c r="J81" s="411">
        <v>6.6</v>
      </c>
      <c r="K81" s="411">
        <v>2.7</v>
      </c>
      <c r="L81" s="232">
        <v>9.3</v>
      </c>
      <c r="M81" s="412">
        <v>1.7</v>
      </c>
      <c r="N81" s="412">
        <v>5.2</v>
      </c>
      <c r="O81" s="232">
        <v>6.9</v>
      </c>
      <c r="P81" s="219">
        <v>2560</v>
      </c>
    </row>
    <row r="82" spans="1:16" ht="15.75">
      <c r="A82" s="230" t="s">
        <v>472</v>
      </c>
      <c r="B82" s="230"/>
      <c r="C82" s="231"/>
      <c r="G82" s="411">
        <v>32.9</v>
      </c>
      <c r="H82" s="411">
        <v>53.2</v>
      </c>
      <c r="I82" s="232">
        <v>86.1</v>
      </c>
      <c r="J82" s="411">
        <v>7.4</v>
      </c>
      <c r="K82" s="411">
        <v>1</v>
      </c>
      <c r="L82" s="232">
        <v>8.4</v>
      </c>
      <c r="M82" s="412">
        <v>1</v>
      </c>
      <c r="N82" s="412">
        <v>4.6</v>
      </c>
      <c r="O82" s="232">
        <v>5.6</v>
      </c>
      <c r="P82" s="219">
        <v>2560</v>
      </c>
    </row>
    <row r="83" spans="1:16" ht="15.75">
      <c r="A83" s="221" t="s">
        <v>473</v>
      </c>
      <c r="B83" s="221"/>
      <c r="C83" s="231"/>
      <c r="G83" s="411">
        <v>51.4</v>
      </c>
      <c r="H83" s="411">
        <v>43.9</v>
      </c>
      <c r="I83" s="232">
        <v>95.3</v>
      </c>
      <c r="J83" s="411">
        <v>2.3</v>
      </c>
      <c r="K83" s="411">
        <v>1.1</v>
      </c>
      <c r="L83" s="232">
        <v>3.4</v>
      </c>
      <c r="M83" s="412">
        <v>0.3</v>
      </c>
      <c r="N83" s="412">
        <v>1</v>
      </c>
      <c r="O83" s="232">
        <v>1.3</v>
      </c>
      <c r="P83" s="219">
        <v>2560</v>
      </c>
    </row>
    <row r="84" spans="1:16" ht="15.75">
      <c r="A84" s="230" t="s">
        <v>474</v>
      </c>
      <c r="B84" s="230"/>
      <c r="C84" s="231"/>
      <c r="G84" s="413">
        <v>42.2</v>
      </c>
      <c r="H84" s="413">
        <v>44.4</v>
      </c>
      <c r="I84" s="232">
        <v>86.6</v>
      </c>
      <c r="J84" s="413">
        <v>5.1</v>
      </c>
      <c r="K84" s="413">
        <v>1.8</v>
      </c>
      <c r="L84" s="232">
        <v>6.8999999999999995</v>
      </c>
      <c r="M84" s="412">
        <v>2.1</v>
      </c>
      <c r="N84" s="412">
        <v>4.4</v>
      </c>
      <c r="O84" s="232">
        <v>6.5</v>
      </c>
      <c r="P84" s="219">
        <v>2560</v>
      </c>
    </row>
    <row r="85" spans="1:16" ht="15.75">
      <c r="A85" s="230" t="s">
        <v>407</v>
      </c>
      <c r="B85" s="230"/>
      <c r="C85" s="231"/>
      <c r="G85" s="411">
        <v>43.3</v>
      </c>
      <c r="H85" s="411">
        <v>46.5</v>
      </c>
      <c r="I85" s="232">
        <v>89.8</v>
      </c>
      <c r="J85" s="411">
        <v>5.3</v>
      </c>
      <c r="K85" s="411">
        <v>1.5</v>
      </c>
      <c r="L85" s="232">
        <v>6.8</v>
      </c>
      <c r="M85" s="412">
        <v>0.8</v>
      </c>
      <c r="N85" s="412">
        <v>2.7</v>
      </c>
      <c r="O85" s="232">
        <v>3.5</v>
      </c>
      <c r="P85" s="219">
        <v>2560</v>
      </c>
    </row>
    <row r="86" spans="1:16" ht="15.75">
      <c r="A86" s="230" t="s">
        <v>475</v>
      </c>
      <c r="B86" s="230"/>
      <c r="C86" s="231"/>
      <c r="G86" s="413">
        <v>31.6</v>
      </c>
      <c r="H86" s="413">
        <v>44.2</v>
      </c>
      <c r="I86" s="232">
        <v>75.80000000000001</v>
      </c>
      <c r="J86" s="413">
        <v>11.6</v>
      </c>
      <c r="K86" s="413">
        <v>6.4</v>
      </c>
      <c r="L86" s="232">
        <v>18</v>
      </c>
      <c r="M86" s="412">
        <v>1.4</v>
      </c>
      <c r="N86" s="412">
        <v>4.8</v>
      </c>
      <c r="O86" s="232">
        <v>6.199999999999999</v>
      </c>
      <c r="P86" s="219">
        <v>2560</v>
      </c>
    </row>
    <row r="87" spans="1:16" ht="15.75">
      <c r="A87" s="230" t="s">
        <v>476</v>
      </c>
      <c r="B87" s="230"/>
      <c r="C87" s="231"/>
      <c r="G87" s="411">
        <v>18.9</v>
      </c>
      <c r="H87" s="411">
        <v>37</v>
      </c>
      <c r="I87" s="232">
        <v>55.9</v>
      </c>
      <c r="J87" s="411">
        <v>12.9</v>
      </c>
      <c r="K87" s="411">
        <v>1.9</v>
      </c>
      <c r="L87" s="232">
        <v>14.8</v>
      </c>
      <c r="M87" s="412">
        <v>10.7</v>
      </c>
      <c r="N87" s="412">
        <v>18.5</v>
      </c>
      <c r="O87" s="232">
        <v>29.2</v>
      </c>
      <c r="P87" s="219">
        <v>2560</v>
      </c>
    </row>
    <row r="88" spans="1:16" ht="15.75">
      <c r="A88" s="233" t="s">
        <v>477</v>
      </c>
      <c r="B88" s="233"/>
      <c r="C88" s="234"/>
      <c r="D88" s="178"/>
      <c r="E88" s="178"/>
      <c r="F88" s="178"/>
      <c r="G88" s="414">
        <v>33.8</v>
      </c>
      <c r="H88" s="414">
        <v>43.6</v>
      </c>
      <c r="I88" s="415">
        <v>77.4</v>
      </c>
      <c r="J88" s="414">
        <v>8.4</v>
      </c>
      <c r="K88" s="414">
        <v>5.2</v>
      </c>
      <c r="L88" s="415">
        <v>13.600000000000001</v>
      </c>
      <c r="M88" s="416">
        <v>1.9</v>
      </c>
      <c r="N88" s="416">
        <v>7.2</v>
      </c>
      <c r="O88" s="415">
        <v>9.1</v>
      </c>
      <c r="P88" s="417">
        <v>2560</v>
      </c>
    </row>
    <row r="89" spans="1:18" ht="15.75">
      <c r="A89" s="230" t="s">
        <v>445</v>
      </c>
      <c r="B89" s="230"/>
      <c r="C89" s="231"/>
      <c r="D89" s="231"/>
      <c r="E89" s="231"/>
      <c r="F89" s="231"/>
      <c r="G89" s="231"/>
      <c r="H89" s="231"/>
      <c r="I89" s="231"/>
      <c r="J89" s="235"/>
      <c r="K89" s="235"/>
      <c r="L89" s="232"/>
      <c r="M89" s="235"/>
      <c r="N89" s="235"/>
      <c r="O89" s="232"/>
      <c r="P89" s="226"/>
      <c r="Q89" s="226"/>
      <c r="R89" s="232"/>
    </row>
    <row r="90" spans="1:18" ht="15" customHeight="1">
      <c r="A90" s="198" t="s">
        <v>408</v>
      </c>
      <c r="B90" s="198"/>
      <c r="C90" s="6"/>
      <c r="D90" s="6"/>
      <c r="E90" s="6"/>
      <c r="F90" s="6"/>
      <c r="G90" s="6"/>
      <c r="H90" s="6"/>
      <c r="I90" s="6"/>
      <c r="J90" s="6"/>
      <c r="K90" s="6"/>
      <c r="L90" s="6"/>
      <c r="M90" s="6"/>
      <c r="N90" s="6"/>
      <c r="O90" s="6"/>
      <c r="P90" s="6"/>
      <c r="Q90" s="6"/>
      <c r="R90" s="6"/>
    </row>
    <row r="91" spans="1:18" ht="15.75" customHeight="1">
      <c r="A91" s="230" t="s">
        <v>696</v>
      </c>
      <c r="B91" s="230"/>
      <c r="C91" s="6"/>
      <c r="D91" s="6"/>
      <c r="E91" s="6"/>
      <c r="F91" s="6"/>
      <c r="G91" s="6"/>
      <c r="H91" s="6"/>
      <c r="I91" s="6"/>
      <c r="J91" s="6"/>
      <c r="K91" s="6"/>
      <c r="L91" s="6"/>
      <c r="M91" s="6"/>
      <c r="N91" s="6"/>
      <c r="O91" s="6"/>
      <c r="P91" s="6"/>
      <c r="Q91" s="6"/>
      <c r="R91" s="6"/>
    </row>
    <row r="93" ht="15">
      <c r="K93" s="373"/>
    </row>
    <row r="94" ht="15">
      <c r="K94" s="373"/>
    </row>
    <row r="95" ht="15">
      <c r="K95" s="373"/>
    </row>
    <row r="96" ht="15">
      <c r="K96" s="373"/>
    </row>
    <row r="97" ht="15">
      <c r="K97" s="373"/>
    </row>
    <row r="98" spans="3:15" ht="15">
      <c r="C98" s="342"/>
      <c r="D98" s="342"/>
      <c r="E98" s="342"/>
      <c r="F98" s="342"/>
      <c r="G98" s="342"/>
      <c r="H98" s="342"/>
      <c r="I98" s="342"/>
      <c r="J98" s="342"/>
      <c r="K98" s="373"/>
      <c r="L98" s="342"/>
      <c r="M98" s="342"/>
      <c r="N98" s="342"/>
      <c r="O98" s="342"/>
    </row>
    <row r="99" spans="3:15" ht="15">
      <c r="C99" s="342"/>
      <c r="D99" s="342"/>
      <c r="E99" s="342"/>
      <c r="F99" s="342"/>
      <c r="G99" s="342"/>
      <c r="H99" s="342"/>
      <c r="I99" s="342"/>
      <c r="J99" s="342"/>
      <c r="K99" s="373"/>
      <c r="L99" s="342"/>
      <c r="M99" s="342"/>
      <c r="N99" s="342"/>
      <c r="O99" s="342"/>
    </row>
    <row r="100" spans="3:15" ht="15">
      <c r="C100" s="342"/>
      <c r="D100" s="342"/>
      <c r="E100" s="342"/>
      <c r="F100" s="342"/>
      <c r="G100" s="342"/>
      <c r="H100" s="342"/>
      <c r="I100" s="342"/>
      <c r="J100" s="342"/>
      <c r="K100" s="342"/>
      <c r="L100" s="342"/>
      <c r="M100" s="342"/>
      <c r="N100" s="342"/>
      <c r="O100" s="342"/>
    </row>
    <row r="101" spans="3:15" ht="15">
      <c r="C101" s="342"/>
      <c r="D101" s="342"/>
      <c r="E101" s="342"/>
      <c r="F101" s="342"/>
      <c r="G101" s="342"/>
      <c r="H101" s="342"/>
      <c r="I101" s="342"/>
      <c r="J101" s="342"/>
      <c r="K101" s="342"/>
      <c r="L101" s="342"/>
      <c r="M101" s="342"/>
      <c r="N101" s="342"/>
      <c r="O101" s="342"/>
    </row>
    <row r="102" spans="3:15" ht="15">
      <c r="C102" s="342"/>
      <c r="D102" s="342"/>
      <c r="E102" s="342"/>
      <c r="F102" s="342"/>
      <c r="G102" s="342"/>
      <c r="H102" s="342"/>
      <c r="I102" s="342"/>
      <c r="J102" s="342"/>
      <c r="K102" s="342"/>
      <c r="L102" s="342"/>
      <c r="M102" s="342"/>
      <c r="N102" s="342"/>
      <c r="O102" s="342"/>
    </row>
    <row r="103" spans="3:15" ht="15">
      <c r="C103" s="342"/>
      <c r="D103" s="342"/>
      <c r="E103" s="342"/>
      <c r="F103" s="342"/>
      <c r="G103" s="342"/>
      <c r="H103" s="342"/>
      <c r="I103" s="342"/>
      <c r="J103" s="342"/>
      <c r="K103" s="342"/>
      <c r="L103" s="342"/>
      <c r="M103" s="342"/>
      <c r="N103" s="342"/>
      <c r="O103" s="342"/>
    </row>
    <row r="104" spans="3:15" ht="15">
      <c r="C104" s="342"/>
      <c r="D104" s="342"/>
      <c r="E104" s="342"/>
      <c r="F104" s="342"/>
      <c r="G104" s="342"/>
      <c r="H104" s="342"/>
      <c r="I104" s="342"/>
      <c r="J104" s="342"/>
      <c r="K104" s="342"/>
      <c r="L104" s="342"/>
      <c r="M104" s="342"/>
      <c r="N104" s="342"/>
      <c r="O104" s="342"/>
    </row>
  </sheetData>
  <sheetProtection/>
  <printOptions/>
  <pageMargins left="0.7086614173228347" right="0.7086614173228347" top="0.7480314960629921" bottom="0.7480314960629921" header="0.31496062992125984" footer="0.31496062992125984"/>
  <pageSetup horizontalDpi="600" verticalDpi="600" orientation="portrait" paperSize="9" scale="50" r:id="rId1"/>
  <headerFooter>
    <oddHeader>&amp;RRAIL SERVICES</oddHeader>
  </headerFooter>
</worksheet>
</file>

<file path=xl/worksheets/sheet17.xml><?xml version="1.0" encoding="utf-8"?>
<worksheet xmlns="http://schemas.openxmlformats.org/spreadsheetml/2006/main" xmlns:r="http://schemas.openxmlformats.org/officeDocument/2006/relationships">
  <sheetPr codeName="Sheet121" transitionEvaluation="1">
    <pageSetUpPr fitToPage="1"/>
  </sheetPr>
  <dimension ref="A1:AJ29"/>
  <sheetViews>
    <sheetView zoomScale="75" zoomScaleNormal="75" zoomScalePageLayoutView="0" workbookViewId="0" topLeftCell="I1">
      <selection activeCell="AH28" sqref="AH28"/>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1" t="s">
        <v>575</v>
      </c>
      <c r="B1" s="7"/>
      <c r="C1" s="7"/>
      <c r="D1" s="7"/>
      <c r="E1" s="7"/>
      <c r="F1" s="7"/>
      <c r="G1" s="7"/>
      <c r="H1" s="7"/>
      <c r="I1" s="7"/>
      <c r="J1" s="7"/>
      <c r="K1" s="7"/>
      <c r="L1" s="7"/>
      <c r="M1" s="7"/>
      <c r="N1" s="7"/>
      <c r="O1" s="7"/>
      <c r="P1" s="7"/>
      <c r="Q1" s="7"/>
    </row>
    <row r="2" spans="1:17" ht="15.75">
      <c r="A2" s="21" t="s">
        <v>156</v>
      </c>
      <c r="B2" s="7"/>
      <c r="C2" s="7"/>
      <c r="D2" s="7"/>
      <c r="E2" s="7"/>
      <c r="F2" s="7"/>
      <c r="G2" s="7"/>
      <c r="H2" s="7"/>
      <c r="I2" s="7"/>
      <c r="J2" s="7"/>
      <c r="K2" s="7"/>
      <c r="L2" s="7"/>
      <c r="M2" s="7"/>
      <c r="N2" s="7"/>
      <c r="O2" s="7"/>
      <c r="P2" s="7"/>
      <c r="Q2" s="7"/>
    </row>
    <row r="3" spans="1:17" ht="15">
      <c r="A3" s="33" t="s">
        <v>85</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01"/>
      <c r="V4" s="101"/>
    </row>
    <row r="5" spans="1:36" ht="15">
      <c r="A5"/>
      <c r="B5"/>
      <c r="C5"/>
      <c r="D5"/>
      <c r="E5" s="22">
        <v>1987</v>
      </c>
      <c r="F5" s="22">
        <v>1988</v>
      </c>
      <c r="G5" s="22">
        <v>1989</v>
      </c>
      <c r="H5" s="22">
        <v>1990</v>
      </c>
      <c r="I5" s="22">
        <v>1991</v>
      </c>
      <c r="J5" s="22">
        <v>1992</v>
      </c>
      <c r="K5" s="22">
        <v>1993</v>
      </c>
      <c r="L5" s="22">
        <v>1994</v>
      </c>
      <c r="M5" s="22">
        <v>1995</v>
      </c>
      <c r="N5" s="22">
        <v>1996</v>
      </c>
      <c r="O5" s="22">
        <v>1997</v>
      </c>
      <c r="P5" s="22">
        <v>1998</v>
      </c>
      <c r="Q5" s="22">
        <v>1999</v>
      </c>
      <c r="R5" s="22">
        <v>2000</v>
      </c>
      <c r="S5" s="22">
        <v>2001</v>
      </c>
      <c r="T5" s="22">
        <v>2002</v>
      </c>
      <c r="U5" s="2">
        <v>2003</v>
      </c>
      <c r="V5" s="2">
        <v>2004</v>
      </c>
      <c r="W5" s="105">
        <v>2005</v>
      </c>
      <c r="X5" s="105">
        <v>2006</v>
      </c>
      <c r="Y5" s="105">
        <v>2007</v>
      </c>
      <c r="Z5" s="105">
        <v>2008</v>
      </c>
      <c r="AA5" s="105">
        <v>2009</v>
      </c>
      <c r="AB5" s="105">
        <v>2010</v>
      </c>
      <c r="AC5" s="105">
        <v>2011</v>
      </c>
      <c r="AD5" s="105">
        <v>2012</v>
      </c>
      <c r="AE5" s="105">
        <v>2013</v>
      </c>
      <c r="AF5" s="105">
        <v>2014</v>
      </c>
      <c r="AG5" s="105">
        <v>2015</v>
      </c>
      <c r="AH5" s="105">
        <v>2016</v>
      </c>
      <c r="AI5" s="105">
        <v>2017</v>
      </c>
      <c r="AJ5" s="105">
        <v>2018</v>
      </c>
    </row>
    <row r="6" spans="1:17" ht="15">
      <c r="A6" s="7"/>
      <c r="B6"/>
      <c r="C6"/>
      <c r="D6"/>
      <c r="E6"/>
      <c r="F6"/>
      <c r="G6"/>
      <c r="H6"/>
      <c r="I6"/>
      <c r="J6"/>
      <c r="K6"/>
      <c r="L6"/>
      <c r="M6"/>
      <c r="N6"/>
      <c r="O6"/>
      <c r="P6" s="7"/>
      <c r="Q6" s="7"/>
    </row>
    <row r="7" spans="1:36" ht="15">
      <c r="A7" t="s">
        <v>35</v>
      </c>
      <c r="B7"/>
      <c r="C7"/>
      <c r="D7"/>
      <c r="E7" s="23">
        <v>101.9</v>
      </c>
      <c r="F7" s="23">
        <v>106.9</v>
      </c>
      <c r="G7" s="23">
        <v>115.2</v>
      </c>
      <c r="H7" s="7">
        <v>126.1</v>
      </c>
      <c r="I7" s="7">
        <v>133.5</v>
      </c>
      <c r="J7" s="7">
        <v>138.5</v>
      </c>
      <c r="K7" s="23">
        <v>140.7</v>
      </c>
      <c r="L7" s="23">
        <v>144.1</v>
      </c>
      <c r="M7" s="23">
        <v>149.1</v>
      </c>
      <c r="N7" s="23">
        <v>152.7</v>
      </c>
      <c r="O7" s="23">
        <v>157.5</v>
      </c>
      <c r="P7" s="23">
        <v>162.9</v>
      </c>
      <c r="Q7" s="7">
        <v>165.4</v>
      </c>
      <c r="R7" s="7">
        <v>170.3</v>
      </c>
      <c r="S7" s="7">
        <v>173.3</v>
      </c>
      <c r="T7" s="7">
        <v>176.2</v>
      </c>
      <c r="U7" s="6">
        <v>181.3</v>
      </c>
      <c r="V7" s="6">
        <v>186.7</v>
      </c>
      <c r="W7" s="15">
        <v>192</v>
      </c>
      <c r="X7" s="15">
        <v>198.1</v>
      </c>
      <c r="Y7" s="15">
        <v>206.6</v>
      </c>
      <c r="Z7" s="15">
        <v>214.8</v>
      </c>
      <c r="AA7" s="15">
        <v>213.7</v>
      </c>
      <c r="AB7" s="15">
        <v>223.6</v>
      </c>
      <c r="AC7" s="15">
        <v>235.2</v>
      </c>
      <c r="AD7" s="15">
        <v>242.7</v>
      </c>
      <c r="AE7" s="15">
        <v>250.1</v>
      </c>
      <c r="AF7" s="15">
        <v>256.03</v>
      </c>
      <c r="AG7" s="15">
        <v>258.54</v>
      </c>
      <c r="AH7" s="15">
        <v>263.1</v>
      </c>
      <c r="AI7" s="15">
        <v>272.475</v>
      </c>
      <c r="AJ7">
        <v>281.6</v>
      </c>
    </row>
    <row r="8" spans="1:17" ht="15">
      <c r="A8"/>
      <c r="B8"/>
      <c r="C8"/>
      <c r="D8"/>
      <c r="E8"/>
      <c r="F8"/>
      <c r="G8"/>
      <c r="H8"/>
      <c r="I8"/>
      <c r="J8"/>
      <c r="K8"/>
      <c r="L8"/>
      <c r="M8"/>
      <c r="N8"/>
      <c r="O8"/>
      <c r="P8" s="7"/>
      <c r="Q8" s="7"/>
    </row>
    <row r="9" spans="1:17" ht="15">
      <c r="A9" t="s">
        <v>36</v>
      </c>
      <c r="B9"/>
      <c r="C9"/>
      <c r="D9"/>
      <c r="E9"/>
      <c r="F9"/>
      <c r="G9"/>
      <c r="H9"/>
      <c r="I9"/>
      <c r="J9"/>
      <c r="K9"/>
      <c r="L9"/>
      <c r="M9"/>
      <c r="N9"/>
      <c r="O9"/>
      <c r="P9" s="7"/>
      <c r="Q9" s="7"/>
    </row>
    <row r="10" spans="1:17" ht="15">
      <c r="A10" s="24" t="s">
        <v>37</v>
      </c>
      <c r="B10" s="389">
        <v>281.6</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38</v>
      </c>
      <c r="B12"/>
      <c r="C12"/>
      <c r="D12"/>
      <c r="E12"/>
      <c r="F12"/>
      <c r="G12"/>
      <c r="H12"/>
      <c r="I12"/>
      <c r="J12"/>
      <c r="K12"/>
      <c r="L12"/>
      <c r="M12"/>
      <c r="N12"/>
      <c r="O12"/>
      <c r="P12" s="7"/>
      <c r="Q12" s="7"/>
    </row>
    <row r="13" spans="1:36" ht="15">
      <c r="A13" t="s">
        <v>39</v>
      </c>
      <c r="B13"/>
      <c r="C13"/>
      <c r="D13"/>
      <c r="E13" s="25">
        <f>$B10/E7</f>
        <v>2.7634936211972523</v>
      </c>
      <c r="F13" s="25">
        <f aca="true" t="shared" si="0" ref="F13:AJ13">$B10/F7</f>
        <v>2.634237605238541</v>
      </c>
      <c r="G13" s="25">
        <f t="shared" si="0"/>
        <v>2.4444444444444446</v>
      </c>
      <c r="H13" s="25">
        <f t="shared" si="0"/>
        <v>2.233148295003965</v>
      </c>
      <c r="I13" s="25">
        <f t="shared" si="0"/>
        <v>2.10936329588015</v>
      </c>
      <c r="J13" s="25">
        <f t="shared" si="0"/>
        <v>2.0332129963898917</v>
      </c>
      <c r="K13" s="25">
        <f t="shared" si="0"/>
        <v>2.0014214641080317</v>
      </c>
      <c r="L13" s="25">
        <f t="shared" si="0"/>
        <v>1.954198473282443</v>
      </c>
      <c r="M13" s="25">
        <f t="shared" si="0"/>
        <v>1.8886653252850438</v>
      </c>
      <c r="N13" s="25">
        <f t="shared" si="0"/>
        <v>1.844138834315652</v>
      </c>
      <c r="O13" s="25">
        <f t="shared" si="0"/>
        <v>1.7879365079365082</v>
      </c>
      <c r="P13" s="25">
        <f t="shared" si="0"/>
        <v>1.7286678944137508</v>
      </c>
      <c r="Q13" s="25">
        <f t="shared" si="0"/>
        <v>1.7025392986698913</v>
      </c>
      <c r="R13" s="25">
        <f t="shared" si="0"/>
        <v>1.653552554315913</v>
      </c>
      <c r="S13" s="25">
        <f t="shared" si="0"/>
        <v>1.624927870744374</v>
      </c>
      <c r="T13" s="25">
        <f t="shared" si="0"/>
        <v>1.598183881952327</v>
      </c>
      <c r="U13" s="25">
        <f t="shared" si="0"/>
        <v>1.553226696083839</v>
      </c>
      <c r="V13" s="25">
        <f t="shared" si="0"/>
        <v>1.5083020889126943</v>
      </c>
      <c r="W13" s="25">
        <f t="shared" si="0"/>
        <v>1.4666666666666668</v>
      </c>
      <c r="X13" s="25">
        <f t="shared" si="0"/>
        <v>1.4215042907622415</v>
      </c>
      <c r="Y13" s="25">
        <f t="shared" si="0"/>
        <v>1.363020329138432</v>
      </c>
      <c r="Z13" s="25">
        <f t="shared" si="0"/>
        <v>1.3109869646182495</v>
      </c>
      <c r="AA13" s="25">
        <f t="shared" si="0"/>
        <v>1.3177351427234443</v>
      </c>
      <c r="AB13" s="25">
        <f t="shared" si="0"/>
        <v>1.259391771019678</v>
      </c>
      <c r="AC13" s="25">
        <f t="shared" si="0"/>
        <v>1.197278911564626</v>
      </c>
      <c r="AD13" s="25">
        <f t="shared" si="0"/>
        <v>1.1602801812937784</v>
      </c>
      <c r="AE13" s="25">
        <f t="shared" si="0"/>
        <v>1.1259496201519394</v>
      </c>
      <c r="AF13" s="25">
        <f t="shared" si="0"/>
        <v>1.0998711088544313</v>
      </c>
      <c r="AG13" s="25">
        <f t="shared" si="0"/>
        <v>1.0891931615997525</v>
      </c>
      <c r="AH13" s="25">
        <f t="shared" si="0"/>
        <v>1.0703154694032686</v>
      </c>
      <c r="AI13" s="25">
        <f t="shared" si="0"/>
        <v>1.0334893109459584</v>
      </c>
      <c r="AJ13" s="25">
        <f t="shared" si="0"/>
        <v>1</v>
      </c>
    </row>
    <row r="14" spans="1:17" ht="15">
      <c r="A14" t="s">
        <v>40</v>
      </c>
      <c r="B14"/>
      <c r="C14"/>
      <c r="D14"/>
      <c r="E14"/>
      <c r="F14"/>
      <c r="G14"/>
      <c r="H14"/>
      <c r="I14"/>
      <c r="J14"/>
      <c r="K14"/>
      <c r="L14"/>
      <c r="M14"/>
      <c r="N14"/>
      <c r="O14"/>
      <c r="P14" s="7"/>
      <c r="Q14" s="7"/>
    </row>
    <row r="16" ht="15.75">
      <c r="A16" s="46" t="s">
        <v>255</v>
      </c>
    </row>
    <row r="17" ht="15.75">
      <c r="A17" s="46" t="s">
        <v>256</v>
      </c>
    </row>
    <row r="18" spans="1:24" ht="15.75">
      <c r="A18" s="46" t="s">
        <v>261</v>
      </c>
      <c r="X18" s="4"/>
    </row>
    <row r="19" spans="21:34" ht="12.75">
      <c r="U19" s="101"/>
      <c r="V19" s="101"/>
      <c r="X19" s="101"/>
      <c r="Z19" s="101"/>
      <c r="AB19" s="101"/>
      <c r="AC19" s="101"/>
      <c r="AD19" s="101"/>
      <c r="AE19" s="101"/>
      <c r="AF19" s="101"/>
      <c r="AH19" s="101"/>
    </row>
    <row r="20" spans="1:35" ht="15">
      <c r="A20"/>
      <c r="B20"/>
      <c r="C20"/>
      <c r="D20"/>
      <c r="E20" s="22">
        <v>1987</v>
      </c>
      <c r="F20" s="22">
        <v>1988</v>
      </c>
      <c r="G20" s="22">
        <v>1989</v>
      </c>
      <c r="H20" s="22">
        <v>1990</v>
      </c>
      <c r="I20" s="22">
        <v>1991</v>
      </c>
      <c r="J20" s="22">
        <v>1992</v>
      </c>
      <c r="K20" s="22">
        <v>1993</v>
      </c>
      <c r="L20" s="22">
        <v>1994</v>
      </c>
      <c r="M20" s="22">
        <v>1995</v>
      </c>
      <c r="N20" s="22">
        <v>1996</v>
      </c>
      <c r="O20" s="22">
        <v>1997</v>
      </c>
      <c r="P20" s="22">
        <v>1998</v>
      </c>
      <c r="Q20" s="22">
        <v>1999</v>
      </c>
      <c r="R20" s="22">
        <v>2000</v>
      </c>
      <c r="S20" s="22">
        <v>2001</v>
      </c>
      <c r="T20" s="22">
        <v>2002</v>
      </c>
      <c r="U20" s="2">
        <v>2003</v>
      </c>
      <c r="V20" s="2">
        <v>2004</v>
      </c>
      <c r="W20" s="105">
        <v>2005</v>
      </c>
      <c r="X20" s="2">
        <v>2006</v>
      </c>
      <c r="Y20" s="105">
        <v>2007</v>
      </c>
      <c r="Z20" s="2">
        <v>2008</v>
      </c>
      <c r="AA20" s="105">
        <v>2009</v>
      </c>
      <c r="AB20" s="2">
        <v>2010</v>
      </c>
      <c r="AC20" s="2">
        <v>2011</v>
      </c>
      <c r="AD20" s="2">
        <v>2012</v>
      </c>
      <c r="AE20" s="2">
        <v>2013</v>
      </c>
      <c r="AF20" s="2">
        <v>2014</v>
      </c>
      <c r="AG20" s="105">
        <v>2015</v>
      </c>
      <c r="AH20" s="2">
        <v>2016</v>
      </c>
      <c r="AI20" s="105">
        <v>2017</v>
      </c>
    </row>
    <row r="21" spans="1:17" ht="15">
      <c r="A21" s="7"/>
      <c r="B21"/>
      <c r="C21"/>
      <c r="D21"/>
      <c r="E21"/>
      <c r="F21"/>
      <c r="G21"/>
      <c r="H21"/>
      <c r="I21"/>
      <c r="J21"/>
      <c r="K21"/>
      <c r="L21"/>
      <c r="M21"/>
      <c r="N21"/>
      <c r="O21"/>
      <c r="P21" s="7"/>
      <c r="Q21" s="7"/>
    </row>
    <row r="22" spans="1:35" ht="15">
      <c r="A22" t="s">
        <v>35</v>
      </c>
      <c r="B22"/>
      <c r="C22"/>
      <c r="D22"/>
      <c r="E22" s="23">
        <v>101.9</v>
      </c>
      <c r="F22" s="23">
        <v>106.9</v>
      </c>
      <c r="G22" s="23">
        <v>115.2</v>
      </c>
      <c r="H22" s="7">
        <v>126.1</v>
      </c>
      <c r="I22" s="7">
        <v>133.5</v>
      </c>
      <c r="J22" s="7">
        <v>138.5</v>
      </c>
      <c r="K22" s="23">
        <v>140.7</v>
      </c>
      <c r="L22" s="23">
        <v>144.1</v>
      </c>
      <c r="M22" s="23">
        <v>149.1</v>
      </c>
      <c r="N22" s="23">
        <v>152.7</v>
      </c>
      <c r="O22" s="23">
        <v>157.5</v>
      </c>
      <c r="P22" s="23">
        <v>162.9</v>
      </c>
      <c r="Q22" s="7">
        <v>165.4</v>
      </c>
      <c r="R22" s="7">
        <v>170.3</v>
      </c>
      <c r="S22" s="7">
        <v>173.3</v>
      </c>
      <c r="T22" s="7">
        <v>176.2</v>
      </c>
      <c r="U22" s="6">
        <v>181.3</v>
      </c>
      <c r="V22" s="6">
        <v>186.7</v>
      </c>
      <c r="W22" s="15">
        <v>192</v>
      </c>
      <c r="X22" s="15">
        <v>198.1</v>
      </c>
      <c r="Y22" s="6">
        <v>206.6</v>
      </c>
      <c r="Z22" s="6">
        <v>214.8</v>
      </c>
      <c r="AA22" s="15">
        <v>213.7</v>
      </c>
      <c r="AB22" s="15">
        <v>223.6</v>
      </c>
      <c r="AC22" s="15">
        <v>235.2</v>
      </c>
      <c r="AD22" s="15">
        <v>242.7</v>
      </c>
      <c r="AE22" s="15">
        <v>250.1</v>
      </c>
      <c r="AF22" s="15">
        <v>256.03</v>
      </c>
      <c r="AG22" s="15">
        <v>258.54</v>
      </c>
      <c r="AH22" s="15">
        <v>263.1</v>
      </c>
      <c r="AI22" s="15">
        <v>272.475</v>
      </c>
    </row>
    <row r="23" spans="1:17" ht="15">
      <c r="A23"/>
      <c r="B23"/>
      <c r="C23"/>
      <c r="D23"/>
      <c r="E23"/>
      <c r="F23"/>
      <c r="G23"/>
      <c r="H23"/>
      <c r="I23"/>
      <c r="J23"/>
      <c r="K23"/>
      <c r="L23"/>
      <c r="M23"/>
      <c r="N23"/>
      <c r="O23"/>
      <c r="P23" s="7"/>
      <c r="Q23" s="7"/>
    </row>
    <row r="24" spans="1:17" ht="15.75">
      <c r="A24" t="s">
        <v>144</v>
      </c>
      <c r="B24"/>
      <c r="C24"/>
      <c r="D24"/>
      <c r="E24"/>
      <c r="F24"/>
      <c r="G24"/>
      <c r="H24"/>
      <c r="I24"/>
      <c r="J24"/>
      <c r="K24"/>
      <c r="L24"/>
      <c r="M24"/>
      <c r="N24"/>
      <c r="O24"/>
      <c r="P24" s="7"/>
      <c r="Q24" s="7"/>
    </row>
    <row r="25" spans="1:17" ht="15">
      <c r="A25" s="24" t="s">
        <v>37</v>
      </c>
      <c r="B25" s="114">
        <v>272.475</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38</v>
      </c>
      <c r="B27"/>
      <c r="C27"/>
      <c r="D27"/>
      <c r="E27"/>
      <c r="F27"/>
      <c r="G27"/>
      <c r="H27"/>
      <c r="I27"/>
      <c r="J27"/>
      <c r="K27"/>
      <c r="L27"/>
      <c r="M27"/>
      <c r="N27"/>
      <c r="O27"/>
      <c r="P27" s="7"/>
      <c r="Q27" s="7"/>
    </row>
    <row r="28" spans="1:35" ht="15">
      <c r="A28" t="s">
        <v>39</v>
      </c>
      <c r="B28"/>
      <c r="C28"/>
      <c r="D28"/>
      <c r="E28" s="25">
        <f>$B25/E22</f>
        <v>2.6739450441609423</v>
      </c>
      <c r="F28" s="25">
        <f aca="true" t="shared" si="1" ref="F28:R28">$B25/F22</f>
        <v>2.5488774555659495</v>
      </c>
      <c r="G28" s="25">
        <f t="shared" si="1"/>
        <v>2.365234375</v>
      </c>
      <c r="H28" s="25">
        <f t="shared" si="1"/>
        <v>2.1607850911974626</v>
      </c>
      <c r="I28" s="25">
        <f t="shared" si="1"/>
        <v>2.0410112359550565</v>
      </c>
      <c r="J28" s="25">
        <f t="shared" si="1"/>
        <v>1.9673285198555959</v>
      </c>
      <c r="K28" s="25">
        <f t="shared" si="1"/>
        <v>1.936567164179105</v>
      </c>
      <c r="L28" s="25">
        <f t="shared" si="1"/>
        <v>1.89087439278279</v>
      </c>
      <c r="M28" s="25">
        <f t="shared" si="1"/>
        <v>1.8274647887323945</v>
      </c>
      <c r="N28" s="25">
        <f t="shared" si="1"/>
        <v>1.7843811394891949</v>
      </c>
      <c r="O28" s="25">
        <f t="shared" si="1"/>
        <v>1.7300000000000002</v>
      </c>
      <c r="P28" s="25">
        <f t="shared" si="1"/>
        <v>1.6726519337016574</v>
      </c>
      <c r="Q28" s="25">
        <f t="shared" si="1"/>
        <v>1.6473700120918986</v>
      </c>
      <c r="R28" s="25">
        <f t="shared" si="1"/>
        <v>1.599970640046976</v>
      </c>
      <c r="S28" s="25">
        <f aca="true" t="shared" si="2" ref="S28:AH28">$B25/S22</f>
        <v>1.572273514137334</v>
      </c>
      <c r="T28" s="25">
        <f t="shared" si="2"/>
        <v>1.5463961407491489</v>
      </c>
      <c r="U28" s="25">
        <f t="shared" si="2"/>
        <v>1.502895752895753</v>
      </c>
      <c r="V28" s="25">
        <f t="shared" si="2"/>
        <v>1.4594268880557046</v>
      </c>
      <c r="W28" s="25">
        <f t="shared" si="2"/>
        <v>1.419140625</v>
      </c>
      <c r="X28" s="25">
        <f t="shared" si="2"/>
        <v>1.3754416961130744</v>
      </c>
      <c r="Y28" s="25">
        <f t="shared" si="2"/>
        <v>1.3188528557599226</v>
      </c>
      <c r="Z28" s="25">
        <f t="shared" si="2"/>
        <v>1.2685055865921788</v>
      </c>
      <c r="AA28" s="25">
        <f t="shared" si="2"/>
        <v>1.2750350959288723</v>
      </c>
      <c r="AB28" s="25">
        <f t="shared" si="2"/>
        <v>1.2185822898032201</v>
      </c>
      <c r="AC28" s="25">
        <f t="shared" si="2"/>
        <v>1.158482142857143</v>
      </c>
      <c r="AD28" s="25">
        <f t="shared" si="2"/>
        <v>1.1226823238566133</v>
      </c>
      <c r="AE28" s="25">
        <f t="shared" si="2"/>
        <v>1.0894642143142743</v>
      </c>
      <c r="AF28" s="25">
        <f t="shared" si="2"/>
        <v>1.0642307542084914</v>
      </c>
      <c r="AG28" s="25">
        <f t="shared" si="2"/>
        <v>1.0538988164307264</v>
      </c>
      <c r="AH28" s="25">
        <f t="shared" si="2"/>
        <v>1.0356328392246295</v>
      </c>
      <c r="AI28" s="25">
        <f>$B25/AI22</f>
        <v>1</v>
      </c>
    </row>
    <row r="29" spans="1:17" ht="15">
      <c r="A29" t="s">
        <v>40</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M5"/>
  <sheetViews>
    <sheetView zoomScale="75" zoomScaleNormal="75" zoomScalePageLayoutView="0" workbookViewId="0" topLeftCell="A1">
      <selection activeCell="P41" sqref="P41"/>
    </sheetView>
  </sheetViews>
  <sheetFormatPr defaultColWidth="8.88671875" defaultRowHeight="15"/>
  <sheetData>
    <row r="2" spans="3:13" ht="15">
      <c r="C2" t="str">
        <f>'T7.1-7.2 '!G22</f>
        <v>2000-01</v>
      </c>
      <c r="D2" t="str">
        <f>'T7.1-7.2 '!H22</f>
        <v>2001-023</v>
      </c>
      <c r="E2" t="str">
        <f>'T7.1-7.2 '!I22</f>
        <v>2002-033</v>
      </c>
      <c r="F2" t="str">
        <f>'T7.1-7.2 '!J22</f>
        <v>2003-04</v>
      </c>
      <c r="G2" t="str">
        <f>'T7.1-7.2 '!K22</f>
        <v>2004-05</v>
      </c>
      <c r="H2" t="str">
        <f>'T7.1-7.2 '!L22</f>
        <v>2005-06</v>
      </c>
      <c r="I2" t="str">
        <f>'T7.1-7.2 '!M22</f>
        <v>2006-07</v>
      </c>
      <c r="J2" t="str">
        <f>'T7.1-7.2 '!N22</f>
        <v>2007-08</v>
      </c>
      <c r="K2" t="str">
        <f>'T7.1-7.2 '!O22</f>
        <v>2008-09</v>
      </c>
      <c r="L2" t="str">
        <f>'T7.1-7.2 '!P22</f>
        <v>2009-10</v>
      </c>
      <c r="M2" t="s">
        <v>368</v>
      </c>
    </row>
    <row r="3" spans="1:13" ht="15">
      <c r="A3" t="s">
        <v>382</v>
      </c>
      <c r="B3" t="s">
        <v>151</v>
      </c>
      <c r="C3" s="110">
        <f>'T7.1-7.2 '!G31</f>
        <v>62.296516</v>
      </c>
      <c r="D3" s="110">
        <f>'T7.1-7.2 '!H31</f>
        <v>50.371815000000005</v>
      </c>
      <c r="E3" s="110">
        <f>'T7.1-7.2 '!I31</f>
        <v>49.937775</v>
      </c>
      <c r="F3" s="110">
        <f>'T7.1-7.2 '!J31</f>
        <v>53.379653</v>
      </c>
      <c r="G3" s="110">
        <f>'T7.1-7.2 '!K31</f>
        <v>58.802375</v>
      </c>
      <c r="H3" s="110">
        <f>'T7.1-7.2 '!L31</f>
        <v>64.1146</v>
      </c>
      <c r="I3" s="110">
        <f>'T7.1-7.2 '!M31</f>
        <v>66.998025</v>
      </c>
      <c r="J3" s="110">
        <f>'T7.1-7.2 '!N31</f>
        <v>69.828187</v>
      </c>
      <c r="K3" s="110">
        <f>'T7.1-7.2 '!O31</f>
        <v>73.19156305994007</v>
      </c>
      <c r="L3" s="110">
        <f>'T7.1-7.2 '!P31</f>
        <v>73.15329923006031</v>
      </c>
      <c r="M3" s="110" t="e">
        <f>'T7.1-7.2 '!#REF!</f>
        <v>#REF!</v>
      </c>
    </row>
    <row r="4" spans="1:13" ht="15">
      <c r="A4" t="s">
        <v>383</v>
      </c>
      <c r="B4" t="s">
        <v>152</v>
      </c>
      <c r="C4" s="111">
        <v>49.24</v>
      </c>
      <c r="D4" s="110">
        <f>'T7.1-7.2 '!F4</f>
        <v>63.15800000000001</v>
      </c>
      <c r="E4" s="110">
        <f>'T7.1-7.2 '!G4</f>
        <v>60.746182</v>
      </c>
      <c r="F4" s="110" t="e">
        <f>#REF!</f>
        <v>#REF!</v>
      </c>
      <c r="G4" s="110" t="e">
        <f>#REF!</f>
        <v>#REF!</v>
      </c>
      <c r="H4" s="110" t="e">
        <f>#REF!</f>
        <v>#REF!</v>
      </c>
      <c r="I4" s="110" t="e">
        <f>#REF!</f>
        <v>#REF!</v>
      </c>
      <c r="J4" s="110" t="e">
        <f>#REF!</f>
        <v>#REF!</v>
      </c>
      <c r="K4" s="110" t="e">
        <f>#REF!</f>
        <v>#REF!</v>
      </c>
      <c r="L4" s="110" t="e">
        <f>#REF!</f>
        <v>#REF!</v>
      </c>
      <c r="M4" s="110" t="e">
        <f>#REF!</f>
        <v>#REF!</v>
      </c>
    </row>
    <row r="5" spans="2:13" ht="15">
      <c r="B5" t="s">
        <v>153</v>
      </c>
      <c r="C5" s="110">
        <f aca="true" t="shared" si="0" ref="C5:M5">C3-C4</f>
        <v>13.056515999999995</v>
      </c>
      <c r="D5" s="110">
        <f t="shared" si="0"/>
        <v>-12.786185000000003</v>
      </c>
      <c r="E5" s="110">
        <f t="shared" si="0"/>
        <v>-10.808406999999995</v>
      </c>
      <c r="F5" s="110" t="e">
        <f t="shared" si="0"/>
        <v>#REF!</v>
      </c>
      <c r="G5" s="110" t="e">
        <f t="shared" si="0"/>
        <v>#REF!</v>
      </c>
      <c r="H5" s="110" t="e">
        <f t="shared" si="0"/>
        <v>#REF!</v>
      </c>
      <c r="I5" s="110" t="e">
        <f t="shared" si="0"/>
        <v>#REF!</v>
      </c>
      <c r="J5" s="110" t="e">
        <f t="shared" si="0"/>
        <v>#REF!</v>
      </c>
      <c r="K5" s="110" t="e">
        <f t="shared" si="0"/>
        <v>#REF!</v>
      </c>
      <c r="L5" s="110" t="e">
        <f t="shared" si="0"/>
        <v>#REF!</v>
      </c>
      <c r="M5" s="110"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3.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O5" sqref="O5"/>
    </sheetView>
  </sheetViews>
  <sheetFormatPr defaultColWidth="8.88671875" defaultRowHeight="15"/>
  <sheetData>
    <row r="1" ht="20.25">
      <c r="A1" s="338" t="s">
        <v>514</v>
      </c>
    </row>
    <row r="2" spans="1:2" ht="15">
      <c r="A2" s="277" t="s">
        <v>515</v>
      </c>
      <c r="B2" t="s">
        <v>516</v>
      </c>
    </row>
    <row r="3" spans="1:2" ht="15">
      <c r="A3" s="277" t="s">
        <v>517</v>
      </c>
      <c r="B3" t="s">
        <v>518</v>
      </c>
    </row>
    <row r="4" spans="1:2" ht="15">
      <c r="A4" s="277" t="s">
        <v>382</v>
      </c>
      <c r="B4" t="s">
        <v>519</v>
      </c>
    </row>
    <row r="5" spans="1:2" ht="15">
      <c r="A5" s="277" t="s">
        <v>520</v>
      </c>
      <c r="B5" t="s">
        <v>506</v>
      </c>
    </row>
    <row r="6" spans="1:2" ht="15">
      <c r="A6" s="277" t="s">
        <v>383</v>
      </c>
      <c r="B6" t="s">
        <v>521</v>
      </c>
    </row>
    <row r="7" spans="1:2" ht="15">
      <c r="A7" s="277" t="s">
        <v>522</v>
      </c>
      <c r="B7" t="s">
        <v>614</v>
      </c>
    </row>
    <row r="8" spans="1:2" ht="15">
      <c r="A8" s="277" t="s">
        <v>523</v>
      </c>
      <c r="B8" t="s">
        <v>524</v>
      </c>
    </row>
    <row r="9" spans="1:2" ht="15">
      <c r="A9" s="277" t="s">
        <v>525</v>
      </c>
      <c r="B9" t="s">
        <v>526</v>
      </c>
    </row>
    <row r="10" spans="1:2" ht="15">
      <c r="A10" s="277" t="s">
        <v>527</v>
      </c>
      <c r="B10" t="s">
        <v>528</v>
      </c>
    </row>
    <row r="11" spans="1:2" ht="15">
      <c r="A11" s="277" t="s">
        <v>529</v>
      </c>
      <c r="B11" t="s">
        <v>615</v>
      </c>
    </row>
    <row r="12" spans="1:2" ht="15">
      <c r="A12" s="277" t="s">
        <v>530</v>
      </c>
      <c r="B12" t="s">
        <v>616</v>
      </c>
    </row>
    <row r="13" spans="1:2" ht="15">
      <c r="A13" s="277" t="s">
        <v>531</v>
      </c>
      <c r="B13" t="s">
        <v>532</v>
      </c>
    </row>
    <row r="14" spans="1:2" ht="15">
      <c r="A14" s="277" t="s">
        <v>388</v>
      </c>
      <c r="B14" t="s">
        <v>507</v>
      </c>
    </row>
    <row r="15" spans="1:2" ht="15">
      <c r="A15" s="277" t="s">
        <v>389</v>
      </c>
      <c r="B15" t="s">
        <v>533</v>
      </c>
    </row>
    <row r="16" spans="1:2" ht="15">
      <c r="A16" s="277" t="s">
        <v>390</v>
      </c>
      <c r="B16" t="s">
        <v>495</v>
      </c>
    </row>
    <row r="17" spans="1:2" ht="15">
      <c r="A17" s="277" t="s">
        <v>534</v>
      </c>
      <c r="B17" t="s">
        <v>535</v>
      </c>
    </row>
    <row r="18" spans="1:2" ht="15">
      <c r="A18" s="277" t="s">
        <v>536</v>
      </c>
      <c r="B18" t="s">
        <v>537</v>
      </c>
    </row>
    <row r="19" spans="1:2" ht="15">
      <c r="A19" s="277" t="s">
        <v>538</v>
      </c>
      <c r="B19" t="s">
        <v>539</v>
      </c>
    </row>
    <row r="20" spans="1:2" ht="15">
      <c r="A20" s="277" t="s">
        <v>540</v>
      </c>
      <c r="B20" t="s">
        <v>541</v>
      </c>
    </row>
    <row r="21" spans="1:2" ht="15">
      <c r="A21" s="277" t="s">
        <v>542</v>
      </c>
      <c r="B21" t="s">
        <v>617</v>
      </c>
    </row>
    <row r="22" spans="1:2" ht="15">
      <c r="A22" s="277" t="s">
        <v>543</v>
      </c>
      <c r="B22" t="s">
        <v>544</v>
      </c>
    </row>
    <row r="23" spans="1:2" ht="15">
      <c r="A23" s="277" t="s">
        <v>545</v>
      </c>
      <c r="B23" t="s">
        <v>546</v>
      </c>
    </row>
    <row r="24" spans="1:2" ht="15">
      <c r="A24" s="277" t="s">
        <v>547</v>
      </c>
      <c r="B24" t="s">
        <v>618</v>
      </c>
    </row>
    <row r="25" spans="1:2" ht="15">
      <c r="A25" s="277" t="s">
        <v>548</v>
      </c>
      <c r="B25" t="s">
        <v>619</v>
      </c>
    </row>
  </sheetData>
  <sheetProtection/>
  <hyperlinks>
    <hyperlink ref="A2" location="'Fig 7.1-7.2'!A1" display="Figure 7.1"/>
    <hyperlink ref="A3" location="'Fig 7.1-7.2'!A1" display="Figure 7.2"/>
    <hyperlink ref="A4" location="'T7.1-7.2 '!A1" display="Table 7.1"/>
    <hyperlink ref="A5" location="'T7.1-7.2 '!A1" display="Table 7.2"/>
    <hyperlink ref="A6" location="'T7.3-7.5'!A1" display="Table 7.3"/>
    <hyperlink ref="A7" location="'T7.3-7.5'!A1" display="Table 7.4"/>
    <hyperlink ref="A8" location="'T7.3-7.5'!A1" display="Table 7.5"/>
    <hyperlink ref="A9" location="T7.6ab!A1" display="Table 7.6a"/>
    <hyperlink ref="A10" location="T7.6ab!A1" display="Table 7.6b"/>
    <hyperlink ref="A11" location="'T7.6c 2013-14 FOR PUBLICATION'!A1" display="Table 7.6c"/>
    <hyperlink ref="A12" location="t7.7!A1" display="Table 7.7"/>
    <hyperlink ref="A13" location="T7.8!A1" display="Table 7.8"/>
    <hyperlink ref="A14" location="'T7.9-7.10'!A1" display="Table 7.9"/>
    <hyperlink ref="A15" location="'T7.9-7.10'!A1" display="Table 7.10"/>
    <hyperlink ref="A17" location="'T7.12-7.13'!A1" display="Table 7.12"/>
    <hyperlink ref="A18" location="'T7.12-7.13'!A1" display="Table 7.13"/>
    <hyperlink ref="A19" location="'T7.14-7.17'!A1" display="Table 7.14"/>
    <hyperlink ref="A20" location="'T7.14-7.17'!A1" display="Table 7.15"/>
    <hyperlink ref="A21" location="'T7.14-7.17'!A1" display="Table 7.16"/>
    <hyperlink ref="A22" location="'T7.14-7.17'!A1" display="Table 7.17"/>
    <hyperlink ref="A23" location="'T7.18-7.20'!A1" display="Table 7.18"/>
    <hyperlink ref="A24:A25" location="'T7.18-7.20'!A1" display="Table 7.18"/>
    <hyperlink ref="A24" location="'T7.18-7.20'!A1" display="Table 7.19"/>
    <hyperlink ref="A25" location="'T7.18-7.20'!A1" display="Table 7.20"/>
    <hyperlink ref="A16" location="T7.11!A1" display="Table 7.11"/>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2:T67"/>
  <sheetViews>
    <sheetView zoomScale="78" zoomScaleNormal="78" zoomScalePageLayoutView="0" workbookViewId="0" topLeftCell="A1">
      <selection activeCell="P5" sqref="P5"/>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5.4453125" style="0" customWidth="1"/>
    <col min="16" max="18" width="6.10546875" style="0" customWidth="1"/>
  </cols>
  <sheetData>
    <row r="2" s="6" customFormat="1" ht="15.75">
      <c r="A2" s="30" t="s">
        <v>384</v>
      </c>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31" ht="15">
      <c r="A31" s="8" t="s">
        <v>380</v>
      </c>
    </row>
    <row r="32" ht="15">
      <c r="A32" s="3"/>
    </row>
    <row r="33" s="6" customFormat="1" ht="15.75">
      <c r="A33" s="30" t="s">
        <v>385</v>
      </c>
    </row>
    <row r="54" ht="6" customHeight="1"/>
    <row r="57" spans="1:20" ht="15">
      <c r="A57" t="s">
        <v>386</v>
      </c>
      <c r="B57" t="s">
        <v>84</v>
      </c>
      <c r="C57" s="44" t="s">
        <v>95</v>
      </c>
      <c r="D57" s="44" t="s">
        <v>99</v>
      </c>
      <c r="E57" s="44" t="s">
        <v>157</v>
      </c>
      <c r="F57" s="44" t="s">
        <v>158</v>
      </c>
      <c r="G57" s="44" t="s">
        <v>243</v>
      </c>
      <c r="H57" s="44" t="s">
        <v>335</v>
      </c>
      <c r="I57" s="183" t="s">
        <v>367</v>
      </c>
      <c r="J57" s="183" t="s">
        <v>378</v>
      </c>
      <c r="K57" s="183" t="s">
        <v>392</v>
      </c>
      <c r="L57" s="183" t="s">
        <v>434</v>
      </c>
      <c r="M57" s="183" t="s">
        <v>460</v>
      </c>
      <c r="N57" s="183" t="s">
        <v>461</v>
      </c>
      <c r="O57" s="183" t="s">
        <v>484</v>
      </c>
      <c r="P57" s="183" t="s">
        <v>509</v>
      </c>
      <c r="Q57" s="183" t="s">
        <v>576</v>
      </c>
      <c r="R57" s="183" t="s">
        <v>613</v>
      </c>
      <c r="S57" s="183" t="s">
        <v>640</v>
      </c>
      <c r="T57" s="183" t="s">
        <v>685</v>
      </c>
    </row>
    <row r="58" spans="1:19" ht="15">
      <c r="A58" t="s">
        <v>143</v>
      </c>
      <c r="B58" s="49">
        <f>'T7.1-7.2 '!G45</f>
        <v>64.787857</v>
      </c>
      <c r="C58" s="49">
        <f>'T7.1-7.2 '!H45</f>
        <v>53.01826700000001</v>
      </c>
      <c r="D58" s="49">
        <f>'T7.1-7.2 '!I45</f>
        <v>52.37623</v>
      </c>
      <c r="E58" s="49">
        <f>'T7.1-7.2 '!J45</f>
        <v>55.892939</v>
      </c>
      <c r="F58" s="49">
        <f>'T7.1-7.2 '!K45</f>
        <v>61.256431</v>
      </c>
      <c r="G58" s="49">
        <f>'T7.1-7.2 '!L45</f>
        <v>66.73589899999999</v>
      </c>
      <c r="H58" s="49">
        <f>'T7.1-7.2 '!M45</f>
        <v>69.785304</v>
      </c>
      <c r="I58" s="49">
        <f>'T7.1-7.2 '!N45</f>
        <v>72.74429</v>
      </c>
      <c r="J58" s="49">
        <f>'T7.1-7.2 '!O45</f>
        <v>76.25607770367007</v>
      </c>
      <c r="K58" s="49">
        <f>'T7.1-7.2 '!P45</f>
        <v>76.47389032494031</v>
      </c>
      <c r="L58" s="49">
        <f>'T7.1-7.2 '!Q45</f>
        <v>79.4462863670296</v>
      </c>
      <c r="M58" s="49">
        <f>'T7.1-7.2 '!R45</f>
        <v>83.31080000000001</v>
      </c>
      <c r="N58" s="49">
        <f>'T7.1-7.2 '!S45</f>
        <v>85.75115600000001</v>
      </c>
      <c r="O58" s="49">
        <f>'T7.1-7.2 '!T45</f>
        <v>86.677795</v>
      </c>
      <c r="P58" s="49">
        <f>'T7.1-7.2 '!U45</f>
        <v>91.736174</v>
      </c>
      <c r="Q58" s="49">
        <f>'T7.1-7.2 '!V45</f>
        <v>93.35876</v>
      </c>
      <c r="R58" s="49">
        <f>'T7.1-7.2 '!W45</f>
        <v>94.233021</v>
      </c>
      <c r="S58" s="49">
        <f>'T7.1-7.2 '!X45</f>
        <v>97.141768</v>
      </c>
    </row>
    <row r="59" spans="1:20" ht="15">
      <c r="A59" t="s">
        <v>563</v>
      </c>
      <c r="B59" s="186">
        <f>'T7.1-7.2 '!G4</f>
        <v>60.746182</v>
      </c>
      <c r="C59" s="186">
        <f>'T7.1-7.2 '!H4</f>
        <v>0</v>
      </c>
      <c r="D59" s="186">
        <f>'T7.1-7.2 '!I4</f>
        <v>57.38</v>
      </c>
      <c r="E59" s="186">
        <f>'T7.1-7.2 '!J4</f>
        <v>57.451</v>
      </c>
      <c r="F59" s="186">
        <f>'T7.1-7.2 '!K4</f>
        <v>64.023</v>
      </c>
      <c r="G59" s="186">
        <f>'T7.1-7.2 '!L4</f>
        <v>69.43</v>
      </c>
      <c r="H59" s="186">
        <f>'T7.1-7.2 '!M4</f>
        <v>71.585</v>
      </c>
      <c r="I59" s="186">
        <f>'T7.1-7.2 '!N4</f>
        <v>74.468</v>
      </c>
      <c r="J59" s="186">
        <f>'T7.1-7.2 '!O4</f>
        <v>76.429</v>
      </c>
      <c r="K59" s="186">
        <f>'T7.1-7.2 '!P4</f>
        <v>76.929</v>
      </c>
      <c r="L59" s="186">
        <f>'T7.1-7.2 '!Q4</f>
        <v>78.28994807173967</v>
      </c>
      <c r="M59" s="186">
        <f>'T7.1-7.2 '!R4</f>
        <v>81.1</v>
      </c>
      <c r="N59" s="186">
        <f>'T7.1-7.2 '!S4</f>
        <v>83.25</v>
      </c>
      <c r="O59" s="186">
        <f>'T7.1-7.2 '!T4</f>
        <v>86.34</v>
      </c>
      <c r="P59" s="186">
        <f>'T7.1-7.2 '!U4</f>
        <v>92.68</v>
      </c>
      <c r="Q59" s="186">
        <f>'T7.1-7.2 '!V4</f>
        <v>93.21300359999013</v>
      </c>
      <c r="R59" s="186">
        <f>'T7.1-7.2 '!W4</f>
        <v>94.24</v>
      </c>
      <c r="S59" s="186">
        <f>'T7.1-7.2 '!X4</f>
        <v>97.77529958999948</v>
      </c>
      <c r="T59" s="186">
        <f>'T7.1-7.2 '!Y4</f>
        <v>97.77778574999991</v>
      </c>
    </row>
    <row r="60" spans="1:19" ht="15">
      <c r="A60" t="s">
        <v>42</v>
      </c>
      <c r="B60" s="49">
        <f>'T7.1-7.2 '!G59</f>
        <v>293.22912155549034</v>
      </c>
      <c r="C60" s="49">
        <f>'T7.1-7.2 '!H59</f>
        <v>302.34982795521205</v>
      </c>
      <c r="D60" s="49">
        <f>'T7.1-7.2 '!I59</f>
        <v>296.6053316441757</v>
      </c>
      <c r="E60" s="49">
        <f>'T7.1-7.2 '!J59</f>
        <v>312.19271694295367</v>
      </c>
      <c r="F60" s="49">
        <f>'T7.1-7.2 '!K59</f>
        <v>330.6913640900576</v>
      </c>
      <c r="G60" s="49">
        <f>'T7.1-7.2 '!L59</f>
        <v>331.79507812500003</v>
      </c>
      <c r="H60" s="49">
        <f>'T7.1-7.2 '!M59</f>
        <v>341.7033738339223</v>
      </c>
      <c r="I60" s="49">
        <f>'T7.1-7.2 '!N59</f>
        <v>389.035985793891</v>
      </c>
      <c r="J60" s="49">
        <f>'T7.1-7.2 '!O59</f>
        <v>390.5389993959762</v>
      </c>
      <c r="K60" s="49">
        <f>'T7.1-7.2 '!P59</f>
        <v>429.0584676847313</v>
      </c>
      <c r="L60" s="49">
        <f>'T7.1-7.2 '!Q59</f>
        <v>444.6408957361878</v>
      </c>
      <c r="M60" s="49">
        <f>'T7.1-7.2 '!R59</f>
        <v>455.7284552497768</v>
      </c>
      <c r="N60" s="49">
        <f>'T7.1-7.2 '!S59</f>
        <v>473.5220495451175</v>
      </c>
      <c r="O60" s="49">
        <f>'T7.1-7.2 '!T59</f>
        <v>487.5602031570372</v>
      </c>
      <c r="P60" s="49">
        <f>'T7.1-7.2 '!U59</f>
        <v>512.5904388379292</v>
      </c>
      <c r="Q60" s="49">
        <f>'T7.1-7.2 '!V59</f>
        <v>531.4899510492573</v>
      </c>
      <c r="R60" s="49">
        <f>'T7.1-7.2 '!W59</f>
        <v>537.3415731798746</v>
      </c>
      <c r="S60" s="49">
        <f>'T7.1-7.2 '!X59</f>
        <v>610.60713</v>
      </c>
    </row>
    <row r="61" spans="2:6" ht="15">
      <c r="B61" s="26"/>
      <c r="C61" s="26"/>
      <c r="D61" s="26"/>
      <c r="E61" s="26"/>
      <c r="F61" s="26"/>
    </row>
    <row r="65" spans="1:19" ht="15">
      <c r="A65" t="s">
        <v>387</v>
      </c>
      <c r="B65" t="s">
        <v>83</v>
      </c>
      <c r="C65" t="s">
        <v>84</v>
      </c>
      <c r="D65" s="44" t="s">
        <v>95</v>
      </c>
      <c r="E65" s="44" t="s">
        <v>99</v>
      </c>
      <c r="F65" s="44" t="s">
        <v>157</v>
      </c>
      <c r="G65" s="44" t="s">
        <v>158</v>
      </c>
      <c r="H65" s="44" t="s">
        <v>243</v>
      </c>
      <c r="I65" s="44" t="s">
        <v>335</v>
      </c>
      <c r="J65" s="44" t="s">
        <v>367</v>
      </c>
      <c r="K65" s="44" t="s">
        <v>378</v>
      </c>
      <c r="L65" s="44" t="s">
        <v>392</v>
      </c>
      <c r="M65" s="44" t="s">
        <v>434</v>
      </c>
      <c r="N65" s="44" t="s">
        <v>460</v>
      </c>
      <c r="O65" s="44" t="s">
        <v>461</v>
      </c>
      <c r="P65" s="44" t="s">
        <v>484</v>
      </c>
      <c r="Q65" s="44" t="s">
        <v>576</v>
      </c>
      <c r="R65" s="44" t="s">
        <v>613</v>
      </c>
      <c r="S65" s="44" t="s">
        <v>640</v>
      </c>
    </row>
    <row r="66" spans="1:16" ht="15">
      <c r="A66" t="s">
        <v>43</v>
      </c>
      <c r="B66" s="50">
        <f>'T7.12-7.13'!F15</f>
        <v>8.235079</v>
      </c>
      <c r="C66" s="50">
        <f>'T7.12-7.13'!G15</f>
        <v>8.2473</v>
      </c>
      <c r="D66" s="50">
        <f>'T7.12-7.13'!H15</f>
        <v>9.570161</v>
      </c>
      <c r="E66" s="50">
        <f>'T7.12-7.13'!I15</f>
        <v>9.119996</v>
      </c>
      <c r="F66" s="50">
        <f>'T7.12-7.13'!J15</f>
        <v>8.318532000000001</v>
      </c>
      <c r="G66" s="50">
        <f>'T7.12-7.13'!K15</f>
        <v>11.25</v>
      </c>
      <c r="H66" s="50">
        <f>'T7.12-7.13'!L15</f>
        <v>14.32</v>
      </c>
      <c r="I66" s="50">
        <f>'T7.12-7.13'!M15</f>
        <v>12.959999999999999</v>
      </c>
      <c r="J66" s="50">
        <f>'T7.12-7.13'!N15</f>
        <v>11.35</v>
      </c>
      <c r="K66" s="50">
        <f>'T7.12-7.13'!O15</f>
        <v>10.36</v>
      </c>
      <c r="L66" s="50">
        <f>'T7.12-7.13'!P15</f>
        <v>9.68</v>
      </c>
      <c r="M66" s="50">
        <f>'T7.12-7.13'!Q15</f>
        <v>8.33</v>
      </c>
      <c r="N66" s="50">
        <f>'T7.12-7.13'!R15</f>
        <v>9.86</v>
      </c>
      <c r="O66" s="50">
        <f>'T7.12-7.13'!S15</f>
        <v>8.43</v>
      </c>
      <c r="P66" s="50"/>
    </row>
    <row r="67" ht="15">
      <c r="L67" s="49"/>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1" r:id="rId2"/>
  <headerFooter alignWithMargins="0">
    <oddHeader>&amp;R&amp;"Arial,Bold"&amp;14RAIL SERVICES</oddHeader>
  </headerFooter>
  <drawing r:id="rId1"/>
</worksheet>
</file>

<file path=xl/worksheets/sheet5.xml><?xml version="1.0" encoding="utf-8"?>
<worksheet xmlns="http://schemas.openxmlformats.org/spreadsheetml/2006/main" xmlns:r="http://schemas.openxmlformats.org/officeDocument/2006/relationships">
  <sheetPr codeName="Sheet31">
    <pageSetUpPr fitToPage="1"/>
  </sheetPr>
  <dimension ref="A1:AC71"/>
  <sheetViews>
    <sheetView zoomScale="75" zoomScaleNormal="75" zoomScalePageLayoutView="0" workbookViewId="0" topLeftCell="A1">
      <selection activeCell="X62" sqref="X62"/>
    </sheetView>
  </sheetViews>
  <sheetFormatPr defaultColWidth="8.88671875" defaultRowHeight="15"/>
  <cols>
    <col min="1" max="1" width="22.6640625" style="1" customWidth="1"/>
    <col min="2" max="5" width="7.4453125" style="1" hidden="1" customWidth="1"/>
    <col min="6" max="13" width="7.99609375" style="1" hidden="1" customWidth="1"/>
    <col min="14" max="14" width="8.3359375" style="1" customWidth="1"/>
    <col min="15" max="15" width="7.5546875" style="1" customWidth="1"/>
    <col min="16" max="16" width="8.6640625" style="54" customWidth="1"/>
    <col min="17" max="17" width="7.5546875" style="1" customWidth="1"/>
    <col min="18" max="18" width="7.4453125" style="1" customWidth="1"/>
    <col min="19" max="19" width="7.99609375" style="1" customWidth="1"/>
    <col min="20" max="20" width="9.5546875" style="1" customWidth="1"/>
    <col min="21" max="23" width="8.88671875" style="1" customWidth="1"/>
    <col min="24" max="24" width="8.99609375" style="1" customWidth="1"/>
    <col min="25" max="16384" width="8.88671875" style="1" customWidth="1"/>
  </cols>
  <sheetData>
    <row r="1" spans="1:8" s="29" customFormat="1" ht="15.75">
      <c r="A1" s="140" t="s">
        <v>425</v>
      </c>
      <c r="B1" s="140"/>
      <c r="C1" s="140"/>
      <c r="D1" s="140"/>
      <c r="E1" s="140"/>
      <c r="F1" s="141"/>
      <c r="G1" s="141"/>
      <c r="H1" s="141"/>
    </row>
    <row r="2" spans="1:25" ht="23.25" customHeight="1">
      <c r="A2" s="133"/>
      <c r="B2" s="133"/>
      <c r="C2" s="133"/>
      <c r="D2" s="133"/>
      <c r="E2" s="133"/>
      <c r="F2" s="133"/>
      <c r="G2" s="133"/>
      <c r="H2" s="133"/>
      <c r="I2" s="129" t="s">
        <v>254</v>
      </c>
      <c r="J2" s="129" t="s">
        <v>100</v>
      </c>
      <c r="K2" s="129" t="s">
        <v>154</v>
      </c>
      <c r="L2" s="129" t="s">
        <v>244</v>
      </c>
      <c r="M2" s="129" t="s">
        <v>333</v>
      </c>
      <c r="N2" s="129" t="s">
        <v>336</v>
      </c>
      <c r="O2" s="129" t="s">
        <v>368</v>
      </c>
      <c r="P2" s="129" t="s">
        <v>391</v>
      </c>
      <c r="Q2" s="129" t="s">
        <v>429</v>
      </c>
      <c r="R2" s="129" t="s">
        <v>439</v>
      </c>
      <c r="S2" s="129" t="s">
        <v>459</v>
      </c>
      <c r="T2" s="129" t="s">
        <v>480</v>
      </c>
      <c r="U2" s="129" t="s">
        <v>508</v>
      </c>
      <c r="V2" s="129" t="s">
        <v>609</v>
      </c>
      <c r="W2" s="129" t="s">
        <v>611</v>
      </c>
      <c r="X2" s="129" t="s">
        <v>639</v>
      </c>
      <c r="Y2" s="129" t="s">
        <v>681</v>
      </c>
    </row>
    <row r="3" spans="1:25" ht="15">
      <c r="A3" s="28"/>
      <c r="B3" s="28"/>
      <c r="C3" s="28"/>
      <c r="D3" s="28"/>
      <c r="E3" s="28"/>
      <c r="F3" s="28"/>
      <c r="G3" s="39"/>
      <c r="I3" s="39"/>
      <c r="J3" s="39"/>
      <c r="K3" s="135"/>
      <c r="L3" s="39"/>
      <c r="M3" s="39"/>
      <c r="N3" s="9"/>
      <c r="O3" s="9"/>
      <c r="P3" s="9"/>
      <c r="Q3" s="9"/>
      <c r="R3" s="9"/>
      <c r="Y3" s="9" t="s">
        <v>3</v>
      </c>
    </row>
    <row r="4" spans="1:25" ht="18">
      <c r="A4" s="7" t="s">
        <v>417</v>
      </c>
      <c r="B4" s="7"/>
      <c r="C4" s="7"/>
      <c r="D4" s="7"/>
      <c r="E4" s="7"/>
      <c r="F4" s="16">
        <v>63.15800000000001</v>
      </c>
      <c r="G4" s="16">
        <v>60.746182</v>
      </c>
      <c r="I4" s="325">
        <v>57.38</v>
      </c>
      <c r="J4" s="323">
        <v>57.451</v>
      </c>
      <c r="K4" s="62">
        <v>64.023</v>
      </c>
      <c r="L4" s="62">
        <v>69.43</v>
      </c>
      <c r="M4" s="62">
        <v>71.585</v>
      </c>
      <c r="N4" s="62">
        <v>74.468</v>
      </c>
      <c r="O4" s="62">
        <v>76.429</v>
      </c>
      <c r="P4" s="62">
        <v>76.929</v>
      </c>
      <c r="Q4" s="62">
        <v>78.28994807173967</v>
      </c>
      <c r="R4" s="62">
        <v>81.1</v>
      </c>
      <c r="S4" s="62">
        <v>83.25</v>
      </c>
      <c r="T4" s="62">
        <v>86.34</v>
      </c>
      <c r="U4" s="62">
        <v>92.68</v>
      </c>
      <c r="V4" s="207">
        <v>93.21300359999013</v>
      </c>
      <c r="W4" s="207">
        <v>94.24</v>
      </c>
      <c r="X4" s="323">
        <v>97.77529958999948</v>
      </c>
      <c r="Y4" s="323">
        <v>97.77778574999991</v>
      </c>
    </row>
    <row r="5" spans="1:25" ht="15">
      <c r="A5" s="7" t="s">
        <v>155</v>
      </c>
      <c r="B5" s="7"/>
      <c r="C5" s="7"/>
      <c r="D5" s="7"/>
      <c r="E5" s="7"/>
      <c r="F5" s="17">
        <v>1938.784658</v>
      </c>
      <c r="G5" s="17">
        <v>1968.740619</v>
      </c>
      <c r="I5" s="326">
        <v>1944.022561</v>
      </c>
      <c r="J5" s="324">
        <v>2020.4560303571102</v>
      </c>
      <c r="K5" s="208">
        <v>2162.0332258965823</v>
      </c>
      <c r="L5" s="208">
        <v>2283.200521998495</v>
      </c>
      <c r="M5" s="208">
        <v>2338.4218986083633</v>
      </c>
      <c r="N5" s="208">
        <v>2426.3449429439897</v>
      </c>
      <c r="O5" s="208">
        <v>2515.634272730245</v>
      </c>
      <c r="P5" s="63">
        <v>2532.6</v>
      </c>
      <c r="Q5" s="63">
        <v>2641.831362639851</v>
      </c>
      <c r="R5" s="63">
        <v>2681.6</v>
      </c>
      <c r="S5" s="63">
        <v>2712.78</v>
      </c>
      <c r="T5" s="63">
        <v>2827.51</v>
      </c>
      <c r="U5" s="63">
        <v>3020.71</v>
      </c>
      <c r="V5" s="367">
        <v>2873.8450338795874</v>
      </c>
      <c r="W5" s="367">
        <v>2842</v>
      </c>
      <c r="X5" s="377">
        <v>2959.0268932482318</v>
      </c>
      <c r="Y5" s="377">
        <v>2978.7780867749548</v>
      </c>
    </row>
    <row r="6" spans="1:25" ht="18">
      <c r="A6" s="7" t="s">
        <v>393</v>
      </c>
      <c r="B6" s="7"/>
      <c r="C6" s="7"/>
      <c r="D6" s="7"/>
      <c r="E6" s="7"/>
      <c r="F6" s="72">
        <v>36.399278374272</v>
      </c>
      <c r="G6" s="72">
        <v>37.755</v>
      </c>
      <c r="I6" s="72">
        <v>37.1177532658944</v>
      </c>
      <c r="J6" s="73">
        <v>37.11423845859841</v>
      </c>
      <c r="K6" s="73">
        <v>36.9</v>
      </c>
      <c r="L6" s="73">
        <v>37.64</v>
      </c>
      <c r="M6" s="73">
        <v>38.55</v>
      </c>
      <c r="N6" s="73">
        <v>38.7</v>
      </c>
      <c r="O6" s="73">
        <v>39.169540371455994</v>
      </c>
      <c r="P6" s="73">
        <v>40.704511757184</v>
      </c>
      <c r="Q6" s="73">
        <v>41.867898488064</v>
      </c>
      <c r="R6" s="73">
        <v>43.8</v>
      </c>
      <c r="S6" s="73">
        <v>44.4</v>
      </c>
      <c r="T6" s="73">
        <v>44.35</v>
      </c>
      <c r="U6" s="73">
        <v>45.38</v>
      </c>
      <c r="V6" s="368">
        <v>44.340443593474994</v>
      </c>
      <c r="W6" s="368">
        <v>44.04</v>
      </c>
      <c r="X6" s="378">
        <v>44.09988915215324</v>
      </c>
      <c r="Y6" s="378">
        <v>43.97228458826679</v>
      </c>
    </row>
    <row r="7" spans="1:19" ht="15">
      <c r="A7" s="29"/>
      <c r="B7" s="29"/>
      <c r="C7" s="29"/>
      <c r="D7" s="29"/>
      <c r="E7" s="29"/>
      <c r="F7" s="72"/>
      <c r="G7" s="72"/>
      <c r="I7" s="72"/>
      <c r="J7" s="72"/>
      <c r="K7" s="65"/>
      <c r="L7" s="29"/>
      <c r="M7" s="29"/>
      <c r="N7" s="29"/>
      <c r="O7" s="65"/>
      <c r="P7" s="65"/>
      <c r="Q7" s="65"/>
      <c r="R7" s="65"/>
      <c r="S7" s="65"/>
    </row>
    <row r="8" spans="1:29" ht="15" customHeight="1">
      <c r="A8" s="136" t="s">
        <v>238</v>
      </c>
      <c r="B8" s="136"/>
      <c r="C8" s="136"/>
      <c r="D8" s="136"/>
      <c r="E8" s="136"/>
      <c r="F8" s="138">
        <v>3016</v>
      </c>
      <c r="G8" s="138">
        <v>3016</v>
      </c>
      <c r="H8" s="101"/>
      <c r="I8" s="139">
        <v>3025</v>
      </c>
      <c r="J8" s="139">
        <v>3025</v>
      </c>
      <c r="K8" s="139">
        <v>3025</v>
      </c>
      <c r="L8" s="139">
        <v>3032</v>
      </c>
      <c r="M8" s="139">
        <v>3032</v>
      </c>
      <c r="N8" s="139">
        <v>3032</v>
      </c>
      <c r="O8" s="139">
        <v>3041.6601600000004</v>
      </c>
      <c r="P8" s="139">
        <v>3043</v>
      </c>
      <c r="Q8" s="139">
        <v>3065.8003200000003</v>
      </c>
      <c r="R8" s="139">
        <v>3065.8</v>
      </c>
      <c r="S8" s="139">
        <v>3065.8</v>
      </c>
      <c r="T8" s="139">
        <v>3065.8</v>
      </c>
      <c r="U8" s="139">
        <v>3065.8</v>
      </c>
      <c r="V8" s="139">
        <v>3120.518016</v>
      </c>
      <c r="W8" s="139">
        <v>3120.518016</v>
      </c>
      <c r="X8" s="139">
        <v>3120.518016</v>
      </c>
      <c r="Y8" s="139">
        <v>3120.851</v>
      </c>
      <c r="AC8" s="388"/>
    </row>
    <row r="9" spans="1:16" ht="15" customHeight="1">
      <c r="A9" s="82" t="s">
        <v>620</v>
      </c>
      <c r="B9" s="55"/>
      <c r="C9" s="55"/>
      <c r="D9" s="55"/>
      <c r="E9" s="55"/>
      <c r="F9" s="180"/>
      <c r="G9" s="180"/>
      <c r="H9" s="180"/>
      <c r="I9" s="180"/>
      <c r="J9" s="180"/>
      <c r="K9" s="181"/>
      <c r="L9" s="181"/>
      <c r="M9" s="181"/>
      <c r="N9" s="181"/>
      <c r="O9" s="181"/>
      <c r="P9" s="181"/>
    </row>
    <row r="10" spans="1:16" ht="15" customHeight="1">
      <c r="A10" s="54" t="s">
        <v>465</v>
      </c>
      <c r="B10" s="54"/>
      <c r="C10" s="54"/>
      <c r="D10" s="54"/>
      <c r="E10" s="54"/>
      <c r="P10" s="1"/>
    </row>
    <row r="11" spans="1:16" ht="12.75">
      <c r="A11" s="209" t="s">
        <v>659</v>
      </c>
      <c r="B11" s="209"/>
      <c r="C11" s="209"/>
      <c r="D11" s="209"/>
      <c r="E11" s="209"/>
      <c r="P11" s="1"/>
    </row>
    <row r="12" spans="1:16" ht="12.75">
      <c r="A12" s="209" t="s">
        <v>466</v>
      </c>
      <c r="B12" s="209"/>
      <c r="C12" s="209"/>
      <c r="D12" s="209"/>
      <c r="E12" s="209"/>
      <c r="P12" s="1"/>
    </row>
    <row r="13" spans="1:16" ht="12.75">
      <c r="A13" s="55" t="s">
        <v>33</v>
      </c>
      <c r="B13" s="55"/>
      <c r="C13" s="55"/>
      <c r="D13" s="55"/>
      <c r="E13" s="55"/>
      <c r="F13" s="180"/>
      <c r="G13" s="180"/>
      <c r="H13" s="180"/>
      <c r="I13" s="180"/>
      <c r="J13" s="180"/>
      <c r="K13" s="181"/>
      <c r="L13" s="181"/>
      <c r="M13" s="181"/>
      <c r="N13" s="181"/>
      <c r="O13" s="181"/>
      <c r="P13" s="181"/>
    </row>
    <row r="14" spans="1:16" ht="12.75">
      <c r="A14" s="320" t="s">
        <v>598</v>
      </c>
      <c r="B14" s="55"/>
      <c r="C14" s="55"/>
      <c r="D14" s="55"/>
      <c r="E14" s="55"/>
      <c r="F14" s="180"/>
      <c r="G14" s="180"/>
      <c r="H14" s="180"/>
      <c r="I14" s="180"/>
      <c r="J14" s="180"/>
      <c r="K14" s="181"/>
      <c r="L14" s="181"/>
      <c r="M14" s="181"/>
      <c r="N14" s="181"/>
      <c r="O14" s="181"/>
      <c r="P14" s="181"/>
    </row>
    <row r="15" spans="1:16" ht="12.75">
      <c r="A15" s="210" t="s">
        <v>427</v>
      </c>
      <c r="B15" s="210"/>
      <c r="C15" s="210"/>
      <c r="D15" s="210"/>
      <c r="E15" s="210"/>
      <c r="F15" s="180"/>
      <c r="G15" s="180"/>
      <c r="H15" s="180"/>
      <c r="I15" s="180"/>
      <c r="J15" s="180"/>
      <c r="K15" s="181"/>
      <c r="L15" s="181"/>
      <c r="M15" s="181"/>
      <c r="N15" s="181"/>
      <c r="O15" s="181"/>
      <c r="P15" s="181"/>
    </row>
    <row r="16" spans="1:16" ht="12.75">
      <c r="A16" s="82" t="s">
        <v>610</v>
      </c>
      <c r="B16" s="55"/>
      <c r="C16" s="55"/>
      <c r="D16" s="55"/>
      <c r="E16" s="55"/>
      <c r="F16" s="180"/>
      <c r="G16" s="180"/>
      <c r="H16" s="180"/>
      <c r="I16" s="180"/>
      <c r="J16" s="180"/>
      <c r="K16" s="181"/>
      <c r="L16" s="181"/>
      <c r="M16" s="181"/>
      <c r="N16" s="181"/>
      <c r="O16" s="181"/>
      <c r="P16" s="181"/>
    </row>
    <row r="17" spans="1:16" ht="12.75">
      <c r="A17" s="55"/>
      <c r="B17" s="55"/>
      <c r="C17" s="55"/>
      <c r="D17" s="55"/>
      <c r="E17" s="55"/>
      <c r="F17" s="180"/>
      <c r="G17" s="180"/>
      <c r="H17" s="180"/>
      <c r="I17" s="180"/>
      <c r="J17" s="180"/>
      <c r="K17" s="181"/>
      <c r="L17" s="181"/>
      <c r="M17" s="181"/>
      <c r="N17" s="181"/>
      <c r="O17" s="181"/>
      <c r="P17" s="181"/>
    </row>
    <row r="18" spans="1:16" ht="12.75">
      <c r="A18" s="55"/>
      <c r="B18" s="55"/>
      <c r="C18" s="55"/>
      <c r="D18" s="55"/>
      <c r="E18" s="55"/>
      <c r="F18" s="180"/>
      <c r="G18" s="180"/>
      <c r="H18" s="180"/>
      <c r="I18" s="180"/>
      <c r="J18" s="180"/>
      <c r="K18" s="181"/>
      <c r="L18" s="181"/>
      <c r="M18" s="181"/>
      <c r="N18" s="181"/>
      <c r="O18" s="181"/>
      <c r="P18" s="181"/>
    </row>
    <row r="19" spans="1:16" ht="12.75">
      <c r="A19" s="55"/>
      <c r="B19" s="55"/>
      <c r="C19" s="55"/>
      <c r="D19" s="55"/>
      <c r="E19" s="55"/>
      <c r="F19" s="180"/>
      <c r="G19" s="180"/>
      <c r="H19" s="180"/>
      <c r="I19" s="180"/>
      <c r="J19" s="180"/>
      <c r="K19" s="181"/>
      <c r="L19" s="181"/>
      <c r="M19" s="181"/>
      <c r="N19" s="181"/>
      <c r="O19" s="181"/>
      <c r="P19" s="181"/>
    </row>
    <row r="20" spans="1:16" ht="12.75">
      <c r="A20" s="55"/>
      <c r="B20" s="55"/>
      <c r="C20" s="55"/>
      <c r="D20" s="55"/>
      <c r="E20" s="55"/>
      <c r="F20" s="180"/>
      <c r="G20" s="180"/>
      <c r="H20" s="180"/>
      <c r="I20" s="180"/>
      <c r="J20" s="180"/>
      <c r="K20" s="181"/>
      <c r="L20" s="181"/>
      <c r="M20" s="181"/>
      <c r="N20" s="181"/>
      <c r="O20" s="181"/>
      <c r="P20" s="181"/>
    </row>
    <row r="21" spans="1:17" ht="15.75">
      <c r="A21" s="126" t="s">
        <v>569</v>
      </c>
      <c r="B21" s="126"/>
      <c r="C21" s="126"/>
      <c r="D21" s="126"/>
      <c r="E21" s="126"/>
      <c r="F21" s="127"/>
      <c r="G21" s="13"/>
      <c r="H21" s="13"/>
      <c r="I21" s="13"/>
      <c r="J21" s="13"/>
      <c r="K21" s="13"/>
      <c r="L21" s="7"/>
      <c r="M21" s="7"/>
      <c r="N21" s="7"/>
      <c r="O21" s="7"/>
      <c r="P21" s="51"/>
      <c r="Q21" s="29"/>
    </row>
    <row r="22" spans="1:24" ht="20.25" customHeight="1">
      <c r="A22" s="128" t="s">
        <v>1</v>
      </c>
      <c r="B22" s="129" t="s">
        <v>435</v>
      </c>
      <c r="C22" s="129" t="s">
        <v>436</v>
      </c>
      <c r="D22" s="129" t="s">
        <v>437</v>
      </c>
      <c r="E22" s="129" t="s">
        <v>438</v>
      </c>
      <c r="F22" s="129" t="s">
        <v>41</v>
      </c>
      <c r="G22" s="129" t="s">
        <v>74</v>
      </c>
      <c r="H22" s="129" t="s">
        <v>413</v>
      </c>
      <c r="I22" s="129" t="s">
        <v>414</v>
      </c>
      <c r="J22" s="129" t="s">
        <v>149</v>
      </c>
      <c r="K22" s="129" t="s">
        <v>242</v>
      </c>
      <c r="L22" s="129" t="s">
        <v>244</v>
      </c>
      <c r="M22" s="129" t="s">
        <v>333</v>
      </c>
      <c r="N22" s="129" t="s">
        <v>336</v>
      </c>
      <c r="O22" s="272" t="s">
        <v>368</v>
      </c>
      <c r="P22" s="129" t="s">
        <v>391</v>
      </c>
      <c r="Q22" s="129" t="s">
        <v>429</v>
      </c>
      <c r="R22" s="129" t="s">
        <v>439</v>
      </c>
      <c r="S22" s="129" t="s">
        <v>459</v>
      </c>
      <c r="T22" s="129" t="s">
        <v>480</v>
      </c>
      <c r="U22" s="129" t="s">
        <v>508</v>
      </c>
      <c r="V22" s="129" t="s">
        <v>573</v>
      </c>
      <c r="W22" s="129" t="s">
        <v>612</v>
      </c>
      <c r="X22" s="129" t="s">
        <v>639</v>
      </c>
    </row>
    <row r="23" spans="1:16" ht="15" customHeight="1">
      <c r="A23" s="8"/>
      <c r="B23" s="8"/>
      <c r="C23" s="8"/>
      <c r="D23" s="8"/>
      <c r="E23" s="8"/>
      <c r="F23" s="3"/>
      <c r="G23" s="3"/>
      <c r="H23" s="3"/>
      <c r="I23" s="3"/>
      <c r="J23" s="55"/>
      <c r="P23" s="1"/>
    </row>
    <row r="24" spans="1:24" ht="15" customHeight="1">
      <c r="A24" s="122" t="s">
        <v>86</v>
      </c>
      <c r="B24" s="122"/>
      <c r="C24" s="122"/>
      <c r="D24" s="122"/>
      <c r="E24" s="122"/>
      <c r="F24" s="9"/>
      <c r="G24" s="3"/>
      <c r="H24" s="3"/>
      <c r="I24" s="9"/>
      <c r="K24" s="54"/>
      <c r="L24" s="54"/>
      <c r="M24" s="56"/>
      <c r="N24" s="56"/>
      <c r="O24" s="56"/>
      <c r="P24" s="56"/>
      <c r="Q24" s="56"/>
      <c r="X24" s="56" t="s">
        <v>3</v>
      </c>
    </row>
    <row r="25" spans="1:16" ht="15.75">
      <c r="A25" s="38"/>
      <c r="B25" s="38"/>
      <c r="C25" s="38"/>
      <c r="D25" s="38"/>
      <c r="E25" s="38"/>
      <c r="F25" s="9"/>
      <c r="G25" s="9"/>
      <c r="H25" s="3"/>
      <c r="I25" s="3"/>
      <c r="J25" s="55"/>
      <c r="P25" s="1"/>
    </row>
    <row r="26" spans="1:16" ht="18.75">
      <c r="A26" s="38" t="s">
        <v>566</v>
      </c>
      <c r="B26" s="38"/>
      <c r="C26" s="38"/>
      <c r="D26" s="38"/>
      <c r="E26" s="38"/>
      <c r="F26" s="9"/>
      <c r="G26" s="9"/>
      <c r="H26" s="3"/>
      <c r="I26" s="3"/>
      <c r="J26" s="55"/>
      <c r="P26" s="1"/>
    </row>
    <row r="27" spans="1:16" ht="15.75">
      <c r="A27" s="38"/>
      <c r="B27" s="38"/>
      <c r="C27" s="38"/>
      <c r="D27" s="38"/>
      <c r="E27" s="38"/>
      <c r="F27" s="9"/>
      <c r="G27" s="9"/>
      <c r="H27" s="3"/>
      <c r="I27" s="3"/>
      <c r="J27" s="55"/>
      <c r="P27" s="1"/>
    </row>
    <row r="28" spans="1:24" ht="15">
      <c r="A28" s="7" t="s">
        <v>87</v>
      </c>
      <c r="B28" s="57">
        <v>17.560865</v>
      </c>
      <c r="C28" s="57">
        <v>17.309925</v>
      </c>
      <c r="D28" s="57">
        <v>18.075718</v>
      </c>
      <c r="E28" s="57">
        <v>18.007822</v>
      </c>
      <c r="F28" s="57">
        <v>18.100221</v>
      </c>
      <c r="G28" s="57">
        <v>18.318482</v>
      </c>
      <c r="H28" s="294">
        <v>17.844393</v>
      </c>
      <c r="I28" s="327">
        <v>17.191216</v>
      </c>
      <c r="J28" s="108">
        <v>18.384795</v>
      </c>
      <c r="K28" s="108">
        <v>19.694977</v>
      </c>
      <c r="L28" s="108">
        <v>21.1</v>
      </c>
      <c r="M28" s="108">
        <v>22.289989</v>
      </c>
      <c r="N28" s="108">
        <v>23.821955</v>
      </c>
      <c r="O28" s="266">
        <v>24.06590729999993</v>
      </c>
      <c r="P28" s="108">
        <v>23.992520260000187</v>
      </c>
      <c r="Q28" s="108">
        <v>24.6972486</v>
      </c>
      <c r="R28" s="108">
        <v>25.49006</v>
      </c>
      <c r="S28" s="108">
        <v>22.498922</v>
      </c>
      <c r="T28" s="108">
        <v>23.211075</v>
      </c>
      <c r="U28" s="108">
        <v>23.535688</v>
      </c>
      <c r="V28" s="108">
        <v>23.119943</v>
      </c>
      <c r="W28" s="108">
        <v>22.504139</v>
      </c>
      <c r="X28" s="108">
        <v>23.322054</v>
      </c>
    </row>
    <row r="29" spans="1:24" ht="15" customHeight="1">
      <c r="A29" s="7" t="s">
        <v>88</v>
      </c>
      <c r="B29" s="57">
        <v>13.007876</v>
      </c>
      <c r="C29" s="57">
        <v>13.850846</v>
      </c>
      <c r="D29" s="57">
        <v>14.951788</v>
      </c>
      <c r="E29" s="57">
        <v>15.803557</v>
      </c>
      <c r="F29" s="57">
        <v>17.10096</v>
      </c>
      <c r="G29" s="57">
        <v>16.857121</v>
      </c>
      <c r="H29" s="294">
        <v>16.536044</v>
      </c>
      <c r="I29" s="327">
        <v>17.174735</v>
      </c>
      <c r="J29" s="108">
        <v>18.02112164</v>
      </c>
      <c r="K29" s="108">
        <v>20.624369429999998</v>
      </c>
      <c r="L29" s="108">
        <v>22.4</v>
      </c>
      <c r="M29" s="108">
        <v>22.68342</v>
      </c>
      <c r="N29" s="108">
        <v>23.483302</v>
      </c>
      <c r="O29" s="266">
        <v>24.707523449940133</v>
      </c>
      <c r="P29" s="108">
        <v>25.845594260060125</v>
      </c>
      <c r="Q29" s="108">
        <v>26.839380710079606</v>
      </c>
      <c r="R29" s="108">
        <v>28.764580000000002</v>
      </c>
      <c r="S29" s="108">
        <v>33.162754</v>
      </c>
      <c r="T29" s="108">
        <v>34.467363</v>
      </c>
      <c r="U29" s="108">
        <v>38.200758</v>
      </c>
      <c r="V29" s="108">
        <v>40.062806</v>
      </c>
      <c r="W29" s="108">
        <v>41.375463</v>
      </c>
      <c r="X29" s="108">
        <v>43.246026</v>
      </c>
    </row>
    <row r="30" spans="1:24" ht="15" customHeight="1">
      <c r="A30" s="7" t="s">
        <v>89</v>
      </c>
      <c r="B30" s="57">
        <v>23.807646</v>
      </c>
      <c r="C30" s="57">
        <v>24.055171</v>
      </c>
      <c r="D30" s="57">
        <v>25.327567</v>
      </c>
      <c r="E30" s="57">
        <v>26.053471</v>
      </c>
      <c r="F30" s="57">
        <v>26.935943</v>
      </c>
      <c r="G30" s="57">
        <v>27.120913</v>
      </c>
      <c r="H30" s="294">
        <v>15.991378000000005</v>
      </c>
      <c r="I30" s="327">
        <v>15.571824000000007</v>
      </c>
      <c r="J30" s="108">
        <v>16.973736359999997</v>
      </c>
      <c r="K30" s="108">
        <v>18.483028570000002</v>
      </c>
      <c r="L30" s="108">
        <v>20.614599999999996</v>
      </c>
      <c r="M30" s="108">
        <v>22.024615999999995</v>
      </c>
      <c r="N30" s="108">
        <v>22.522930000000002</v>
      </c>
      <c r="O30" s="266">
        <v>24.41813231</v>
      </c>
      <c r="P30" s="108">
        <v>23.31518471</v>
      </c>
      <c r="Q30" s="108">
        <v>24.24300117</v>
      </c>
      <c r="R30" s="108">
        <v>25.260768</v>
      </c>
      <c r="S30" s="108">
        <v>26.200863</v>
      </c>
      <c r="T30" s="108">
        <v>25.011027</v>
      </c>
      <c r="U30" s="108">
        <v>25.666064</v>
      </c>
      <c r="V30" s="108">
        <v>25.972796</v>
      </c>
      <c r="W30" s="108">
        <v>25.828921</v>
      </c>
      <c r="X30" s="108">
        <v>25.764529</v>
      </c>
    </row>
    <row r="31" spans="1:24" ht="15" customHeight="1">
      <c r="A31" s="7" t="s">
        <v>0</v>
      </c>
      <c r="B31" s="58">
        <f aca="true" t="shared" si="0" ref="B31:G31">SUM(B28:B30)</f>
        <v>54.376386999999994</v>
      </c>
      <c r="C31" s="58">
        <f t="shared" si="0"/>
        <v>55.215942</v>
      </c>
      <c r="D31" s="58">
        <f t="shared" si="0"/>
        <v>58.355073000000004</v>
      </c>
      <c r="E31" s="58">
        <f t="shared" si="0"/>
        <v>59.864850000000004</v>
      </c>
      <c r="F31" s="58">
        <f t="shared" si="0"/>
        <v>62.13712400000001</v>
      </c>
      <c r="G31" s="58">
        <f t="shared" si="0"/>
        <v>62.296516</v>
      </c>
      <c r="H31" s="295">
        <v>50.371815000000005</v>
      </c>
      <c r="I31" s="328">
        <v>49.937775</v>
      </c>
      <c r="J31" s="290">
        <v>53.379653</v>
      </c>
      <c r="K31" s="265">
        <v>58.802375</v>
      </c>
      <c r="L31" s="265">
        <v>64.1146</v>
      </c>
      <c r="M31" s="265">
        <v>66.998025</v>
      </c>
      <c r="N31" s="265">
        <v>69.828187</v>
      </c>
      <c r="O31" s="267">
        <v>73.19156305994007</v>
      </c>
      <c r="P31" s="265">
        <v>73.15329923006031</v>
      </c>
      <c r="Q31" s="265">
        <v>75.7796304800796</v>
      </c>
      <c r="R31" s="265">
        <v>79.51540800000001</v>
      </c>
      <c r="S31" s="265">
        <v>81.879692</v>
      </c>
      <c r="T31" s="265">
        <v>82.689465</v>
      </c>
      <c r="U31" s="265">
        <v>87.40251</v>
      </c>
      <c r="V31" s="265">
        <v>89.155545</v>
      </c>
      <c r="W31" s="265">
        <v>89.708523</v>
      </c>
      <c r="X31" s="265">
        <v>92.332609</v>
      </c>
    </row>
    <row r="32" spans="1:17" ht="15">
      <c r="A32" s="7"/>
      <c r="B32" s="3"/>
      <c r="C32" s="36"/>
      <c r="D32" s="9"/>
      <c r="E32" s="9"/>
      <c r="F32" s="9"/>
      <c r="G32" s="9"/>
      <c r="H32" s="3"/>
      <c r="I32" s="3"/>
      <c r="J32" s="55"/>
      <c r="L32" s="7"/>
      <c r="M32" s="7"/>
      <c r="N32" s="51"/>
      <c r="O32" s="51"/>
      <c r="P32" s="51"/>
      <c r="Q32" s="54"/>
    </row>
    <row r="33" spans="1:17" ht="18" customHeight="1">
      <c r="A33" s="38" t="s">
        <v>567</v>
      </c>
      <c r="B33" s="3"/>
      <c r="C33" s="36"/>
      <c r="D33" s="9"/>
      <c r="E33" s="9"/>
      <c r="F33" s="9"/>
      <c r="G33" s="9"/>
      <c r="H33" s="3"/>
      <c r="I33" s="3"/>
      <c r="J33" s="55"/>
      <c r="L33" s="7"/>
      <c r="M33" s="7"/>
      <c r="N33" s="51"/>
      <c r="O33" s="51"/>
      <c r="P33" s="51"/>
      <c r="Q33" s="54"/>
    </row>
    <row r="34" spans="1:17" ht="15.75">
      <c r="A34" s="38"/>
      <c r="B34" s="3"/>
      <c r="C34" s="36"/>
      <c r="D34" s="9"/>
      <c r="E34" s="9"/>
      <c r="F34" s="9"/>
      <c r="G34" s="9"/>
      <c r="H34" s="3"/>
      <c r="I34" s="3"/>
      <c r="J34" s="55"/>
      <c r="L34" s="7"/>
      <c r="M34" s="7"/>
      <c r="N34" s="51"/>
      <c r="O34" s="51"/>
      <c r="P34" s="51"/>
      <c r="Q34" s="54"/>
    </row>
    <row r="35" spans="1:24" ht="15">
      <c r="A35" s="7" t="s">
        <v>87</v>
      </c>
      <c r="B35" s="57">
        <v>0.207403</v>
      </c>
      <c r="C35" s="57">
        <v>0.218768</v>
      </c>
      <c r="D35" s="57">
        <v>0.244366</v>
      </c>
      <c r="E35" s="57">
        <v>0.272805</v>
      </c>
      <c r="F35" s="57">
        <v>0.285129</v>
      </c>
      <c r="G35" s="57">
        <v>0.257989</v>
      </c>
      <c r="H35" s="294">
        <v>0.281354</v>
      </c>
      <c r="I35" s="327">
        <v>0.240417</v>
      </c>
      <c r="J35" s="108">
        <v>0.273836</v>
      </c>
      <c r="K35" s="57">
        <v>0.31666</v>
      </c>
      <c r="L35" s="57">
        <v>0.349814</v>
      </c>
      <c r="M35" s="57">
        <v>0.332503</v>
      </c>
      <c r="N35" s="57">
        <v>0.327235</v>
      </c>
      <c r="O35" s="266">
        <v>0.19585282188000028</v>
      </c>
      <c r="P35" s="57">
        <v>0.17074428949999756</v>
      </c>
      <c r="Q35" s="57">
        <v>0.15441426896999777</v>
      </c>
      <c r="R35" s="108">
        <v>0.188108</v>
      </c>
      <c r="S35" s="108">
        <v>0.148478</v>
      </c>
      <c r="T35" s="108">
        <v>0.218032</v>
      </c>
      <c r="U35" s="108">
        <v>0.24698</v>
      </c>
      <c r="V35" s="108">
        <v>0.179693</v>
      </c>
      <c r="W35" s="108">
        <v>0.163404</v>
      </c>
      <c r="X35" s="108">
        <v>0.060307</v>
      </c>
    </row>
    <row r="36" spans="1:24" ht="15" customHeight="1">
      <c r="A36" s="7" t="s">
        <v>88</v>
      </c>
      <c r="B36" s="57">
        <v>2.071051</v>
      </c>
      <c r="C36" s="57">
        <v>2.048073</v>
      </c>
      <c r="D36" s="57">
        <v>2.140462</v>
      </c>
      <c r="E36" s="57">
        <v>2.313434</v>
      </c>
      <c r="F36" s="57">
        <v>2.447457</v>
      </c>
      <c r="G36" s="57">
        <v>2.220984</v>
      </c>
      <c r="H36" s="294">
        <v>2.349418</v>
      </c>
      <c r="I36" s="327">
        <v>2.182026</v>
      </c>
      <c r="J36" s="108">
        <v>2.223618</v>
      </c>
      <c r="K36" s="57">
        <v>2.121971</v>
      </c>
      <c r="L36" s="57">
        <v>2.251179</v>
      </c>
      <c r="M36" s="57">
        <v>2.434208</v>
      </c>
      <c r="N36" s="57">
        <v>2.568205</v>
      </c>
      <c r="O36" s="266">
        <v>2.8452943218500035</v>
      </c>
      <c r="P36" s="57">
        <v>3.1299213053800035</v>
      </c>
      <c r="Q36" s="57">
        <v>3.488318617990002</v>
      </c>
      <c r="R36" s="108">
        <v>3.584957</v>
      </c>
      <c r="S36" s="108">
        <v>3.701286</v>
      </c>
      <c r="T36" s="108">
        <v>3.750047</v>
      </c>
      <c r="U36" s="108">
        <v>4.068536</v>
      </c>
      <c r="V36" s="108">
        <v>4.007084</v>
      </c>
      <c r="W36" s="108">
        <v>4.347504</v>
      </c>
      <c r="X36" s="108">
        <v>4.735436</v>
      </c>
    </row>
    <row r="37" spans="1:24" ht="15" customHeight="1">
      <c r="A37" s="7" t="s">
        <v>89</v>
      </c>
      <c r="B37" s="57">
        <v>0.005902</v>
      </c>
      <c r="C37" s="57">
        <v>0.003557</v>
      </c>
      <c r="D37" s="57">
        <v>-0.034135</v>
      </c>
      <c r="E37" s="57">
        <v>0.007753</v>
      </c>
      <c r="F37" s="57">
        <v>0.014551</v>
      </c>
      <c r="G37" s="57">
        <v>0.012368</v>
      </c>
      <c r="H37" s="294">
        <v>0.01568</v>
      </c>
      <c r="I37" s="327">
        <v>0.016012</v>
      </c>
      <c r="J37" s="108">
        <v>0.015832</v>
      </c>
      <c r="K37" s="57">
        <v>0.015425</v>
      </c>
      <c r="L37" s="57">
        <v>0.020306</v>
      </c>
      <c r="M37" s="57">
        <v>0.020568</v>
      </c>
      <c r="N37" s="57">
        <v>0.020663</v>
      </c>
      <c r="O37" s="266">
        <v>0.02336749999999992</v>
      </c>
      <c r="P37" s="57">
        <v>0.019925500000000276</v>
      </c>
      <c r="Q37" s="57">
        <v>0.02392299999000132</v>
      </c>
      <c r="R37" s="108">
        <v>0.022327</v>
      </c>
      <c r="S37" s="108">
        <v>0.0217</v>
      </c>
      <c r="T37" s="108">
        <v>0.020251</v>
      </c>
      <c r="U37" s="108">
        <v>0.018148</v>
      </c>
      <c r="V37" s="108">
        <v>0.016438</v>
      </c>
      <c r="W37" s="108">
        <v>0.01359</v>
      </c>
      <c r="X37" s="108">
        <v>0.013416</v>
      </c>
    </row>
    <row r="38" spans="1:24" ht="15.75">
      <c r="A38" s="7" t="s">
        <v>0</v>
      </c>
      <c r="B38" s="58">
        <f>SUM(B35:B37)</f>
        <v>2.284356</v>
      </c>
      <c r="C38" s="58">
        <f>SUM(C35:C37)</f>
        <v>2.2703979999999997</v>
      </c>
      <c r="D38" s="58">
        <f>SUM(D35:D37)</f>
        <v>2.3506929999999997</v>
      </c>
      <c r="E38" s="58">
        <f>SUM(E35:E37)</f>
        <v>2.593992</v>
      </c>
      <c r="F38" s="58">
        <f aca="true" t="shared" si="1" ref="F38:X38">SUM(F35:F37)</f>
        <v>2.747137</v>
      </c>
      <c r="G38" s="58">
        <f t="shared" si="1"/>
        <v>2.491341</v>
      </c>
      <c r="H38" s="296">
        <f t="shared" si="1"/>
        <v>2.646452</v>
      </c>
      <c r="I38" s="329">
        <f t="shared" si="1"/>
        <v>2.438455</v>
      </c>
      <c r="J38" s="291">
        <f t="shared" si="1"/>
        <v>2.5132860000000004</v>
      </c>
      <c r="K38" s="58">
        <f t="shared" si="1"/>
        <v>2.454056</v>
      </c>
      <c r="L38" s="58">
        <f t="shared" si="1"/>
        <v>2.621299</v>
      </c>
      <c r="M38" s="58">
        <f t="shared" si="1"/>
        <v>2.787279</v>
      </c>
      <c r="N38" s="58">
        <f t="shared" si="1"/>
        <v>2.9161029999999997</v>
      </c>
      <c r="O38" s="268">
        <f t="shared" si="1"/>
        <v>3.064514643730004</v>
      </c>
      <c r="P38" s="58">
        <f t="shared" si="1"/>
        <v>3.3205910948800015</v>
      </c>
      <c r="Q38" s="58">
        <f t="shared" si="1"/>
        <v>3.666655886950001</v>
      </c>
      <c r="R38" s="58">
        <f t="shared" si="1"/>
        <v>3.7953920000000005</v>
      </c>
      <c r="S38" s="58">
        <f t="shared" si="1"/>
        <v>3.871464</v>
      </c>
      <c r="T38" s="58">
        <f t="shared" si="1"/>
        <v>3.98833</v>
      </c>
      <c r="U38" s="58">
        <f t="shared" si="1"/>
        <v>4.333664</v>
      </c>
      <c r="V38" s="58">
        <f t="shared" si="1"/>
        <v>4.203215</v>
      </c>
      <c r="W38" s="58">
        <f t="shared" si="1"/>
        <v>4.5244979999999995</v>
      </c>
      <c r="X38" s="58">
        <f t="shared" si="1"/>
        <v>4.809159</v>
      </c>
    </row>
    <row r="39" spans="1:17" ht="15" customHeight="1">
      <c r="A39" s="7"/>
      <c r="B39" s="3"/>
      <c r="C39" s="36"/>
      <c r="D39" s="9"/>
      <c r="E39" s="9"/>
      <c r="F39" s="9"/>
      <c r="G39" s="9"/>
      <c r="H39" s="3"/>
      <c r="I39" s="3"/>
      <c r="J39" s="55"/>
      <c r="L39" s="7"/>
      <c r="M39" s="7"/>
      <c r="N39" s="51"/>
      <c r="O39" s="51"/>
      <c r="P39" s="51"/>
      <c r="Q39" s="54"/>
    </row>
    <row r="40" spans="1:17" ht="18.75">
      <c r="A40" s="38" t="s">
        <v>568</v>
      </c>
      <c r="B40" s="3"/>
      <c r="C40" s="36"/>
      <c r="D40" s="9"/>
      <c r="E40" s="9"/>
      <c r="F40" s="9"/>
      <c r="G40" s="9"/>
      <c r="H40" s="3"/>
      <c r="I40" s="3"/>
      <c r="J40" s="55"/>
      <c r="L40" s="7"/>
      <c r="M40" s="7"/>
      <c r="N40" s="51"/>
      <c r="O40" s="51"/>
      <c r="P40" s="51"/>
      <c r="Q40" s="54"/>
    </row>
    <row r="41" spans="1:17" ht="18" customHeight="1">
      <c r="A41" s="38"/>
      <c r="B41" s="3"/>
      <c r="C41" s="36"/>
      <c r="D41" s="9"/>
      <c r="E41" s="9"/>
      <c r="F41" s="9"/>
      <c r="G41" s="9"/>
      <c r="H41" s="3"/>
      <c r="I41" s="3"/>
      <c r="J41" s="55"/>
      <c r="L41" s="7"/>
      <c r="M41" s="7"/>
      <c r="N41" s="51"/>
      <c r="O41" s="51"/>
      <c r="P41" s="51"/>
      <c r="Q41" s="54"/>
    </row>
    <row r="42" spans="1:24" ht="15">
      <c r="A42" s="7" t="s">
        <v>87</v>
      </c>
      <c r="B42" s="99">
        <f aca="true" t="shared" si="2" ref="B42:E45">B28+B35</f>
        <v>17.768268</v>
      </c>
      <c r="C42" s="99">
        <f t="shared" si="2"/>
        <v>17.528693</v>
      </c>
      <c r="D42" s="99">
        <f t="shared" si="2"/>
        <v>18.320083999999998</v>
      </c>
      <c r="E42" s="99">
        <f t="shared" si="2"/>
        <v>18.280627000000003</v>
      </c>
      <c r="F42" s="99">
        <f aca="true" t="shared" si="3" ref="F42:O42">F28+F35</f>
        <v>18.385350000000003</v>
      </c>
      <c r="G42" s="99">
        <f t="shared" si="3"/>
        <v>18.576470999999998</v>
      </c>
      <c r="H42" s="297">
        <f t="shared" si="3"/>
        <v>18.125747</v>
      </c>
      <c r="I42" s="330">
        <f t="shared" si="3"/>
        <v>17.431633</v>
      </c>
      <c r="J42" s="292">
        <f t="shared" si="3"/>
        <v>18.658631</v>
      </c>
      <c r="K42" s="99">
        <f t="shared" si="3"/>
        <v>20.011637</v>
      </c>
      <c r="L42" s="99">
        <f t="shared" si="3"/>
        <v>21.449814</v>
      </c>
      <c r="M42" s="99">
        <f t="shared" si="3"/>
        <v>22.622491999999998</v>
      </c>
      <c r="N42" s="99">
        <f t="shared" si="3"/>
        <v>24.14919</v>
      </c>
      <c r="O42" s="269">
        <f t="shared" si="3"/>
        <v>24.26176012187993</v>
      </c>
      <c r="P42" s="99">
        <f aca="true" t="shared" si="4" ref="P42:Q45">P28+P35</f>
        <v>24.163264549500184</v>
      </c>
      <c r="Q42" s="99">
        <f t="shared" si="4"/>
        <v>24.85166286897</v>
      </c>
      <c r="R42" s="99">
        <f aca="true" t="shared" si="5" ref="R42:S45">R28+R35</f>
        <v>25.678168</v>
      </c>
      <c r="S42" s="99">
        <f t="shared" si="5"/>
        <v>22.6474</v>
      </c>
      <c r="T42" s="99">
        <f aca="true" t="shared" si="6" ref="T42:U45">T28+T35</f>
        <v>23.429107000000002</v>
      </c>
      <c r="U42" s="99">
        <f t="shared" si="6"/>
        <v>23.782668</v>
      </c>
      <c r="V42" s="99">
        <f aca="true" t="shared" si="7" ref="V42:W45">V28+V35</f>
        <v>23.299636</v>
      </c>
      <c r="W42" s="99">
        <f t="shared" si="7"/>
        <v>22.667543</v>
      </c>
      <c r="X42" s="99">
        <f>X28+X35</f>
        <v>23.382361000000003</v>
      </c>
    </row>
    <row r="43" spans="1:24" ht="15">
      <c r="A43" s="7" t="s">
        <v>88</v>
      </c>
      <c r="B43" s="99">
        <f t="shared" si="2"/>
        <v>15.078927</v>
      </c>
      <c r="C43" s="99">
        <f t="shared" si="2"/>
        <v>15.898919000000001</v>
      </c>
      <c r="D43" s="99">
        <f t="shared" si="2"/>
        <v>17.09225</v>
      </c>
      <c r="E43" s="99">
        <f t="shared" si="2"/>
        <v>18.116991</v>
      </c>
      <c r="F43" s="99">
        <f aca="true" t="shared" si="8" ref="F43:O43">F29+F36</f>
        <v>19.548417</v>
      </c>
      <c r="G43" s="99">
        <f t="shared" si="8"/>
        <v>19.078105</v>
      </c>
      <c r="H43" s="297">
        <f t="shared" si="8"/>
        <v>18.885462</v>
      </c>
      <c r="I43" s="330">
        <f t="shared" si="8"/>
        <v>19.356761</v>
      </c>
      <c r="J43" s="292">
        <f t="shared" si="8"/>
        <v>20.24473964</v>
      </c>
      <c r="K43" s="99">
        <f t="shared" si="8"/>
        <v>22.746340429999997</v>
      </c>
      <c r="L43" s="99">
        <f t="shared" si="8"/>
        <v>24.651179</v>
      </c>
      <c r="M43" s="99">
        <f t="shared" si="8"/>
        <v>25.117628000000003</v>
      </c>
      <c r="N43" s="99">
        <f t="shared" si="8"/>
        <v>26.051506999999997</v>
      </c>
      <c r="O43" s="269">
        <f t="shared" si="8"/>
        <v>27.55281777179014</v>
      </c>
      <c r="P43" s="99">
        <f t="shared" si="4"/>
        <v>28.975515565440126</v>
      </c>
      <c r="Q43" s="99">
        <f t="shared" si="4"/>
        <v>30.327699328069606</v>
      </c>
      <c r="R43" s="99">
        <f t="shared" si="5"/>
        <v>32.349537000000005</v>
      </c>
      <c r="S43" s="99">
        <f t="shared" si="5"/>
        <v>36.86404</v>
      </c>
      <c r="T43" s="99">
        <f t="shared" si="6"/>
        <v>38.21741</v>
      </c>
      <c r="U43" s="99">
        <f t="shared" si="6"/>
        <v>42.269294</v>
      </c>
      <c r="V43" s="99">
        <f t="shared" si="7"/>
        <v>44.06989</v>
      </c>
      <c r="W43" s="99">
        <f t="shared" si="7"/>
        <v>45.722967000000004</v>
      </c>
      <c r="X43" s="99">
        <f>X29+X36</f>
        <v>47.981462</v>
      </c>
    </row>
    <row r="44" spans="1:24" ht="15">
      <c r="A44" s="7" t="s">
        <v>89</v>
      </c>
      <c r="B44" s="99">
        <f t="shared" si="2"/>
        <v>23.813547999999997</v>
      </c>
      <c r="C44" s="99">
        <f t="shared" si="2"/>
        <v>24.058728000000002</v>
      </c>
      <c r="D44" s="99">
        <f t="shared" si="2"/>
        <v>25.293432</v>
      </c>
      <c r="E44" s="99">
        <f t="shared" si="2"/>
        <v>26.061224</v>
      </c>
      <c r="F44" s="99">
        <f aca="true" t="shared" si="9" ref="F44:O44">F30+F37</f>
        <v>26.950494000000003</v>
      </c>
      <c r="G44" s="99">
        <f t="shared" si="9"/>
        <v>27.133281</v>
      </c>
      <c r="H44" s="297">
        <f t="shared" si="9"/>
        <v>16.007058000000004</v>
      </c>
      <c r="I44" s="330">
        <f t="shared" si="9"/>
        <v>15.587836000000006</v>
      </c>
      <c r="J44" s="292">
        <f t="shared" si="9"/>
        <v>16.989568359999996</v>
      </c>
      <c r="K44" s="99">
        <f t="shared" si="9"/>
        <v>18.498453570000002</v>
      </c>
      <c r="L44" s="99">
        <f t="shared" si="9"/>
        <v>20.634905999999997</v>
      </c>
      <c r="M44" s="99">
        <f t="shared" si="9"/>
        <v>22.045183999999995</v>
      </c>
      <c r="N44" s="99">
        <f t="shared" si="9"/>
        <v>22.543593</v>
      </c>
      <c r="O44" s="269">
        <f t="shared" si="9"/>
        <v>24.44149981</v>
      </c>
      <c r="P44" s="99">
        <f t="shared" si="4"/>
        <v>23.33511021</v>
      </c>
      <c r="Q44" s="99">
        <f t="shared" si="4"/>
        <v>24.266924169990002</v>
      </c>
      <c r="R44" s="99">
        <f t="shared" si="5"/>
        <v>25.283095</v>
      </c>
      <c r="S44" s="99">
        <f t="shared" si="5"/>
        <v>26.222562999999997</v>
      </c>
      <c r="T44" s="99">
        <f t="shared" si="6"/>
        <v>25.031277999999997</v>
      </c>
      <c r="U44" s="99">
        <f t="shared" si="6"/>
        <v>25.684212</v>
      </c>
      <c r="V44" s="99">
        <f t="shared" si="7"/>
        <v>25.989234</v>
      </c>
      <c r="W44" s="99">
        <f t="shared" si="7"/>
        <v>25.842511000000002</v>
      </c>
      <c r="X44" s="99">
        <f>X30+X37</f>
        <v>25.777945</v>
      </c>
    </row>
    <row r="45" spans="1:24" ht="18.75">
      <c r="A45" s="206" t="s">
        <v>416</v>
      </c>
      <c r="B45" s="58">
        <f t="shared" si="2"/>
        <v>56.660743</v>
      </c>
      <c r="C45" s="58">
        <f t="shared" si="2"/>
        <v>57.48634</v>
      </c>
      <c r="D45" s="58">
        <f t="shared" si="2"/>
        <v>60.705766000000004</v>
      </c>
      <c r="E45" s="58">
        <f t="shared" si="2"/>
        <v>62.458842000000004</v>
      </c>
      <c r="F45" s="58">
        <f aca="true" t="shared" si="10" ref="F45:O45">F31+F38</f>
        <v>64.88426100000001</v>
      </c>
      <c r="G45" s="58">
        <f t="shared" si="10"/>
        <v>64.787857</v>
      </c>
      <c r="H45" s="296">
        <f t="shared" si="10"/>
        <v>53.01826700000001</v>
      </c>
      <c r="I45" s="329">
        <f t="shared" si="10"/>
        <v>52.37623</v>
      </c>
      <c r="J45" s="291">
        <f t="shared" si="10"/>
        <v>55.892939</v>
      </c>
      <c r="K45" s="58">
        <f t="shared" si="10"/>
        <v>61.256431</v>
      </c>
      <c r="L45" s="58">
        <f t="shared" si="10"/>
        <v>66.73589899999999</v>
      </c>
      <c r="M45" s="58">
        <f t="shared" si="10"/>
        <v>69.785304</v>
      </c>
      <c r="N45" s="58">
        <f t="shared" si="10"/>
        <v>72.74429</v>
      </c>
      <c r="O45" s="268">
        <f t="shared" si="10"/>
        <v>76.25607770367007</v>
      </c>
      <c r="P45" s="58">
        <f t="shared" si="4"/>
        <v>76.47389032494031</v>
      </c>
      <c r="Q45" s="58">
        <f t="shared" si="4"/>
        <v>79.4462863670296</v>
      </c>
      <c r="R45" s="58">
        <f t="shared" si="5"/>
        <v>83.31080000000001</v>
      </c>
      <c r="S45" s="58">
        <f t="shared" si="5"/>
        <v>85.75115600000001</v>
      </c>
      <c r="T45" s="58">
        <f t="shared" si="6"/>
        <v>86.677795</v>
      </c>
      <c r="U45" s="58">
        <f t="shared" si="6"/>
        <v>91.736174</v>
      </c>
      <c r="V45" s="58">
        <f t="shared" si="7"/>
        <v>93.35876</v>
      </c>
      <c r="W45" s="58">
        <f t="shared" si="7"/>
        <v>94.233021</v>
      </c>
      <c r="X45" s="58">
        <f>X31+X38</f>
        <v>97.141768</v>
      </c>
    </row>
    <row r="46" spans="1:20" ht="15.75">
      <c r="A46" s="206"/>
      <c r="B46" s="58"/>
      <c r="C46" s="58"/>
      <c r="D46" s="58"/>
      <c r="E46" s="58"/>
      <c r="F46" s="58"/>
      <c r="G46" s="58"/>
      <c r="H46" s="291"/>
      <c r="I46" s="291"/>
      <c r="J46" s="291"/>
      <c r="K46" s="58"/>
      <c r="L46" s="58"/>
      <c r="M46" s="58"/>
      <c r="N46" s="58"/>
      <c r="O46" s="291"/>
      <c r="P46" s="58"/>
      <c r="Q46" s="58"/>
      <c r="R46" s="58"/>
      <c r="S46" s="58"/>
      <c r="T46" s="58"/>
    </row>
    <row r="47" spans="1:20" ht="15.75">
      <c r="A47" s="122" t="s">
        <v>564</v>
      </c>
      <c r="B47" s="58"/>
      <c r="C47" s="58"/>
      <c r="D47" s="58"/>
      <c r="E47" s="58"/>
      <c r="F47" s="58"/>
      <c r="G47" s="58"/>
      <c r="H47" s="291"/>
      <c r="I47" s="291"/>
      <c r="J47" s="291"/>
      <c r="K47" s="58"/>
      <c r="L47" s="58"/>
      <c r="M47" s="58"/>
      <c r="N47" s="58"/>
      <c r="O47" s="291"/>
      <c r="P47" s="58"/>
      <c r="Q47" s="58"/>
      <c r="R47" s="58"/>
      <c r="S47" s="58"/>
      <c r="T47" s="58"/>
    </row>
    <row r="48" spans="1:20" ht="15.75">
      <c r="A48" s="121"/>
      <c r="B48" s="58"/>
      <c r="C48" s="58"/>
      <c r="D48" s="58"/>
      <c r="E48" s="58"/>
      <c r="F48" s="58"/>
      <c r="G48" s="58"/>
      <c r="H48" s="291"/>
      <c r="I48" s="291"/>
      <c r="J48" s="291"/>
      <c r="K48" s="58"/>
      <c r="L48" s="58"/>
      <c r="M48" s="58"/>
      <c r="N48" s="58"/>
      <c r="O48" s="291"/>
      <c r="P48" s="58"/>
      <c r="Q48" s="58"/>
      <c r="R48" s="58"/>
      <c r="S48" s="58"/>
      <c r="T48" s="58"/>
    </row>
    <row r="49" spans="1:24" ht="15">
      <c r="A49" s="7" t="s">
        <v>87</v>
      </c>
      <c r="B49" s="31">
        <v>0.206679</v>
      </c>
      <c r="C49" s="31">
        <v>0.215076</v>
      </c>
      <c r="D49" s="31">
        <v>0.246107</v>
      </c>
      <c r="E49" s="31">
        <v>0.27438</v>
      </c>
      <c r="F49" s="31">
        <v>0.286392</v>
      </c>
      <c r="G49" s="31">
        <v>0.259017</v>
      </c>
      <c r="H49" s="31">
        <v>0.278755</v>
      </c>
      <c r="I49" s="31">
        <v>0.238416</v>
      </c>
      <c r="J49" s="31">
        <v>0.275411</v>
      </c>
      <c r="K49" s="31">
        <v>0.318617</v>
      </c>
      <c r="L49" s="31">
        <v>0.3</v>
      </c>
      <c r="M49" s="57">
        <v>0.332596</v>
      </c>
      <c r="N49" s="57">
        <v>0.321169</v>
      </c>
      <c r="O49" s="57">
        <v>0.19585288187999977</v>
      </c>
      <c r="P49" s="57">
        <v>0.1707442895000022</v>
      </c>
      <c r="Q49" s="57">
        <v>0.15441426896999777</v>
      </c>
      <c r="R49" s="57">
        <v>0.188108</v>
      </c>
      <c r="S49" s="57">
        <v>0.148478</v>
      </c>
      <c r="T49" s="57">
        <v>0.218032</v>
      </c>
      <c r="U49" s="57">
        <v>0.24698</v>
      </c>
      <c r="V49" s="57">
        <v>0.179693</v>
      </c>
      <c r="W49" s="57">
        <v>0.163404</v>
      </c>
      <c r="X49" s="57">
        <v>0.060307</v>
      </c>
    </row>
    <row r="50" spans="1:24" ht="15">
      <c r="A50" s="7" t="s">
        <v>88</v>
      </c>
      <c r="B50" s="31">
        <v>2.071051</v>
      </c>
      <c r="C50" s="31">
        <v>2.048073</v>
      </c>
      <c r="D50" s="31">
        <v>2.140462</v>
      </c>
      <c r="E50" s="31">
        <v>2.313434</v>
      </c>
      <c r="F50" s="31">
        <v>2.434658</v>
      </c>
      <c r="G50" s="31">
        <v>2.210811</v>
      </c>
      <c r="H50" s="31">
        <v>2.339687</v>
      </c>
      <c r="I50" s="31">
        <v>2.169565</v>
      </c>
      <c r="J50" s="31">
        <v>2.210596</v>
      </c>
      <c r="K50" s="31">
        <v>2.099516</v>
      </c>
      <c r="L50" s="31">
        <v>2.3</v>
      </c>
      <c r="M50" s="57">
        <v>2.435456</v>
      </c>
      <c r="N50" s="57">
        <v>2.549764</v>
      </c>
      <c r="O50" s="57">
        <v>2.8452943218499867</v>
      </c>
      <c r="P50" s="57">
        <v>3.1299213053800266</v>
      </c>
      <c r="Q50" s="57">
        <v>3.488318617990002</v>
      </c>
      <c r="R50" s="57">
        <v>3.584957</v>
      </c>
      <c r="S50" s="57">
        <v>3.701286</v>
      </c>
      <c r="T50" s="57">
        <v>3.750047</v>
      </c>
      <c r="U50" s="57">
        <v>4.068536</v>
      </c>
      <c r="V50" s="57">
        <v>4.007084</v>
      </c>
      <c r="W50" s="57">
        <v>4.347504</v>
      </c>
      <c r="X50" s="57">
        <v>4.735436</v>
      </c>
    </row>
    <row r="51" spans="1:24" ht="15">
      <c r="A51" s="7" t="s">
        <v>89</v>
      </c>
      <c r="B51" s="31">
        <v>0.008154</v>
      </c>
      <c r="C51" s="31">
        <v>0.008154</v>
      </c>
      <c r="D51" s="31">
        <v>0.008154</v>
      </c>
      <c r="E51" s="31">
        <v>0.008154</v>
      </c>
      <c r="F51" s="31">
        <v>0.008154</v>
      </c>
      <c r="G51" s="31">
        <v>0.008154</v>
      </c>
      <c r="H51" s="31">
        <v>0.008154</v>
      </c>
      <c r="I51" s="31">
        <v>0.008154</v>
      </c>
      <c r="J51" s="31">
        <v>0.008154</v>
      </c>
      <c r="K51" s="31">
        <v>0.008154</v>
      </c>
      <c r="L51" s="31">
        <v>0</v>
      </c>
      <c r="M51" s="57">
        <v>0.020568</v>
      </c>
      <c r="N51" s="57">
        <v>0.020663</v>
      </c>
      <c r="O51" s="57">
        <v>0.0233675</v>
      </c>
      <c r="P51" s="57">
        <v>0.019925500000000075</v>
      </c>
      <c r="Q51" s="57">
        <v>0.02392299999000132</v>
      </c>
      <c r="R51" s="57">
        <v>0.022327</v>
      </c>
      <c r="S51" s="57">
        <v>0.0217</v>
      </c>
      <c r="T51" s="57">
        <v>0.020251</v>
      </c>
      <c r="U51" s="57">
        <v>0.018148</v>
      </c>
      <c r="V51" s="57">
        <v>0.016438</v>
      </c>
      <c r="W51" s="57">
        <v>0.01359</v>
      </c>
      <c r="X51" s="57">
        <v>0.013416</v>
      </c>
    </row>
    <row r="52" spans="1:24" ht="15.75">
      <c r="A52" s="7" t="s">
        <v>0</v>
      </c>
      <c r="B52" s="45">
        <f aca="true" t="shared" si="11" ref="B52:X52">SUM(B49:B51)</f>
        <v>2.2858840000000002</v>
      </c>
      <c r="C52" s="45">
        <f t="shared" si="11"/>
        <v>2.271303</v>
      </c>
      <c r="D52" s="45">
        <f t="shared" si="11"/>
        <v>2.394723</v>
      </c>
      <c r="E52" s="45">
        <f t="shared" si="11"/>
        <v>2.595968</v>
      </c>
      <c r="F52" s="45">
        <f t="shared" si="11"/>
        <v>2.729204</v>
      </c>
      <c r="G52" s="45">
        <f t="shared" si="11"/>
        <v>2.4779820000000004</v>
      </c>
      <c r="H52" s="45">
        <f t="shared" si="11"/>
        <v>2.626596</v>
      </c>
      <c r="I52" s="45">
        <f t="shared" si="11"/>
        <v>2.416135</v>
      </c>
      <c r="J52" s="60">
        <f t="shared" si="11"/>
        <v>2.494161</v>
      </c>
      <c r="K52" s="60">
        <f t="shared" si="11"/>
        <v>2.4262870000000003</v>
      </c>
      <c r="L52" s="60">
        <f t="shared" si="11"/>
        <v>2.5999999999999996</v>
      </c>
      <c r="M52" s="60">
        <f t="shared" si="11"/>
        <v>2.78862</v>
      </c>
      <c r="N52" s="60">
        <f t="shared" si="11"/>
        <v>2.891596</v>
      </c>
      <c r="O52" s="60">
        <f t="shared" si="11"/>
        <v>3.0645147037299862</v>
      </c>
      <c r="P52" s="60">
        <f t="shared" si="11"/>
        <v>3.320591094880029</v>
      </c>
      <c r="Q52" s="60">
        <f t="shared" si="11"/>
        <v>3.666655886950001</v>
      </c>
      <c r="R52" s="60">
        <f t="shared" si="11"/>
        <v>3.7953920000000005</v>
      </c>
      <c r="S52" s="60">
        <f t="shared" si="11"/>
        <v>3.871464</v>
      </c>
      <c r="T52" s="60">
        <f t="shared" si="11"/>
        <v>3.98833</v>
      </c>
      <c r="U52" s="60">
        <f t="shared" si="11"/>
        <v>4.333664</v>
      </c>
      <c r="V52" s="60">
        <f t="shared" si="11"/>
        <v>4.203215</v>
      </c>
      <c r="W52" s="60">
        <f t="shared" si="11"/>
        <v>4.5244979999999995</v>
      </c>
      <c r="X52" s="60">
        <f t="shared" si="11"/>
        <v>4.809159</v>
      </c>
    </row>
    <row r="53" spans="1:19" ht="15">
      <c r="A53" s="7"/>
      <c r="B53" s="48"/>
      <c r="C53" s="48"/>
      <c r="D53" s="48"/>
      <c r="E53" s="48"/>
      <c r="F53" s="48"/>
      <c r="G53" s="48"/>
      <c r="H53" s="3"/>
      <c r="I53" s="3"/>
      <c r="J53" s="55"/>
      <c r="N53" s="54"/>
      <c r="O53" s="54"/>
      <c r="Q53" s="54"/>
      <c r="R53" s="211"/>
      <c r="S53" s="191"/>
    </row>
    <row r="54" spans="1:24" s="54" customFormat="1" ht="15">
      <c r="A54" s="122" t="s">
        <v>90</v>
      </c>
      <c r="B54" s="48"/>
      <c r="C54" s="48"/>
      <c r="D54" s="48"/>
      <c r="E54" s="48"/>
      <c r="F54" s="48"/>
      <c r="G54" s="3"/>
      <c r="H54" s="3"/>
      <c r="I54" s="9"/>
      <c r="L54" s="56"/>
      <c r="M54" s="56"/>
      <c r="N54" s="56"/>
      <c r="O54" s="56"/>
      <c r="P54" s="56"/>
      <c r="X54" s="56" t="s">
        <v>4</v>
      </c>
    </row>
    <row r="55" spans="1:17" ht="15.75">
      <c r="A55" s="121"/>
      <c r="B55" s="48"/>
      <c r="C55" s="48"/>
      <c r="D55" s="48"/>
      <c r="E55" s="48"/>
      <c r="F55" s="48"/>
      <c r="G55" s="3"/>
      <c r="H55" s="3"/>
      <c r="I55" s="9"/>
      <c r="J55" s="56"/>
      <c r="N55" s="54"/>
      <c r="O55" s="54"/>
      <c r="Q55" s="54"/>
    </row>
    <row r="56" spans="1:24" s="29" customFormat="1" ht="18">
      <c r="A56" s="7" t="s">
        <v>570</v>
      </c>
      <c r="B56" s="57">
        <v>92.71564</v>
      </c>
      <c r="C56" s="57">
        <v>96.932786</v>
      </c>
      <c r="D56" s="57">
        <v>105.800239</v>
      </c>
      <c r="E56" s="57">
        <v>111.904346</v>
      </c>
      <c r="F56" s="57">
        <v>119.89629</v>
      </c>
      <c r="G56" s="57">
        <v>123.824802</v>
      </c>
      <c r="H56" s="294">
        <v>127.78657647</v>
      </c>
      <c r="I56" s="327">
        <v>131.35361985</v>
      </c>
      <c r="J56" s="108">
        <v>143.9115947</v>
      </c>
      <c r="K56" s="57">
        <v>161.66085544999999</v>
      </c>
      <c r="L56" s="57">
        <v>164.9</v>
      </c>
      <c r="M56" s="57">
        <v>170.976184</v>
      </c>
      <c r="N56" s="57">
        <v>210.1218401454</v>
      </c>
      <c r="O56" s="266">
        <v>213.09098325110233</v>
      </c>
      <c r="P56" s="57">
        <v>230.41360403694</v>
      </c>
      <c r="Q56" s="57">
        <v>236.04501854454378</v>
      </c>
      <c r="R56" s="108">
        <v>257.6288001</v>
      </c>
      <c r="S56" s="108">
        <v>278.405519</v>
      </c>
      <c r="T56" s="108">
        <v>296.743775</v>
      </c>
      <c r="U56" s="108">
        <v>321.643787</v>
      </c>
      <c r="V56" s="108">
        <v>350.752437</v>
      </c>
      <c r="W56" s="108">
        <v>357.720511</v>
      </c>
      <c r="X56" s="108">
        <v>436.135168</v>
      </c>
    </row>
    <row r="57" spans="1:24" ht="30.75">
      <c r="A57" s="348" t="s">
        <v>571</v>
      </c>
      <c r="B57" s="61">
        <v>50.673608</v>
      </c>
      <c r="C57" s="61">
        <v>50.751737</v>
      </c>
      <c r="D57" s="61">
        <v>55.416419</v>
      </c>
      <c r="E57" s="61">
        <v>60.623031</v>
      </c>
      <c r="F57" s="61">
        <v>63.799736</v>
      </c>
      <c r="G57" s="57">
        <v>59.446762</v>
      </c>
      <c r="H57" s="294">
        <v>64.514461</v>
      </c>
      <c r="I57" s="327">
        <v>60.450617</v>
      </c>
      <c r="J57" s="108">
        <v>63.815865</v>
      </c>
      <c r="K57" s="57">
        <v>64.929025</v>
      </c>
      <c r="L57" s="57">
        <v>68.9</v>
      </c>
      <c r="M57" s="57">
        <v>77.455556</v>
      </c>
      <c r="N57" s="57">
        <v>84.858744</v>
      </c>
      <c r="O57" s="266">
        <v>94.7823154744897</v>
      </c>
      <c r="P57" s="57">
        <v>106.09357843567977</v>
      </c>
      <c r="Q57" s="57">
        <v>128.83874799041018</v>
      </c>
      <c r="R57" s="108">
        <v>135.7553</v>
      </c>
      <c r="S57" s="108">
        <v>143.371897</v>
      </c>
      <c r="T57" s="108">
        <v>150.779142</v>
      </c>
      <c r="U57" s="108">
        <v>160.009686</v>
      </c>
      <c r="V57" s="108">
        <v>153.555892</v>
      </c>
      <c r="W57" s="108">
        <v>161.132844</v>
      </c>
      <c r="X57" s="108">
        <v>174.471962</v>
      </c>
    </row>
    <row r="58" spans="1:24" ht="15.75">
      <c r="A58" s="7" t="s">
        <v>0</v>
      </c>
      <c r="B58" s="59">
        <f>B56+B57</f>
        <v>143.389248</v>
      </c>
      <c r="C58" s="59">
        <f>C56+C57</f>
        <v>147.68452299999998</v>
      </c>
      <c r="D58" s="59">
        <f>D56+D57</f>
        <v>161.216658</v>
      </c>
      <c r="E58" s="59">
        <f>E56+E57</f>
        <v>172.527377</v>
      </c>
      <c r="F58" s="59">
        <f aca="true" t="shared" si="12" ref="F58:Q58">F56+F57</f>
        <v>183.696026</v>
      </c>
      <c r="G58" s="59">
        <f t="shared" si="12"/>
        <v>183.271564</v>
      </c>
      <c r="H58" s="298">
        <f t="shared" si="12"/>
        <v>192.30103746999998</v>
      </c>
      <c r="I58" s="331">
        <f t="shared" si="12"/>
        <v>191.80423685</v>
      </c>
      <c r="J58" s="293">
        <f t="shared" si="12"/>
        <v>207.7274597</v>
      </c>
      <c r="K58" s="59">
        <f t="shared" si="12"/>
        <v>226.58988044999998</v>
      </c>
      <c r="L58" s="59">
        <f t="shared" si="12"/>
        <v>233.8</v>
      </c>
      <c r="M58" s="59">
        <f t="shared" si="12"/>
        <v>248.43174</v>
      </c>
      <c r="N58" s="59">
        <f t="shared" si="12"/>
        <v>294.98058414540003</v>
      </c>
      <c r="O58" s="270">
        <f t="shared" si="12"/>
        <v>307.873298725592</v>
      </c>
      <c r="P58" s="59">
        <f t="shared" si="12"/>
        <v>336.5071824726198</v>
      </c>
      <c r="Q58" s="59">
        <f t="shared" si="12"/>
        <v>364.88376653495396</v>
      </c>
      <c r="R58" s="59">
        <f aca="true" t="shared" si="13" ref="R58:W58">R56+R57</f>
        <v>393.38410009999996</v>
      </c>
      <c r="S58" s="59">
        <f t="shared" si="13"/>
        <v>421.777416</v>
      </c>
      <c r="T58" s="59">
        <f t="shared" si="13"/>
        <v>447.522917</v>
      </c>
      <c r="U58" s="59">
        <f t="shared" si="13"/>
        <v>481.65347299999996</v>
      </c>
      <c r="V58" s="59">
        <f t="shared" si="13"/>
        <v>504.30832899999996</v>
      </c>
      <c r="W58" s="59">
        <f t="shared" si="13"/>
        <v>518.853355</v>
      </c>
      <c r="X58" s="59">
        <f>X56+X57</f>
        <v>610.60713</v>
      </c>
    </row>
    <row r="59" spans="1:24" ht="18">
      <c r="A59" s="13" t="s">
        <v>415</v>
      </c>
      <c r="B59" s="109">
        <f>B58*A!M28</f>
        <v>262.0388018028169</v>
      </c>
      <c r="C59" s="109">
        <f>C58*A!N28</f>
        <v>263.52547743565816</v>
      </c>
      <c r="D59" s="109">
        <f>D58*A!O28</f>
        <v>278.90481834</v>
      </c>
      <c r="E59" s="109">
        <f>E58*A!P28</f>
        <v>288.57825075552483</v>
      </c>
      <c r="F59" s="109">
        <f>F58*A!Q28</f>
        <v>302.6153245728537</v>
      </c>
      <c r="G59" s="109">
        <f>G58*A!R28</f>
        <v>293.22912155549034</v>
      </c>
      <c r="H59" s="299">
        <f>H58*A!S28</f>
        <v>302.34982795521205</v>
      </c>
      <c r="I59" s="332">
        <f>I58*A!T28</f>
        <v>296.6053316441757</v>
      </c>
      <c r="J59" s="109">
        <f>J58*A!U28</f>
        <v>312.19271694295367</v>
      </c>
      <c r="K59" s="109">
        <f>K58*A!V28</f>
        <v>330.6913640900576</v>
      </c>
      <c r="L59" s="109">
        <f>L58*A!W28</f>
        <v>331.79507812500003</v>
      </c>
      <c r="M59" s="109">
        <f>M58*A!X28</f>
        <v>341.7033738339223</v>
      </c>
      <c r="N59" s="109">
        <f>N58*A!Y28</f>
        <v>389.035985793891</v>
      </c>
      <c r="O59" s="271">
        <f>O58*A!Z28</f>
        <v>390.5389993959762</v>
      </c>
      <c r="P59" s="109">
        <f>P58*A!AA28</f>
        <v>429.0584676847313</v>
      </c>
      <c r="Q59" s="109">
        <f>Q58*A!AB28</f>
        <v>444.6408957361878</v>
      </c>
      <c r="R59" s="109">
        <f>R58*A!AC28</f>
        <v>455.7284552497768</v>
      </c>
      <c r="S59" s="109">
        <f>S58*A!AD28</f>
        <v>473.5220495451175</v>
      </c>
      <c r="T59" s="109">
        <f>T58*A!AE28</f>
        <v>487.5602031570372</v>
      </c>
      <c r="U59" s="109">
        <f>U58*A!AF28</f>
        <v>512.5904388379292</v>
      </c>
      <c r="V59" s="109">
        <f>V58*A!AG28</f>
        <v>531.4899510492573</v>
      </c>
      <c r="W59" s="109">
        <f>W58*A!AH28</f>
        <v>537.3415731798746</v>
      </c>
      <c r="X59" s="109">
        <f>X58*A!AI28</f>
        <v>610.60713</v>
      </c>
    </row>
    <row r="60" spans="1:21" ht="15">
      <c r="A60" s="13"/>
      <c r="B60" s="109"/>
      <c r="C60" s="109"/>
      <c r="D60" s="109"/>
      <c r="E60" s="109"/>
      <c r="F60" s="109"/>
      <c r="G60" s="109"/>
      <c r="H60" s="109"/>
      <c r="I60" s="109"/>
      <c r="J60" s="109"/>
      <c r="K60" s="109"/>
      <c r="L60" s="109"/>
      <c r="M60" s="109"/>
      <c r="N60" s="109"/>
      <c r="O60" s="109"/>
      <c r="P60" s="109"/>
      <c r="Q60" s="109"/>
      <c r="R60" s="109"/>
      <c r="S60" s="109"/>
      <c r="T60" s="109"/>
      <c r="U60" s="278"/>
    </row>
    <row r="61" spans="1:24" ht="45.75">
      <c r="A61" s="348" t="s">
        <v>572</v>
      </c>
      <c r="B61" s="35">
        <v>50.634923</v>
      </c>
      <c r="C61" s="35">
        <v>50.844416</v>
      </c>
      <c r="D61" s="35">
        <v>55.513562</v>
      </c>
      <c r="E61" s="35">
        <v>60.739342</v>
      </c>
      <c r="F61" s="35">
        <v>63.311674</v>
      </c>
      <c r="G61" s="61">
        <v>58.919531</v>
      </c>
      <c r="H61" s="61">
        <v>63.939684</v>
      </c>
      <c r="I61" s="61">
        <v>60.0783</v>
      </c>
      <c r="J61" s="61">
        <v>63.558063</v>
      </c>
      <c r="K61" s="61">
        <v>64.517736</v>
      </c>
      <c r="L61" s="61">
        <v>68.9</v>
      </c>
      <c r="M61" s="61">
        <v>77.455556</v>
      </c>
      <c r="N61" s="61">
        <v>85.69632</v>
      </c>
      <c r="O61" s="61">
        <v>94.78231548449153</v>
      </c>
      <c r="P61" s="61">
        <v>106.09357842568195</v>
      </c>
      <c r="Q61" s="61">
        <v>128.83874799041018</v>
      </c>
      <c r="R61" s="57">
        <v>135.7553</v>
      </c>
      <c r="S61" s="57">
        <v>143.371897</v>
      </c>
      <c r="T61" s="57">
        <v>150.779104</v>
      </c>
      <c r="U61" s="57">
        <v>160.009686</v>
      </c>
      <c r="V61" s="57">
        <v>153.555892</v>
      </c>
      <c r="W61" s="57">
        <v>161.132844</v>
      </c>
      <c r="X61" s="57">
        <v>174.471962</v>
      </c>
    </row>
    <row r="62" spans="1:24" ht="18">
      <c r="A62" s="13" t="s">
        <v>565</v>
      </c>
      <c r="B62" s="214">
        <f>B61*A!M28</f>
        <v>92.53353886267607</v>
      </c>
      <c r="C62" s="214">
        <f>C61*A!N28</f>
        <v>90.72581695874266</v>
      </c>
      <c r="D62" s="214">
        <f>D61*A!O28</f>
        <v>96.03846226000002</v>
      </c>
      <c r="E62" s="214">
        <f>E61*A!P28</f>
        <v>101.59577784806629</v>
      </c>
      <c r="F62" s="214">
        <f>F61*A!Q28</f>
        <v>104.29775316293833</v>
      </c>
      <c r="G62" s="109">
        <f>G61*A!R28</f>
        <v>94.26951972533764</v>
      </c>
      <c r="H62" s="109">
        <f>H61*A!S28</f>
        <v>100.53067165551067</v>
      </c>
      <c r="I62" s="109">
        <f>I61*A!T28</f>
        <v>92.90485126276958</v>
      </c>
      <c r="J62" s="109">
        <f>J61*A!U28</f>
        <v>95.5211429449807</v>
      </c>
      <c r="K62" s="109">
        <f>K61*A!V28</f>
        <v>94.1589186748795</v>
      </c>
      <c r="L62" s="109">
        <f>L61*A!W28</f>
        <v>97.77878906250001</v>
      </c>
      <c r="M62" s="109">
        <f>M61*A!X28</f>
        <v>106.53560131802122</v>
      </c>
      <c r="N62" s="109">
        <f>N61*A!Y28</f>
        <v>113.02083636011618</v>
      </c>
      <c r="O62" s="109">
        <f>O61*A!Z28</f>
        <v>120.23189670221988</v>
      </c>
      <c r="P62" s="109">
        <f>P61*A!AA28</f>
        <v>135.27303594542673</v>
      </c>
      <c r="Q62" s="109">
        <f>Q61*A!AB28</f>
        <v>157.00061654153407</v>
      </c>
      <c r="R62" s="109">
        <f>R61*A!AC28</f>
        <v>157.27009084821432</v>
      </c>
      <c r="S62" s="109">
        <f>S61*A!AD28</f>
        <v>160.961094499691</v>
      </c>
      <c r="T62" s="109">
        <f>T61*A!AE28</f>
        <v>164.26843807437024</v>
      </c>
      <c r="U62" s="109">
        <f>U61*A!AF28</f>
        <v>170.28722881244389</v>
      </c>
      <c r="V62" s="109">
        <f>V61*A!AG28</f>
        <v>161.83237283476444</v>
      </c>
      <c r="W62" s="109">
        <f>W61*A!AH28</f>
        <v>166.8744647240593</v>
      </c>
      <c r="X62" s="109">
        <f>X61*A!AI28</f>
        <v>174.471962</v>
      </c>
    </row>
    <row r="63" spans="1:24" ht="12.75">
      <c r="A63" s="123"/>
      <c r="B63" s="123"/>
      <c r="C63" s="123"/>
      <c r="D63" s="123"/>
      <c r="E63" s="123"/>
      <c r="F63" s="124"/>
      <c r="G63" s="124"/>
      <c r="H63" s="124"/>
      <c r="I63" s="124"/>
      <c r="J63" s="124"/>
      <c r="K63" s="124"/>
      <c r="L63" s="123"/>
      <c r="M63" s="123"/>
      <c r="N63" s="125"/>
      <c r="O63" s="125"/>
      <c r="P63" s="190"/>
      <c r="Q63" s="190"/>
      <c r="R63" s="190"/>
      <c r="S63" s="190"/>
      <c r="T63" s="190"/>
      <c r="U63" s="190"/>
      <c r="V63" s="190"/>
      <c r="W63" s="190"/>
      <c r="X63" s="190"/>
    </row>
    <row r="64" spans="1:16" ht="15" customHeight="1">
      <c r="A64" s="3" t="s">
        <v>337</v>
      </c>
      <c r="B64" s="3"/>
      <c r="C64" s="3"/>
      <c r="D64" s="3"/>
      <c r="E64" s="3"/>
      <c r="F64" s="3"/>
      <c r="G64" s="3"/>
      <c r="H64" s="3"/>
      <c r="I64" s="3"/>
      <c r="J64" s="3"/>
      <c r="K64" s="3"/>
      <c r="L64" s="3"/>
      <c r="M64" s="3"/>
      <c r="N64" s="3"/>
      <c r="O64" s="3"/>
      <c r="P64" s="55"/>
    </row>
    <row r="65" spans="1:16" ht="15" customHeight="1">
      <c r="A65" s="81" t="s">
        <v>463</v>
      </c>
      <c r="B65" s="3"/>
      <c r="C65" s="3"/>
      <c r="D65" s="3"/>
      <c r="E65" s="3"/>
      <c r="F65" s="3"/>
      <c r="G65" s="3"/>
      <c r="H65" s="3"/>
      <c r="I65" s="3"/>
      <c r="J65" s="3"/>
      <c r="K65" s="3"/>
      <c r="L65" s="3"/>
      <c r="M65" s="3"/>
      <c r="N65" s="3"/>
      <c r="O65" s="3"/>
      <c r="P65" s="55"/>
    </row>
    <row r="66" spans="1:16" ht="15" customHeight="1">
      <c r="A66" s="81" t="s">
        <v>464</v>
      </c>
      <c r="B66" s="3"/>
      <c r="C66" s="3"/>
      <c r="D66" s="3"/>
      <c r="E66" s="3"/>
      <c r="F66" s="3"/>
      <c r="G66" s="3"/>
      <c r="H66" s="3"/>
      <c r="I66" s="3"/>
      <c r="J66" s="3"/>
      <c r="K66" s="3"/>
      <c r="L66" s="3"/>
      <c r="M66" s="3"/>
      <c r="N66" s="3"/>
      <c r="O66" s="3"/>
      <c r="P66" s="55"/>
    </row>
    <row r="67" spans="1:16" ht="12.75">
      <c r="A67" s="3" t="s">
        <v>411</v>
      </c>
      <c r="B67" s="3"/>
      <c r="C67" s="3"/>
      <c r="D67" s="3"/>
      <c r="E67" s="3"/>
      <c r="F67" s="3"/>
      <c r="G67" s="3"/>
      <c r="H67" s="3"/>
      <c r="I67" s="3"/>
      <c r="J67" s="3"/>
      <c r="K67" s="3"/>
      <c r="L67" s="3"/>
      <c r="M67" s="3"/>
      <c r="N67" s="3"/>
      <c r="O67" s="3"/>
      <c r="P67" s="55"/>
    </row>
    <row r="68" spans="1:16" ht="15" customHeight="1">
      <c r="A68" s="3" t="s">
        <v>412</v>
      </c>
      <c r="B68" s="3"/>
      <c r="C68" s="3"/>
      <c r="D68" s="3"/>
      <c r="E68" s="3"/>
      <c r="F68" s="3"/>
      <c r="G68" s="3"/>
      <c r="H68" s="3"/>
      <c r="I68" s="3"/>
      <c r="J68" s="3"/>
      <c r="K68" s="3"/>
      <c r="L68" s="3"/>
      <c r="M68" s="3"/>
      <c r="N68" s="3"/>
      <c r="O68" s="3"/>
      <c r="P68" s="55"/>
    </row>
    <row r="69" spans="1:17" ht="12.75">
      <c r="A69" s="55" t="s">
        <v>422</v>
      </c>
      <c r="B69" s="55"/>
      <c r="C69" s="55"/>
      <c r="D69" s="55"/>
      <c r="E69" s="55"/>
      <c r="F69" s="55"/>
      <c r="G69" s="55"/>
      <c r="H69" s="55"/>
      <c r="I69" s="55"/>
      <c r="J69" s="55"/>
      <c r="K69" s="55"/>
      <c r="L69" s="55"/>
      <c r="M69" s="55"/>
      <c r="N69" s="55"/>
      <c r="O69" s="55"/>
      <c r="P69" s="55"/>
      <c r="Q69" s="54"/>
    </row>
    <row r="70" spans="1:17" ht="12.75">
      <c r="A70" s="55"/>
      <c r="B70" s="55"/>
      <c r="C70" s="55"/>
      <c r="D70" s="55"/>
      <c r="E70" s="55"/>
      <c r="F70" s="55"/>
      <c r="G70" s="55"/>
      <c r="H70" s="55"/>
      <c r="I70" s="55"/>
      <c r="J70" s="55"/>
      <c r="K70" s="55"/>
      <c r="L70" s="55"/>
      <c r="M70" s="55"/>
      <c r="N70" s="55"/>
      <c r="O70" s="55"/>
      <c r="P70" s="55"/>
      <c r="Q70" s="54"/>
    </row>
    <row r="71" spans="1:16" ht="15" customHeight="1">
      <c r="A71" s="3"/>
      <c r="B71" s="3"/>
      <c r="C71" s="3"/>
      <c r="D71" s="3"/>
      <c r="E71" s="3"/>
      <c r="F71" s="3"/>
      <c r="G71" s="3"/>
      <c r="H71" s="3"/>
      <c r="I71" s="3"/>
      <c r="J71" s="3"/>
      <c r="K71" s="3"/>
      <c r="L71" s="3"/>
      <c r="M71" s="3"/>
      <c r="N71" s="3"/>
      <c r="O71" s="3"/>
      <c r="P71" s="55"/>
    </row>
  </sheetData>
  <sheetProtection/>
  <printOptions/>
  <pageMargins left="0.75" right="0.75" top="1" bottom="1" header="0.5" footer="0.5"/>
  <pageSetup fitToHeight="1" fitToWidth="1" horizontalDpi="600" verticalDpi="600" orientation="portrait" paperSize="9" scale="58" r:id="rId1"/>
  <headerFooter alignWithMargins="0">
    <oddHeader>&amp;R&amp;"Arial MT,Bold"&amp;16RAIL SERVICES</oddHeader>
  </headerFooter>
</worksheet>
</file>

<file path=xl/worksheets/sheet6.xml><?xml version="1.0" encoding="utf-8"?>
<worksheet xmlns="http://schemas.openxmlformats.org/spreadsheetml/2006/main" xmlns:r="http://schemas.openxmlformats.org/officeDocument/2006/relationships">
  <sheetPr codeName="Sheet51">
    <pageSetUpPr fitToPage="1"/>
  </sheetPr>
  <dimension ref="A1:N66"/>
  <sheetViews>
    <sheetView zoomScale="75" zoomScaleNormal="75" zoomScalePageLayoutView="0" workbookViewId="0" topLeftCell="A1">
      <selection activeCell="M27" sqref="M27"/>
    </sheetView>
  </sheetViews>
  <sheetFormatPr defaultColWidth="8.88671875" defaultRowHeight="15"/>
  <cols>
    <col min="1" max="1" width="24.3359375" style="1" customWidth="1"/>
    <col min="2" max="3" width="10.4453125" style="1" customWidth="1"/>
    <col min="4" max="4" width="10.10546875" style="1" customWidth="1"/>
    <col min="5" max="5" width="9.21484375" style="1" customWidth="1"/>
    <col min="6" max="6" width="9.3359375" style="1" customWidth="1"/>
    <col min="7" max="7" width="9.88671875" style="1" customWidth="1"/>
    <col min="8" max="9" width="9.5546875" style="1" customWidth="1"/>
    <col min="10" max="10" width="9.77734375" style="1" customWidth="1"/>
    <col min="11" max="11" width="9.10546875" style="1" customWidth="1"/>
    <col min="12" max="12" width="9.99609375" style="1" customWidth="1"/>
    <col min="13" max="13" width="26.21484375" style="1" customWidth="1"/>
    <col min="14" max="14" width="24.6640625" style="1" customWidth="1"/>
    <col min="15" max="16384" width="8.88671875" style="1" customWidth="1"/>
  </cols>
  <sheetData>
    <row r="1" spans="1:11" s="29" customFormat="1" ht="20.25" customHeight="1">
      <c r="A1" s="126" t="s">
        <v>426</v>
      </c>
      <c r="B1" s="13"/>
      <c r="C1" s="13"/>
      <c r="D1" s="13"/>
      <c r="E1" s="13"/>
      <c r="F1" s="13"/>
      <c r="G1" s="7"/>
      <c r="H1" s="7"/>
      <c r="I1" s="7"/>
      <c r="J1" s="7"/>
      <c r="K1" s="51"/>
    </row>
    <row r="2" spans="1:11" s="29" customFormat="1" ht="20.25" customHeight="1">
      <c r="A2" s="127" t="s">
        <v>587</v>
      </c>
      <c r="B2" s="13"/>
      <c r="C2" s="13"/>
      <c r="D2" s="13"/>
      <c r="E2" s="13"/>
      <c r="F2" s="13"/>
      <c r="G2" s="7"/>
      <c r="H2" s="7"/>
      <c r="I2" s="7"/>
      <c r="J2" s="7"/>
      <c r="K2" s="51"/>
    </row>
    <row r="3" spans="1:11" s="29" customFormat="1" ht="20.25" customHeight="1">
      <c r="A3" s="126"/>
      <c r="B3" s="13"/>
      <c r="C3" s="13"/>
      <c r="D3" s="13"/>
      <c r="E3" s="13"/>
      <c r="F3" s="13"/>
      <c r="G3" s="7"/>
      <c r="H3" s="7"/>
      <c r="I3" s="7"/>
      <c r="J3" s="7"/>
      <c r="K3" s="51"/>
    </row>
    <row r="4" ht="18" customHeight="1">
      <c r="K4" s="54"/>
    </row>
    <row r="5" spans="1:2" s="29" customFormat="1" ht="24.75" customHeight="1">
      <c r="A5" s="38" t="s">
        <v>682</v>
      </c>
      <c r="B5" s="7"/>
    </row>
    <row r="6" spans="1:11" ht="6" customHeight="1">
      <c r="A6"/>
      <c r="B6"/>
      <c r="C6"/>
      <c r="D6" s="27"/>
      <c r="E6" s="27"/>
      <c r="F6" s="27"/>
      <c r="G6" s="4"/>
      <c r="H6" s="27"/>
      <c r="I6" s="27"/>
      <c r="J6" s="27"/>
      <c r="K6" s="4"/>
    </row>
    <row r="7" spans="1:14" ht="76.5" customHeight="1">
      <c r="A7" s="142"/>
      <c r="B7" s="142"/>
      <c r="C7" s="142"/>
      <c r="D7" s="132"/>
      <c r="E7" s="426" t="s">
        <v>146</v>
      </c>
      <c r="F7" s="427"/>
      <c r="G7" s="427"/>
      <c r="H7" s="427"/>
      <c r="I7" s="424" t="s">
        <v>342</v>
      </c>
      <c r="J7" s="425"/>
      <c r="K7" s="425"/>
      <c r="L7" s="54"/>
      <c r="M7" s="285"/>
      <c r="N7" s="286" t="s">
        <v>123</v>
      </c>
    </row>
    <row r="8" spans="1:14" ht="8.25" customHeight="1">
      <c r="A8" s="95"/>
      <c r="B8" s="95"/>
      <c r="C8" s="95"/>
      <c r="F8" s="96"/>
      <c r="H8" s="96"/>
      <c r="I8" s="54"/>
      <c r="J8" s="280"/>
      <c r="K8" s="281"/>
      <c r="L8" s="54"/>
      <c r="M8" s="54"/>
      <c r="N8" s="281"/>
    </row>
    <row r="9" spans="1:14" s="135" customFormat="1" ht="18" customHeight="1">
      <c r="A9" s="95"/>
      <c r="B9" s="95"/>
      <c r="C9" s="95"/>
      <c r="F9" s="146" t="s">
        <v>11</v>
      </c>
      <c r="G9" s="1"/>
      <c r="H9" s="146" t="s">
        <v>124</v>
      </c>
      <c r="I9" s="54"/>
      <c r="J9" s="282" t="s">
        <v>124</v>
      </c>
      <c r="K9" s="283"/>
      <c r="L9" s="160"/>
      <c r="M9" s="160"/>
      <c r="N9" s="283"/>
    </row>
    <row r="10" spans="1:14" s="135" customFormat="1" ht="9" customHeight="1">
      <c r="A10" s="95"/>
      <c r="B10" s="95"/>
      <c r="C10" s="95"/>
      <c r="F10" s="96"/>
      <c r="H10" s="96"/>
      <c r="I10" s="160"/>
      <c r="J10" s="280"/>
      <c r="K10" s="283"/>
      <c r="L10" s="160"/>
      <c r="M10" s="160"/>
      <c r="N10" s="283"/>
    </row>
    <row r="11" spans="1:14" s="135" customFormat="1" ht="18" customHeight="1">
      <c r="A11" s="80" t="s">
        <v>394</v>
      </c>
      <c r="B11" s="80"/>
      <c r="C11" s="80"/>
      <c r="F11" s="304">
        <f>SUM(F15:F16)</f>
        <v>101950.927</v>
      </c>
      <c r="G11" s="305"/>
      <c r="H11" s="306">
        <v>1</v>
      </c>
      <c r="I11" s="307"/>
      <c r="J11" s="306">
        <f>(F11-N11)/N11</f>
        <v>1.0830117481203008</v>
      </c>
      <c r="K11" s="184"/>
      <c r="L11" s="184"/>
      <c r="M11" s="184"/>
      <c r="N11" s="287">
        <v>48944</v>
      </c>
    </row>
    <row r="12" spans="1:14" s="135" customFormat="1" ht="9" customHeight="1">
      <c r="A12" s="80"/>
      <c r="B12" s="80"/>
      <c r="C12" s="80"/>
      <c r="F12" s="304"/>
      <c r="G12" s="307"/>
      <c r="H12" s="308"/>
      <c r="I12" s="307"/>
      <c r="J12" s="308"/>
      <c r="K12" s="160"/>
      <c r="L12" s="160"/>
      <c r="M12" s="160"/>
      <c r="N12" s="160"/>
    </row>
    <row r="13" spans="1:14" s="135" customFormat="1" ht="18" customHeight="1">
      <c r="A13" s="144" t="s">
        <v>343</v>
      </c>
      <c r="B13" s="91"/>
      <c r="C13" s="80"/>
      <c r="F13" s="309"/>
      <c r="G13" s="307"/>
      <c r="H13" s="308"/>
      <c r="I13" s="307"/>
      <c r="J13" s="308"/>
      <c r="K13" s="160"/>
      <c r="L13" s="160"/>
      <c r="M13" s="160"/>
      <c r="N13" s="160"/>
    </row>
    <row r="14" spans="1:14" s="135" customFormat="1" ht="6" customHeight="1">
      <c r="A14" s="80"/>
      <c r="B14" s="80"/>
      <c r="C14" s="80"/>
      <c r="F14" s="304"/>
      <c r="G14" s="307"/>
      <c r="H14" s="308"/>
      <c r="I14" s="307"/>
      <c r="J14" s="308"/>
      <c r="K14" s="160"/>
      <c r="L14" s="160"/>
      <c r="M14" s="160"/>
      <c r="N14" s="160"/>
    </row>
    <row r="15" spans="1:14" s="135" customFormat="1" ht="18" customHeight="1">
      <c r="A15" s="145" t="s">
        <v>419</v>
      </c>
      <c r="B15" s="80"/>
      <c r="F15" s="64">
        <v>92332.609</v>
      </c>
      <c r="G15" s="305"/>
      <c r="H15" s="306">
        <f>H11-H16</f>
        <v>0.9056573757294036</v>
      </c>
      <c r="I15" s="307"/>
      <c r="J15" s="306">
        <f>(F15-N15)/N15</f>
        <v>1.0806879619614205</v>
      </c>
      <c r="K15" s="184"/>
      <c r="L15" s="184"/>
      <c r="M15" s="184"/>
      <c r="N15" s="287">
        <v>44376</v>
      </c>
    </row>
    <row r="16" spans="1:14" s="143" customFormat="1" ht="18" customHeight="1">
      <c r="A16" s="145" t="s">
        <v>344</v>
      </c>
      <c r="B16" s="80"/>
      <c r="C16" s="135"/>
      <c r="D16" s="135"/>
      <c r="E16" s="135"/>
      <c r="F16" s="64">
        <v>9618.318000000001</v>
      </c>
      <c r="G16" s="307"/>
      <c r="H16" s="310">
        <f>F16/F11</f>
        <v>0.09434262427059639</v>
      </c>
      <c r="I16" s="307"/>
      <c r="J16" s="306">
        <f>(F16-N16)/N16</f>
        <v>1.1055862521891422</v>
      </c>
      <c r="K16" s="184"/>
      <c r="L16" s="184"/>
      <c r="M16" s="184"/>
      <c r="N16" s="288">
        <f>N11-N15</f>
        <v>4568</v>
      </c>
    </row>
    <row r="17" spans="1:14" s="143" customFormat="1" ht="3" customHeight="1">
      <c r="A17" s="80"/>
      <c r="B17" s="80"/>
      <c r="C17" s="135"/>
      <c r="D17" s="135"/>
      <c r="E17" s="135"/>
      <c r="F17" s="64"/>
      <c r="G17" s="307"/>
      <c r="H17" s="311"/>
      <c r="I17" s="307"/>
      <c r="J17" s="311"/>
      <c r="K17" s="184"/>
      <c r="L17" s="288"/>
      <c r="M17" s="184"/>
      <c r="N17" s="184"/>
    </row>
    <row r="18" spans="1:14" s="143" customFormat="1" ht="18" customHeight="1">
      <c r="A18" s="144" t="s">
        <v>345</v>
      </c>
      <c r="B18" s="135"/>
      <c r="C18" s="135"/>
      <c r="D18" s="135"/>
      <c r="E18" s="135"/>
      <c r="F18" s="64"/>
      <c r="G18" s="307"/>
      <c r="H18" s="311"/>
      <c r="I18" s="307"/>
      <c r="J18" s="311"/>
      <c r="K18" s="184"/>
      <c r="L18" s="288"/>
      <c r="M18" s="184"/>
      <c r="N18" s="184"/>
    </row>
    <row r="19" spans="1:14" s="143" customFormat="1" ht="9.75" customHeight="1">
      <c r="A19" s="80"/>
      <c r="B19" s="80"/>
      <c r="C19" s="135"/>
      <c r="D19" s="135"/>
      <c r="E19" s="135"/>
      <c r="F19" s="64"/>
      <c r="G19" s="307"/>
      <c r="H19" s="311"/>
      <c r="I19" s="307"/>
      <c r="J19" s="311"/>
      <c r="K19" s="184"/>
      <c r="L19" s="288"/>
      <c r="M19" s="184"/>
      <c r="N19" s="184"/>
    </row>
    <row r="20" spans="1:14" s="135" customFormat="1" ht="18" customHeight="1">
      <c r="A20" s="143"/>
      <c r="B20" s="80" t="s">
        <v>125</v>
      </c>
      <c r="C20" s="80" t="s">
        <v>133</v>
      </c>
      <c r="F20" s="333">
        <v>2515.758</v>
      </c>
      <c r="G20" s="307"/>
      <c r="H20" s="312">
        <f aca="true" t="shared" si="0" ref="H20:H29">F20/F$11</f>
        <v>0.024676166014655266</v>
      </c>
      <c r="I20" s="307"/>
      <c r="J20" s="306">
        <f aca="true" t="shared" si="1" ref="J20:J29">(F20-N20)/N20</f>
        <v>1.0422003334724155</v>
      </c>
      <c r="K20" s="219"/>
      <c r="L20" s="219"/>
      <c r="M20" s="219"/>
      <c r="N20" s="219">
        <v>1231.886</v>
      </c>
    </row>
    <row r="21" spans="2:14" s="135" customFormat="1" ht="18" customHeight="1">
      <c r="B21" s="80" t="s">
        <v>125</v>
      </c>
      <c r="C21" s="80" t="s">
        <v>127</v>
      </c>
      <c r="F21" s="333">
        <v>2696.242</v>
      </c>
      <c r="G21" s="307"/>
      <c r="H21" s="312">
        <f t="shared" si="0"/>
        <v>0.026446468701554822</v>
      </c>
      <c r="I21" s="307"/>
      <c r="J21" s="306">
        <f t="shared" si="1"/>
        <v>2.2247224069387506</v>
      </c>
      <c r="K21" s="219"/>
      <c r="L21" s="219"/>
      <c r="M21" s="219"/>
      <c r="N21" s="219">
        <v>836.116</v>
      </c>
    </row>
    <row r="22" spans="2:14" s="135" customFormat="1" ht="18" customHeight="1">
      <c r="B22" s="80" t="s">
        <v>125</v>
      </c>
      <c r="C22" s="80" t="s">
        <v>126</v>
      </c>
      <c r="F22" s="333">
        <v>2016.44</v>
      </c>
      <c r="G22" s="307"/>
      <c r="H22" s="312">
        <f t="shared" si="0"/>
        <v>0.01977853521626145</v>
      </c>
      <c r="I22" s="307"/>
      <c r="J22" s="306">
        <f t="shared" si="1"/>
        <v>1.7782730242536056</v>
      </c>
      <c r="K22" s="219"/>
      <c r="L22" s="219"/>
      <c r="M22" s="219"/>
      <c r="N22" s="219">
        <v>725.789</v>
      </c>
    </row>
    <row r="23" spans="2:14" s="135" customFormat="1" ht="18" customHeight="1">
      <c r="B23" s="80" t="s">
        <v>125</v>
      </c>
      <c r="C23" s="80" t="s">
        <v>128</v>
      </c>
      <c r="F23" s="333">
        <v>1064.848</v>
      </c>
      <c r="G23" s="307"/>
      <c r="H23" s="312">
        <f t="shared" si="0"/>
        <v>0.010444711307038924</v>
      </c>
      <c r="I23" s="307"/>
      <c r="J23" s="306">
        <f t="shared" si="1"/>
        <v>0.9860157076167579</v>
      </c>
      <c r="K23" s="219"/>
      <c r="L23" s="219"/>
      <c r="M23" s="219"/>
      <c r="N23" s="219">
        <v>536.173</v>
      </c>
    </row>
    <row r="24" spans="2:14" s="135" customFormat="1" ht="18" customHeight="1">
      <c r="B24" s="80" t="s">
        <v>125</v>
      </c>
      <c r="C24" s="80" t="s">
        <v>130</v>
      </c>
      <c r="F24" s="333">
        <v>436.942</v>
      </c>
      <c r="G24" s="307"/>
      <c r="H24" s="312">
        <f t="shared" si="0"/>
        <v>0.004285807033417166</v>
      </c>
      <c r="I24" s="307"/>
      <c r="J24" s="306">
        <f t="shared" si="1"/>
        <v>0.9424824397617143</v>
      </c>
      <c r="K24" s="219"/>
      <c r="L24" s="219"/>
      <c r="M24" s="219"/>
      <c r="N24" s="219">
        <v>224.94</v>
      </c>
    </row>
    <row r="25" spans="2:14" s="135" customFormat="1" ht="18" customHeight="1">
      <c r="B25" s="80" t="s">
        <v>125</v>
      </c>
      <c r="C25" s="80" t="s">
        <v>132</v>
      </c>
      <c r="F25" s="333">
        <v>293.84</v>
      </c>
      <c r="G25" s="307"/>
      <c r="H25" s="312">
        <f t="shared" si="0"/>
        <v>0.0028821709487742075</v>
      </c>
      <c r="I25" s="307"/>
      <c r="J25" s="306">
        <f t="shared" si="1"/>
        <v>0.041302691496713055</v>
      </c>
      <c r="K25" s="219"/>
      <c r="L25" s="219"/>
      <c r="M25" s="219"/>
      <c r="N25" s="219">
        <v>282.185</v>
      </c>
    </row>
    <row r="26" spans="2:14" s="135" customFormat="1" ht="18" customHeight="1">
      <c r="B26" s="80" t="s">
        <v>125</v>
      </c>
      <c r="C26" s="80" t="s">
        <v>442</v>
      </c>
      <c r="F26" s="333">
        <v>256.284</v>
      </c>
      <c r="G26" s="307"/>
      <c r="H26" s="312">
        <f t="shared" si="0"/>
        <v>0.002513797643056252</v>
      </c>
      <c r="I26" s="307"/>
      <c r="J26" s="306">
        <f t="shared" si="1"/>
        <v>-0.20487220695089942</v>
      </c>
      <c r="K26" s="219"/>
      <c r="L26" s="219"/>
      <c r="M26" s="219"/>
      <c r="N26" s="219">
        <v>322.318</v>
      </c>
    </row>
    <row r="27" spans="2:14" s="135" customFormat="1" ht="18" customHeight="1">
      <c r="B27" s="80" t="s">
        <v>125</v>
      </c>
      <c r="C27" s="80" t="s">
        <v>131</v>
      </c>
      <c r="F27" s="333">
        <v>223.954</v>
      </c>
      <c r="G27" s="307"/>
      <c r="H27" s="312">
        <f t="shared" si="0"/>
        <v>0.002196684293022662</v>
      </c>
      <c r="I27" s="307"/>
      <c r="J27" s="306">
        <f t="shared" si="1"/>
        <v>0.5255098565453727</v>
      </c>
      <c r="K27" s="219"/>
      <c r="L27" s="219"/>
      <c r="M27" s="219"/>
      <c r="N27" s="219">
        <v>146.806</v>
      </c>
    </row>
    <row r="28" spans="2:14" s="135" customFormat="1" ht="18" customHeight="1">
      <c r="B28" s="80" t="s">
        <v>125</v>
      </c>
      <c r="C28" s="80" t="s">
        <v>441</v>
      </c>
      <c r="F28" s="333">
        <v>74.72</v>
      </c>
      <c r="G28" s="307"/>
      <c r="H28" s="312">
        <f t="shared" si="0"/>
        <v>0.0007329016243275551</v>
      </c>
      <c r="I28" s="307"/>
      <c r="J28" s="306">
        <f t="shared" si="1"/>
        <v>-0.5965312051146365</v>
      </c>
      <c r="K28" s="219"/>
      <c r="L28" s="219"/>
      <c r="M28" s="219"/>
      <c r="N28" s="219">
        <v>185.194</v>
      </c>
    </row>
    <row r="29" spans="2:14" s="135" customFormat="1" ht="18" customHeight="1">
      <c r="B29" s="80" t="s">
        <v>125</v>
      </c>
      <c r="C29" s="80" t="s">
        <v>129</v>
      </c>
      <c r="F29" s="333">
        <v>39.29</v>
      </c>
      <c r="G29" s="307"/>
      <c r="H29" s="312">
        <f t="shared" si="0"/>
        <v>0.0003853814884880841</v>
      </c>
      <c r="I29" s="307"/>
      <c r="J29" s="306">
        <f t="shared" si="1"/>
        <v>-0.48127219677065863</v>
      </c>
      <c r="K29" s="219"/>
      <c r="L29" s="219"/>
      <c r="M29" s="219"/>
      <c r="N29" s="219">
        <v>75.743</v>
      </c>
    </row>
    <row r="30" spans="1:14" s="135" customFormat="1" ht="18" customHeight="1">
      <c r="A30" s="147"/>
      <c r="B30" s="147"/>
      <c r="C30" s="147"/>
      <c r="D30" s="148"/>
      <c r="E30" s="148"/>
      <c r="F30" s="147"/>
      <c r="G30" s="148"/>
      <c r="H30" s="147"/>
      <c r="I30" s="162"/>
      <c r="J30" s="284"/>
      <c r="K30" s="160"/>
      <c r="L30" s="160"/>
      <c r="M30" s="160"/>
      <c r="N30" s="160"/>
    </row>
    <row r="31" ht="18" customHeight="1">
      <c r="A31" s="3" t="s">
        <v>337</v>
      </c>
    </row>
    <row r="32" ht="18" customHeight="1">
      <c r="A32" s="1" t="s">
        <v>418</v>
      </c>
    </row>
    <row r="33" spans="1:13" ht="18" customHeight="1">
      <c r="A33" s="55" t="s">
        <v>423</v>
      </c>
      <c r="B33" s="54"/>
      <c r="C33" s="54"/>
      <c r="D33" s="54"/>
      <c r="E33" s="54"/>
      <c r="F33" s="54"/>
      <c r="G33" s="54"/>
      <c r="H33" s="54"/>
      <c r="I33" s="54"/>
      <c r="J33" s="54"/>
      <c r="K33" s="54"/>
      <c r="L33" s="54"/>
      <c r="M33" s="54"/>
    </row>
    <row r="34" ht="18" customHeight="1"/>
    <row r="35" spans="1:10" ht="18" customHeight="1">
      <c r="A35" s="54"/>
      <c r="B35" s="53"/>
      <c r="C35" s="53"/>
      <c r="D35" s="53"/>
      <c r="E35" s="53"/>
      <c r="F35" s="53"/>
      <c r="G35" s="53"/>
      <c r="H35"/>
      <c r="I35"/>
      <c r="J35"/>
    </row>
    <row r="36" spans="1:10" ht="18" customHeight="1">
      <c r="A36"/>
      <c r="B36"/>
      <c r="C36"/>
      <c r="D36"/>
      <c r="E36"/>
      <c r="F36"/>
      <c r="G36"/>
      <c r="H36"/>
      <c r="I36"/>
      <c r="J36"/>
    </row>
    <row r="37" spans="1:10" ht="18" customHeight="1">
      <c r="A37"/>
      <c r="B37"/>
      <c r="C37"/>
      <c r="D37"/>
      <c r="E37"/>
      <c r="F37"/>
      <c r="G37"/>
      <c r="H37"/>
      <c r="I37"/>
      <c r="J37"/>
    </row>
    <row r="38" spans="1:9" s="29" customFormat="1" ht="25.5" customHeight="1">
      <c r="A38" s="206" t="s">
        <v>683</v>
      </c>
      <c r="B38" s="51"/>
      <c r="C38" s="51"/>
      <c r="D38" s="65"/>
      <c r="E38" s="51"/>
      <c r="F38" s="51"/>
      <c r="G38" s="51"/>
      <c r="H38" s="289"/>
      <c r="I38" s="289"/>
    </row>
    <row r="39" spans="1:11" ht="6.75" customHeight="1">
      <c r="A39" s="103"/>
      <c r="B39" s="103"/>
      <c r="C39" s="103"/>
      <c r="D39" s="103"/>
      <c r="E39" s="103"/>
      <c r="F39" s="103"/>
      <c r="G39" s="103"/>
      <c r="H39" s="116"/>
      <c r="I39" s="116"/>
      <c r="J39" s="27"/>
      <c r="K39" s="4"/>
    </row>
    <row r="40" spans="1:9" ht="23.25" customHeight="1">
      <c r="A40" s="149"/>
      <c r="B40" s="149"/>
      <c r="C40" s="149"/>
      <c r="D40" s="150"/>
      <c r="E40" s="151" t="s">
        <v>134</v>
      </c>
      <c r="F40" s="134"/>
      <c r="G40" s="151" t="s">
        <v>135</v>
      </c>
      <c r="H40" s="134"/>
      <c r="I40" s="151" t="s">
        <v>136</v>
      </c>
    </row>
    <row r="41" spans="1:9" ht="6" customHeight="1">
      <c r="A41" s="7"/>
      <c r="B41" s="7"/>
      <c r="C41" s="7"/>
      <c r="D41" s="29"/>
      <c r="E41" s="18"/>
      <c r="F41" s="29"/>
      <c r="G41" s="18"/>
      <c r="H41" s="29"/>
      <c r="I41" s="18"/>
    </row>
    <row r="42" spans="1:9" ht="18" customHeight="1">
      <c r="A42" s="7"/>
      <c r="B42" s="7"/>
      <c r="C42" s="7"/>
      <c r="D42" s="29"/>
      <c r="E42" s="18"/>
      <c r="F42" s="29"/>
      <c r="G42" s="18"/>
      <c r="H42" s="29"/>
      <c r="I42" s="39" t="s">
        <v>106</v>
      </c>
    </row>
    <row r="43" spans="1:9" ht="5.25" customHeight="1">
      <c r="A43" s="7"/>
      <c r="B43" s="7"/>
      <c r="C43" s="7"/>
      <c r="D43" s="29"/>
      <c r="E43" s="18"/>
      <c r="F43" s="29"/>
      <c r="G43" s="18"/>
      <c r="H43" s="29"/>
      <c r="I43" s="18"/>
    </row>
    <row r="44" spans="1:9" ht="18" customHeight="1">
      <c r="A44" s="7" t="s">
        <v>137</v>
      </c>
      <c r="B44" s="7"/>
      <c r="C44" s="7"/>
      <c r="D44" s="29"/>
      <c r="E44" s="390">
        <v>0</v>
      </c>
      <c r="F44" s="220"/>
      <c r="G44" s="390">
        <v>0.9644785047209208</v>
      </c>
      <c r="H44" s="220"/>
      <c r="I44" s="390">
        <v>23.81507922417844</v>
      </c>
    </row>
    <row r="45" spans="1:9" ht="18" customHeight="1">
      <c r="A45" s="7" t="s">
        <v>138</v>
      </c>
      <c r="B45" s="7"/>
      <c r="C45" s="7"/>
      <c r="D45" s="29"/>
      <c r="E45" s="390">
        <v>9.03329843731257</v>
      </c>
      <c r="F45" s="220"/>
      <c r="G45" s="390">
        <v>5.9526104371875785</v>
      </c>
      <c r="H45" s="220"/>
      <c r="I45" s="390">
        <v>21.10487412403757</v>
      </c>
    </row>
    <row r="46" spans="1:9" ht="18" customHeight="1">
      <c r="A46" s="7" t="s">
        <v>139</v>
      </c>
      <c r="B46" s="7"/>
      <c r="C46" s="7"/>
      <c r="D46" s="29"/>
      <c r="E46" s="390">
        <v>1.0870928343202364</v>
      </c>
      <c r="F46" s="220"/>
      <c r="G46" s="390">
        <v>8.397730412961407</v>
      </c>
      <c r="H46" s="220"/>
      <c r="I46" s="390">
        <v>24.724681526703367</v>
      </c>
    </row>
    <row r="47" spans="1:9" ht="18" customHeight="1">
      <c r="A47" s="7" t="s">
        <v>140</v>
      </c>
      <c r="B47" s="7"/>
      <c r="C47" s="7"/>
      <c r="D47" s="29"/>
      <c r="E47" s="390">
        <v>29.186977241251462</v>
      </c>
      <c r="F47" s="220"/>
      <c r="G47" s="390">
        <v>34.26473372103773</v>
      </c>
      <c r="H47" s="220"/>
      <c r="I47" s="390">
        <v>15.735574767265991</v>
      </c>
    </row>
    <row r="48" spans="1:9" ht="18" customHeight="1">
      <c r="A48" s="7" t="s">
        <v>141</v>
      </c>
      <c r="B48" s="7"/>
      <c r="C48" s="7"/>
      <c r="D48" s="29"/>
      <c r="E48" s="390">
        <v>9.973241840328894</v>
      </c>
      <c r="F48" s="220"/>
      <c r="G48" s="390">
        <v>29.929751461613733</v>
      </c>
      <c r="H48" s="220"/>
      <c r="I48" s="390">
        <v>9.44005503669161</v>
      </c>
    </row>
    <row r="49" spans="1:9" ht="18" customHeight="1">
      <c r="A49" s="7" t="s">
        <v>142</v>
      </c>
      <c r="B49" s="7"/>
      <c r="C49" s="7"/>
      <c r="D49" s="29"/>
      <c r="E49" s="390">
        <v>50.71938964678684</v>
      </c>
      <c r="F49" s="220"/>
      <c r="G49" s="390">
        <v>20.490695462478627</v>
      </c>
      <c r="H49" s="220"/>
      <c r="I49" s="390">
        <v>5.179735321123021</v>
      </c>
    </row>
    <row r="50" spans="1:9" ht="18" customHeight="1">
      <c r="A50" s="7" t="s">
        <v>145</v>
      </c>
      <c r="B50" s="7"/>
      <c r="C50" s="7"/>
      <c r="D50" s="29"/>
      <c r="E50" s="220">
        <v>100</v>
      </c>
      <c r="F50" s="65"/>
      <c r="G50" s="220">
        <v>100</v>
      </c>
      <c r="H50" s="65"/>
      <c r="I50" s="220">
        <v>100</v>
      </c>
    </row>
    <row r="51" spans="1:9" ht="6.75" customHeight="1">
      <c r="A51" s="136"/>
      <c r="B51" s="136"/>
      <c r="C51" s="136"/>
      <c r="D51" s="136"/>
      <c r="E51" s="136"/>
      <c r="F51" s="137"/>
      <c r="G51" s="137"/>
      <c r="H51" s="137"/>
      <c r="I51" s="137"/>
    </row>
    <row r="52" spans="1:6" ht="18" customHeight="1">
      <c r="A52" s="3" t="s">
        <v>337</v>
      </c>
      <c r="B52" s="3"/>
      <c r="C52" s="3"/>
      <c r="D52" s="3"/>
      <c r="E52" s="3"/>
      <c r="F52" s="3"/>
    </row>
    <row r="53" spans="1:6" ht="18" customHeight="1">
      <c r="A53" s="3" t="s">
        <v>420</v>
      </c>
      <c r="B53" s="3"/>
      <c r="C53" s="3"/>
      <c r="D53" s="3"/>
      <c r="E53" s="3"/>
      <c r="F53" s="3"/>
    </row>
    <row r="54" spans="1:6" ht="18" customHeight="1">
      <c r="A54" s="81" t="s">
        <v>502</v>
      </c>
      <c r="B54" s="3"/>
      <c r="C54" s="3"/>
      <c r="D54" s="3"/>
      <c r="E54" s="3"/>
      <c r="F54" s="3"/>
    </row>
    <row r="55" spans="2:6" ht="18" customHeight="1">
      <c r="B55" s="3"/>
      <c r="C55" s="3"/>
      <c r="D55" s="3"/>
      <c r="E55" s="3"/>
      <c r="F55" s="3"/>
    </row>
    <row r="56" spans="2:6" ht="18" customHeight="1">
      <c r="B56" s="3"/>
      <c r="C56" s="3"/>
      <c r="D56" s="3"/>
      <c r="E56" s="3"/>
      <c r="F56" s="3"/>
    </row>
    <row r="57" spans="2:6" ht="18" customHeight="1">
      <c r="B57" s="3"/>
      <c r="C57" s="3"/>
      <c r="D57" s="3"/>
      <c r="E57" s="3"/>
      <c r="F57" s="3"/>
    </row>
    <row r="58" spans="1:10" ht="18" customHeight="1">
      <c r="A58"/>
      <c r="B58" s="27"/>
      <c r="C58" s="27"/>
      <c r="D58" s="27"/>
      <c r="E58" s="97"/>
      <c r="F58" s="97"/>
      <c r="G58"/>
      <c r="H58"/>
      <c r="I58"/>
      <c r="J58"/>
    </row>
    <row r="59" ht="18" customHeight="1"/>
    <row r="60" ht="18" customHeight="1"/>
    <row r="61" spans="6:10" ht="18" customHeight="1">
      <c r="F61" s="187"/>
      <c r="G61" s="187"/>
      <c r="H61" s="187"/>
      <c r="I61" s="187"/>
      <c r="J61" s="187"/>
    </row>
    <row r="62" spans="6:10" ht="18" customHeight="1">
      <c r="F62" s="187"/>
      <c r="G62" s="187"/>
      <c r="H62" s="187"/>
      <c r="I62" s="187"/>
      <c r="J62" s="187"/>
    </row>
    <row r="63" spans="6:10" ht="18" customHeight="1">
      <c r="F63" s="187"/>
      <c r="G63" s="187"/>
      <c r="H63" s="187"/>
      <c r="I63" s="187"/>
      <c r="J63" s="187"/>
    </row>
    <row r="64" spans="6:10" ht="18" customHeight="1">
      <c r="F64" s="187"/>
      <c r="G64" s="187"/>
      <c r="H64" s="187"/>
      <c r="I64" s="187"/>
      <c r="J64" s="187"/>
    </row>
    <row r="65" spans="6:10" ht="18" customHeight="1">
      <c r="F65" s="187"/>
      <c r="G65" s="187"/>
      <c r="H65" s="187"/>
      <c r="I65" s="187"/>
      <c r="J65" s="187"/>
    </row>
    <row r="66" spans="6:10" ht="18" customHeight="1">
      <c r="F66" s="187"/>
      <c r="G66" s="187"/>
      <c r="H66" s="187"/>
      <c r="I66" s="187"/>
      <c r="J66" s="187"/>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sheetData>
  <sheetProtection/>
  <mergeCells count="2">
    <mergeCell ref="I7:K7"/>
    <mergeCell ref="E7:H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 MT,Bold"&amp;16RAIL SERVICES</oddHead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B1:AK96"/>
  <sheetViews>
    <sheetView showGridLines="0" zoomScale="70" zoomScaleNormal="70" zoomScaleSheetLayoutView="43" zoomScalePageLayoutView="0" workbookViewId="0" topLeftCell="A1">
      <selection activeCell="AA46" sqref="AA46"/>
    </sheetView>
  </sheetViews>
  <sheetFormatPr defaultColWidth="7.10546875" defaultRowHeight="15"/>
  <cols>
    <col min="1" max="1" width="3.6640625" style="241" customWidth="1"/>
    <col min="2" max="2" width="27.4453125" style="241" customWidth="1"/>
    <col min="3" max="8" width="8.3359375" style="241" hidden="1" customWidth="1"/>
    <col min="9" max="13" width="12.5546875" style="241" hidden="1" customWidth="1"/>
    <col min="14" max="14" width="12.5546875" style="242" hidden="1" customWidth="1"/>
    <col min="15" max="15" width="12.5546875" style="243" hidden="1" customWidth="1"/>
    <col min="16" max="25" width="12.5546875" style="241" customWidth="1"/>
    <col min="26" max="27" width="15.3359375" style="241" customWidth="1"/>
    <col min="28" max="16384" width="7.10546875" style="241" customWidth="1"/>
  </cols>
  <sheetData>
    <row r="1" spans="2:27" ht="23.25" customHeight="1">
      <c r="B1" s="322" t="s">
        <v>503</v>
      </c>
      <c r="C1" s="249"/>
      <c r="D1" s="249"/>
      <c r="E1" s="249"/>
      <c r="F1" s="249"/>
      <c r="G1" s="249"/>
      <c r="H1" s="249"/>
      <c r="I1" s="249"/>
      <c r="J1" s="249"/>
      <c r="K1" s="249"/>
      <c r="L1" s="249"/>
      <c r="M1" s="249"/>
      <c r="N1" s="249"/>
      <c r="O1" s="249"/>
      <c r="P1" s="249"/>
      <c r="Q1" s="249"/>
      <c r="R1" s="249"/>
      <c r="S1" s="249"/>
      <c r="T1" s="249"/>
      <c r="U1" s="249"/>
      <c r="V1" s="249"/>
      <c r="W1" s="249"/>
      <c r="X1" s="249"/>
      <c r="Y1" s="334" t="s">
        <v>379</v>
      </c>
      <c r="Z1" s="250"/>
      <c r="AA1" s="250"/>
    </row>
    <row r="2" spans="2:27" ht="19.5" customHeight="1">
      <c r="B2" s="251" t="s">
        <v>446</v>
      </c>
      <c r="C2" s="252"/>
      <c r="D2" s="252"/>
      <c r="E2" s="252"/>
      <c r="F2" s="252"/>
      <c r="G2" s="252"/>
      <c r="H2" s="252"/>
      <c r="I2" s="252"/>
      <c r="J2" s="252"/>
      <c r="K2" s="252"/>
      <c r="L2" s="252"/>
      <c r="M2" s="252"/>
      <c r="N2" s="252"/>
      <c r="O2" s="252"/>
      <c r="P2" s="252"/>
      <c r="Q2" s="252"/>
      <c r="R2" s="252"/>
      <c r="S2" s="252"/>
      <c r="T2" s="252"/>
      <c r="U2" s="252"/>
      <c r="V2" s="252"/>
      <c r="W2" s="252"/>
      <c r="X2" s="252"/>
      <c r="Y2" s="252"/>
      <c r="Z2" s="250"/>
      <c r="AA2" s="250"/>
    </row>
    <row r="3" spans="2:26" ht="45.75" customHeight="1">
      <c r="B3" s="253" t="s">
        <v>447</v>
      </c>
      <c r="C3" s="254" t="s">
        <v>435</v>
      </c>
      <c r="D3" s="254" t="s">
        <v>436</v>
      </c>
      <c r="E3" s="254" t="s">
        <v>437</v>
      </c>
      <c r="F3" s="254" t="s">
        <v>438</v>
      </c>
      <c r="G3" s="254" t="s">
        <v>41</v>
      </c>
      <c r="H3" s="254" t="s">
        <v>74</v>
      </c>
      <c r="I3" s="254" t="s">
        <v>94</v>
      </c>
      <c r="J3" s="254" t="s">
        <v>98</v>
      </c>
      <c r="K3" s="254" t="s">
        <v>100</v>
      </c>
      <c r="L3" s="254" t="s">
        <v>154</v>
      </c>
      <c r="M3" s="254" t="s">
        <v>244</v>
      </c>
      <c r="N3" s="254" t="s">
        <v>333</v>
      </c>
      <c r="O3" s="255" t="s">
        <v>336</v>
      </c>
      <c r="P3" s="255" t="s">
        <v>368</v>
      </c>
      <c r="Q3" s="255" t="s">
        <v>391</v>
      </c>
      <c r="R3" s="255" t="s">
        <v>429</v>
      </c>
      <c r="S3" s="255" t="s">
        <v>439</v>
      </c>
      <c r="T3" s="255" t="s">
        <v>459</v>
      </c>
      <c r="U3" s="255" t="s">
        <v>480</v>
      </c>
      <c r="V3" s="255" t="s">
        <v>508</v>
      </c>
      <c r="W3" s="255" t="s">
        <v>573</v>
      </c>
      <c r="X3" s="255" t="s">
        <v>612</v>
      </c>
      <c r="Y3" s="255" t="s">
        <v>639</v>
      </c>
      <c r="Z3" s="254" t="s">
        <v>684</v>
      </c>
    </row>
    <row r="4" spans="2:26" ht="18" customHeight="1">
      <c r="B4" s="51" t="s">
        <v>455</v>
      </c>
      <c r="C4" s="391">
        <v>278.386</v>
      </c>
      <c r="D4" s="391">
        <v>258.31</v>
      </c>
      <c r="E4" s="391">
        <v>268.861</v>
      </c>
      <c r="F4" s="391">
        <v>257.164</v>
      </c>
      <c r="G4" s="391">
        <v>246.459</v>
      </c>
      <c r="H4" s="391">
        <v>233.716</v>
      </c>
      <c r="I4" s="391">
        <v>260.593</v>
      </c>
      <c r="J4" s="391">
        <v>245.302</v>
      </c>
      <c r="K4" s="391">
        <v>252.385</v>
      </c>
      <c r="L4" s="391">
        <v>239.202</v>
      </c>
      <c r="M4" s="392">
        <v>256.447</v>
      </c>
      <c r="N4" s="391">
        <v>280.278</v>
      </c>
      <c r="O4" s="391">
        <v>279.346</v>
      </c>
      <c r="P4" s="391">
        <v>288.5810802999998</v>
      </c>
      <c r="Q4" s="391">
        <v>300.8360800200004</v>
      </c>
      <c r="R4" s="391">
        <v>354.891084</v>
      </c>
      <c r="S4" s="391">
        <v>338.36</v>
      </c>
      <c r="T4" s="391">
        <v>343.182</v>
      </c>
      <c r="U4" s="391">
        <v>355</v>
      </c>
      <c r="V4" s="391">
        <v>337</v>
      </c>
      <c r="W4" s="391">
        <v>286.264</v>
      </c>
      <c r="X4" s="391">
        <v>254.932</v>
      </c>
      <c r="Y4" s="391">
        <v>239.5</v>
      </c>
      <c r="Z4" s="263">
        <f>IF(ISERR((Y4-X4)/X4*100),"-",(Y4-X4)/X4*100)</f>
        <v>-6.05337894026642</v>
      </c>
    </row>
    <row r="5" spans="2:26" ht="18" customHeight="1">
      <c r="B5" s="51" t="s">
        <v>44</v>
      </c>
      <c r="C5" s="391">
        <v>15.079</v>
      </c>
      <c r="D5" s="391">
        <v>14.608</v>
      </c>
      <c r="E5" s="391">
        <v>14.863</v>
      </c>
      <c r="F5" s="391">
        <v>14.978</v>
      </c>
      <c r="G5" s="391">
        <v>15.132</v>
      </c>
      <c r="H5" s="391">
        <v>13.808</v>
      </c>
      <c r="I5" s="391">
        <v>14.781</v>
      </c>
      <c r="J5" s="391">
        <v>14.447</v>
      </c>
      <c r="K5" s="391">
        <v>15.357</v>
      </c>
      <c r="L5" s="391">
        <v>14.471</v>
      </c>
      <c r="M5" s="393">
        <v>14.995</v>
      </c>
      <c r="N5" s="391">
        <v>15.193</v>
      </c>
      <c r="O5" s="391">
        <v>16.337</v>
      </c>
      <c r="P5" s="391">
        <v>19.14300008000001</v>
      </c>
      <c r="Q5" s="391">
        <v>22.27799981999996</v>
      </c>
      <c r="R5" s="391">
        <v>26.895998</v>
      </c>
      <c r="S5" s="391">
        <v>24.992</v>
      </c>
      <c r="T5" s="391">
        <v>25.972</v>
      </c>
      <c r="U5" s="391">
        <v>25</v>
      </c>
      <c r="V5" s="391">
        <v>25</v>
      </c>
      <c r="W5" s="391">
        <v>25.036</v>
      </c>
      <c r="X5" s="391">
        <v>21.598</v>
      </c>
      <c r="Y5" s="391">
        <v>21.882</v>
      </c>
      <c r="Z5" s="263">
        <f aca="true" t="shared" si="0" ref="Z5:Z34">IF(ISERR((Y5-X5)/X5*100),"-",(Y5-X5)/X5*100)</f>
        <v>1.3149365682007708</v>
      </c>
    </row>
    <row r="6" spans="2:26" ht="18" customHeight="1">
      <c r="B6" s="51" t="s">
        <v>45</v>
      </c>
      <c r="C6" s="391">
        <v>52.242</v>
      </c>
      <c r="D6" s="391">
        <v>52.887</v>
      </c>
      <c r="E6" s="391">
        <v>55.447</v>
      </c>
      <c r="F6" s="391">
        <v>55.99</v>
      </c>
      <c r="G6" s="391">
        <v>56.634</v>
      </c>
      <c r="H6" s="391">
        <v>47.138</v>
      </c>
      <c r="I6" s="391">
        <v>48.255</v>
      </c>
      <c r="J6" s="391">
        <v>41.498</v>
      </c>
      <c r="K6" s="391">
        <v>38.946</v>
      </c>
      <c r="L6" s="391">
        <v>38.886</v>
      </c>
      <c r="M6" s="393">
        <v>38.461</v>
      </c>
      <c r="N6" s="391">
        <v>37.992</v>
      </c>
      <c r="O6" s="391">
        <v>42.223</v>
      </c>
      <c r="P6" s="391">
        <v>42.85300012000001</v>
      </c>
      <c r="Q6" s="391">
        <v>43.82599959999998</v>
      </c>
      <c r="R6" s="391">
        <v>49.861998</v>
      </c>
      <c r="S6" s="391">
        <v>45.982</v>
      </c>
      <c r="T6" s="391">
        <v>48.092</v>
      </c>
      <c r="U6" s="391">
        <v>47</v>
      </c>
      <c r="V6" s="391">
        <v>48</v>
      </c>
      <c r="W6" s="391">
        <v>43.722</v>
      </c>
      <c r="X6" s="391">
        <v>41.968</v>
      </c>
      <c r="Y6" s="391">
        <v>42.614</v>
      </c>
      <c r="Z6" s="263">
        <f t="shared" si="0"/>
        <v>1.5392680137247274</v>
      </c>
    </row>
    <row r="7" spans="2:26" ht="18" customHeight="1">
      <c r="B7" s="51" t="s">
        <v>46</v>
      </c>
      <c r="C7" s="391">
        <v>30.442</v>
      </c>
      <c r="D7" s="391">
        <v>29.752</v>
      </c>
      <c r="E7" s="391">
        <v>29.767</v>
      </c>
      <c r="F7" s="391">
        <v>29.326</v>
      </c>
      <c r="G7" s="391">
        <v>27.933</v>
      </c>
      <c r="H7" s="391">
        <v>24.283</v>
      </c>
      <c r="I7" s="391">
        <v>22.059</v>
      </c>
      <c r="J7" s="391">
        <v>19.09</v>
      </c>
      <c r="K7" s="391">
        <v>21.887</v>
      </c>
      <c r="L7" s="391">
        <v>22.497</v>
      </c>
      <c r="M7" s="393">
        <v>22.137</v>
      </c>
      <c r="N7" s="391">
        <v>29.429</v>
      </c>
      <c r="O7" s="391">
        <v>30.818</v>
      </c>
      <c r="P7" s="391">
        <v>29.152000019999964</v>
      </c>
      <c r="Q7" s="391">
        <v>31.623999480000013</v>
      </c>
      <c r="R7" s="391">
        <v>33.341</v>
      </c>
      <c r="S7" s="391">
        <v>33.34</v>
      </c>
      <c r="T7" s="391">
        <v>30.346</v>
      </c>
      <c r="U7" s="391">
        <v>30</v>
      </c>
      <c r="V7" s="391">
        <v>31</v>
      </c>
      <c r="W7" s="391">
        <v>26.594</v>
      </c>
      <c r="X7" s="391">
        <v>27.784</v>
      </c>
      <c r="Y7" s="391">
        <v>28.928</v>
      </c>
      <c r="Z7" s="263">
        <f t="shared" si="0"/>
        <v>4.117477684998567</v>
      </c>
    </row>
    <row r="8" spans="2:26" ht="18" customHeight="1">
      <c r="B8" s="51" t="s">
        <v>456</v>
      </c>
      <c r="C8" s="394" t="s">
        <v>5</v>
      </c>
      <c r="D8" s="394" t="s">
        <v>5</v>
      </c>
      <c r="E8" s="394" t="s">
        <v>5</v>
      </c>
      <c r="F8" s="394" t="s">
        <v>5</v>
      </c>
      <c r="G8" s="394" t="s">
        <v>5</v>
      </c>
      <c r="H8" s="394" t="s">
        <v>5</v>
      </c>
      <c r="I8" s="394" t="s">
        <v>5</v>
      </c>
      <c r="J8" s="394" t="s">
        <v>5</v>
      </c>
      <c r="K8" s="394" t="s">
        <v>5</v>
      </c>
      <c r="L8" s="394" t="s">
        <v>5</v>
      </c>
      <c r="M8" s="395" t="s">
        <v>5</v>
      </c>
      <c r="N8" s="396">
        <v>0</v>
      </c>
      <c r="O8" s="396">
        <v>0</v>
      </c>
      <c r="P8" s="391">
        <v>2.530999959999997</v>
      </c>
      <c r="Q8" s="391">
        <v>3.2949999799999965</v>
      </c>
      <c r="R8" s="391">
        <v>3.611998</v>
      </c>
      <c r="S8" s="391">
        <v>4.296</v>
      </c>
      <c r="T8" s="391">
        <v>4.268</v>
      </c>
      <c r="U8" s="391">
        <v>4</v>
      </c>
      <c r="V8" s="391">
        <v>4</v>
      </c>
      <c r="W8" s="391">
        <v>3.806</v>
      </c>
      <c r="X8" s="391">
        <v>3.89</v>
      </c>
      <c r="Y8" s="391">
        <v>4.108</v>
      </c>
      <c r="Z8" s="263">
        <f t="shared" si="0"/>
        <v>5.604113110539834</v>
      </c>
    </row>
    <row r="9" spans="2:26" ht="18" customHeight="1">
      <c r="B9" s="51" t="s">
        <v>660</v>
      </c>
      <c r="C9" s="391">
        <v>142.936</v>
      </c>
      <c r="D9" s="391">
        <v>131.359</v>
      </c>
      <c r="E9" s="391">
        <v>143.835</v>
      </c>
      <c r="F9" s="391">
        <v>206.857</v>
      </c>
      <c r="G9" s="391">
        <v>236.799</v>
      </c>
      <c r="H9" s="391">
        <v>267.06</v>
      </c>
      <c r="I9" s="391">
        <v>275.821</v>
      </c>
      <c r="J9" s="391">
        <v>280.399</v>
      </c>
      <c r="K9" s="391">
        <v>296.208</v>
      </c>
      <c r="L9" s="391">
        <v>321.372</v>
      </c>
      <c r="M9" s="393">
        <v>341.499</v>
      </c>
      <c r="N9" s="391">
        <v>330.207</v>
      </c>
      <c r="O9" s="391">
        <v>339.048</v>
      </c>
      <c r="P9" s="391">
        <v>336.7350204999995</v>
      </c>
      <c r="Q9" s="391">
        <v>346.62998012000054</v>
      </c>
      <c r="R9" s="391">
        <v>371.539004</v>
      </c>
      <c r="S9" s="391">
        <v>392.376</v>
      </c>
      <c r="T9" s="391">
        <v>388.142</v>
      </c>
      <c r="U9" s="391">
        <v>390</v>
      </c>
      <c r="V9" s="391">
        <v>402</v>
      </c>
      <c r="W9" s="391">
        <v>385.046</v>
      </c>
      <c r="X9" s="391">
        <v>404.612</v>
      </c>
      <c r="Y9" s="391">
        <v>423.656</v>
      </c>
      <c r="Z9" s="263">
        <f t="shared" si="0"/>
        <v>4.706731387106656</v>
      </c>
    </row>
    <row r="10" spans="2:26" ht="18" customHeight="1">
      <c r="B10" s="51" t="s">
        <v>54</v>
      </c>
      <c r="C10" s="391">
        <v>169.04</v>
      </c>
      <c r="D10" s="391">
        <v>163.42</v>
      </c>
      <c r="E10" s="391">
        <v>168.643</v>
      </c>
      <c r="F10" s="391">
        <v>175.942</v>
      </c>
      <c r="G10" s="391">
        <v>173.339</v>
      </c>
      <c r="H10" s="391">
        <v>149.287</v>
      </c>
      <c r="I10" s="391">
        <v>154.917</v>
      </c>
      <c r="J10" s="391">
        <v>151.346</v>
      </c>
      <c r="K10" s="391">
        <v>149.716</v>
      </c>
      <c r="L10" s="391">
        <v>146.139</v>
      </c>
      <c r="M10" s="393">
        <v>144.902</v>
      </c>
      <c r="N10" s="391">
        <v>148.34</v>
      </c>
      <c r="O10" s="391">
        <v>158.285</v>
      </c>
      <c r="P10" s="391">
        <v>162.87706093999984</v>
      </c>
      <c r="Q10" s="391">
        <v>169.98688002000046</v>
      </c>
      <c r="R10" s="391">
        <v>193.619946</v>
      </c>
      <c r="S10" s="391">
        <v>192.43</v>
      </c>
      <c r="T10" s="391">
        <v>190.998</v>
      </c>
      <c r="U10" s="391">
        <v>179</v>
      </c>
      <c r="V10" s="391">
        <v>172</v>
      </c>
      <c r="W10" s="391">
        <v>162.066</v>
      </c>
      <c r="X10" s="391">
        <v>155.872</v>
      </c>
      <c r="Y10" s="391">
        <v>157.916</v>
      </c>
      <c r="Z10" s="263">
        <f t="shared" si="0"/>
        <v>1.3113323752822716</v>
      </c>
    </row>
    <row r="11" spans="2:26" ht="18" customHeight="1">
      <c r="B11" s="51" t="s">
        <v>47</v>
      </c>
      <c r="C11" s="391">
        <v>27.185</v>
      </c>
      <c r="D11" s="391">
        <v>24.355</v>
      </c>
      <c r="E11" s="391">
        <v>24.426</v>
      </c>
      <c r="F11" s="391">
        <v>23.737</v>
      </c>
      <c r="G11" s="391">
        <v>25.379</v>
      </c>
      <c r="H11" s="391">
        <v>24.422</v>
      </c>
      <c r="I11" s="391">
        <v>21.825</v>
      </c>
      <c r="J11" s="391">
        <v>21.549</v>
      </c>
      <c r="K11" s="391">
        <v>22.356</v>
      </c>
      <c r="L11" s="391">
        <v>22.17</v>
      </c>
      <c r="M11" s="393">
        <v>22.09</v>
      </c>
      <c r="N11" s="391">
        <v>20.696</v>
      </c>
      <c r="O11" s="391">
        <v>20.47</v>
      </c>
      <c r="P11" s="391">
        <v>20.295999959999985</v>
      </c>
      <c r="Q11" s="391">
        <v>22.26199983999999</v>
      </c>
      <c r="R11" s="391">
        <v>27.581998</v>
      </c>
      <c r="S11" s="391">
        <v>28.254</v>
      </c>
      <c r="T11" s="391">
        <v>27.274</v>
      </c>
      <c r="U11" s="391">
        <v>29</v>
      </c>
      <c r="V11" s="391">
        <v>34</v>
      </c>
      <c r="W11" s="391">
        <v>33.894</v>
      </c>
      <c r="X11" s="391">
        <v>35.326</v>
      </c>
      <c r="Y11" s="391">
        <v>36.75</v>
      </c>
      <c r="Z11" s="263">
        <f t="shared" si="0"/>
        <v>4.031025307139216</v>
      </c>
    </row>
    <row r="12" spans="2:26" ht="18" customHeight="1">
      <c r="B12" s="51" t="s">
        <v>52</v>
      </c>
      <c r="C12" s="391">
        <v>3.23</v>
      </c>
      <c r="D12" s="391">
        <v>3.558</v>
      </c>
      <c r="E12" s="391">
        <v>-80.369</v>
      </c>
      <c r="F12" s="391">
        <v>3.223</v>
      </c>
      <c r="G12" s="391">
        <v>2.443</v>
      </c>
      <c r="H12" s="391">
        <v>2.143</v>
      </c>
      <c r="I12" s="391">
        <v>1.865</v>
      </c>
      <c r="J12" s="391">
        <v>1.883</v>
      </c>
      <c r="K12" s="391">
        <v>2.284</v>
      </c>
      <c r="L12" s="391">
        <v>2.646</v>
      </c>
      <c r="M12" s="393">
        <v>3.196</v>
      </c>
      <c r="N12" s="391">
        <v>3.635</v>
      </c>
      <c r="O12" s="391">
        <v>4.076</v>
      </c>
      <c r="P12" s="391">
        <v>5.377000099999997</v>
      </c>
      <c r="Q12" s="391">
        <v>6.952000059999997</v>
      </c>
      <c r="R12" s="391">
        <v>9.279</v>
      </c>
      <c r="S12" s="391">
        <v>11.006</v>
      </c>
      <c r="T12" s="391">
        <v>11.966</v>
      </c>
      <c r="U12" s="391">
        <v>13</v>
      </c>
      <c r="V12" s="391">
        <v>16</v>
      </c>
      <c r="W12" s="391">
        <v>15.086</v>
      </c>
      <c r="X12" s="391">
        <v>15.878</v>
      </c>
      <c r="Y12" s="391">
        <v>17.416</v>
      </c>
      <c r="Z12" s="263">
        <f t="shared" si="0"/>
        <v>9.686358483436203</v>
      </c>
    </row>
    <row r="13" spans="2:26" ht="18" customHeight="1">
      <c r="B13" s="51" t="s">
        <v>61</v>
      </c>
      <c r="C13" s="391">
        <v>23.005</v>
      </c>
      <c r="D13" s="391">
        <v>24.539</v>
      </c>
      <c r="E13" s="391">
        <v>25.091</v>
      </c>
      <c r="F13" s="391">
        <v>29.221</v>
      </c>
      <c r="G13" s="391">
        <v>30.992</v>
      </c>
      <c r="H13" s="391">
        <v>27.582</v>
      </c>
      <c r="I13" s="391">
        <v>30.078</v>
      </c>
      <c r="J13" s="391">
        <v>30.859</v>
      </c>
      <c r="K13" s="391">
        <v>32.641</v>
      </c>
      <c r="L13" s="391">
        <v>32.732</v>
      </c>
      <c r="M13" s="393">
        <v>32.672</v>
      </c>
      <c r="N13" s="391">
        <v>37.142</v>
      </c>
      <c r="O13" s="391">
        <v>43.859</v>
      </c>
      <c r="P13" s="391">
        <v>48.24500009999997</v>
      </c>
      <c r="Q13" s="391">
        <v>47.375</v>
      </c>
      <c r="R13" s="391">
        <v>53.108</v>
      </c>
      <c r="S13" s="391">
        <v>55.792</v>
      </c>
      <c r="T13" s="391">
        <v>57.976</v>
      </c>
      <c r="U13" s="391">
        <v>58</v>
      </c>
      <c r="V13" s="391">
        <v>59</v>
      </c>
      <c r="W13" s="391">
        <v>60.946</v>
      </c>
      <c r="X13" s="391">
        <v>60.46</v>
      </c>
      <c r="Y13" s="391">
        <v>66.748</v>
      </c>
      <c r="Z13" s="263">
        <f t="shared" si="0"/>
        <v>10.400264637777049</v>
      </c>
    </row>
    <row r="14" spans="2:26" ht="18" customHeight="1">
      <c r="B14" s="51" t="s">
        <v>68</v>
      </c>
      <c r="C14" s="391">
        <v>3.291</v>
      </c>
      <c r="D14" s="391">
        <v>2.833</v>
      </c>
      <c r="E14" s="391">
        <v>3.26</v>
      </c>
      <c r="F14" s="391">
        <v>2.448</v>
      </c>
      <c r="G14" s="391">
        <v>2.524</v>
      </c>
      <c r="H14" s="391">
        <v>2.215</v>
      </c>
      <c r="I14" s="391">
        <v>1.821</v>
      </c>
      <c r="J14" s="391">
        <v>1.925</v>
      </c>
      <c r="K14" s="391">
        <v>1.904</v>
      </c>
      <c r="L14" s="391">
        <v>1.962</v>
      </c>
      <c r="M14" s="393">
        <v>2.017</v>
      </c>
      <c r="N14" s="391">
        <v>2.458</v>
      </c>
      <c r="O14" s="391">
        <v>2.409</v>
      </c>
      <c r="P14" s="391">
        <v>2.884999979999999</v>
      </c>
      <c r="Q14" s="391">
        <v>3.6170000199999985</v>
      </c>
      <c r="R14" s="391">
        <v>4.741998</v>
      </c>
      <c r="S14" s="391">
        <v>5.034</v>
      </c>
      <c r="T14" s="391">
        <v>5.414</v>
      </c>
      <c r="U14" s="391">
        <v>7</v>
      </c>
      <c r="V14" s="391">
        <v>8</v>
      </c>
      <c r="W14" s="391">
        <v>7.898</v>
      </c>
      <c r="X14" s="391">
        <v>8.952</v>
      </c>
      <c r="Y14" s="391">
        <v>9.094</v>
      </c>
      <c r="Z14" s="263">
        <f t="shared" si="0"/>
        <v>1.586237712243068</v>
      </c>
    </row>
    <row r="15" spans="2:26" ht="18" customHeight="1">
      <c r="B15" s="51" t="s">
        <v>457</v>
      </c>
      <c r="C15" s="391">
        <v>1775.831</v>
      </c>
      <c r="D15" s="391">
        <v>1824.981</v>
      </c>
      <c r="E15" s="391">
        <v>1973.541</v>
      </c>
      <c r="F15" s="391">
        <v>2202.736</v>
      </c>
      <c r="G15" s="391">
        <v>2372.276</v>
      </c>
      <c r="H15" s="391">
        <v>2149.292</v>
      </c>
      <c r="I15" s="391">
        <v>2347.692</v>
      </c>
      <c r="J15" s="391">
        <v>2152.28</v>
      </c>
      <c r="K15" s="391">
        <v>2252.453</v>
      </c>
      <c r="L15" s="391">
        <v>2193.477</v>
      </c>
      <c r="M15" s="393">
        <v>2394.387</v>
      </c>
      <c r="N15" s="391">
        <v>2554.598</v>
      </c>
      <c r="O15" s="391">
        <v>2689.313</v>
      </c>
      <c r="P15" s="391">
        <v>2873.0330401199935</v>
      </c>
      <c r="Q15" s="391">
        <v>3116.3700766000056</v>
      </c>
      <c r="R15" s="391">
        <v>3377.094238</v>
      </c>
      <c r="S15" s="391">
        <v>3493.764</v>
      </c>
      <c r="T15" s="391">
        <v>3605.08</v>
      </c>
      <c r="U15" s="391">
        <v>3757</v>
      </c>
      <c r="V15" s="391">
        <v>4106</v>
      </c>
      <c r="W15" s="391">
        <v>4162.39</v>
      </c>
      <c r="X15" s="391">
        <v>4547.302</v>
      </c>
      <c r="Y15" s="391">
        <v>4929.322</v>
      </c>
      <c r="Z15" s="263">
        <f t="shared" si="0"/>
        <v>8.401025487200993</v>
      </c>
    </row>
    <row r="16" spans="2:26" ht="18" customHeight="1">
      <c r="B16" s="51" t="s">
        <v>55</v>
      </c>
      <c r="C16" s="391">
        <v>30.123</v>
      </c>
      <c r="D16" s="391">
        <v>30.267</v>
      </c>
      <c r="E16" s="391">
        <v>30.851</v>
      </c>
      <c r="F16" s="391">
        <v>31.931</v>
      </c>
      <c r="G16" s="391">
        <v>30.83</v>
      </c>
      <c r="H16" s="391">
        <v>27.657</v>
      </c>
      <c r="I16" s="391">
        <v>23.991</v>
      </c>
      <c r="J16" s="391">
        <v>23.358</v>
      </c>
      <c r="K16" s="391">
        <v>24.995</v>
      </c>
      <c r="L16" s="391">
        <v>25.322</v>
      </c>
      <c r="M16" s="393">
        <v>24.854</v>
      </c>
      <c r="N16" s="391">
        <v>50.053</v>
      </c>
      <c r="O16" s="391">
        <v>53.456</v>
      </c>
      <c r="P16" s="391">
        <v>57.436</v>
      </c>
      <c r="Q16" s="391">
        <v>57.503999820000054</v>
      </c>
      <c r="R16" s="391">
        <v>65.945</v>
      </c>
      <c r="S16" s="391">
        <v>68.812</v>
      </c>
      <c r="T16" s="391">
        <v>71.532</v>
      </c>
      <c r="U16" s="391">
        <v>73</v>
      </c>
      <c r="V16" s="391">
        <v>76</v>
      </c>
      <c r="W16" s="391">
        <v>70.722</v>
      </c>
      <c r="X16" s="391">
        <v>77.4</v>
      </c>
      <c r="Y16" s="391">
        <v>76.494</v>
      </c>
      <c r="Z16" s="263">
        <f t="shared" si="0"/>
        <v>-1.1705426356589224</v>
      </c>
    </row>
    <row r="17" spans="2:26" ht="18" customHeight="1">
      <c r="B17" s="51" t="s">
        <v>56</v>
      </c>
      <c r="C17" s="391">
        <v>235.187</v>
      </c>
      <c r="D17" s="391">
        <v>222.246</v>
      </c>
      <c r="E17" s="391">
        <v>227.92</v>
      </c>
      <c r="F17" s="391">
        <v>233.719</v>
      </c>
      <c r="G17" s="391">
        <v>230.127</v>
      </c>
      <c r="H17" s="391">
        <v>202.517</v>
      </c>
      <c r="I17" s="391">
        <v>202</v>
      </c>
      <c r="J17" s="391">
        <v>196.411</v>
      </c>
      <c r="K17" s="391">
        <v>199.435</v>
      </c>
      <c r="L17" s="391">
        <v>208.154</v>
      </c>
      <c r="M17" s="393">
        <v>208.395</v>
      </c>
      <c r="N17" s="391">
        <v>217.208</v>
      </c>
      <c r="O17" s="391">
        <v>229.394</v>
      </c>
      <c r="P17" s="391">
        <v>239.5919809400001</v>
      </c>
      <c r="Q17" s="391">
        <v>246.09899976000045</v>
      </c>
      <c r="R17" s="391">
        <v>287.40813</v>
      </c>
      <c r="S17" s="391">
        <v>287.462</v>
      </c>
      <c r="T17" s="391">
        <v>294.612</v>
      </c>
      <c r="U17" s="391">
        <v>286</v>
      </c>
      <c r="V17" s="391">
        <v>276</v>
      </c>
      <c r="W17" s="391">
        <v>264.98</v>
      </c>
      <c r="X17" s="391">
        <v>261.252</v>
      </c>
      <c r="Y17" s="391">
        <v>265.844</v>
      </c>
      <c r="Z17" s="263">
        <f t="shared" si="0"/>
        <v>1.7576898932831078</v>
      </c>
    </row>
    <row r="18" spans="2:26" ht="18" customHeight="1">
      <c r="B18" s="51" t="s">
        <v>494</v>
      </c>
      <c r="C18" s="391">
        <v>386.088</v>
      </c>
      <c r="D18" s="391">
        <v>360.36</v>
      </c>
      <c r="E18" s="391">
        <v>353.151</v>
      </c>
      <c r="F18" s="391">
        <v>358.247</v>
      </c>
      <c r="G18" s="391">
        <v>338.648</v>
      </c>
      <c r="H18" s="391">
        <v>243.438</v>
      </c>
      <c r="I18" s="391">
        <v>61.642</v>
      </c>
      <c r="J18" s="391">
        <v>60.983</v>
      </c>
      <c r="K18" s="391">
        <v>64.811</v>
      </c>
      <c r="L18" s="391">
        <v>58.874</v>
      </c>
      <c r="M18" s="393">
        <v>52.499</v>
      </c>
      <c r="N18" s="391">
        <v>1288.441</v>
      </c>
      <c r="O18" s="391">
        <v>1335.955</v>
      </c>
      <c r="P18" s="391">
        <v>1421.141882739998</v>
      </c>
      <c r="Q18" s="391">
        <v>1624.1610197799978</v>
      </c>
      <c r="R18" s="391">
        <v>1873.135262</v>
      </c>
      <c r="S18" s="391">
        <v>1928.384</v>
      </c>
      <c r="T18" s="391">
        <v>1966.32</v>
      </c>
      <c r="U18" s="391">
        <v>2046</v>
      </c>
      <c r="V18" s="391">
        <v>2344</v>
      </c>
      <c r="W18" s="391">
        <v>2192.72</v>
      </c>
      <c r="X18" s="391">
        <v>2429.73</v>
      </c>
      <c r="Y18" s="391">
        <v>2591.076</v>
      </c>
      <c r="Z18" s="263">
        <f t="shared" si="0"/>
        <v>6.6404909187440575</v>
      </c>
    </row>
    <row r="19" spans="2:26" ht="18" customHeight="1">
      <c r="B19" s="51" t="s">
        <v>57</v>
      </c>
      <c r="C19" s="391">
        <v>174.749</v>
      </c>
      <c r="D19" s="391">
        <v>164.32</v>
      </c>
      <c r="E19" s="391">
        <v>157.419</v>
      </c>
      <c r="F19" s="391">
        <v>176.314</v>
      </c>
      <c r="G19" s="391">
        <v>177.37</v>
      </c>
      <c r="H19" s="391">
        <v>153.708</v>
      </c>
      <c r="I19" s="391">
        <v>160.98</v>
      </c>
      <c r="J19" s="391">
        <v>145.31</v>
      </c>
      <c r="K19" s="391">
        <v>142.816</v>
      </c>
      <c r="L19" s="391">
        <v>136.222</v>
      </c>
      <c r="M19" s="393">
        <v>142.511</v>
      </c>
      <c r="N19" s="391">
        <v>139.089</v>
      </c>
      <c r="O19" s="391">
        <v>146.76</v>
      </c>
      <c r="P19" s="391">
        <v>146.00404031999994</v>
      </c>
      <c r="Q19" s="391">
        <v>148.48507946000038</v>
      </c>
      <c r="R19" s="391">
        <v>165.962102</v>
      </c>
      <c r="S19" s="391">
        <v>150.568</v>
      </c>
      <c r="T19" s="391">
        <v>146.41</v>
      </c>
      <c r="U19" s="391">
        <v>144</v>
      </c>
      <c r="V19" s="391">
        <v>134</v>
      </c>
      <c r="W19" s="391">
        <v>96.444</v>
      </c>
      <c r="X19" s="391">
        <v>88.824</v>
      </c>
      <c r="Y19" s="391">
        <v>87.43</v>
      </c>
      <c r="Z19" s="263">
        <f t="shared" si="0"/>
        <v>-1.5693956588309368</v>
      </c>
    </row>
    <row r="20" spans="2:26" ht="18" customHeight="1">
      <c r="B20" s="51" t="s">
        <v>58</v>
      </c>
      <c r="C20" s="391">
        <v>32</v>
      </c>
      <c r="D20" s="391">
        <v>30.607</v>
      </c>
      <c r="E20" s="391">
        <v>30.601</v>
      </c>
      <c r="F20" s="391">
        <v>30.21</v>
      </c>
      <c r="G20" s="391">
        <v>26.754</v>
      </c>
      <c r="H20" s="391">
        <v>23.087</v>
      </c>
      <c r="I20" s="391">
        <v>17.962</v>
      </c>
      <c r="J20" s="391">
        <v>18.669</v>
      </c>
      <c r="K20" s="391">
        <v>20.533</v>
      </c>
      <c r="L20" s="391">
        <v>20.953</v>
      </c>
      <c r="M20" s="393">
        <v>20.642</v>
      </c>
      <c r="N20" s="391">
        <v>21.037</v>
      </c>
      <c r="O20" s="391">
        <v>19.526</v>
      </c>
      <c r="P20" s="391">
        <v>19.32900004</v>
      </c>
      <c r="Q20" s="391">
        <v>20.09599965999997</v>
      </c>
      <c r="R20" s="391">
        <v>24.077</v>
      </c>
      <c r="S20" s="391">
        <v>22.244</v>
      </c>
      <c r="T20" s="391">
        <v>23.466</v>
      </c>
      <c r="U20" s="391">
        <v>24</v>
      </c>
      <c r="V20" s="391">
        <v>30</v>
      </c>
      <c r="W20" s="391">
        <v>28.962</v>
      </c>
      <c r="X20" s="391">
        <v>31.172</v>
      </c>
      <c r="Y20" s="391">
        <v>31.06</v>
      </c>
      <c r="Z20" s="263">
        <f t="shared" si="0"/>
        <v>-0.3592968048248488</v>
      </c>
    </row>
    <row r="21" spans="2:26" ht="18" customHeight="1">
      <c r="B21" s="51" t="s">
        <v>63</v>
      </c>
      <c r="C21" s="391"/>
      <c r="D21" s="391"/>
      <c r="E21" s="391"/>
      <c r="F21" s="391"/>
      <c r="G21" s="391"/>
      <c r="H21" s="391"/>
      <c r="I21" s="391"/>
      <c r="J21" s="391"/>
      <c r="K21" s="391"/>
      <c r="L21" s="391"/>
      <c r="M21" s="393"/>
      <c r="N21" s="396">
        <v>0</v>
      </c>
      <c r="O21" s="396">
        <v>0</v>
      </c>
      <c r="P21" s="396">
        <v>0</v>
      </c>
      <c r="Q21" s="396">
        <v>0</v>
      </c>
      <c r="R21" s="396">
        <v>0</v>
      </c>
      <c r="S21" s="396">
        <v>0</v>
      </c>
      <c r="T21" s="396">
        <v>0</v>
      </c>
      <c r="U21" s="396">
        <v>0</v>
      </c>
      <c r="V21" s="396">
        <v>0</v>
      </c>
      <c r="W21" s="396">
        <v>1.708</v>
      </c>
      <c r="X21" s="396">
        <v>3.448</v>
      </c>
      <c r="Y21" s="396">
        <v>4.648</v>
      </c>
      <c r="Z21" s="263">
        <f t="shared" si="0"/>
        <v>34.802784222737806</v>
      </c>
    </row>
    <row r="22" spans="2:26" ht="18" customHeight="1">
      <c r="B22" s="51" t="s">
        <v>64</v>
      </c>
      <c r="C22" s="391">
        <v>31.091</v>
      </c>
      <c r="D22" s="391">
        <v>28.973</v>
      </c>
      <c r="E22" s="391">
        <v>28.395</v>
      </c>
      <c r="F22" s="391">
        <v>29.643</v>
      </c>
      <c r="G22" s="391">
        <v>30.105</v>
      </c>
      <c r="H22" s="391">
        <v>27.035</v>
      </c>
      <c r="I22" s="391">
        <v>25.826</v>
      </c>
      <c r="J22" s="391">
        <v>24.59</v>
      </c>
      <c r="K22" s="391">
        <v>24.846</v>
      </c>
      <c r="L22" s="391">
        <v>22.916</v>
      </c>
      <c r="M22" s="393">
        <v>22.456</v>
      </c>
      <c r="N22" s="391">
        <v>20.7</v>
      </c>
      <c r="O22" s="391">
        <v>19.219</v>
      </c>
      <c r="P22" s="391">
        <v>20.89099998000002</v>
      </c>
      <c r="Q22" s="391">
        <v>20.205999720000023</v>
      </c>
      <c r="R22" s="391">
        <v>24.6</v>
      </c>
      <c r="S22" s="391">
        <v>22.03</v>
      </c>
      <c r="T22" s="391">
        <v>20.108</v>
      </c>
      <c r="U22" s="391">
        <v>18</v>
      </c>
      <c r="V22" s="391">
        <v>18</v>
      </c>
      <c r="W22" s="391">
        <v>14.324</v>
      </c>
      <c r="X22" s="391">
        <v>13.496</v>
      </c>
      <c r="Y22" s="391">
        <v>12.54</v>
      </c>
      <c r="Z22" s="263">
        <f t="shared" si="0"/>
        <v>-7.083580320094852</v>
      </c>
    </row>
    <row r="23" spans="2:26" ht="18" customHeight="1">
      <c r="B23" s="51" t="s">
        <v>48</v>
      </c>
      <c r="C23" s="391">
        <v>43.181</v>
      </c>
      <c r="D23" s="391">
        <v>41.401</v>
      </c>
      <c r="E23" s="391">
        <v>39.779</v>
      </c>
      <c r="F23" s="391">
        <v>38.529</v>
      </c>
      <c r="G23" s="391">
        <v>36.456</v>
      </c>
      <c r="H23" s="391">
        <v>31.083</v>
      </c>
      <c r="I23" s="391">
        <v>25.105</v>
      </c>
      <c r="J23" s="391">
        <v>23.914</v>
      </c>
      <c r="K23" s="391">
        <v>25.192</v>
      </c>
      <c r="L23" s="391">
        <v>26.43</v>
      </c>
      <c r="M23" s="393">
        <v>25.414</v>
      </c>
      <c r="N23" s="391">
        <v>26.222</v>
      </c>
      <c r="O23" s="391">
        <v>25.256</v>
      </c>
      <c r="P23" s="391">
        <v>26.151</v>
      </c>
      <c r="Q23" s="391">
        <v>29.111999700000037</v>
      </c>
      <c r="R23" s="391">
        <v>33.501</v>
      </c>
      <c r="S23" s="391">
        <v>32.028</v>
      </c>
      <c r="T23" s="391">
        <v>33.884</v>
      </c>
      <c r="U23" s="391">
        <v>35</v>
      </c>
      <c r="V23" s="391">
        <v>43</v>
      </c>
      <c r="W23" s="391">
        <v>41.578</v>
      </c>
      <c r="X23" s="391">
        <v>46.646</v>
      </c>
      <c r="Y23" s="391">
        <v>45.768</v>
      </c>
      <c r="Z23" s="263">
        <f t="shared" si="0"/>
        <v>-1.8822621446640657</v>
      </c>
    </row>
    <row r="24" spans="2:26" ht="18" customHeight="1">
      <c r="B24" s="51" t="s">
        <v>59</v>
      </c>
      <c r="C24" s="391">
        <v>83.724</v>
      </c>
      <c r="D24" s="391">
        <v>87.227</v>
      </c>
      <c r="E24" s="391">
        <v>96.033</v>
      </c>
      <c r="F24" s="391">
        <v>102.46</v>
      </c>
      <c r="G24" s="391">
        <v>109.754</v>
      </c>
      <c r="H24" s="391">
        <v>97.781</v>
      </c>
      <c r="I24" s="391">
        <v>99.98</v>
      </c>
      <c r="J24" s="391">
        <v>93.301</v>
      </c>
      <c r="K24" s="391">
        <v>93.025</v>
      </c>
      <c r="L24" s="391">
        <v>87.033</v>
      </c>
      <c r="M24" s="393">
        <v>88.58</v>
      </c>
      <c r="N24" s="391">
        <v>95.117</v>
      </c>
      <c r="O24" s="391">
        <v>96.462</v>
      </c>
      <c r="P24" s="391">
        <v>101.38224037999994</v>
      </c>
      <c r="Q24" s="391">
        <v>96.24603973999992</v>
      </c>
      <c r="R24" s="391">
        <v>107.38688</v>
      </c>
      <c r="S24" s="391">
        <v>105.506</v>
      </c>
      <c r="T24" s="391">
        <v>99.528</v>
      </c>
      <c r="U24" s="391">
        <v>106</v>
      </c>
      <c r="V24" s="391">
        <v>120</v>
      </c>
      <c r="W24" s="391">
        <v>112.422</v>
      </c>
      <c r="X24" s="391">
        <v>121.894</v>
      </c>
      <c r="Y24" s="391">
        <v>125.892</v>
      </c>
      <c r="Z24" s="263">
        <f t="shared" si="0"/>
        <v>3.27989892857728</v>
      </c>
    </row>
    <row r="25" spans="2:26" ht="18" customHeight="1">
      <c r="B25" s="51" t="s">
        <v>661</v>
      </c>
      <c r="C25" s="391">
        <v>69.582</v>
      </c>
      <c r="D25" s="391">
        <v>68.488</v>
      </c>
      <c r="E25" s="391">
        <v>70.132</v>
      </c>
      <c r="F25" s="391">
        <v>72.525</v>
      </c>
      <c r="G25" s="391">
        <v>71.622</v>
      </c>
      <c r="H25" s="391">
        <v>61.293</v>
      </c>
      <c r="I25" s="391">
        <v>62.65</v>
      </c>
      <c r="J25" s="391">
        <v>57.256</v>
      </c>
      <c r="K25" s="391">
        <v>59.517</v>
      </c>
      <c r="L25" s="391">
        <v>58.799</v>
      </c>
      <c r="M25" s="393">
        <v>58.957</v>
      </c>
      <c r="N25" s="391">
        <v>62.617</v>
      </c>
      <c r="O25" s="391">
        <v>67.306</v>
      </c>
      <c r="P25" s="391">
        <v>71.56398022000003</v>
      </c>
      <c r="Q25" s="391">
        <v>78.72903996000002</v>
      </c>
      <c r="R25" s="391">
        <v>87.30488</v>
      </c>
      <c r="S25" s="391">
        <v>85.57</v>
      </c>
      <c r="T25" s="391">
        <v>87.066</v>
      </c>
      <c r="U25" s="391">
        <v>82</v>
      </c>
      <c r="V25" s="391">
        <v>79</v>
      </c>
      <c r="W25" s="391">
        <v>73.736</v>
      </c>
      <c r="X25" s="391">
        <v>70.674</v>
      </c>
      <c r="Y25" s="391">
        <v>67.948</v>
      </c>
      <c r="Z25" s="263">
        <f t="shared" si="0"/>
        <v>-3.8571468998500342</v>
      </c>
    </row>
    <row r="26" spans="2:26" ht="18" customHeight="1">
      <c r="B26" s="51" t="s">
        <v>67</v>
      </c>
      <c r="C26" s="391">
        <v>28.674</v>
      </c>
      <c r="D26" s="391">
        <v>26.477</v>
      </c>
      <c r="E26" s="391">
        <v>24.548</v>
      </c>
      <c r="F26" s="391">
        <v>24.384</v>
      </c>
      <c r="G26" s="391">
        <v>22.693</v>
      </c>
      <c r="H26" s="391">
        <v>18.545</v>
      </c>
      <c r="I26" s="391">
        <v>14.034</v>
      </c>
      <c r="J26" s="391">
        <v>13.626</v>
      </c>
      <c r="K26" s="391">
        <v>16.385</v>
      </c>
      <c r="L26" s="391">
        <v>16.224</v>
      </c>
      <c r="M26" s="393">
        <v>15.879</v>
      </c>
      <c r="N26" s="391">
        <v>15.704</v>
      </c>
      <c r="O26" s="391">
        <v>16.329</v>
      </c>
      <c r="P26" s="391">
        <v>17.310000160000012</v>
      </c>
      <c r="Q26" s="391">
        <v>18.548999979999987</v>
      </c>
      <c r="R26" s="391">
        <v>23.496998</v>
      </c>
      <c r="S26" s="391">
        <v>22.454</v>
      </c>
      <c r="T26" s="391">
        <v>22.46</v>
      </c>
      <c r="U26" s="391">
        <v>23</v>
      </c>
      <c r="V26" s="391">
        <v>30</v>
      </c>
      <c r="W26" s="391">
        <v>28.354</v>
      </c>
      <c r="X26" s="391">
        <v>32.492</v>
      </c>
      <c r="Y26" s="391">
        <v>33.732</v>
      </c>
      <c r="Z26" s="263">
        <f t="shared" si="0"/>
        <v>3.8163240182198757</v>
      </c>
    </row>
    <row r="27" spans="2:26" ht="18" customHeight="1">
      <c r="B27" s="51" t="s">
        <v>50</v>
      </c>
      <c r="C27" s="391"/>
      <c r="D27" s="391"/>
      <c r="E27" s="391"/>
      <c r="F27" s="391"/>
      <c r="G27" s="391"/>
      <c r="H27" s="391"/>
      <c r="I27" s="391"/>
      <c r="J27" s="391"/>
      <c r="K27" s="391"/>
      <c r="L27" s="391"/>
      <c r="M27" s="393"/>
      <c r="N27" s="396">
        <v>0</v>
      </c>
      <c r="O27" s="396">
        <v>0</v>
      </c>
      <c r="P27" s="396">
        <v>0</v>
      </c>
      <c r="Q27" s="396">
        <v>0</v>
      </c>
      <c r="R27" s="396">
        <v>0</v>
      </c>
      <c r="S27" s="396">
        <v>0</v>
      </c>
      <c r="T27" s="396">
        <v>0</v>
      </c>
      <c r="U27" s="396">
        <v>0</v>
      </c>
      <c r="V27" s="396">
        <v>0</v>
      </c>
      <c r="W27" s="391">
        <v>4.068</v>
      </c>
      <c r="X27" s="391">
        <v>8.786</v>
      </c>
      <c r="Y27" s="391">
        <v>10.036</v>
      </c>
      <c r="Z27" s="263">
        <f t="shared" si="0"/>
        <v>14.22717960391532</v>
      </c>
    </row>
    <row r="28" spans="2:26" ht="18" customHeight="1">
      <c r="B28" s="51" t="s">
        <v>49</v>
      </c>
      <c r="C28" s="391">
        <v>66.452</v>
      </c>
      <c r="D28" s="391">
        <v>69.546</v>
      </c>
      <c r="E28" s="391">
        <v>58.058</v>
      </c>
      <c r="F28" s="391">
        <v>53.451</v>
      </c>
      <c r="G28" s="391">
        <v>43.144</v>
      </c>
      <c r="H28" s="391">
        <v>38.461</v>
      </c>
      <c r="I28" s="391">
        <v>34.952</v>
      </c>
      <c r="J28" s="391">
        <v>32.773</v>
      </c>
      <c r="K28" s="391">
        <v>32.381</v>
      </c>
      <c r="L28" s="391">
        <v>34.685</v>
      </c>
      <c r="M28" s="393">
        <v>35.15</v>
      </c>
      <c r="N28" s="391">
        <v>35.734</v>
      </c>
      <c r="O28" s="391">
        <v>34.704</v>
      </c>
      <c r="P28" s="391">
        <v>34.004000080000026</v>
      </c>
      <c r="Q28" s="391">
        <v>37.01899950000003</v>
      </c>
      <c r="R28" s="391">
        <v>40.985998</v>
      </c>
      <c r="S28" s="391">
        <v>40.764</v>
      </c>
      <c r="T28" s="391">
        <v>45.058</v>
      </c>
      <c r="U28" s="391">
        <v>47</v>
      </c>
      <c r="V28" s="391">
        <v>55</v>
      </c>
      <c r="W28" s="391">
        <v>49.306</v>
      </c>
      <c r="X28" s="391">
        <v>54.624</v>
      </c>
      <c r="Y28" s="391">
        <v>53.59</v>
      </c>
      <c r="Z28" s="263">
        <f t="shared" si="0"/>
        <v>-1.8929408318687735</v>
      </c>
    </row>
    <row r="29" spans="2:26" ht="18" customHeight="1">
      <c r="B29" s="51" t="s">
        <v>60</v>
      </c>
      <c r="C29" s="391">
        <v>17.042</v>
      </c>
      <c r="D29" s="391">
        <v>17.134</v>
      </c>
      <c r="E29" s="391">
        <v>17.39</v>
      </c>
      <c r="F29" s="391">
        <v>16.613</v>
      </c>
      <c r="G29" s="391">
        <v>15.135</v>
      </c>
      <c r="H29" s="391">
        <v>12.656</v>
      </c>
      <c r="I29" s="391">
        <v>10.592</v>
      </c>
      <c r="J29" s="391">
        <v>9.929</v>
      </c>
      <c r="K29" s="391">
        <v>10.822</v>
      </c>
      <c r="L29" s="391">
        <v>11.71</v>
      </c>
      <c r="M29" s="393">
        <v>10.937</v>
      </c>
      <c r="N29" s="391">
        <v>12.445</v>
      </c>
      <c r="O29" s="391">
        <v>13.542</v>
      </c>
      <c r="P29" s="391">
        <v>15.259000060000002</v>
      </c>
      <c r="Q29" s="391">
        <v>18.335999440000013</v>
      </c>
      <c r="R29" s="391">
        <v>24.050998</v>
      </c>
      <c r="S29" s="391">
        <v>24.288</v>
      </c>
      <c r="T29" s="391">
        <v>25.596</v>
      </c>
      <c r="U29" s="391">
        <v>28</v>
      </c>
      <c r="V29" s="391">
        <v>34</v>
      </c>
      <c r="W29" s="391">
        <v>31.202</v>
      </c>
      <c r="X29" s="391">
        <v>36.174</v>
      </c>
      <c r="Y29" s="391">
        <v>36.448</v>
      </c>
      <c r="Z29" s="263">
        <f t="shared" si="0"/>
        <v>0.7574501022834105</v>
      </c>
    </row>
    <row r="30" spans="2:26" ht="18" customHeight="1">
      <c r="B30" s="51" t="s">
        <v>70</v>
      </c>
      <c r="C30" s="391">
        <v>77.57</v>
      </c>
      <c r="D30" s="391">
        <v>73.571</v>
      </c>
      <c r="E30" s="391">
        <v>76.987</v>
      </c>
      <c r="F30" s="391">
        <v>79.512</v>
      </c>
      <c r="G30" s="391">
        <v>79.545</v>
      </c>
      <c r="H30" s="391">
        <v>69.931</v>
      </c>
      <c r="I30" s="391">
        <v>63.994</v>
      </c>
      <c r="J30" s="391">
        <v>61.563</v>
      </c>
      <c r="K30" s="391">
        <v>66.433</v>
      </c>
      <c r="L30" s="391">
        <v>66.984</v>
      </c>
      <c r="M30" s="393">
        <v>71.825</v>
      </c>
      <c r="N30" s="391">
        <v>75.218</v>
      </c>
      <c r="O30" s="391">
        <v>81.585</v>
      </c>
      <c r="P30" s="391">
        <v>82.29902033999998</v>
      </c>
      <c r="Q30" s="391">
        <v>83.49399991999988</v>
      </c>
      <c r="R30" s="391">
        <v>96.511122</v>
      </c>
      <c r="S30" s="391">
        <v>95.956</v>
      </c>
      <c r="T30" s="391">
        <v>98.63</v>
      </c>
      <c r="U30" s="391">
        <v>96</v>
      </c>
      <c r="V30" s="391">
        <v>103</v>
      </c>
      <c r="W30" s="391">
        <v>99.534</v>
      </c>
      <c r="X30" s="391">
        <v>104.576</v>
      </c>
      <c r="Y30" s="391">
        <v>109.398</v>
      </c>
      <c r="Z30" s="263">
        <f t="shared" si="0"/>
        <v>4.611000611995107</v>
      </c>
    </row>
    <row r="31" spans="2:26" ht="18" customHeight="1">
      <c r="B31" s="51" t="s">
        <v>53</v>
      </c>
      <c r="C31" s="391">
        <v>9.609</v>
      </c>
      <c r="D31" s="391">
        <v>10.64</v>
      </c>
      <c r="E31" s="391">
        <v>9.691</v>
      </c>
      <c r="F31" s="391">
        <v>9.329</v>
      </c>
      <c r="G31" s="391">
        <v>8.617</v>
      </c>
      <c r="H31" s="391">
        <v>7.439</v>
      </c>
      <c r="I31" s="391">
        <v>5.333</v>
      </c>
      <c r="J31" s="391">
        <v>5.365</v>
      </c>
      <c r="K31" s="391">
        <v>6.319</v>
      </c>
      <c r="L31" s="391">
        <v>5.874</v>
      </c>
      <c r="M31" s="393">
        <v>6.499</v>
      </c>
      <c r="N31" s="391">
        <v>6.53</v>
      </c>
      <c r="O31" s="391">
        <v>6.953</v>
      </c>
      <c r="P31" s="391">
        <v>7.37900008</v>
      </c>
      <c r="Q31" s="391">
        <v>8.45199998</v>
      </c>
      <c r="R31" s="391">
        <v>9.165</v>
      </c>
      <c r="S31" s="391">
        <v>9.85</v>
      </c>
      <c r="T31" s="391">
        <v>9.924</v>
      </c>
      <c r="U31" s="391">
        <v>10</v>
      </c>
      <c r="V31" s="391">
        <v>13</v>
      </c>
      <c r="W31" s="391">
        <v>12.732</v>
      </c>
      <c r="X31" s="391">
        <v>14.984</v>
      </c>
      <c r="Y31" s="391">
        <v>14.988</v>
      </c>
      <c r="Z31" s="263">
        <f t="shared" si="0"/>
        <v>0.026695141484246926</v>
      </c>
    </row>
    <row r="32" spans="2:26" ht="18" customHeight="1">
      <c r="B32" s="51" t="s">
        <v>62</v>
      </c>
      <c r="C32" s="391">
        <v>28.385</v>
      </c>
      <c r="D32" s="391">
        <v>31.068</v>
      </c>
      <c r="E32" s="391">
        <v>31.71</v>
      </c>
      <c r="F32" s="391">
        <v>33.697</v>
      </c>
      <c r="G32" s="391">
        <v>34.572</v>
      </c>
      <c r="H32" s="391">
        <v>29.908</v>
      </c>
      <c r="I32" s="391">
        <v>26.115</v>
      </c>
      <c r="J32" s="391">
        <v>24.928</v>
      </c>
      <c r="K32" s="391">
        <v>26.353</v>
      </c>
      <c r="L32" s="391">
        <v>27.483</v>
      </c>
      <c r="M32" s="393">
        <v>29.607</v>
      </c>
      <c r="N32" s="391">
        <v>32.186</v>
      </c>
      <c r="O32" s="391">
        <v>35.147</v>
      </c>
      <c r="P32" s="391">
        <v>37.57900019999997</v>
      </c>
      <c r="Q32" s="391">
        <v>39.64199929999993</v>
      </c>
      <c r="R32" s="391">
        <v>49.687</v>
      </c>
      <c r="S32" s="391">
        <v>58.75</v>
      </c>
      <c r="T32" s="391">
        <v>61.528</v>
      </c>
      <c r="U32" s="391">
        <v>63</v>
      </c>
      <c r="V32" s="391">
        <v>71</v>
      </c>
      <c r="W32" s="391">
        <v>70.89</v>
      </c>
      <c r="X32" s="391">
        <v>74.25</v>
      </c>
      <c r="Y32" s="391">
        <v>73.492</v>
      </c>
      <c r="Z32" s="263">
        <f t="shared" si="0"/>
        <v>-1.020875420875415</v>
      </c>
    </row>
    <row r="33" spans="2:26" ht="18" customHeight="1">
      <c r="B33" s="256" t="s">
        <v>458</v>
      </c>
      <c r="C33" s="391">
        <v>733.026</v>
      </c>
      <c r="D33" s="391">
        <v>743.355</v>
      </c>
      <c r="E33" s="391">
        <v>822.358</v>
      </c>
      <c r="F33" s="391">
        <v>896.501</v>
      </c>
      <c r="G33" s="391">
        <v>1031.228</v>
      </c>
      <c r="H33" s="391">
        <v>987.077</v>
      </c>
      <c r="I33" s="391">
        <v>1264.815</v>
      </c>
      <c r="J33" s="391">
        <v>1109.886</v>
      </c>
      <c r="K33" s="391">
        <v>1114.918</v>
      </c>
      <c r="L33" s="391">
        <v>1044.004</v>
      </c>
      <c r="M33" s="397">
        <v>1129.394</v>
      </c>
      <c r="N33" s="396">
        <v>0</v>
      </c>
      <c r="O33" s="396">
        <v>0</v>
      </c>
      <c r="P33" s="396">
        <v>0</v>
      </c>
      <c r="Q33" s="396">
        <v>0</v>
      </c>
      <c r="R33" s="396">
        <v>0</v>
      </c>
      <c r="S33" s="396">
        <v>0</v>
      </c>
      <c r="T33" s="396">
        <v>0</v>
      </c>
      <c r="U33" s="396">
        <v>0</v>
      </c>
      <c r="V33" s="396">
        <v>0</v>
      </c>
      <c r="W33" s="396">
        <v>0</v>
      </c>
      <c r="X33" s="396">
        <v>0</v>
      </c>
      <c r="Y33" s="396">
        <v>0</v>
      </c>
      <c r="Z33" s="263" t="str">
        <f t="shared" si="0"/>
        <v>-</v>
      </c>
    </row>
    <row r="34" spans="2:26" ht="18" customHeight="1">
      <c r="B34" s="398" t="s">
        <v>448</v>
      </c>
      <c r="C34" s="399">
        <v>4567.15</v>
      </c>
      <c r="D34" s="399">
        <v>4536.282</v>
      </c>
      <c r="E34" s="399">
        <v>4702.388</v>
      </c>
      <c r="F34" s="399">
        <v>5188.687</v>
      </c>
      <c r="G34" s="399">
        <v>5476.51</v>
      </c>
      <c r="H34" s="399">
        <v>4972.562000000001</v>
      </c>
      <c r="I34" s="399">
        <v>5279.678</v>
      </c>
      <c r="J34" s="399">
        <v>4862.44</v>
      </c>
      <c r="K34" s="399">
        <v>5014.918000000001</v>
      </c>
      <c r="L34" s="399">
        <v>4887.221000000001</v>
      </c>
      <c r="M34" s="399">
        <v>5216.401999999999</v>
      </c>
      <c r="N34" s="399">
        <v>5557.882</v>
      </c>
      <c r="O34" s="399">
        <v>5807.413000000001</v>
      </c>
      <c r="P34" s="399">
        <v>6129.02934771999</v>
      </c>
      <c r="Q34" s="399">
        <v>6641.182191280007</v>
      </c>
      <c r="R34" s="399">
        <v>7418.783632000001</v>
      </c>
      <c r="S34" s="399">
        <v>7580.292000000002</v>
      </c>
      <c r="T34" s="399">
        <v>7744.832</v>
      </c>
      <c r="U34" s="399">
        <v>7978</v>
      </c>
      <c r="V34" s="399">
        <v>8669</v>
      </c>
      <c r="W34" s="399">
        <v>8406.43</v>
      </c>
      <c r="X34" s="399">
        <v>9048.996</v>
      </c>
      <c r="Y34" s="399">
        <v>9618.318</v>
      </c>
      <c r="Z34" s="264">
        <f t="shared" si="0"/>
        <v>6.291548808287684</v>
      </c>
    </row>
    <row r="35" spans="2:25" ht="23.25" customHeight="1">
      <c r="B35" s="400" t="s">
        <v>599</v>
      </c>
      <c r="C35" s="401"/>
      <c r="D35" s="401"/>
      <c r="E35" s="401"/>
      <c r="F35" s="401"/>
      <c r="G35" s="401"/>
      <c r="H35" s="401"/>
      <c r="I35" s="401"/>
      <c r="J35" s="401"/>
      <c r="K35" s="401"/>
      <c r="L35" s="401"/>
      <c r="M35" s="401"/>
      <c r="N35" s="401"/>
      <c r="O35" s="401"/>
      <c r="P35" s="401"/>
      <c r="Q35" s="401"/>
      <c r="R35" s="401"/>
      <c r="S35" s="401"/>
      <c r="T35" s="401"/>
      <c r="U35" s="401"/>
      <c r="V35" s="401"/>
      <c r="W35" s="401"/>
      <c r="X35" s="401"/>
      <c r="Y35" s="402"/>
    </row>
    <row r="36" spans="2:25" ht="33" customHeight="1">
      <c r="B36" s="431" t="s">
        <v>451</v>
      </c>
      <c r="C36" s="431"/>
      <c r="D36" s="431"/>
      <c r="E36" s="431"/>
      <c r="F36" s="431"/>
      <c r="G36" s="431"/>
      <c r="H36" s="431"/>
      <c r="I36" s="431"/>
      <c r="J36" s="431"/>
      <c r="K36" s="431"/>
      <c r="L36" s="431"/>
      <c r="M36" s="431"/>
      <c r="N36" s="431"/>
      <c r="O36" s="431"/>
      <c r="P36" s="431"/>
      <c r="Q36" s="431"/>
      <c r="R36" s="431"/>
      <c r="S36" s="431"/>
      <c r="T36" s="431"/>
      <c r="U36" s="431"/>
      <c r="V36" s="431"/>
      <c r="W36" s="431"/>
      <c r="X36" s="431"/>
      <c r="Y36" s="431"/>
    </row>
    <row r="37" spans="2:25" ht="33" customHeight="1">
      <c r="B37" s="432" t="s">
        <v>479</v>
      </c>
      <c r="C37" s="432"/>
      <c r="D37" s="432"/>
      <c r="E37" s="432"/>
      <c r="F37" s="432"/>
      <c r="G37" s="432"/>
      <c r="H37" s="432"/>
      <c r="I37" s="432"/>
      <c r="J37" s="432"/>
      <c r="K37" s="432"/>
      <c r="L37" s="432"/>
      <c r="M37" s="432"/>
      <c r="N37" s="432"/>
      <c r="O37" s="432"/>
      <c r="P37" s="432"/>
      <c r="Q37" s="432"/>
      <c r="R37" s="432"/>
      <c r="S37" s="432"/>
      <c r="T37" s="432"/>
      <c r="U37" s="432"/>
      <c r="V37" s="432"/>
      <c r="W37" s="432"/>
      <c r="X37" s="432"/>
      <c r="Y37" s="432"/>
    </row>
    <row r="38" spans="6:14" ht="12.75" customHeight="1">
      <c r="F38" s="257"/>
      <c r="G38" s="257"/>
      <c r="H38" s="258"/>
      <c r="I38" s="258"/>
      <c r="J38" s="258"/>
      <c r="K38" s="258"/>
      <c r="L38" s="258"/>
      <c r="M38" s="258"/>
      <c r="N38" s="403"/>
    </row>
    <row r="39" spans="2:14" ht="23.25" customHeight="1">
      <c r="B39" s="322" t="s">
        <v>504</v>
      </c>
      <c r="F39" s="257"/>
      <c r="G39" s="257"/>
      <c r="H39" s="258"/>
      <c r="I39" s="258"/>
      <c r="J39" s="258"/>
      <c r="K39" s="258"/>
      <c r="L39" s="258"/>
      <c r="M39" s="258"/>
      <c r="N39" s="403"/>
    </row>
    <row r="40" spans="2:25" ht="24" customHeight="1">
      <c r="B40" s="259" t="s">
        <v>449</v>
      </c>
      <c r="C40" s="259"/>
      <c r="D40" s="259"/>
      <c r="E40" s="259"/>
      <c r="F40" s="248"/>
      <c r="G40" s="248"/>
      <c r="H40" s="260"/>
      <c r="I40" s="260"/>
      <c r="J40" s="260"/>
      <c r="K40" s="260"/>
      <c r="L40" s="260"/>
      <c r="M40" s="260"/>
      <c r="N40" s="259"/>
      <c r="O40" s="261"/>
      <c r="P40" s="259"/>
      <c r="Q40" s="259"/>
      <c r="R40" s="259"/>
      <c r="S40" s="259"/>
      <c r="T40" s="259"/>
      <c r="U40" s="259"/>
      <c r="V40" s="259"/>
      <c r="W40" s="259"/>
      <c r="X40" s="259"/>
      <c r="Y40" s="259"/>
    </row>
    <row r="41" spans="2:26" ht="35.25" customHeight="1">
      <c r="B41" s="253" t="s">
        <v>450</v>
      </c>
      <c r="C41" s="254" t="s">
        <v>435</v>
      </c>
      <c r="D41" s="254" t="s">
        <v>436</v>
      </c>
      <c r="E41" s="254" t="s">
        <v>437</v>
      </c>
      <c r="F41" s="254" t="s">
        <v>438</v>
      </c>
      <c r="G41" s="254" t="s">
        <v>41</v>
      </c>
      <c r="H41" s="254" t="s">
        <v>74</v>
      </c>
      <c r="I41" s="254" t="s">
        <v>94</v>
      </c>
      <c r="J41" s="254" t="s">
        <v>98</v>
      </c>
      <c r="K41" s="254" t="s">
        <v>100</v>
      </c>
      <c r="L41" s="254" t="s">
        <v>154</v>
      </c>
      <c r="M41" s="254" t="s">
        <v>244</v>
      </c>
      <c r="N41" s="254" t="s">
        <v>333</v>
      </c>
      <c r="O41" s="255" t="s">
        <v>336</v>
      </c>
      <c r="P41" s="255" t="s">
        <v>368</v>
      </c>
      <c r="Q41" s="255" t="s">
        <v>391</v>
      </c>
      <c r="R41" s="255" t="s">
        <v>429</v>
      </c>
      <c r="S41" s="255" t="s">
        <v>439</v>
      </c>
      <c r="T41" s="255" t="s">
        <v>459</v>
      </c>
      <c r="U41" s="255" t="s">
        <v>480</v>
      </c>
      <c r="V41" s="255" t="s">
        <v>508</v>
      </c>
      <c r="W41" s="255" t="s">
        <v>573</v>
      </c>
      <c r="X41" s="255" t="s">
        <v>612</v>
      </c>
      <c r="Y41" s="255" t="s">
        <v>639</v>
      </c>
      <c r="Z41" s="254" t="s">
        <v>684</v>
      </c>
    </row>
    <row r="42" spans="2:37" ht="18" customHeight="1">
      <c r="B42" s="51" t="s">
        <v>455</v>
      </c>
      <c r="C42" s="391">
        <v>1315.137</v>
      </c>
      <c r="D42" s="391">
        <v>1352.156</v>
      </c>
      <c r="E42" s="391">
        <v>1499.828</v>
      </c>
      <c r="F42" s="391">
        <v>1593.19</v>
      </c>
      <c r="G42" s="391">
        <v>1618.475</v>
      </c>
      <c r="H42" s="391">
        <v>1651.998</v>
      </c>
      <c r="I42" s="391">
        <v>1787.509</v>
      </c>
      <c r="J42" s="391">
        <v>1754.927</v>
      </c>
      <c r="K42" s="391">
        <v>1869.605</v>
      </c>
      <c r="L42" s="391">
        <v>1962.631</v>
      </c>
      <c r="M42" s="391">
        <v>2186.898</v>
      </c>
      <c r="N42" s="391">
        <v>2401.045</v>
      </c>
      <c r="O42" s="392">
        <v>2646.325</v>
      </c>
      <c r="P42" s="391">
        <v>2770.2219999999998</v>
      </c>
      <c r="Q42" s="391">
        <v>2872.649</v>
      </c>
      <c r="R42" s="391">
        <v>3190.929</v>
      </c>
      <c r="S42" s="391">
        <v>3509.732</v>
      </c>
      <c r="T42" s="391">
        <v>3755</v>
      </c>
      <c r="U42" s="391">
        <v>4055</v>
      </c>
      <c r="V42" s="391">
        <v>4229</v>
      </c>
      <c r="W42" s="391">
        <v>3838.076</v>
      </c>
      <c r="X42" s="391">
        <v>3320.922</v>
      </c>
      <c r="Y42" s="391">
        <v>3175.386</v>
      </c>
      <c r="Z42" s="263">
        <f aca="true" t="shared" si="1" ref="Z42:Z72">IF(ISERR((Y42-X42)/X42*100),"-",(Y42-X42)/X42*100)</f>
        <v>-4.382397418548225</v>
      </c>
      <c r="AB42" s="262"/>
      <c r="AC42" s="262"/>
      <c r="AD42" s="262"/>
      <c r="AE42" s="262"/>
      <c r="AF42" s="262"/>
      <c r="AG42" s="262"/>
      <c r="AH42" s="262"/>
      <c r="AI42" s="262"/>
      <c r="AJ42" s="262"/>
      <c r="AK42" s="262"/>
    </row>
    <row r="43" spans="2:37" ht="18" customHeight="1">
      <c r="B43" s="51" t="s">
        <v>44</v>
      </c>
      <c r="C43" s="391">
        <v>369.88</v>
      </c>
      <c r="D43" s="391">
        <v>371.213</v>
      </c>
      <c r="E43" s="391">
        <v>415.74</v>
      </c>
      <c r="F43" s="391">
        <v>438.046</v>
      </c>
      <c r="G43" s="391">
        <v>462.006</v>
      </c>
      <c r="H43" s="391">
        <v>477.673</v>
      </c>
      <c r="I43" s="391">
        <v>515.155</v>
      </c>
      <c r="J43" s="391">
        <v>519.913</v>
      </c>
      <c r="K43" s="391">
        <v>574.112</v>
      </c>
      <c r="L43" s="391">
        <v>619.659</v>
      </c>
      <c r="M43" s="391">
        <v>688.195</v>
      </c>
      <c r="N43" s="391">
        <v>739.519</v>
      </c>
      <c r="O43" s="393">
        <v>810.302</v>
      </c>
      <c r="P43" s="391">
        <v>858.68</v>
      </c>
      <c r="Q43" s="391">
        <v>953.637</v>
      </c>
      <c r="R43" s="391">
        <v>1070.4519999999998</v>
      </c>
      <c r="S43" s="391">
        <v>1174.498</v>
      </c>
      <c r="T43" s="391">
        <v>1258</v>
      </c>
      <c r="U43" s="391">
        <v>1368</v>
      </c>
      <c r="V43" s="391">
        <v>1441</v>
      </c>
      <c r="W43" s="391">
        <v>1429.67</v>
      </c>
      <c r="X43" s="391">
        <v>1329.842</v>
      </c>
      <c r="Y43" s="391">
        <v>1309.874</v>
      </c>
      <c r="Z43" s="263">
        <f t="shared" si="1"/>
        <v>-1.501531760915964</v>
      </c>
      <c r="AB43" s="262"/>
      <c r="AC43" s="262"/>
      <c r="AD43" s="262"/>
      <c r="AE43" s="262"/>
      <c r="AF43" s="262"/>
      <c r="AG43" s="262"/>
      <c r="AH43" s="262"/>
      <c r="AI43" s="262"/>
      <c r="AJ43" s="262"/>
      <c r="AK43" s="262"/>
    </row>
    <row r="44" spans="2:37" ht="18" customHeight="1">
      <c r="B44" s="51" t="s">
        <v>45</v>
      </c>
      <c r="C44" s="391">
        <v>388.093</v>
      </c>
      <c r="D44" s="391">
        <v>402.285</v>
      </c>
      <c r="E44" s="391">
        <v>448.295</v>
      </c>
      <c r="F44" s="391">
        <v>448.417</v>
      </c>
      <c r="G44" s="391">
        <v>525.313</v>
      </c>
      <c r="H44" s="391">
        <v>500.483</v>
      </c>
      <c r="I44" s="391">
        <v>534.846</v>
      </c>
      <c r="J44" s="391">
        <v>562.729</v>
      </c>
      <c r="K44" s="391">
        <v>613.654</v>
      </c>
      <c r="L44" s="391">
        <v>710.406</v>
      </c>
      <c r="M44" s="391">
        <v>774.078</v>
      </c>
      <c r="N44" s="391">
        <v>777.819</v>
      </c>
      <c r="O44" s="393">
        <v>903.619</v>
      </c>
      <c r="P44" s="391">
        <v>828.2029999999999</v>
      </c>
      <c r="Q44" s="391">
        <v>799.215</v>
      </c>
      <c r="R44" s="391">
        <v>826.211</v>
      </c>
      <c r="S44" s="391">
        <v>843.232</v>
      </c>
      <c r="T44" s="391">
        <v>842</v>
      </c>
      <c r="U44" s="391">
        <v>863</v>
      </c>
      <c r="V44" s="391">
        <v>879</v>
      </c>
      <c r="W44" s="391">
        <v>860.046</v>
      </c>
      <c r="X44" s="391">
        <v>799.86</v>
      </c>
      <c r="Y44" s="391">
        <v>809.304</v>
      </c>
      <c r="Z44" s="263">
        <f t="shared" si="1"/>
        <v>1.1807066236591355</v>
      </c>
      <c r="AB44" s="262"/>
      <c r="AC44" s="262"/>
      <c r="AD44" s="262"/>
      <c r="AE44" s="262"/>
      <c r="AF44" s="262"/>
      <c r="AG44" s="262"/>
      <c r="AH44" s="262"/>
      <c r="AI44" s="262"/>
      <c r="AJ44" s="262"/>
      <c r="AK44" s="262"/>
    </row>
    <row r="45" spans="2:37" ht="18" customHeight="1">
      <c r="B45" s="51" t="s">
        <v>46</v>
      </c>
      <c r="C45" s="391">
        <v>907.519</v>
      </c>
      <c r="D45" s="391">
        <v>885.553</v>
      </c>
      <c r="E45" s="391">
        <v>891.861</v>
      </c>
      <c r="F45" s="391">
        <v>881.98</v>
      </c>
      <c r="G45" s="391">
        <v>910.843</v>
      </c>
      <c r="H45" s="391">
        <v>938.464</v>
      </c>
      <c r="I45" s="391">
        <v>858.581</v>
      </c>
      <c r="J45" s="391">
        <v>841.007</v>
      </c>
      <c r="K45" s="391">
        <v>953.037</v>
      </c>
      <c r="L45" s="391">
        <v>990.837</v>
      </c>
      <c r="M45" s="391">
        <v>1070.344</v>
      </c>
      <c r="N45" s="391">
        <v>1404.816</v>
      </c>
      <c r="O45" s="393">
        <v>1417.324</v>
      </c>
      <c r="P45" s="391">
        <v>1768.58975</v>
      </c>
      <c r="Q45" s="391">
        <v>1716.4445200000027</v>
      </c>
      <c r="R45" s="391">
        <v>1763.4303100000002</v>
      </c>
      <c r="S45" s="391">
        <v>1788.468</v>
      </c>
      <c r="T45" s="391">
        <v>1767</v>
      </c>
      <c r="U45" s="391">
        <v>1426</v>
      </c>
      <c r="V45" s="391">
        <v>1427</v>
      </c>
      <c r="W45" s="391">
        <v>1368.12</v>
      </c>
      <c r="X45" s="391">
        <v>1271.518</v>
      </c>
      <c r="Y45" s="391">
        <v>1305.112</v>
      </c>
      <c r="Z45" s="263">
        <f t="shared" si="1"/>
        <v>2.6420388858042156</v>
      </c>
      <c r="AB45" s="262"/>
      <c r="AC45" s="262"/>
      <c r="AD45" s="262"/>
      <c r="AE45" s="262"/>
      <c r="AF45" s="262"/>
      <c r="AG45" s="262"/>
      <c r="AH45" s="262"/>
      <c r="AI45" s="262"/>
      <c r="AJ45" s="262"/>
      <c r="AK45" s="262"/>
    </row>
    <row r="46" spans="2:37" ht="18" customHeight="1">
      <c r="B46" s="51" t="s">
        <v>456</v>
      </c>
      <c r="C46" s="394" t="s">
        <v>5</v>
      </c>
      <c r="D46" s="394" t="s">
        <v>5</v>
      </c>
      <c r="E46" s="394" t="s">
        <v>5</v>
      </c>
      <c r="F46" s="394" t="s">
        <v>5</v>
      </c>
      <c r="G46" s="394" t="s">
        <v>5</v>
      </c>
      <c r="H46" s="394" t="s">
        <v>5</v>
      </c>
      <c r="I46" s="394" t="s">
        <v>5</v>
      </c>
      <c r="J46" s="394" t="s">
        <v>5</v>
      </c>
      <c r="K46" s="394" t="s">
        <v>5</v>
      </c>
      <c r="L46" s="394" t="s">
        <v>5</v>
      </c>
      <c r="M46" s="394" t="s">
        <v>5</v>
      </c>
      <c r="N46" s="394" t="s">
        <v>5</v>
      </c>
      <c r="O46" s="395" t="s">
        <v>5</v>
      </c>
      <c r="P46" s="391">
        <v>333.123</v>
      </c>
      <c r="Q46" s="391">
        <v>386.777</v>
      </c>
      <c r="R46" s="391">
        <v>390.713</v>
      </c>
      <c r="S46" s="391">
        <v>396.848</v>
      </c>
      <c r="T46" s="391">
        <v>377</v>
      </c>
      <c r="U46" s="391">
        <v>380</v>
      </c>
      <c r="V46" s="391">
        <v>398</v>
      </c>
      <c r="W46" s="391">
        <v>382.722</v>
      </c>
      <c r="X46" s="391">
        <v>356.706</v>
      </c>
      <c r="Y46" s="391">
        <v>384.086</v>
      </c>
      <c r="Z46" s="263">
        <f t="shared" si="1"/>
        <v>7.675789025135544</v>
      </c>
      <c r="AB46" s="262"/>
      <c r="AC46" s="262"/>
      <c r="AD46" s="262"/>
      <c r="AE46" s="262"/>
      <c r="AF46" s="262"/>
      <c r="AG46" s="262"/>
      <c r="AH46" s="262"/>
      <c r="AI46" s="262"/>
      <c r="AJ46" s="262"/>
      <c r="AK46" s="262"/>
    </row>
    <row r="47" spans="2:37" ht="18" customHeight="1">
      <c r="B47" s="51" t="s">
        <v>660</v>
      </c>
      <c r="C47" s="391">
        <v>176.967</v>
      </c>
      <c r="D47" s="391">
        <v>159.447</v>
      </c>
      <c r="E47" s="391">
        <v>160.053</v>
      </c>
      <c r="F47" s="391">
        <v>194.152</v>
      </c>
      <c r="G47" s="391">
        <v>223.293</v>
      </c>
      <c r="H47" s="391">
        <v>219.141</v>
      </c>
      <c r="I47" s="391">
        <v>236.327</v>
      </c>
      <c r="J47" s="391">
        <v>264.038</v>
      </c>
      <c r="K47" s="391">
        <v>296.299</v>
      </c>
      <c r="L47" s="391">
        <v>319.769</v>
      </c>
      <c r="M47" s="391">
        <v>342.086</v>
      </c>
      <c r="N47" s="391">
        <v>330.042</v>
      </c>
      <c r="O47" s="393">
        <v>332.391</v>
      </c>
      <c r="P47" s="391">
        <v>364.30499999999995</v>
      </c>
      <c r="Q47" s="391">
        <v>374.627</v>
      </c>
      <c r="R47" s="391">
        <v>399.02700000000004</v>
      </c>
      <c r="S47" s="391">
        <v>404.024</v>
      </c>
      <c r="T47" s="391">
        <v>409</v>
      </c>
      <c r="U47" s="391">
        <v>418</v>
      </c>
      <c r="V47" s="391">
        <v>461</v>
      </c>
      <c r="W47" s="391">
        <v>437.158</v>
      </c>
      <c r="X47" s="391">
        <v>480.5</v>
      </c>
      <c r="Y47" s="391">
        <v>505.094</v>
      </c>
      <c r="Z47" s="263">
        <f t="shared" si="1"/>
        <v>5.118418314255982</v>
      </c>
      <c r="AB47" s="262"/>
      <c r="AC47" s="262"/>
      <c r="AD47" s="262"/>
      <c r="AE47" s="262"/>
      <c r="AF47" s="262"/>
      <c r="AG47" s="262"/>
      <c r="AH47" s="262"/>
      <c r="AI47" s="262"/>
      <c r="AJ47" s="262"/>
      <c r="AK47" s="262"/>
    </row>
    <row r="48" spans="2:37" ht="18" customHeight="1">
      <c r="B48" s="51" t="s">
        <v>54</v>
      </c>
      <c r="C48" s="391">
        <v>745.974</v>
      </c>
      <c r="D48" s="391">
        <v>735.107</v>
      </c>
      <c r="E48" s="391">
        <v>794.268</v>
      </c>
      <c r="F48" s="391">
        <v>817.653</v>
      </c>
      <c r="G48" s="391">
        <v>853.085</v>
      </c>
      <c r="H48" s="391">
        <v>903.007</v>
      </c>
      <c r="I48" s="391">
        <v>973.489</v>
      </c>
      <c r="J48" s="391">
        <v>1058.145</v>
      </c>
      <c r="K48" s="391">
        <v>1173.105</v>
      </c>
      <c r="L48" s="391">
        <v>1296.246</v>
      </c>
      <c r="M48" s="391">
        <v>1374.808</v>
      </c>
      <c r="N48" s="391">
        <v>1348.181</v>
      </c>
      <c r="O48" s="393">
        <v>1448.047</v>
      </c>
      <c r="P48" s="391">
        <v>1479.9009999999998</v>
      </c>
      <c r="Q48" s="391">
        <v>1499.792</v>
      </c>
      <c r="R48" s="391">
        <v>1531.585</v>
      </c>
      <c r="S48" s="391">
        <v>1539.414</v>
      </c>
      <c r="T48" s="391">
        <v>1523</v>
      </c>
      <c r="U48" s="391">
        <v>1594</v>
      </c>
      <c r="V48" s="391">
        <v>1706</v>
      </c>
      <c r="W48" s="391">
        <v>1771.344</v>
      </c>
      <c r="X48" s="391">
        <v>1700.188</v>
      </c>
      <c r="Y48" s="391">
        <v>1751.146</v>
      </c>
      <c r="Z48" s="263">
        <f t="shared" si="1"/>
        <v>2.997197956931813</v>
      </c>
      <c r="AB48" s="262"/>
      <c r="AC48" s="262"/>
      <c r="AD48" s="262"/>
      <c r="AE48" s="262"/>
      <c r="AF48" s="262"/>
      <c r="AG48" s="262"/>
      <c r="AH48" s="262"/>
      <c r="AI48" s="262"/>
      <c r="AJ48" s="262"/>
      <c r="AK48" s="262"/>
    </row>
    <row r="49" spans="2:37" ht="18" customHeight="1">
      <c r="B49" s="51" t="s">
        <v>47</v>
      </c>
      <c r="C49" s="391">
        <v>586.279</v>
      </c>
      <c r="D49" s="391">
        <v>561.758</v>
      </c>
      <c r="E49" s="391">
        <v>585.44</v>
      </c>
      <c r="F49" s="391">
        <v>632.418</v>
      </c>
      <c r="G49" s="391">
        <v>702.281</v>
      </c>
      <c r="H49" s="391">
        <v>741.176</v>
      </c>
      <c r="I49" s="391">
        <v>755.066</v>
      </c>
      <c r="J49" s="391">
        <v>745.627</v>
      </c>
      <c r="K49" s="391">
        <v>750.11</v>
      </c>
      <c r="L49" s="391">
        <v>824.073</v>
      </c>
      <c r="M49" s="391">
        <v>820.331</v>
      </c>
      <c r="N49" s="391">
        <v>802.732</v>
      </c>
      <c r="O49" s="393">
        <v>772.659</v>
      </c>
      <c r="P49" s="391">
        <v>808.3972399997997</v>
      </c>
      <c r="Q49" s="391">
        <v>841.6447500001995</v>
      </c>
      <c r="R49" s="391">
        <v>1043.483178</v>
      </c>
      <c r="S49" s="391">
        <v>1166.128</v>
      </c>
      <c r="T49" s="391">
        <v>1205</v>
      </c>
      <c r="U49" s="391">
        <v>1139</v>
      </c>
      <c r="V49" s="391">
        <v>1215</v>
      </c>
      <c r="W49" s="391">
        <v>1170.6</v>
      </c>
      <c r="X49" s="391">
        <v>1148.474</v>
      </c>
      <c r="Y49" s="391">
        <v>1220.93</v>
      </c>
      <c r="Z49" s="263">
        <f t="shared" si="1"/>
        <v>6.308893366327852</v>
      </c>
      <c r="AB49" s="262"/>
      <c r="AC49" s="262"/>
      <c r="AD49" s="262"/>
      <c r="AE49" s="262"/>
      <c r="AF49" s="262"/>
      <c r="AG49" s="262"/>
      <c r="AH49" s="262"/>
      <c r="AI49" s="262"/>
      <c r="AJ49" s="262"/>
      <c r="AK49" s="262"/>
    </row>
    <row r="50" spans="2:37" ht="18" customHeight="1">
      <c r="B50" s="51" t="s">
        <v>52</v>
      </c>
      <c r="C50" s="391">
        <v>2541.879</v>
      </c>
      <c r="D50" s="391">
        <v>2634.055</v>
      </c>
      <c r="E50" s="391">
        <v>2979.795</v>
      </c>
      <c r="F50" s="391">
        <v>2965.348</v>
      </c>
      <c r="G50" s="391">
        <v>2997.758</v>
      </c>
      <c r="H50" s="391">
        <v>2832.445</v>
      </c>
      <c r="I50" s="391">
        <v>2583.373</v>
      </c>
      <c r="J50" s="391">
        <v>2334.749</v>
      </c>
      <c r="K50" s="391">
        <v>2532.889</v>
      </c>
      <c r="L50" s="391">
        <v>2902.162</v>
      </c>
      <c r="M50" s="391">
        <v>3222.655</v>
      </c>
      <c r="N50" s="391">
        <v>3354.403</v>
      </c>
      <c r="O50" s="393">
        <v>3471.761</v>
      </c>
      <c r="P50" s="391">
        <v>3858.0109199997987</v>
      </c>
      <c r="Q50" s="391">
        <v>3787.5777500021986</v>
      </c>
      <c r="R50" s="391">
        <v>3919.5522579999997</v>
      </c>
      <c r="S50" s="391">
        <v>4101.244</v>
      </c>
      <c r="T50" s="391">
        <v>4211</v>
      </c>
      <c r="U50" s="391">
        <v>4066</v>
      </c>
      <c r="V50" s="391">
        <v>4349</v>
      </c>
      <c r="W50" s="391">
        <v>4277.11</v>
      </c>
      <c r="X50" s="391">
        <v>3881.686</v>
      </c>
      <c r="Y50" s="391">
        <v>4223.424</v>
      </c>
      <c r="Z50" s="263">
        <f t="shared" si="1"/>
        <v>8.803854819787068</v>
      </c>
      <c r="AB50" s="262"/>
      <c r="AC50" s="262"/>
      <c r="AD50" s="262"/>
      <c r="AE50" s="262"/>
      <c r="AF50" s="262"/>
      <c r="AG50" s="262"/>
      <c r="AH50" s="262"/>
      <c r="AI50" s="262"/>
      <c r="AJ50" s="262"/>
      <c r="AK50" s="262"/>
    </row>
    <row r="51" spans="2:37" ht="18" customHeight="1">
      <c r="B51" s="51" t="s">
        <v>61</v>
      </c>
      <c r="C51" s="391">
        <v>815.015</v>
      </c>
      <c r="D51" s="391">
        <v>811.796</v>
      </c>
      <c r="E51" s="391">
        <v>876.61</v>
      </c>
      <c r="F51" s="391">
        <v>936.145</v>
      </c>
      <c r="G51" s="391">
        <v>1000.218</v>
      </c>
      <c r="H51" s="391">
        <v>1045.342</v>
      </c>
      <c r="I51" s="391">
        <v>1025.314</v>
      </c>
      <c r="J51" s="391">
        <v>1060.991</v>
      </c>
      <c r="K51" s="391">
        <v>1130.111</v>
      </c>
      <c r="L51" s="391">
        <v>1185.44</v>
      </c>
      <c r="M51" s="391">
        <v>1300.373</v>
      </c>
      <c r="N51" s="391">
        <v>1366.77</v>
      </c>
      <c r="O51" s="393">
        <v>1608.854</v>
      </c>
      <c r="P51" s="391">
        <v>1787.8009999999997</v>
      </c>
      <c r="Q51" s="391">
        <v>1801.0330000000044</v>
      </c>
      <c r="R51" s="391">
        <v>1781.1780000000003</v>
      </c>
      <c r="S51" s="391">
        <v>1884.418</v>
      </c>
      <c r="T51" s="391">
        <v>2011</v>
      </c>
      <c r="U51" s="391">
        <v>2163</v>
      </c>
      <c r="V51" s="391">
        <v>2257</v>
      </c>
      <c r="W51" s="391">
        <v>2385.718</v>
      </c>
      <c r="X51" s="391">
        <v>2286.32</v>
      </c>
      <c r="Y51" s="391">
        <v>2384.702</v>
      </c>
      <c r="Z51" s="263">
        <f t="shared" si="1"/>
        <v>4.303072185870747</v>
      </c>
      <c r="AB51" s="262"/>
      <c r="AC51" s="262"/>
      <c r="AD51" s="262"/>
      <c r="AE51" s="262"/>
      <c r="AF51" s="262"/>
      <c r="AG51" s="262"/>
      <c r="AH51" s="262"/>
      <c r="AI51" s="262"/>
      <c r="AJ51" s="262"/>
      <c r="AK51" s="262"/>
    </row>
    <row r="52" spans="2:37" ht="18" customHeight="1">
      <c r="B52" s="51" t="s">
        <v>68</v>
      </c>
      <c r="C52" s="391">
        <v>2446.729</v>
      </c>
      <c r="D52" s="391">
        <v>2543.345</v>
      </c>
      <c r="E52" s="391">
        <v>2571.199</v>
      </c>
      <c r="F52" s="391">
        <v>2617.517</v>
      </c>
      <c r="G52" s="391">
        <v>2661.611</v>
      </c>
      <c r="H52" s="391">
        <v>2629.694</v>
      </c>
      <c r="I52" s="391">
        <v>2457.493</v>
      </c>
      <c r="J52" s="391">
        <v>2334.376</v>
      </c>
      <c r="K52" s="391">
        <v>2410.182</v>
      </c>
      <c r="L52" s="391">
        <v>2460.504</v>
      </c>
      <c r="M52" s="391">
        <v>2637.203</v>
      </c>
      <c r="N52" s="391">
        <v>2762.38</v>
      </c>
      <c r="O52" s="393">
        <v>2780.32</v>
      </c>
      <c r="P52" s="391">
        <v>3082.1205300007978</v>
      </c>
      <c r="Q52" s="391">
        <v>3008.827800000197</v>
      </c>
      <c r="R52" s="391">
        <v>3118.723208</v>
      </c>
      <c r="S52" s="391">
        <v>3298.202</v>
      </c>
      <c r="T52" s="391">
        <v>3348</v>
      </c>
      <c r="U52" s="391">
        <v>3158</v>
      </c>
      <c r="V52" s="391">
        <v>3300</v>
      </c>
      <c r="W52" s="391">
        <v>3391.086</v>
      </c>
      <c r="X52" s="391">
        <v>3520.068</v>
      </c>
      <c r="Y52" s="391">
        <v>3565.19</v>
      </c>
      <c r="Z52" s="263">
        <f t="shared" si="1"/>
        <v>1.2818502369840536</v>
      </c>
      <c r="AB52" s="262"/>
      <c r="AC52" s="262"/>
      <c r="AD52" s="262"/>
      <c r="AE52" s="262"/>
      <c r="AF52" s="262"/>
      <c r="AG52" s="262"/>
      <c r="AH52" s="262"/>
      <c r="AI52" s="262"/>
      <c r="AJ52" s="262"/>
      <c r="AK52" s="262"/>
    </row>
    <row r="53" spans="2:37" ht="18" customHeight="1">
      <c r="B53" s="51" t="s">
        <v>457</v>
      </c>
      <c r="C53" s="391">
        <v>8348.624</v>
      </c>
      <c r="D53" s="391">
        <v>8210.073</v>
      </c>
      <c r="E53" s="391">
        <v>9079.545</v>
      </c>
      <c r="F53" s="391">
        <v>10036.382</v>
      </c>
      <c r="G53" s="391">
        <v>11128.315</v>
      </c>
      <c r="H53" s="391">
        <v>11626.863</v>
      </c>
      <c r="I53" s="391">
        <v>11583.601</v>
      </c>
      <c r="J53" s="391">
        <v>12258.851</v>
      </c>
      <c r="K53" s="391">
        <v>13203.622999999998</v>
      </c>
      <c r="L53" s="391">
        <v>14945.147999999997</v>
      </c>
      <c r="M53" s="391">
        <v>15426.106000000002</v>
      </c>
      <c r="N53" s="391">
        <v>15898.826999999996</v>
      </c>
      <c r="O53" s="393">
        <v>16722.773</v>
      </c>
      <c r="P53" s="391">
        <v>18195.253159999997</v>
      </c>
      <c r="Q53" s="391">
        <v>19780.82113994001</v>
      </c>
      <c r="R53" s="391">
        <v>20291.224578</v>
      </c>
      <c r="S53" s="391">
        <v>18525.812</v>
      </c>
      <c r="T53" s="391">
        <v>19577</v>
      </c>
      <c r="U53" s="391">
        <v>20904</v>
      </c>
      <c r="V53" s="391">
        <v>21919</v>
      </c>
      <c r="W53" s="391">
        <v>22739.982</v>
      </c>
      <c r="X53" s="391">
        <v>23324.152</v>
      </c>
      <c r="Y53" s="391">
        <v>24278.708</v>
      </c>
      <c r="Z53" s="263">
        <f t="shared" si="1"/>
        <v>4.09256465143942</v>
      </c>
      <c r="AB53" s="262"/>
      <c r="AC53" s="262"/>
      <c r="AD53" s="262"/>
      <c r="AE53" s="262"/>
      <c r="AF53" s="262"/>
      <c r="AG53" s="262"/>
      <c r="AH53" s="262"/>
      <c r="AI53" s="262"/>
      <c r="AJ53" s="262"/>
      <c r="AK53" s="262"/>
    </row>
    <row r="54" spans="2:37" ht="18" customHeight="1">
      <c r="B54" s="51" t="s">
        <v>55</v>
      </c>
      <c r="C54" s="391">
        <v>1196.918</v>
      </c>
      <c r="D54" s="391">
        <v>1199.929</v>
      </c>
      <c r="E54" s="391">
        <v>1296.793</v>
      </c>
      <c r="F54" s="391">
        <v>1342.351</v>
      </c>
      <c r="G54" s="391">
        <v>1421.232</v>
      </c>
      <c r="H54" s="391">
        <v>1429.665</v>
      </c>
      <c r="I54" s="391">
        <v>1430.558</v>
      </c>
      <c r="J54" s="391">
        <v>1436.587</v>
      </c>
      <c r="K54" s="391">
        <v>1591.387</v>
      </c>
      <c r="L54" s="391">
        <v>1901.556</v>
      </c>
      <c r="M54" s="391">
        <v>2021.936</v>
      </c>
      <c r="N54" s="391">
        <v>2694.02</v>
      </c>
      <c r="O54" s="393">
        <v>2813.84</v>
      </c>
      <c r="P54" s="391">
        <v>2833.437</v>
      </c>
      <c r="Q54" s="391">
        <v>2855.939</v>
      </c>
      <c r="R54" s="391">
        <v>2922.240998</v>
      </c>
      <c r="S54" s="391">
        <v>2964.818</v>
      </c>
      <c r="T54" s="391">
        <v>2978</v>
      </c>
      <c r="U54" s="391">
        <v>3068</v>
      </c>
      <c r="V54" s="391">
        <v>3240</v>
      </c>
      <c r="W54" s="391">
        <v>3205.72</v>
      </c>
      <c r="X54" s="391">
        <v>3131.408</v>
      </c>
      <c r="Y54" s="391">
        <v>3253.286</v>
      </c>
      <c r="Z54" s="263">
        <f t="shared" si="1"/>
        <v>3.892114984696985</v>
      </c>
      <c r="AB54" s="262"/>
      <c r="AC54" s="262"/>
      <c r="AD54" s="262"/>
      <c r="AE54" s="262"/>
      <c r="AF54" s="262"/>
      <c r="AG54" s="262"/>
      <c r="AH54" s="262"/>
      <c r="AI54" s="262"/>
      <c r="AJ54" s="262"/>
      <c r="AK54" s="262"/>
    </row>
    <row r="55" spans="2:37" ht="18" customHeight="1">
      <c r="B55" s="51" t="s">
        <v>56</v>
      </c>
      <c r="C55" s="391">
        <v>2361.706</v>
      </c>
      <c r="D55" s="391">
        <v>2252.971</v>
      </c>
      <c r="E55" s="391">
        <v>2513.236</v>
      </c>
      <c r="F55" s="391">
        <v>2860.705</v>
      </c>
      <c r="G55" s="391">
        <v>3202.177</v>
      </c>
      <c r="H55" s="391">
        <v>3540.636</v>
      </c>
      <c r="I55" s="391">
        <v>3511.118</v>
      </c>
      <c r="J55" s="391">
        <v>3578.081</v>
      </c>
      <c r="K55" s="391">
        <v>3819.942</v>
      </c>
      <c r="L55" s="391">
        <v>4494.112</v>
      </c>
      <c r="M55" s="391">
        <v>4639.391</v>
      </c>
      <c r="N55" s="391">
        <v>4861.618</v>
      </c>
      <c r="O55" s="393">
        <v>5026.526</v>
      </c>
      <c r="P55" s="391">
        <v>5043.53059</v>
      </c>
      <c r="Q55" s="391">
        <v>4902.111380000005</v>
      </c>
      <c r="R55" s="391">
        <v>4898.87173</v>
      </c>
      <c r="S55" s="391">
        <v>5044.308</v>
      </c>
      <c r="T55" s="391">
        <v>5103</v>
      </c>
      <c r="U55" s="391">
        <v>5310</v>
      </c>
      <c r="V55" s="391">
        <v>5670</v>
      </c>
      <c r="W55" s="391">
        <v>6128.778</v>
      </c>
      <c r="X55" s="391">
        <v>5840.932</v>
      </c>
      <c r="Y55" s="391">
        <v>5927.888</v>
      </c>
      <c r="Z55" s="263">
        <f t="shared" si="1"/>
        <v>1.4887350169459281</v>
      </c>
      <c r="AB55" s="262"/>
      <c r="AC55" s="262"/>
      <c r="AD55" s="262"/>
      <c r="AE55" s="262"/>
      <c r="AF55" s="262"/>
      <c r="AG55" s="262"/>
      <c r="AH55" s="262"/>
      <c r="AI55" s="262"/>
      <c r="AJ55" s="262"/>
      <c r="AK55" s="262"/>
    </row>
    <row r="56" spans="2:37" ht="18" customHeight="1">
      <c r="B56" s="51" t="s">
        <v>494</v>
      </c>
      <c r="C56" s="391">
        <v>16074.967</v>
      </c>
      <c r="D56" s="391">
        <v>16628.086</v>
      </c>
      <c r="E56" s="391">
        <v>18131.938</v>
      </c>
      <c r="F56" s="391">
        <v>18349.307999999997</v>
      </c>
      <c r="G56" s="391">
        <v>19088.064</v>
      </c>
      <c r="H56" s="391">
        <v>18927.104</v>
      </c>
      <c r="I56" s="391">
        <v>17110.568999999996</v>
      </c>
      <c r="J56" s="391">
        <v>16053.66</v>
      </c>
      <c r="K56" s="391">
        <v>19153.94</v>
      </c>
      <c r="L56" s="391">
        <v>21020.810999999998</v>
      </c>
      <c r="M56" s="391">
        <v>23574.447</v>
      </c>
      <c r="N56" s="391">
        <v>49818.79</v>
      </c>
      <c r="O56" s="393">
        <v>51842.928</v>
      </c>
      <c r="P56" s="391">
        <v>58952.99010001372</v>
      </c>
      <c r="Q56" s="391">
        <v>61181.536039961495</v>
      </c>
      <c r="R56" s="391">
        <v>63526.856685</v>
      </c>
      <c r="S56" s="391">
        <v>64204.005999999994</v>
      </c>
      <c r="T56" s="391">
        <v>65765</v>
      </c>
      <c r="U56" s="391">
        <v>64988</v>
      </c>
      <c r="V56" s="391">
        <v>69388</v>
      </c>
      <c r="W56" s="391">
        <v>70834.716</v>
      </c>
      <c r="X56" s="391">
        <v>71943.792</v>
      </c>
      <c r="Y56" s="391">
        <v>75245.142</v>
      </c>
      <c r="Z56" s="263">
        <f t="shared" si="1"/>
        <v>4.588790649233509</v>
      </c>
      <c r="AB56" s="262"/>
      <c r="AC56" s="262"/>
      <c r="AD56" s="262"/>
      <c r="AE56" s="262"/>
      <c r="AF56" s="262"/>
      <c r="AG56" s="262"/>
      <c r="AH56" s="262"/>
      <c r="AI56" s="262"/>
      <c r="AJ56" s="262"/>
      <c r="AK56" s="262"/>
    </row>
    <row r="57" spans="2:37" ht="18" customHeight="1">
      <c r="B57" s="51" t="s">
        <v>57</v>
      </c>
      <c r="C57" s="391">
        <v>926.937</v>
      </c>
      <c r="D57" s="391">
        <v>945.497</v>
      </c>
      <c r="E57" s="391">
        <v>952.895</v>
      </c>
      <c r="F57" s="391">
        <v>1013.319</v>
      </c>
      <c r="G57" s="391">
        <v>1071.983</v>
      </c>
      <c r="H57" s="391">
        <v>1074.012</v>
      </c>
      <c r="I57" s="391">
        <v>1112.288</v>
      </c>
      <c r="J57" s="391">
        <v>1219.227</v>
      </c>
      <c r="K57" s="391">
        <v>1370.763</v>
      </c>
      <c r="L57" s="391">
        <v>1391.191</v>
      </c>
      <c r="M57" s="391">
        <v>1467.558</v>
      </c>
      <c r="N57" s="391">
        <v>1558.38</v>
      </c>
      <c r="O57" s="393">
        <v>1671.71</v>
      </c>
      <c r="P57" s="391">
        <v>1815.4800000000014</v>
      </c>
      <c r="Q57" s="391">
        <v>1918.0149999999967</v>
      </c>
      <c r="R57" s="391">
        <v>2008.691</v>
      </c>
      <c r="S57" s="391">
        <v>2164.276</v>
      </c>
      <c r="T57" s="391">
        <v>2208</v>
      </c>
      <c r="U57" s="391">
        <v>2317</v>
      </c>
      <c r="V57" s="391">
        <v>2322</v>
      </c>
      <c r="W57" s="391">
        <v>2345.284</v>
      </c>
      <c r="X57" s="391">
        <v>2265.72</v>
      </c>
      <c r="Y57" s="391">
        <v>2290.46</v>
      </c>
      <c r="Z57" s="263">
        <f t="shared" si="1"/>
        <v>1.091926628180015</v>
      </c>
      <c r="AB57" s="262"/>
      <c r="AC57" s="262"/>
      <c r="AD57" s="262"/>
      <c r="AE57" s="262"/>
      <c r="AF57" s="262"/>
      <c r="AG57" s="262"/>
      <c r="AH57" s="262"/>
      <c r="AI57" s="262"/>
      <c r="AJ57" s="262"/>
      <c r="AK57" s="262"/>
    </row>
    <row r="58" spans="2:37" ht="18" customHeight="1">
      <c r="B58" s="51" t="s">
        <v>58</v>
      </c>
      <c r="C58" s="391">
        <v>1738.168</v>
      </c>
      <c r="D58" s="391">
        <v>1752.021</v>
      </c>
      <c r="E58" s="391">
        <v>1821.129</v>
      </c>
      <c r="F58" s="391">
        <v>1780.658</v>
      </c>
      <c r="G58" s="391">
        <v>1976.295</v>
      </c>
      <c r="H58" s="391">
        <v>1886.419</v>
      </c>
      <c r="I58" s="391">
        <v>1844.841</v>
      </c>
      <c r="J58" s="391">
        <v>1870.573</v>
      </c>
      <c r="K58" s="391">
        <v>1991.848</v>
      </c>
      <c r="L58" s="391">
        <v>2140.981</v>
      </c>
      <c r="M58" s="391">
        <v>2307.691</v>
      </c>
      <c r="N58" s="391">
        <v>2321.69</v>
      </c>
      <c r="O58" s="393">
        <v>2370.988</v>
      </c>
      <c r="P58" s="391">
        <v>2709.6626000001984</v>
      </c>
      <c r="Q58" s="391">
        <v>2669.1203800002036</v>
      </c>
      <c r="R58" s="391">
        <v>2727.870368</v>
      </c>
      <c r="S58" s="391">
        <v>2752.826</v>
      </c>
      <c r="T58" s="391">
        <v>2813</v>
      </c>
      <c r="U58" s="391">
        <v>2750</v>
      </c>
      <c r="V58" s="391">
        <v>2890</v>
      </c>
      <c r="W58" s="391">
        <v>2906.27</v>
      </c>
      <c r="X58" s="391">
        <v>2831.932</v>
      </c>
      <c r="Y58" s="391">
        <v>2827.172</v>
      </c>
      <c r="Z58" s="263">
        <f t="shared" si="1"/>
        <v>-0.1680831319396004</v>
      </c>
      <c r="AB58" s="262"/>
      <c r="AC58" s="262"/>
      <c r="AD58" s="262"/>
      <c r="AE58" s="262"/>
      <c r="AF58" s="262"/>
      <c r="AG58" s="262"/>
      <c r="AH58" s="262"/>
      <c r="AI58" s="262"/>
      <c r="AJ58" s="262"/>
      <c r="AK58" s="262"/>
    </row>
    <row r="59" spans="2:37" ht="18" customHeight="1">
      <c r="B59" s="51" t="s">
        <v>63</v>
      </c>
      <c r="C59" s="391"/>
      <c r="D59" s="391"/>
      <c r="E59" s="391"/>
      <c r="F59" s="391"/>
      <c r="G59" s="391"/>
      <c r="H59" s="391"/>
      <c r="I59" s="391"/>
      <c r="J59" s="391"/>
      <c r="K59" s="391"/>
      <c r="L59" s="391"/>
      <c r="M59" s="391"/>
      <c r="N59" s="396">
        <v>0</v>
      </c>
      <c r="O59" s="396">
        <v>0</v>
      </c>
      <c r="P59" s="404">
        <v>0</v>
      </c>
      <c r="Q59" s="396">
        <v>0</v>
      </c>
      <c r="R59" s="396">
        <v>0</v>
      </c>
      <c r="S59" s="396">
        <v>0</v>
      </c>
      <c r="T59" s="396">
        <v>0</v>
      </c>
      <c r="U59" s="396">
        <v>0</v>
      </c>
      <c r="V59" s="396">
        <v>0</v>
      </c>
      <c r="W59" s="396">
        <v>238.752</v>
      </c>
      <c r="X59" s="396">
        <v>459.25</v>
      </c>
      <c r="Y59" s="396">
        <v>550.808</v>
      </c>
      <c r="Z59" s="263">
        <f t="shared" si="1"/>
        <v>19.936418072945017</v>
      </c>
      <c r="AB59" s="262"/>
      <c r="AC59" s="262"/>
      <c r="AD59" s="262"/>
      <c r="AE59" s="262"/>
      <c r="AF59" s="262"/>
      <c r="AG59" s="262"/>
      <c r="AH59" s="262"/>
      <c r="AI59" s="262"/>
      <c r="AJ59" s="262"/>
      <c r="AK59" s="262"/>
    </row>
    <row r="60" spans="2:37" ht="18" customHeight="1">
      <c r="B60" s="51" t="s">
        <v>64</v>
      </c>
      <c r="C60" s="391">
        <v>228.608</v>
      </c>
      <c r="D60" s="391">
        <v>227.042</v>
      </c>
      <c r="E60" s="391">
        <v>232.307</v>
      </c>
      <c r="F60" s="391">
        <v>243.067</v>
      </c>
      <c r="G60" s="391">
        <v>256.506</v>
      </c>
      <c r="H60" s="391">
        <v>267.756</v>
      </c>
      <c r="I60" s="391">
        <v>296.888</v>
      </c>
      <c r="J60" s="391">
        <v>301.275</v>
      </c>
      <c r="K60" s="391">
        <v>331.613</v>
      </c>
      <c r="L60" s="391">
        <v>364.04</v>
      </c>
      <c r="M60" s="391">
        <v>393.192</v>
      </c>
      <c r="N60" s="391">
        <v>384.37</v>
      </c>
      <c r="O60" s="393">
        <v>396.189</v>
      </c>
      <c r="P60" s="391">
        <v>417.26799999999986</v>
      </c>
      <c r="Q60" s="391">
        <v>432.998</v>
      </c>
      <c r="R60" s="391">
        <v>473.856</v>
      </c>
      <c r="S60" s="391">
        <v>493.276</v>
      </c>
      <c r="T60" s="391">
        <v>516</v>
      </c>
      <c r="U60" s="391">
        <v>537</v>
      </c>
      <c r="V60" s="391">
        <v>559</v>
      </c>
      <c r="W60" s="391">
        <v>558.652</v>
      </c>
      <c r="X60" s="391">
        <v>519.25</v>
      </c>
      <c r="Y60" s="391">
        <v>494.936</v>
      </c>
      <c r="Z60" s="263">
        <f t="shared" si="1"/>
        <v>-4.682522869523355</v>
      </c>
      <c r="AB60" s="262"/>
      <c r="AC60" s="262"/>
      <c r="AD60" s="262"/>
      <c r="AE60" s="262"/>
      <c r="AF60" s="262"/>
      <c r="AG60" s="262"/>
      <c r="AH60" s="262"/>
      <c r="AI60" s="262"/>
      <c r="AJ60" s="262"/>
      <c r="AK60" s="262"/>
    </row>
    <row r="61" spans="2:37" ht="18" customHeight="1">
      <c r="B61" s="51" t="s">
        <v>48</v>
      </c>
      <c r="C61" s="391">
        <v>2813.62</v>
      </c>
      <c r="D61" s="391">
        <v>2807.301</v>
      </c>
      <c r="E61" s="391">
        <v>2823.222</v>
      </c>
      <c r="F61" s="391">
        <v>2768.636</v>
      </c>
      <c r="G61" s="391">
        <v>2868.491</v>
      </c>
      <c r="H61" s="391">
        <v>2821.058</v>
      </c>
      <c r="I61" s="391">
        <v>2772.531</v>
      </c>
      <c r="J61" s="391">
        <v>2902.475</v>
      </c>
      <c r="K61" s="391">
        <v>2909.679</v>
      </c>
      <c r="L61" s="391">
        <v>3105.763</v>
      </c>
      <c r="M61" s="391">
        <v>3353.46</v>
      </c>
      <c r="N61" s="391">
        <v>3462.173</v>
      </c>
      <c r="O61" s="393">
        <v>3435.913</v>
      </c>
      <c r="P61" s="391">
        <v>3795.1812499990024</v>
      </c>
      <c r="Q61" s="391">
        <v>3757.886810001201</v>
      </c>
      <c r="R61" s="391">
        <v>3883.515738</v>
      </c>
      <c r="S61" s="391">
        <v>3923.996</v>
      </c>
      <c r="T61" s="391">
        <v>4061</v>
      </c>
      <c r="U61" s="391">
        <v>3862</v>
      </c>
      <c r="V61" s="391">
        <v>3963</v>
      </c>
      <c r="W61" s="391">
        <v>3946.722</v>
      </c>
      <c r="X61" s="391">
        <v>4019.046</v>
      </c>
      <c r="Y61" s="391">
        <v>4092.488</v>
      </c>
      <c r="Z61" s="263">
        <f t="shared" si="1"/>
        <v>1.8273490773681118</v>
      </c>
      <c r="AB61" s="262"/>
      <c r="AC61" s="262"/>
      <c r="AD61" s="262"/>
      <c r="AE61" s="262"/>
      <c r="AF61" s="262"/>
      <c r="AG61" s="262"/>
      <c r="AH61" s="262"/>
      <c r="AI61" s="262"/>
      <c r="AJ61" s="262"/>
      <c r="AK61" s="262"/>
    </row>
    <row r="62" spans="2:37" ht="18" customHeight="1">
      <c r="B62" s="51" t="s">
        <v>59</v>
      </c>
      <c r="C62" s="391">
        <v>4307.498</v>
      </c>
      <c r="D62" s="391">
        <v>4395.007</v>
      </c>
      <c r="E62" s="391">
        <v>4590.123</v>
      </c>
      <c r="F62" s="391">
        <v>4746.295</v>
      </c>
      <c r="G62" s="391">
        <v>4928.289</v>
      </c>
      <c r="H62" s="391">
        <v>5098.743</v>
      </c>
      <c r="I62" s="391">
        <v>4934.644</v>
      </c>
      <c r="J62" s="391">
        <v>4793.864</v>
      </c>
      <c r="K62" s="391">
        <v>5209.758</v>
      </c>
      <c r="L62" s="391">
        <v>5758.899</v>
      </c>
      <c r="M62" s="391">
        <v>6422.521</v>
      </c>
      <c r="N62" s="391">
        <v>6832.85</v>
      </c>
      <c r="O62" s="393">
        <v>6965.117</v>
      </c>
      <c r="P62" s="391">
        <v>7723.959320002014</v>
      </c>
      <c r="Q62" s="391">
        <v>7598.336349997995</v>
      </c>
      <c r="R62" s="391">
        <v>7909.838678</v>
      </c>
      <c r="S62" s="391">
        <v>8528.33</v>
      </c>
      <c r="T62" s="391">
        <v>8680</v>
      </c>
      <c r="U62" s="391">
        <v>8441</v>
      </c>
      <c r="V62" s="391">
        <v>8903</v>
      </c>
      <c r="W62" s="391">
        <v>8997.054</v>
      </c>
      <c r="X62" s="391">
        <v>9351.256</v>
      </c>
      <c r="Y62" s="391">
        <v>9424.966</v>
      </c>
      <c r="Z62" s="263">
        <f t="shared" si="1"/>
        <v>0.7882363609765464</v>
      </c>
      <c r="AB62" s="262"/>
      <c r="AC62" s="262"/>
      <c r="AD62" s="262"/>
      <c r="AE62" s="262"/>
      <c r="AF62" s="262"/>
      <c r="AG62" s="262"/>
      <c r="AH62" s="262"/>
      <c r="AI62" s="262"/>
      <c r="AJ62" s="262"/>
      <c r="AK62" s="262"/>
    </row>
    <row r="63" spans="2:37" ht="18" customHeight="1">
      <c r="B63" s="51" t="s">
        <v>661</v>
      </c>
      <c r="C63" s="391">
        <v>440.528</v>
      </c>
      <c r="D63" s="391">
        <v>456.043</v>
      </c>
      <c r="E63" s="391">
        <v>491.356</v>
      </c>
      <c r="F63" s="391">
        <v>504.344</v>
      </c>
      <c r="G63" s="391">
        <v>552.546</v>
      </c>
      <c r="H63" s="391">
        <v>556.794</v>
      </c>
      <c r="I63" s="391">
        <v>588.741</v>
      </c>
      <c r="J63" s="391">
        <v>617.176</v>
      </c>
      <c r="K63" s="391">
        <v>686.109</v>
      </c>
      <c r="L63" s="391">
        <v>732.282</v>
      </c>
      <c r="M63" s="391">
        <v>793.224</v>
      </c>
      <c r="N63" s="391">
        <v>787.817</v>
      </c>
      <c r="O63" s="393">
        <v>852.327</v>
      </c>
      <c r="P63" s="391">
        <v>927.3329999999997</v>
      </c>
      <c r="Q63" s="391">
        <v>978.0660000000005</v>
      </c>
      <c r="R63" s="391">
        <v>1018.991</v>
      </c>
      <c r="S63" s="391">
        <v>1054.344</v>
      </c>
      <c r="T63" s="391">
        <v>1084</v>
      </c>
      <c r="U63" s="391">
        <v>1117</v>
      </c>
      <c r="V63" s="391">
        <v>1231</v>
      </c>
      <c r="W63" s="391">
        <v>1321.856</v>
      </c>
      <c r="X63" s="391">
        <v>1263.438</v>
      </c>
      <c r="Y63" s="391">
        <v>1319.49</v>
      </c>
      <c r="Z63" s="263">
        <f t="shared" si="1"/>
        <v>4.4364662136171225</v>
      </c>
      <c r="AB63" s="262"/>
      <c r="AC63" s="262"/>
      <c r="AD63" s="262"/>
      <c r="AE63" s="262"/>
      <c r="AF63" s="262"/>
      <c r="AG63" s="262"/>
      <c r="AH63" s="262"/>
      <c r="AI63" s="262"/>
      <c r="AJ63" s="262"/>
      <c r="AK63" s="262"/>
    </row>
    <row r="64" spans="2:37" ht="18" customHeight="1">
      <c r="B64" s="51" t="s">
        <v>67</v>
      </c>
      <c r="C64" s="391">
        <v>4732.259</v>
      </c>
      <c r="D64" s="391">
        <v>4714.833</v>
      </c>
      <c r="E64" s="391">
        <v>4824.808</v>
      </c>
      <c r="F64" s="391">
        <v>4738.352</v>
      </c>
      <c r="G64" s="391">
        <v>4738.183</v>
      </c>
      <c r="H64" s="391">
        <v>4575.548</v>
      </c>
      <c r="I64" s="391">
        <v>4236.208</v>
      </c>
      <c r="J64" s="391">
        <v>4214.689</v>
      </c>
      <c r="K64" s="391">
        <v>4431.511</v>
      </c>
      <c r="L64" s="391">
        <v>4726.492</v>
      </c>
      <c r="M64" s="391">
        <v>5189.916</v>
      </c>
      <c r="N64" s="391">
        <v>5404.535</v>
      </c>
      <c r="O64" s="393">
        <v>5500.238</v>
      </c>
      <c r="P64" s="391">
        <v>6115.124510000405</v>
      </c>
      <c r="Q64" s="391">
        <v>5982.081680009801</v>
      </c>
      <c r="R64" s="391">
        <v>6153.307508</v>
      </c>
      <c r="S64" s="391">
        <v>6143.776</v>
      </c>
      <c r="T64" s="391">
        <v>6362</v>
      </c>
      <c r="U64" s="391">
        <v>6869</v>
      </c>
      <c r="V64" s="391">
        <v>7201</v>
      </c>
      <c r="W64" s="391">
        <v>7340.574</v>
      </c>
      <c r="X64" s="391">
        <v>7326.196</v>
      </c>
      <c r="Y64" s="391">
        <v>7394.676</v>
      </c>
      <c r="Z64" s="263">
        <f t="shared" si="1"/>
        <v>0.934727927016974</v>
      </c>
      <c r="AB64" s="262"/>
      <c r="AC64" s="262"/>
      <c r="AD64" s="262"/>
      <c r="AE64" s="262"/>
      <c r="AF64" s="262"/>
      <c r="AG64" s="262"/>
      <c r="AH64" s="262"/>
      <c r="AI64" s="262"/>
      <c r="AJ64" s="262"/>
      <c r="AK64" s="262"/>
    </row>
    <row r="65" spans="2:37" ht="18" customHeight="1">
      <c r="B65" s="51" t="s">
        <v>50</v>
      </c>
      <c r="C65" s="391"/>
      <c r="D65" s="391"/>
      <c r="E65" s="391"/>
      <c r="F65" s="391"/>
      <c r="G65" s="391"/>
      <c r="H65" s="391"/>
      <c r="I65" s="391"/>
      <c r="J65" s="391"/>
      <c r="K65" s="391"/>
      <c r="L65" s="391"/>
      <c r="M65" s="391"/>
      <c r="N65" s="396">
        <v>0</v>
      </c>
      <c r="O65" s="396">
        <v>0</v>
      </c>
      <c r="P65" s="404">
        <v>0</v>
      </c>
      <c r="Q65" s="396">
        <v>0</v>
      </c>
      <c r="R65" s="396">
        <v>0</v>
      </c>
      <c r="S65" s="396">
        <v>0</v>
      </c>
      <c r="T65" s="396">
        <v>0</v>
      </c>
      <c r="U65" s="396">
        <v>0</v>
      </c>
      <c r="V65" s="396">
        <v>0</v>
      </c>
      <c r="W65" s="396">
        <v>596.692</v>
      </c>
      <c r="X65" s="391">
        <v>915.354</v>
      </c>
      <c r="Y65" s="391">
        <v>940.22</v>
      </c>
      <c r="Z65" s="263">
        <f t="shared" si="1"/>
        <v>2.716544637375265</v>
      </c>
      <c r="AB65" s="262"/>
      <c r="AC65" s="262"/>
      <c r="AD65" s="262"/>
      <c r="AE65" s="262"/>
      <c r="AF65" s="262"/>
      <c r="AG65" s="262"/>
      <c r="AH65" s="262"/>
      <c r="AI65" s="262"/>
      <c r="AJ65" s="262"/>
      <c r="AK65" s="262"/>
    </row>
    <row r="66" spans="2:37" ht="18" customHeight="1">
      <c r="B66" s="51" t="s">
        <v>49</v>
      </c>
      <c r="C66" s="391">
        <v>2123.042</v>
      </c>
      <c r="D66" s="391">
        <v>2168.515</v>
      </c>
      <c r="E66" s="391">
        <v>2265.899</v>
      </c>
      <c r="F66" s="391">
        <v>2254.506</v>
      </c>
      <c r="G66" s="391">
        <v>2300.018</v>
      </c>
      <c r="H66" s="391">
        <v>2174.602</v>
      </c>
      <c r="I66" s="391">
        <v>2078.945</v>
      </c>
      <c r="J66" s="391">
        <v>2144.207</v>
      </c>
      <c r="K66" s="391">
        <v>2149.495</v>
      </c>
      <c r="L66" s="391">
        <v>2364.056</v>
      </c>
      <c r="M66" s="391">
        <v>2553.555</v>
      </c>
      <c r="N66" s="391">
        <v>2650.649</v>
      </c>
      <c r="O66" s="393">
        <v>3081.309</v>
      </c>
      <c r="P66" s="391">
        <v>3339.8206199999977</v>
      </c>
      <c r="Q66" s="391">
        <v>3162.417430001794</v>
      </c>
      <c r="R66" s="391">
        <v>3213.600358</v>
      </c>
      <c r="S66" s="391">
        <v>3153.454</v>
      </c>
      <c r="T66" s="391">
        <v>3245</v>
      </c>
      <c r="U66" s="391">
        <v>3330</v>
      </c>
      <c r="V66" s="391">
        <v>3351</v>
      </c>
      <c r="W66" s="391">
        <v>3149.79</v>
      </c>
      <c r="X66" s="391">
        <v>3399.222</v>
      </c>
      <c r="Y66" s="391">
        <v>3418.382</v>
      </c>
      <c r="Z66" s="263">
        <f t="shared" si="1"/>
        <v>0.5636583900668992</v>
      </c>
      <c r="AB66" s="262"/>
      <c r="AC66" s="262"/>
      <c r="AD66" s="262"/>
      <c r="AE66" s="262"/>
      <c r="AF66" s="262"/>
      <c r="AG66" s="262"/>
      <c r="AH66" s="262"/>
      <c r="AI66" s="262"/>
      <c r="AJ66" s="262"/>
      <c r="AK66" s="262"/>
    </row>
    <row r="67" spans="2:37" ht="18" customHeight="1">
      <c r="B67" s="51" t="s">
        <v>60</v>
      </c>
      <c r="C67" s="391">
        <v>3691.805</v>
      </c>
      <c r="D67" s="391">
        <v>4085.094</v>
      </c>
      <c r="E67" s="391">
        <v>4478.705</v>
      </c>
      <c r="F67" s="391">
        <v>4597.901</v>
      </c>
      <c r="G67" s="391">
        <v>4591.093</v>
      </c>
      <c r="H67" s="391">
        <v>4473.272</v>
      </c>
      <c r="I67" s="391">
        <v>4185.841</v>
      </c>
      <c r="J67" s="391">
        <v>4083.764</v>
      </c>
      <c r="K67" s="391">
        <v>4443.914</v>
      </c>
      <c r="L67" s="391">
        <v>5025.309</v>
      </c>
      <c r="M67" s="391">
        <v>5834.547</v>
      </c>
      <c r="N67" s="391">
        <v>6419.394</v>
      </c>
      <c r="O67" s="393">
        <v>6799.109</v>
      </c>
      <c r="P67" s="391">
        <v>7583.238530003195</v>
      </c>
      <c r="Q67" s="391">
        <v>7555.993020002011</v>
      </c>
      <c r="R67" s="391">
        <v>7973.090077999999</v>
      </c>
      <c r="S67" s="391">
        <v>8508.072</v>
      </c>
      <c r="T67" s="391">
        <v>8785</v>
      </c>
      <c r="U67" s="391">
        <v>8941</v>
      </c>
      <c r="V67" s="391">
        <v>9430</v>
      </c>
      <c r="W67" s="391">
        <v>9483.934</v>
      </c>
      <c r="X67" s="391">
        <v>9505.63</v>
      </c>
      <c r="Y67" s="391">
        <v>9392.942</v>
      </c>
      <c r="Z67" s="263">
        <f t="shared" si="1"/>
        <v>-1.1854869167009456</v>
      </c>
      <c r="AB67" s="262"/>
      <c r="AC67" s="262"/>
      <c r="AD67" s="262"/>
      <c r="AE67" s="262"/>
      <c r="AF67" s="262"/>
      <c r="AG67" s="262"/>
      <c r="AH67" s="262"/>
      <c r="AI67" s="262"/>
      <c r="AJ67" s="262"/>
      <c r="AK67" s="262"/>
    </row>
    <row r="68" spans="2:37" ht="18" customHeight="1">
      <c r="B68" s="51" t="s">
        <v>70</v>
      </c>
      <c r="C68" s="391">
        <v>1496.071</v>
      </c>
      <c r="D68" s="391">
        <v>1431.769</v>
      </c>
      <c r="E68" s="391">
        <v>1538.909</v>
      </c>
      <c r="F68" s="391">
        <v>1640.508</v>
      </c>
      <c r="G68" s="391">
        <v>1769.626</v>
      </c>
      <c r="H68" s="391">
        <v>1821.896</v>
      </c>
      <c r="I68" s="391">
        <v>1826.907</v>
      </c>
      <c r="J68" s="391">
        <v>1832.698</v>
      </c>
      <c r="K68" s="391">
        <v>1974.412</v>
      </c>
      <c r="L68" s="391">
        <v>2184.761</v>
      </c>
      <c r="M68" s="391">
        <v>2469.341</v>
      </c>
      <c r="N68" s="391">
        <v>2520.686</v>
      </c>
      <c r="O68" s="393">
        <v>2700.948</v>
      </c>
      <c r="P68" s="391">
        <v>2809.0640000000003</v>
      </c>
      <c r="Q68" s="391">
        <v>2823.097</v>
      </c>
      <c r="R68" s="391">
        <v>2920.907</v>
      </c>
      <c r="S68" s="391">
        <v>2927.576</v>
      </c>
      <c r="T68" s="391">
        <v>2914</v>
      </c>
      <c r="U68" s="391">
        <v>2952</v>
      </c>
      <c r="V68" s="391">
        <v>3148</v>
      </c>
      <c r="W68" s="391">
        <v>3187.468</v>
      </c>
      <c r="X68" s="391">
        <v>3050.56</v>
      </c>
      <c r="Y68" s="391">
        <v>3264.024</v>
      </c>
      <c r="Z68" s="263">
        <f t="shared" si="1"/>
        <v>6.997534878841916</v>
      </c>
      <c r="AB68" s="262"/>
      <c r="AC68" s="262"/>
      <c r="AD68" s="262"/>
      <c r="AE68" s="262"/>
      <c r="AF68" s="262"/>
      <c r="AG68" s="262"/>
      <c r="AH68" s="262"/>
      <c r="AI68" s="262"/>
      <c r="AJ68" s="262"/>
      <c r="AK68" s="262"/>
    </row>
    <row r="69" spans="2:37" ht="18" customHeight="1">
      <c r="B69" s="51" t="s">
        <v>53</v>
      </c>
      <c r="C69" s="391">
        <v>4115.168</v>
      </c>
      <c r="D69" s="391">
        <v>4154.402</v>
      </c>
      <c r="E69" s="391">
        <v>4384.536</v>
      </c>
      <c r="F69" s="391">
        <v>4501.155</v>
      </c>
      <c r="G69" s="391">
        <v>4506.087</v>
      </c>
      <c r="H69" s="391">
        <v>4208.893</v>
      </c>
      <c r="I69" s="391">
        <v>3869.949</v>
      </c>
      <c r="J69" s="391">
        <v>3591.622</v>
      </c>
      <c r="K69" s="391">
        <v>3691.766</v>
      </c>
      <c r="L69" s="391">
        <v>3837.799</v>
      </c>
      <c r="M69" s="391">
        <v>4366.761</v>
      </c>
      <c r="N69" s="391">
        <v>4309.135</v>
      </c>
      <c r="O69" s="393">
        <v>4392.12</v>
      </c>
      <c r="P69" s="391">
        <v>4824.7240000019965</v>
      </c>
      <c r="Q69" s="391">
        <v>4665.523410002004</v>
      </c>
      <c r="R69" s="391">
        <v>4751.019248</v>
      </c>
      <c r="S69" s="391">
        <v>4775.238</v>
      </c>
      <c r="T69" s="391">
        <v>4863</v>
      </c>
      <c r="U69" s="391">
        <v>4934</v>
      </c>
      <c r="V69" s="391">
        <v>5140</v>
      </c>
      <c r="W69" s="391">
        <v>5127.524</v>
      </c>
      <c r="X69" s="391">
        <v>5120.022</v>
      </c>
      <c r="Y69" s="391">
        <v>4841.68</v>
      </c>
      <c r="Z69" s="263">
        <f t="shared" si="1"/>
        <v>-5.436343828210107</v>
      </c>
      <c r="AB69" s="262"/>
      <c r="AC69" s="262"/>
      <c r="AD69" s="262"/>
      <c r="AE69" s="262"/>
      <c r="AF69" s="262"/>
      <c r="AG69" s="262"/>
      <c r="AH69" s="262"/>
      <c r="AI69" s="262"/>
      <c r="AJ69" s="262"/>
      <c r="AK69" s="262"/>
    </row>
    <row r="70" spans="2:37" ht="18" customHeight="1">
      <c r="B70" s="51" t="s">
        <v>62</v>
      </c>
      <c r="C70" s="391">
        <v>1863.484</v>
      </c>
      <c r="D70" s="391">
        <v>1775.705</v>
      </c>
      <c r="E70" s="391">
        <v>1976.519</v>
      </c>
      <c r="F70" s="391">
        <v>2211.975</v>
      </c>
      <c r="G70" s="391">
        <v>2473.945</v>
      </c>
      <c r="H70" s="391">
        <v>2508.597</v>
      </c>
      <c r="I70" s="391">
        <v>2488.018</v>
      </c>
      <c r="J70" s="391">
        <v>2554.725</v>
      </c>
      <c r="K70" s="391">
        <v>2700.135</v>
      </c>
      <c r="L70" s="391">
        <v>2916.396</v>
      </c>
      <c r="M70" s="391">
        <v>2999.35</v>
      </c>
      <c r="N70" s="391">
        <v>3028.882</v>
      </c>
      <c r="O70" s="393">
        <v>3059.73</v>
      </c>
      <c r="P70" s="391">
        <v>3065.658000000001</v>
      </c>
      <c r="Q70" s="391">
        <v>2981.441</v>
      </c>
      <c r="R70" s="391">
        <v>3214.4559999999997</v>
      </c>
      <c r="S70" s="391">
        <v>3760.46</v>
      </c>
      <c r="T70" s="391">
        <v>4108</v>
      </c>
      <c r="U70" s="391">
        <v>4432</v>
      </c>
      <c r="V70" s="391">
        <v>4792</v>
      </c>
      <c r="W70" s="391">
        <v>4889.672</v>
      </c>
      <c r="X70" s="391">
        <v>5053.802</v>
      </c>
      <c r="Y70" s="391">
        <v>5073.702</v>
      </c>
      <c r="Z70" s="263">
        <f t="shared" si="1"/>
        <v>0.39376295311926635</v>
      </c>
      <c r="AB70" s="262"/>
      <c r="AC70" s="262"/>
      <c r="AD70" s="262"/>
      <c r="AE70" s="262"/>
      <c r="AF70" s="262"/>
      <c r="AG70" s="262"/>
      <c r="AH70" s="262"/>
      <c r="AI70" s="262"/>
      <c r="AJ70" s="262"/>
      <c r="AK70" s="262"/>
    </row>
    <row r="71" spans="2:37" ht="18" customHeight="1">
      <c r="B71" s="256" t="s">
        <v>458</v>
      </c>
      <c r="C71" s="391">
        <v>21999.895</v>
      </c>
      <c r="D71" s="391">
        <v>22770.881</v>
      </c>
      <c r="E71" s="391">
        <v>24085.13699999999</v>
      </c>
      <c r="F71" s="391">
        <v>24615.372</v>
      </c>
      <c r="G71" s="391">
        <v>25446.515</v>
      </c>
      <c r="H71" s="391">
        <v>25661.751</v>
      </c>
      <c r="I71" s="391">
        <v>25144.83</v>
      </c>
      <c r="J71" s="391">
        <v>24945.573999999997</v>
      </c>
      <c r="K71" s="391">
        <v>24796.307</v>
      </c>
      <c r="L71" s="391">
        <v>27423.427</v>
      </c>
      <c r="M71" s="391">
        <v>29999.233000000004</v>
      </c>
      <c r="N71" s="391">
        <v>5754.527</v>
      </c>
      <c r="O71" s="397">
        <v>5833.007</v>
      </c>
      <c r="P71" s="396">
        <v>0</v>
      </c>
      <c r="Q71" s="396">
        <v>0</v>
      </c>
      <c r="R71" s="396">
        <v>0</v>
      </c>
      <c r="S71" s="396">
        <v>0</v>
      </c>
      <c r="T71" s="396">
        <v>0</v>
      </c>
      <c r="U71" s="396">
        <v>0</v>
      </c>
      <c r="V71" s="396">
        <v>0</v>
      </c>
      <c r="W71" s="396">
        <v>0</v>
      </c>
      <c r="X71" s="396">
        <v>0</v>
      </c>
      <c r="Y71" s="396">
        <v>0</v>
      </c>
      <c r="Z71" s="263" t="str">
        <f t="shared" si="1"/>
        <v>-</v>
      </c>
      <c r="AB71" s="262"/>
      <c r="AC71" s="262"/>
      <c r="AD71" s="262"/>
      <c r="AE71" s="262"/>
      <c r="AF71" s="262"/>
      <c r="AG71" s="262"/>
      <c r="AH71" s="262"/>
      <c r="AI71" s="262"/>
      <c r="AJ71" s="262"/>
      <c r="AK71" s="262"/>
    </row>
    <row r="72" spans="2:37" ht="18" customHeight="1">
      <c r="B72" s="253" t="s">
        <v>448</v>
      </c>
      <c r="C72" s="405">
        <v>88752.77</v>
      </c>
      <c r="D72" s="405">
        <v>90431.884</v>
      </c>
      <c r="E72" s="405">
        <v>96710.14600000001</v>
      </c>
      <c r="F72" s="405">
        <v>99729.7</v>
      </c>
      <c r="G72" s="405">
        <v>104274.24799999999</v>
      </c>
      <c r="H72" s="405">
        <v>104593.03199999999</v>
      </c>
      <c r="I72" s="405">
        <v>100743.63</v>
      </c>
      <c r="J72" s="405">
        <v>99875.55</v>
      </c>
      <c r="K72" s="405">
        <v>106759.30599999998</v>
      </c>
      <c r="L72" s="405">
        <v>117604.75</v>
      </c>
      <c r="M72" s="405">
        <v>128229.2</v>
      </c>
      <c r="N72" s="405">
        <v>133996.05</v>
      </c>
      <c r="O72" s="405">
        <v>139656.37399999998</v>
      </c>
      <c r="P72" s="405">
        <v>148091.07812002092</v>
      </c>
      <c r="Q72" s="405">
        <v>151287.6084599191</v>
      </c>
      <c r="R72" s="405">
        <v>156923.62092100002</v>
      </c>
      <c r="S72" s="405">
        <v>159030.776</v>
      </c>
      <c r="T72" s="405">
        <v>163767</v>
      </c>
      <c r="U72" s="405">
        <v>165381</v>
      </c>
      <c r="V72" s="405">
        <v>174808</v>
      </c>
      <c r="W72" s="405">
        <v>178311.09</v>
      </c>
      <c r="X72" s="405">
        <v>179417.046</v>
      </c>
      <c r="Y72" s="405">
        <v>184665.218</v>
      </c>
      <c r="Z72" s="264">
        <f t="shared" si="1"/>
        <v>2.92512451687561</v>
      </c>
      <c r="AB72" s="262"/>
      <c r="AC72" s="262"/>
      <c r="AD72" s="262"/>
      <c r="AE72" s="262"/>
      <c r="AF72" s="262"/>
      <c r="AG72" s="262"/>
      <c r="AH72" s="262"/>
      <c r="AI72" s="262"/>
      <c r="AJ72" s="262"/>
      <c r="AK72" s="262"/>
    </row>
    <row r="73" spans="2:37" ht="18" customHeight="1">
      <c r="B73" s="244" t="s">
        <v>599</v>
      </c>
      <c r="C73" s="245"/>
      <c r="D73" s="245"/>
      <c r="E73" s="245"/>
      <c r="F73" s="245"/>
      <c r="G73" s="245"/>
      <c r="H73" s="245"/>
      <c r="I73" s="245"/>
      <c r="J73" s="245"/>
      <c r="K73" s="245"/>
      <c r="L73" s="245"/>
      <c r="M73" s="245"/>
      <c r="N73" s="245"/>
      <c r="O73" s="245"/>
      <c r="P73" s="245"/>
      <c r="Q73" s="245"/>
      <c r="R73" s="245"/>
      <c r="S73" s="245"/>
      <c r="T73" s="245"/>
      <c r="U73" s="245"/>
      <c r="V73" s="245"/>
      <c r="W73" s="245"/>
      <c r="X73" s="245"/>
      <c r="Y73" s="246"/>
      <c r="AB73" s="262"/>
      <c r="AC73" s="262"/>
      <c r="AD73" s="262"/>
      <c r="AE73" s="262"/>
      <c r="AF73" s="262"/>
      <c r="AG73" s="262"/>
      <c r="AH73" s="262"/>
      <c r="AI73" s="262"/>
      <c r="AJ73" s="262"/>
      <c r="AK73" s="262"/>
    </row>
    <row r="74" spans="2:37" ht="39" customHeight="1">
      <c r="B74" s="430" t="s">
        <v>663</v>
      </c>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AB74" s="262"/>
      <c r="AC74" s="262"/>
      <c r="AD74" s="262"/>
      <c r="AE74" s="262"/>
      <c r="AF74" s="262"/>
      <c r="AG74" s="262"/>
      <c r="AH74" s="262"/>
      <c r="AI74" s="262"/>
      <c r="AJ74" s="262"/>
      <c r="AK74" s="262"/>
    </row>
    <row r="75" spans="2:37" ht="15">
      <c r="B75" s="429" t="s">
        <v>454</v>
      </c>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AB75" s="262"/>
      <c r="AC75" s="262"/>
      <c r="AD75" s="262"/>
      <c r="AE75" s="262"/>
      <c r="AF75" s="262"/>
      <c r="AG75" s="262"/>
      <c r="AH75" s="262"/>
      <c r="AI75" s="262"/>
      <c r="AJ75" s="262"/>
      <c r="AK75" s="262"/>
    </row>
    <row r="76" spans="2:37" ht="30" customHeight="1">
      <c r="B76" s="430" t="s">
        <v>453</v>
      </c>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AB76" s="262"/>
      <c r="AC76" s="262"/>
      <c r="AD76" s="262"/>
      <c r="AE76" s="262"/>
      <c r="AF76" s="262"/>
      <c r="AG76" s="262"/>
      <c r="AH76" s="262"/>
      <c r="AI76" s="262"/>
      <c r="AJ76" s="262"/>
      <c r="AK76" s="262"/>
    </row>
    <row r="77" spans="2:25" ht="30" customHeight="1">
      <c r="B77" s="428" t="s">
        <v>452</v>
      </c>
      <c r="C77" s="428"/>
      <c r="D77" s="428"/>
      <c r="E77" s="428"/>
      <c r="F77" s="428"/>
      <c r="G77" s="428"/>
      <c r="H77" s="428"/>
      <c r="I77" s="428"/>
      <c r="J77" s="428"/>
      <c r="K77" s="428"/>
      <c r="L77" s="428"/>
      <c r="M77" s="428"/>
      <c r="N77" s="428"/>
      <c r="O77" s="428"/>
      <c r="P77" s="428"/>
      <c r="Q77" s="428"/>
      <c r="R77" s="428"/>
      <c r="S77" s="428"/>
      <c r="T77" s="428"/>
      <c r="U77" s="428"/>
      <c r="V77" s="428"/>
      <c r="W77" s="428"/>
      <c r="X77" s="428"/>
      <c r="Y77" s="428"/>
    </row>
    <row r="78" spans="2:25" ht="12.75" customHeight="1">
      <c r="B78" s="247"/>
      <c r="C78" s="245"/>
      <c r="D78" s="245"/>
      <c r="E78" s="245"/>
      <c r="F78" s="245"/>
      <c r="G78" s="245"/>
      <c r="H78" s="245"/>
      <c r="I78" s="245"/>
      <c r="J78" s="245"/>
      <c r="K78" s="245"/>
      <c r="L78" s="245"/>
      <c r="M78" s="245"/>
      <c r="N78" s="245"/>
      <c r="O78" s="245"/>
      <c r="P78" s="245"/>
      <c r="Q78" s="245"/>
      <c r="R78" s="245"/>
      <c r="S78" s="245"/>
      <c r="T78" s="245"/>
      <c r="U78" s="245"/>
      <c r="V78" s="245"/>
      <c r="W78" s="245"/>
      <c r="X78" s="245"/>
      <c r="Y78" s="246"/>
    </row>
    <row r="79" s="236" customFormat="1" ht="9.75" customHeight="1">
      <c r="O79" s="237"/>
    </row>
    <row r="80" s="236" customFormat="1" ht="12.75">
      <c r="O80" s="237"/>
    </row>
    <row r="81" s="236" customFormat="1" ht="12.75">
      <c r="O81" s="237"/>
    </row>
    <row r="82" s="236" customFormat="1" ht="12.75">
      <c r="O82" s="237"/>
    </row>
    <row r="83" s="236" customFormat="1" ht="12.75">
      <c r="O83" s="237"/>
    </row>
    <row r="84" s="236" customFormat="1" ht="12.75">
      <c r="O84" s="237"/>
    </row>
    <row r="85" s="236" customFormat="1" ht="12.75">
      <c r="O85" s="237"/>
    </row>
    <row r="86" s="236" customFormat="1" ht="12.75">
      <c r="O86" s="237"/>
    </row>
    <row r="87" spans="6:15" s="236" customFormat="1" ht="12.75">
      <c r="F87" s="238"/>
      <c r="G87" s="239"/>
      <c r="O87" s="237"/>
    </row>
    <row r="88" spans="6:15" s="236" customFormat="1" ht="12.75">
      <c r="F88" s="239"/>
      <c r="G88" s="239"/>
      <c r="O88" s="237"/>
    </row>
    <row r="89" spans="6:15" s="236" customFormat="1" ht="12.75">
      <c r="F89" s="240"/>
      <c r="G89" s="239"/>
      <c r="O89" s="237"/>
    </row>
    <row r="90" spans="6:15" s="236" customFormat="1" ht="12.75">
      <c r="F90" s="240"/>
      <c r="G90" s="239"/>
      <c r="O90" s="237"/>
    </row>
    <row r="91" spans="6:15" s="236" customFormat="1" ht="12.75">
      <c r="F91" s="239"/>
      <c r="G91" s="239"/>
      <c r="O91" s="237"/>
    </row>
    <row r="92" spans="2:27" s="236" customFormat="1" ht="12.75">
      <c r="B92" s="241"/>
      <c r="C92" s="241"/>
      <c r="D92" s="241"/>
      <c r="E92" s="241"/>
      <c r="F92" s="241"/>
      <c r="G92" s="241"/>
      <c r="H92" s="241"/>
      <c r="I92" s="241"/>
      <c r="J92" s="241"/>
      <c r="K92" s="241"/>
      <c r="L92" s="241"/>
      <c r="M92" s="241"/>
      <c r="N92" s="242"/>
      <c r="O92" s="243"/>
      <c r="P92" s="241"/>
      <c r="Q92" s="241"/>
      <c r="R92" s="241"/>
      <c r="S92" s="241"/>
      <c r="T92" s="241"/>
      <c r="U92" s="241"/>
      <c r="V92" s="241"/>
      <c r="W92" s="241"/>
      <c r="X92" s="241"/>
      <c r="Y92" s="241"/>
      <c r="Z92" s="241"/>
      <c r="AA92" s="241"/>
    </row>
    <row r="93" spans="2:27" s="236" customFormat="1" ht="12.75">
      <c r="B93" s="241"/>
      <c r="C93" s="241"/>
      <c r="D93" s="241"/>
      <c r="E93" s="241"/>
      <c r="F93" s="241"/>
      <c r="G93" s="241"/>
      <c r="H93" s="241"/>
      <c r="I93" s="241"/>
      <c r="J93" s="241"/>
      <c r="K93" s="241"/>
      <c r="L93" s="241"/>
      <c r="M93" s="241"/>
      <c r="N93" s="242"/>
      <c r="O93" s="243"/>
      <c r="P93" s="241"/>
      <c r="Q93" s="241"/>
      <c r="R93" s="241"/>
      <c r="S93" s="241"/>
      <c r="T93" s="241"/>
      <c r="U93" s="241"/>
      <c r="V93" s="241"/>
      <c r="W93" s="241"/>
      <c r="X93" s="241"/>
      <c r="Y93" s="241"/>
      <c r="Z93" s="241"/>
      <c r="AA93" s="241"/>
    </row>
    <row r="94" spans="2:27" s="236" customFormat="1" ht="14.25" customHeight="1">
      <c r="B94" s="241"/>
      <c r="C94" s="241"/>
      <c r="D94" s="241"/>
      <c r="E94" s="241"/>
      <c r="F94" s="241"/>
      <c r="G94" s="241"/>
      <c r="H94" s="241"/>
      <c r="I94" s="241"/>
      <c r="J94" s="241"/>
      <c r="K94" s="241"/>
      <c r="L94" s="241"/>
      <c r="M94" s="241"/>
      <c r="N94" s="242"/>
      <c r="O94" s="243"/>
      <c r="P94" s="241"/>
      <c r="Q94" s="241"/>
      <c r="R94" s="241"/>
      <c r="S94" s="241"/>
      <c r="T94" s="241"/>
      <c r="U94" s="241"/>
      <c r="V94" s="241"/>
      <c r="W94" s="241"/>
      <c r="X94" s="241"/>
      <c r="Y94" s="241"/>
      <c r="Z94" s="241"/>
      <c r="AA94" s="241"/>
    </row>
    <row r="95" spans="2:27" s="236" customFormat="1" ht="12.75" customHeight="1">
      <c r="B95" s="241"/>
      <c r="C95" s="241"/>
      <c r="D95" s="241"/>
      <c r="E95" s="241"/>
      <c r="F95" s="241"/>
      <c r="G95" s="241"/>
      <c r="H95" s="241"/>
      <c r="I95" s="241"/>
      <c r="J95" s="241"/>
      <c r="K95" s="241"/>
      <c r="L95" s="241"/>
      <c r="M95" s="241"/>
      <c r="N95" s="242"/>
      <c r="O95" s="243"/>
      <c r="P95" s="241"/>
      <c r="Q95" s="241"/>
      <c r="R95" s="241"/>
      <c r="S95" s="241"/>
      <c r="T95" s="241"/>
      <c r="U95" s="241"/>
      <c r="V95" s="241"/>
      <c r="W95" s="241"/>
      <c r="X95" s="241"/>
      <c r="Y95" s="241"/>
      <c r="Z95" s="241"/>
      <c r="AA95" s="241"/>
    </row>
    <row r="96" spans="2:27" s="236" customFormat="1" ht="12.75">
      <c r="B96" s="241"/>
      <c r="C96" s="241"/>
      <c r="D96" s="241"/>
      <c r="E96" s="241"/>
      <c r="F96" s="241"/>
      <c r="G96" s="241"/>
      <c r="H96" s="241"/>
      <c r="I96" s="241"/>
      <c r="J96" s="241"/>
      <c r="K96" s="241"/>
      <c r="L96" s="241"/>
      <c r="M96" s="241"/>
      <c r="N96" s="242"/>
      <c r="O96" s="243"/>
      <c r="P96" s="241"/>
      <c r="Q96" s="241"/>
      <c r="R96" s="241"/>
      <c r="S96" s="241"/>
      <c r="T96" s="241"/>
      <c r="U96" s="241"/>
      <c r="V96" s="241"/>
      <c r="W96" s="241"/>
      <c r="X96" s="241"/>
      <c r="Y96" s="241"/>
      <c r="Z96" s="241"/>
      <c r="AA96" s="241"/>
    </row>
  </sheetData>
  <sheetProtection/>
  <mergeCells count="6">
    <mergeCell ref="B77:Y77"/>
    <mergeCell ref="B75:Y75"/>
    <mergeCell ref="B74:Y74"/>
    <mergeCell ref="B36:Y36"/>
    <mergeCell ref="B37:Y37"/>
    <mergeCell ref="B76:Y76"/>
  </mergeCells>
  <printOptions/>
  <pageMargins left="0.5905511811023623" right="0.1968503937007874" top="0.5905511811023623" bottom="0.1968503937007874" header="0" footer="0"/>
  <pageSetup cellComments="atEnd" fitToHeight="1" fitToWidth="1" horizontalDpi="600" verticalDpi="600" orientation="portrait" paperSize="9" scale="46" r:id="rId2"/>
  <rowBreaks count="2" manualBreakCount="2">
    <brk id="38" max="19" man="1"/>
    <brk id="76" max="19" man="1"/>
  </rowBreaks>
  <drawing r:id="rId1"/>
</worksheet>
</file>

<file path=xl/worksheets/sheet8.xml><?xml version="1.0" encoding="utf-8"?>
<worksheet xmlns="http://schemas.openxmlformats.org/spreadsheetml/2006/main" xmlns:r="http://schemas.openxmlformats.org/officeDocument/2006/relationships">
  <sheetPr codeName="Sheet15"/>
  <dimension ref="A1:Q81"/>
  <sheetViews>
    <sheetView zoomScale="73" zoomScaleNormal="73" zoomScalePageLayoutView="0" workbookViewId="0" topLeftCell="A1">
      <selection activeCell="W74" sqref="W74"/>
    </sheetView>
  </sheetViews>
  <sheetFormatPr defaultColWidth="8.88671875" defaultRowHeight="15"/>
  <cols>
    <col min="2" max="2" width="11.44531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5" max="15" width="9.6640625" style="0" customWidth="1"/>
    <col min="16" max="16" width="10.21484375" style="0" customWidth="1"/>
  </cols>
  <sheetData>
    <row r="1" spans="1:14" ht="23.25">
      <c r="A1" s="30" t="s">
        <v>664</v>
      </c>
      <c r="B1" s="30"/>
      <c r="N1" s="334" t="s">
        <v>379</v>
      </c>
    </row>
    <row r="2" spans="1:2" ht="18.75">
      <c r="A2" s="30" t="s">
        <v>686</v>
      </c>
      <c r="B2" s="30"/>
    </row>
    <row r="4" spans="1:16" ht="15.75">
      <c r="A4" s="274"/>
      <c r="B4" s="274"/>
      <c r="C4" s="274" t="s">
        <v>159</v>
      </c>
      <c r="D4" s="274"/>
      <c r="E4" s="274"/>
      <c r="F4" s="274"/>
      <c r="G4" s="274"/>
      <c r="H4" s="274"/>
      <c r="I4" s="274"/>
      <c r="J4" s="274"/>
      <c r="K4" s="274"/>
      <c r="L4" s="274"/>
      <c r="M4" s="274"/>
      <c r="N4" s="274"/>
      <c r="O4" s="274"/>
      <c r="P4" s="274"/>
    </row>
    <row r="5" spans="1:17" ht="51.75" customHeight="1">
      <c r="A5" s="273" t="s">
        <v>160</v>
      </c>
      <c r="B5" s="273"/>
      <c r="C5" s="275" t="s">
        <v>161</v>
      </c>
      <c r="D5" s="275" t="s">
        <v>162</v>
      </c>
      <c r="E5" s="275" t="s">
        <v>248</v>
      </c>
      <c r="F5" s="275" t="s">
        <v>163</v>
      </c>
      <c r="G5" s="275" t="s">
        <v>51</v>
      </c>
      <c r="H5" s="275" t="s">
        <v>77</v>
      </c>
      <c r="I5" s="275" t="s">
        <v>54</v>
      </c>
      <c r="J5" s="275" t="s">
        <v>47</v>
      </c>
      <c r="K5" s="275" t="s">
        <v>164</v>
      </c>
      <c r="L5" s="275" t="s">
        <v>61</v>
      </c>
      <c r="M5" s="275" t="s">
        <v>165</v>
      </c>
      <c r="N5" s="275" t="s">
        <v>250</v>
      </c>
      <c r="O5" s="275" t="s">
        <v>55</v>
      </c>
      <c r="P5" s="275" t="s">
        <v>56</v>
      </c>
      <c r="Q5" s="351" t="s">
        <v>167</v>
      </c>
    </row>
    <row r="6" ht="7.5" customHeight="1"/>
    <row r="7" ht="15">
      <c r="Q7" s="276" t="s">
        <v>11</v>
      </c>
    </row>
    <row r="8" spans="1:17" ht="15">
      <c r="A8" s="361" t="s">
        <v>161</v>
      </c>
      <c r="C8" s="406">
        <v>269.018</v>
      </c>
      <c r="D8" s="406">
        <v>493.172</v>
      </c>
      <c r="E8" s="406">
        <v>107.027</v>
      </c>
      <c r="F8" s="406">
        <v>0.553</v>
      </c>
      <c r="G8" s="406">
        <v>0.357</v>
      </c>
      <c r="H8" s="406">
        <v>0.9</v>
      </c>
      <c r="I8" s="406">
        <v>75.196</v>
      </c>
      <c r="J8" s="406">
        <v>0.4</v>
      </c>
      <c r="K8" s="406">
        <v>1.792</v>
      </c>
      <c r="L8" s="406">
        <v>1.258</v>
      </c>
      <c r="M8" s="406">
        <v>0.249</v>
      </c>
      <c r="N8" s="406">
        <v>211.409</v>
      </c>
      <c r="O8" s="406">
        <v>6.35</v>
      </c>
      <c r="P8" s="406">
        <v>39.799</v>
      </c>
      <c r="Q8" s="406">
        <v>145.705</v>
      </c>
    </row>
    <row r="9" spans="1:17" ht="15">
      <c r="A9" s="361" t="s">
        <v>44</v>
      </c>
      <c r="C9" s="406">
        <v>493.172</v>
      </c>
      <c r="D9" s="406">
        <v>30.562</v>
      </c>
      <c r="E9" s="406">
        <v>13.872</v>
      </c>
      <c r="F9" s="406">
        <v>0.1</v>
      </c>
      <c r="G9" s="406">
        <v>0.055</v>
      </c>
      <c r="H9" s="406">
        <v>0.125</v>
      </c>
      <c r="I9" s="406">
        <v>20.192</v>
      </c>
      <c r="J9" s="406">
        <v>0.04</v>
      </c>
      <c r="K9" s="406">
        <v>0.195</v>
      </c>
      <c r="L9" s="406">
        <v>0.254</v>
      </c>
      <c r="M9" s="406">
        <v>0.021</v>
      </c>
      <c r="N9" s="406">
        <v>40.058</v>
      </c>
      <c r="O9" s="406">
        <v>0.528</v>
      </c>
      <c r="P9" s="406">
        <v>5.389</v>
      </c>
      <c r="Q9" s="406">
        <v>20.036</v>
      </c>
    </row>
    <row r="10" spans="1:17" ht="15">
      <c r="A10" s="361" t="s">
        <v>45</v>
      </c>
      <c r="C10" s="406">
        <v>107.027</v>
      </c>
      <c r="D10" s="406">
        <v>13.872</v>
      </c>
      <c r="E10" s="406">
        <v>36.452</v>
      </c>
      <c r="F10" s="406">
        <v>0.16</v>
      </c>
      <c r="G10" s="406">
        <v>0.181</v>
      </c>
      <c r="H10" s="406">
        <v>0.172</v>
      </c>
      <c r="I10" s="406">
        <v>135.227</v>
      </c>
      <c r="J10" s="406">
        <v>0.066</v>
      </c>
      <c r="K10" s="406">
        <v>0.174</v>
      </c>
      <c r="L10" s="406">
        <v>0.272</v>
      </c>
      <c r="M10" s="406">
        <v>0.047</v>
      </c>
      <c r="N10" s="406">
        <v>47.226</v>
      </c>
      <c r="O10" s="406">
        <v>0.725</v>
      </c>
      <c r="P10" s="406">
        <v>8.727</v>
      </c>
      <c r="Q10" s="406">
        <v>24.52</v>
      </c>
    </row>
    <row r="11" spans="1:17" ht="15">
      <c r="A11" s="361" t="s">
        <v>46</v>
      </c>
      <c r="C11" s="406">
        <v>0.553</v>
      </c>
      <c r="D11" s="406">
        <v>0.1</v>
      </c>
      <c r="E11" s="406">
        <v>0.16</v>
      </c>
      <c r="F11" s="406">
        <v>58.192</v>
      </c>
      <c r="G11" s="406">
        <v>0.137</v>
      </c>
      <c r="H11" s="406">
        <v>0.228</v>
      </c>
      <c r="I11" s="406">
        <v>0.526</v>
      </c>
      <c r="J11" s="406">
        <v>0.555</v>
      </c>
      <c r="K11" s="406">
        <v>4.602</v>
      </c>
      <c r="L11" s="406">
        <v>0.341</v>
      </c>
      <c r="M11" s="406">
        <v>1.002</v>
      </c>
      <c r="N11" s="406">
        <v>27.567</v>
      </c>
      <c r="O11" s="406">
        <v>1.12</v>
      </c>
      <c r="P11" s="406">
        <v>1.135</v>
      </c>
      <c r="Q11" s="406">
        <v>426.034</v>
      </c>
    </row>
    <row r="12" spans="1:17" ht="15">
      <c r="A12" s="361" t="s">
        <v>51</v>
      </c>
      <c r="C12" s="406">
        <v>0.357</v>
      </c>
      <c r="D12" s="406">
        <v>0.055</v>
      </c>
      <c r="E12" s="406">
        <v>0.181</v>
      </c>
      <c r="F12" s="406">
        <v>0.137</v>
      </c>
      <c r="G12" s="406">
        <v>0</v>
      </c>
      <c r="H12" s="406">
        <v>0.046</v>
      </c>
      <c r="I12" s="406">
        <v>0.833</v>
      </c>
      <c r="J12" s="406">
        <v>0.168</v>
      </c>
      <c r="K12" s="406">
        <v>1.406</v>
      </c>
      <c r="L12" s="406">
        <v>0.14</v>
      </c>
      <c r="M12" s="406">
        <v>0.122</v>
      </c>
      <c r="N12" s="406">
        <v>25.218</v>
      </c>
      <c r="O12" s="406">
        <v>10.268</v>
      </c>
      <c r="P12" s="406">
        <v>0.171</v>
      </c>
      <c r="Q12" s="406">
        <v>76.15</v>
      </c>
    </row>
    <row r="13" spans="1:17" ht="15">
      <c r="A13" s="361" t="s">
        <v>662</v>
      </c>
      <c r="C13" s="406">
        <v>0.9</v>
      </c>
      <c r="D13" s="406">
        <v>0.125</v>
      </c>
      <c r="E13" s="406">
        <v>0.172</v>
      </c>
      <c r="F13" s="406">
        <v>0.228</v>
      </c>
      <c r="G13" s="406">
        <v>0.046</v>
      </c>
      <c r="H13" s="406">
        <v>64.704</v>
      </c>
      <c r="I13" s="406">
        <v>0.883</v>
      </c>
      <c r="J13" s="406">
        <v>11.947</v>
      </c>
      <c r="K13" s="406">
        <v>0.288</v>
      </c>
      <c r="L13" s="406">
        <v>0.215</v>
      </c>
      <c r="M13" s="406">
        <v>0.339</v>
      </c>
      <c r="N13" s="406">
        <v>57.996</v>
      </c>
      <c r="O13" s="406">
        <v>0.387</v>
      </c>
      <c r="P13" s="406">
        <v>1.399</v>
      </c>
      <c r="Q13" s="406">
        <v>88.736</v>
      </c>
    </row>
    <row r="14" spans="1:17" ht="15">
      <c r="A14" s="361" t="s">
        <v>54</v>
      </c>
      <c r="C14" s="406">
        <v>75.196</v>
      </c>
      <c r="D14" s="406">
        <v>20.192</v>
      </c>
      <c r="E14" s="406">
        <v>135.227</v>
      </c>
      <c r="F14" s="406">
        <v>0.526</v>
      </c>
      <c r="G14" s="406">
        <v>0.833</v>
      </c>
      <c r="H14" s="406">
        <v>0.883</v>
      </c>
      <c r="I14" s="406">
        <v>7.866</v>
      </c>
      <c r="J14" s="406">
        <v>0.259</v>
      </c>
      <c r="K14" s="406">
        <v>1.357</v>
      </c>
      <c r="L14" s="406">
        <v>2.279</v>
      </c>
      <c r="M14" s="406">
        <v>0.306</v>
      </c>
      <c r="N14" s="406">
        <v>232.613</v>
      </c>
      <c r="O14" s="406">
        <v>5.696</v>
      </c>
      <c r="P14" s="406">
        <v>109.699</v>
      </c>
      <c r="Q14" s="406">
        <v>113.789</v>
      </c>
    </row>
    <row r="15" spans="1:17" ht="15">
      <c r="A15" s="361" t="s">
        <v>47</v>
      </c>
      <c r="C15" s="406">
        <v>0.4</v>
      </c>
      <c r="D15" s="406">
        <v>0.04</v>
      </c>
      <c r="E15" s="406">
        <v>0.066</v>
      </c>
      <c r="F15" s="406">
        <v>0.555</v>
      </c>
      <c r="G15" s="406">
        <v>0.168</v>
      </c>
      <c r="H15" s="406">
        <v>11.947</v>
      </c>
      <c r="I15" s="406">
        <v>0.259</v>
      </c>
      <c r="J15" s="406">
        <v>82.436</v>
      </c>
      <c r="K15" s="406">
        <v>1.399</v>
      </c>
      <c r="L15" s="406">
        <v>0.19</v>
      </c>
      <c r="M15" s="406">
        <v>12.178</v>
      </c>
      <c r="N15" s="406">
        <v>11.345</v>
      </c>
      <c r="O15" s="406">
        <v>0.785</v>
      </c>
      <c r="P15" s="406">
        <v>0.369</v>
      </c>
      <c r="Q15" s="406">
        <v>422.439</v>
      </c>
    </row>
    <row r="16" spans="1:17" ht="15">
      <c r="A16" s="361" t="s">
        <v>245</v>
      </c>
      <c r="C16" s="406">
        <v>1.792</v>
      </c>
      <c r="D16" s="406">
        <v>0.195</v>
      </c>
      <c r="E16" s="406">
        <v>0.174</v>
      </c>
      <c r="F16" s="406">
        <v>4.602</v>
      </c>
      <c r="G16" s="406">
        <v>1.406</v>
      </c>
      <c r="H16" s="406">
        <v>0.288</v>
      </c>
      <c r="I16" s="406">
        <v>1.357</v>
      </c>
      <c r="J16" s="406">
        <v>1.399</v>
      </c>
      <c r="K16" s="406">
        <v>50.492</v>
      </c>
      <c r="L16" s="406">
        <v>1.358</v>
      </c>
      <c r="M16" s="406">
        <v>7.274</v>
      </c>
      <c r="N16" s="406">
        <v>96.537</v>
      </c>
      <c r="O16" s="406">
        <v>6.811</v>
      </c>
      <c r="P16" s="406">
        <v>1.13</v>
      </c>
      <c r="Q16" s="406">
        <v>1764.215</v>
      </c>
    </row>
    <row r="17" spans="1:17" ht="15">
      <c r="A17" s="361" t="s">
        <v>61</v>
      </c>
      <c r="C17" s="406">
        <v>1.258</v>
      </c>
      <c r="D17" s="406">
        <v>0.254</v>
      </c>
      <c r="E17" s="406">
        <v>0.272</v>
      </c>
      <c r="F17" s="406">
        <v>0.341</v>
      </c>
      <c r="G17" s="406">
        <v>0.14</v>
      </c>
      <c r="H17" s="406">
        <v>0.215</v>
      </c>
      <c r="I17" s="406">
        <v>2.279</v>
      </c>
      <c r="J17" s="406">
        <v>0.19</v>
      </c>
      <c r="K17" s="406">
        <v>1.358</v>
      </c>
      <c r="L17" s="406">
        <v>30.862</v>
      </c>
      <c r="M17" s="406">
        <v>0.282</v>
      </c>
      <c r="N17" s="406">
        <v>1070.388</v>
      </c>
      <c r="O17" s="406">
        <v>7.033</v>
      </c>
      <c r="P17" s="406">
        <v>14.513</v>
      </c>
      <c r="Q17" s="406">
        <v>34.78</v>
      </c>
    </row>
    <row r="18" spans="1:17" ht="15">
      <c r="A18" s="361" t="s">
        <v>68</v>
      </c>
      <c r="C18" s="406">
        <v>0.249</v>
      </c>
      <c r="D18" s="406">
        <v>0.021</v>
      </c>
      <c r="E18" s="406">
        <v>0.047</v>
      </c>
      <c r="F18" s="406">
        <v>1.002</v>
      </c>
      <c r="G18" s="406">
        <v>0.122</v>
      </c>
      <c r="H18" s="406">
        <v>0.339</v>
      </c>
      <c r="I18" s="406">
        <v>0.306</v>
      </c>
      <c r="J18" s="406">
        <v>12.178</v>
      </c>
      <c r="K18" s="406">
        <v>7.274</v>
      </c>
      <c r="L18" s="406">
        <v>0.282</v>
      </c>
      <c r="M18" s="406">
        <v>185.084</v>
      </c>
      <c r="N18" s="406">
        <v>28.801</v>
      </c>
      <c r="O18" s="406">
        <v>1.686</v>
      </c>
      <c r="P18" s="406">
        <v>0.321</v>
      </c>
      <c r="Q18" s="406">
        <v>1426.652</v>
      </c>
    </row>
    <row r="19" spans="1:17" ht="15">
      <c r="A19" s="361" t="s">
        <v>166</v>
      </c>
      <c r="C19" s="406">
        <v>211.409</v>
      </c>
      <c r="D19" s="406">
        <v>40.058</v>
      </c>
      <c r="E19" s="406">
        <v>47.226</v>
      </c>
      <c r="F19" s="406">
        <v>27.567</v>
      </c>
      <c r="G19" s="406">
        <v>25.218</v>
      </c>
      <c r="H19" s="406">
        <v>57.996</v>
      </c>
      <c r="I19" s="406">
        <v>232.613</v>
      </c>
      <c r="J19" s="406">
        <v>11.345</v>
      </c>
      <c r="K19" s="406">
        <v>96.537</v>
      </c>
      <c r="L19" s="406">
        <v>1070.388</v>
      </c>
      <c r="M19" s="406">
        <v>28.801</v>
      </c>
      <c r="N19" s="406">
        <v>1336.639</v>
      </c>
      <c r="O19" s="406">
        <v>712.961</v>
      </c>
      <c r="P19" s="406">
        <v>2150.624</v>
      </c>
      <c r="Q19" s="406">
        <v>2152.116</v>
      </c>
    </row>
    <row r="20" spans="1:17" ht="15">
      <c r="A20" s="361" t="s">
        <v>55</v>
      </c>
      <c r="C20" s="406">
        <v>6.35</v>
      </c>
      <c r="D20" s="406">
        <v>0.528</v>
      </c>
      <c r="E20" s="406">
        <v>0.725</v>
      </c>
      <c r="F20" s="406">
        <v>1.12</v>
      </c>
      <c r="G20" s="406">
        <v>10.268</v>
      </c>
      <c r="H20" s="406">
        <v>0.387</v>
      </c>
      <c r="I20" s="406">
        <v>5.696</v>
      </c>
      <c r="J20" s="406">
        <v>0.785</v>
      </c>
      <c r="K20" s="406">
        <v>6.811</v>
      </c>
      <c r="L20" s="406">
        <v>7.033</v>
      </c>
      <c r="M20" s="406">
        <v>1.686</v>
      </c>
      <c r="N20" s="406">
        <v>712.961</v>
      </c>
      <c r="O20" s="406">
        <v>65.086</v>
      </c>
      <c r="P20" s="406">
        <v>5.22</v>
      </c>
      <c r="Q20" s="406">
        <v>559.852</v>
      </c>
    </row>
    <row r="21" spans="1:17" ht="15">
      <c r="A21" s="361" t="s">
        <v>56</v>
      </c>
      <c r="C21" s="406">
        <v>39.799</v>
      </c>
      <c r="D21" s="406">
        <v>5.389</v>
      </c>
      <c r="E21" s="406">
        <v>8.727</v>
      </c>
      <c r="F21" s="406">
        <v>1.135</v>
      </c>
      <c r="G21" s="406">
        <v>0.171</v>
      </c>
      <c r="H21" s="406">
        <v>1.399</v>
      </c>
      <c r="I21" s="406">
        <v>109.699</v>
      </c>
      <c r="J21" s="406">
        <v>0.369</v>
      </c>
      <c r="K21" s="406">
        <v>1.13</v>
      </c>
      <c r="L21" s="406">
        <v>14.513</v>
      </c>
      <c r="M21" s="406">
        <v>0.321</v>
      </c>
      <c r="N21" s="406">
        <v>2150.624</v>
      </c>
      <c r="O21" s="406">
        <v>5.22</v>
      </c>
      <c r="P21" s="406">
        <v>471.455</v>
      </c>
      <c r="Q21" s="406">
        <v>63.144</v>
      </c>
    </row>
    <row r="22" spans="1:17" ht="15">
      <c r="A22" s="361" t="s">
        <v>167</v>
      </c>
      <c r="C22" s="406">
        <v>145.705</v>
      </c>
      <c r="D22" s="406">
        <v>20.036</v>
      </c>
      <c r="E22" s="406">
        <v>24.52</v>
      </c>
      <c r="F22" s="406">
        <v>426.034</v>
      </c>
      <c r="G22" s="406">
        <v>76.15</v>
      </c>
      <c r="H22" s="406">
        <v>88.736</v>
      </c>
      <c r="I22" s="406">
        <v>113.789</v>
      </c>
      <c r="J22" s="406">
        <v>422.439</v>
      </c>
      <c r="K22" s="406">
        <v>1764.215</v>
      </c>
      <c r="L22" s="406">
        <v>34.78</v>
      </c>
      <c r="M22" s="406">
        <v>1426.652</v>
      </c>
      <c r="N22" s="406">
        <v>2152.116</v>
      </c>
      <c r="O22" s="406">
        <v>559.852</v>
      </c>
      <c r="P22" s="406">
        <v>63.144</v>
      </c>
      <c r="Q22" s="406">
        <v>15216.892</v>
      </c>
    </row>
    <row r="23" spans="1:17" ht="15">
      <c r="A23" s="361" t="s">
        <v>57</v>
      </c>
      <c r="C23" s="406">
        <v>84.867</v>
      </c>
      <c r="D23" s="406">
        <v>12.781</v>
      </c>
      <c r="E23" s="406">
        <v>2.449</v>
      </c>
      <c r="F23" s="406">
        <v>4.598</v>
      </c>
      <c r="G23" s="406">
        <v>0.194</v>
      </c>
      <c r="H23" s="406">
        <v>0.665</v>
      </c>
      <c r="I23" s="406">
        <v>10.422</v>
      </c>
      <c r="J23" s="406">
        <v>0.339</v>
      </c>
      <c r="K23" s="406">
        <v>1.456</v>
      </c>
      <c r="L23" s="406">
        <v>0.732</v>
      </c>
      <c r="M23" s="406">
        <v>0.207</v>
      </c>
      <c r="N23" s="406">
        <v>137.515</v>
      </c>
      <c r="O23" s="406">
        <v>3.051</v>
      </c>
      <c r="P23" s="406">
        <v>9.833</v>
      </c>
      <c r="Q23" s="406">
        <v>129.793</v>
      </c>
    </row>
    <row r="24" spans="1:17" ht="15">
      <c r="A24" s="361" t="s">
        <v>58</v>
      </c>
      <c r="C24" s="406">
        <v>0.93</v>
      </c>
      <c r="D24" s="406">
        <v>0.061</v>
      </c>
      <c r="E24" s="406">
        <v>0.117</v>
      </c>
      <c r="F24" s="406">
        <v>2.149</v>
      </c>
      <c r="G24" s="406">
        <v>0.328</v>
      </c>
      <c r="H24" s="406">
        <v>0.392</v>
      </c>
      <c r="I24" s="406">
        <v>0.4</v>
      </c>
      <c r="J24" s="406">
        <v>1.965</v>
      </c>
      <c r="K24" s="406">
        <v>4.165</v>
      </c>
      <c r="L24" s="406">
        <v>0.357</v>
      </c>
      <c r="M24" s="406">
        <v>5.296</v>
      </c>
      <c r="N24" s="406">
        <v>17.647</v>
      </c>
      <c r="O24" s="406">
        <v>2.291</v>
      </c>
      <c r="P24" s="406">
        <v>0.683</v>
      </c>
      <c r="Q24" s="406">
        <v>804.044</v>
      </c>
    </row>
    <row r="25" spans="1:17" ht="15">
      <c r="A25" s="361" t="s">
        <v>63</v>
      </c>
      <c r="C25" s="406">
        <v>0.524</v>
      </c>
      <c r="D25" s="406">
        <v>0.046</v>
      </c>
      <c r="E25" s="406">
        <v>0.07</v>
      </c>
      <c r="F25" s="406">
        <v>0.103</v>
      </c>
      <c r="G25" s="406">
        <v>0.258</v>
      </c>
      <c r="H25" s="406">
        <v>0.026</v>
      </c>
      <c r="I25" s="406">
        <v>0.511</v>
      </c>
      <c r="J25" s="406">
        <v>0.045</v>
      </c>
      <c r="K25" s="406">
        <v>1.594</v>
      </c>
      <c r="L25" s="406">
        <v>1.512</v>
      </c>
      <c r="M25" s="406">
        <v>0.286</v>
      </c>
      <c r="N25" s="406">
        <v>150.898</v>
      </c>
      <c r="O25" s="406">
        <v>5.792</v>
      </c>
      <c r="P25" s="406">
        <v>13.518</v>
      </c>
      <c r="Q25" s="406">
        <v>56.731</v>
      </c>
    </row>
    <row r="26" spans="1:17" ht="15">
      <c r="A26" s="361" t="s">
        <v>64</v>
      </c>
      <c r="C26" s="406">
        <v>88.384</v>
      </c>
      <c r="D26" s="406">
        <v>9.364</v>
      </c>
      <c r="E26" s="406">
        <v>1.188</v>
      </c>
      <c r="F26" s="406">
        <v>0.134</v>
      </c>
      <c r="G26" s="406">
        <v>0.059</v>
      </c>
      <c r="H26" s="406">
        <v>0.124</v>
      </c>
      <c r="I26" s="406">
        <v>2.989</v>
      </c>
      <c r="J26" s="406">
        <v>0.059</v>
      </c>
      <c r="K26" s="406">
        <v>0.094</v>
      </c>
      <c r="L26" s="406">
        <v>0.21</v>
      </c>
      <c r="M26" s="406">
        <v>0.039</v>
      </c>
      <c r="N26" s="406">
        <v>14.868</v>
      </c>
      <c r="O26" s="406">
        <v>0.384</v>
      </c>
      <c r="P26" s="406">
        <v>1.934</v>
      </c>
      <c r="Q26" s="406">
        <v>12.058</v>
      </c>
    </row>
    <row r="27" spans="1:17" ht="15">
      <c r="A27" s="361" t="s">
        <v>48</v>
      </c>
      <c r="C27" s="406">
        <v>1.681</v>
      </c>
      <c r="D27" s="406">
        <v>0.122</v>
      </c>
      <c r="E27" s="406">
        <v>0.228</v>
      </c>
      <c r="F27" s="406">
        <v>1.529</v>
      </c>
      <c r="G27" s="406">
        <v>0.505</v>
      </c>
      <c r="H27" s="406">
        <v>1.103</v>
      </c>
      <c r="I27" s="406">
        <v>0.833</v>
      </c>
      <c r="J27" s="406">
        <v>1.554</v>
      </c>
      <c r="K27" s="406">
        <v>6.742</v>
      </c>
      <c r="L27" s="406">
        <v>0.423</v>
      </c>
      <c r="M27" s="406">
        <v>7.617</v>
      </c>
      <c r="N27" s="406">
        <v>30.989</v>
      </c>
      <c r="O27" s="406">
        <v>2.825</v>
      </c>
      <c r="P27" s="406">
        <v>1.293</v>
      </c>
      <c r="Q27" s="406">
        <v>1090.759</v>
      </c>
    </row>
    <row r="28" spans="1:17" ht="15">
      <c r="A28" s="361" t="s">
        <v>59</v>
      </c>
      <c r="C28" s="406">
        <v>2.805</v>
      </c>
      <c r="D28" s="406">
        <v>0.246</v>
      </c>
      <c r="E28" s="406">
        <v>0.36</v>
      </c>
      <c r="F28" s="406">
        <v>9.979</v>
      </c>
      <c r="G28" s="406">
        <v>1.461</v>
      </c>
      <c r="H28" s="406">
        <v>0.732</v>
      </c>
      <c r="I28" s="406">
        <v>2.524</v>
      </c>
      <c r="J28" s="406">
        <v>4.089</v>
      </c>
      <c r="K28" s="406">
        <v>26.443</v>
      </c>
      <c r="L28" s="406">
        <v>3.932</v>
      </c>
      <c r="M28" s="406">
        <v>12.184</v>
      </c>
      <c r="N28" s="406">
        <v>484.604</v>
      </c>
      <c r="O28" s="406">
        <v>21.457</v>
      </c>
      <c r="P28" s="406">
        <v>5.232</v>
      </c>
      <c r="Q28" s="406">
        <v>3432.753</v>
      </c>
    </row>
    <row r="29" spans="1:17" ht="15">
      <c r="A29" s="361" t="s">
        <v>661</v>
      </c>
      <c r="C29" s="406">
        <v>21.616</v>
      </c>
      <c r="D29" s="406">
        <v>3.929</v>
      </c>
      <c r="E29" s="406">
        <v>18.705</v>
      </c>
      <c r="F29" s="406">
        <v>0.788</v>
      </c>
      <c r="G29" s="406">
        <v>0.877</v>
      </c>
      <c r="H29" s="406">
        <v>0.567</v>
      </c>
      <c r="I29" s="406">
        <v>118.166</v>
      </c>
      <c r="J29" s="406">
        <v>0.264</v>
      </c>
      <c r="K29" s="406">
        <v>2.075</v>
      </c>
      <c r="L29" s="406">
        <v>1.286</v>
      </c>
      <c r="M29" s="406">
        <v>0.545</v>
      </c>
      <c r="N29" s="406">
        <v>145.698</v>
      </c>
      <c r="O29" s="406">
        <v>4.726</v>
      </c>
      <c r="P29" s="406">
        <v>29.179</v>
      </c>
      <c r="Q29" s="406">
        <v>172.798</v>
      </c>
    </row>
    <row r="30" spans="1:17" ht="15">
      <c r="A30" s="361" t="s">
        <v>67</v>
      </c>
      <c r="C30" s="406">
        <v>1.334</v>
      </c>
      <c r="D30" s="406">
        <v>0.148</v>
      </c>
      <c r="E30" s="406">
        <v>0.214</v>
      </c>
      <c r="F30" s="406">
        <v>3.983</v>
      </c>
      <c r="G30" s="406">
        <v>0.845</v>
      </c>
      <c r="H30" s="406">
        <v>3.279</v>
      </c>
      <c r="I30" s="406">
        <v>1.038</v>
      </c>
      <c r="J30" s="406">
        <v>9.465</v>
      </c>
      <c r="K30" s="406">
        <v>19.592</v>
      </c>
      <c r="L30" s="406">
        <v>0.753</v>
      </c>
      <c r="M30" s="406">
        <v>25.095</v>
      </c>
      <c r="N30" s="406">
        <v>40.617</v>
      </c>
      <c r="O30" s="406">
        <v>5.799</v>
      </c>
      <c r="P30" s="406">
        <v>1.335</v>
      </c>
      <c r="Q30" s="406">
        <v>2473.978</v>
      </c>
    </row>
    <row r="31" spans="1:17" ht="15">
      <c r="A31" s="361" t="s">
        <v>50</v>
      </c>
      <c r="C31" s="406">
        <v>1.634</v>
      </c>
      <c r="D31" s="406">
        <v>0.227</v>
      </c>
      <c r="E31" s="406">
        <v>0.245</v>
      </c>
      <c r="F31" s="406">
        <v>0.324</v>
      </c>
      <c r="G31" s="406">
        <v>0.071</v>
      </c>
      <c r="H31" s="406">
        <v>0.098</v>
      </c>
      <c r="I31" s="406">
        <v>2.379</v>
      </c>
      <c r="J31" s="406">
        <v>0.181</v>
      </c>
      <c r="K31" s="406">
        <v>0.416</v>
      </c>
      <c r="L31" s="406">
        <v>1.125</v>
      </c>
      <c r="M31" s="406">
        <v>0.203</v>
      </c>
      <c r="N31" s="406">
        <v>363.067</v>
      </c>
      <c r="O31" s="406">
        <v>1.63</v>
      </c>
      <c r="P31" s="406">
        <v>6.983</v>
      </c>
      <c r="Q31" s="406">
        <v>21.574</v>
      </c>
    </row>
    <row r="32" spans="1:17" ht="15">
      <c r="A32" s="361" t="s">
        <v>49</v>
      </c>
      <c r="C32" s="406">
        <v>1.441</v>
      </c>
      <c r="D32" s="406">
        <v>0.245</v>
      </c>
      <c r="E32" s="406">
        <v>0.488</v>
      </c>
      <c r="F32" s="406">
        <v>1.457</v>
      </c>
      <c r="G32" s="406">
        <v>0.414</v>
      </c>
      <c r="H32" s="406">
        <v>14.839</v>
      </c>
      <c r="I32" s="406">
        <v>1.717</v>
      </c>
      <c r="J32" s="406">
        <v>36.019</v>
      </c>
      <c r="K32" s="406">
        <v>5.686</v>
      </c>
      <c r="L32" s="406">
        <v>0.696</v>
      </c>
      <c r="M32" s="406">
        <v>5.765</v>
      </c>
      <c r="N32" s="406">
        <v>42.552</v>
      </c>
      <c r="O32" s="406">
        <v>2.742</v>
      </c>
      <c r="P32" s="406">
        <v>1.628</v>
      </c>
      <c r="Q32" s="406">
        <v>623.467</v>
      </c>
    </row>
    <row r="33" spans="1:17" ht="15">
      <c r="A33" s="361" t="s">
        <v>60</v>
      </c>
      <c r="C33" s="406">
        <v>0.833</v>
      </c>
      <c r="D33" s="406">
        <v>0.1</v>
      </c>
      <c r="E33" s="406">
        <v>0.241</v>
      </c>
      <c r="F33" s="406">
        <v>4.631</v>
      </c>
      <c r="G33" s="406">
        <v>1.005</v>
      </c>
      <c r="H33" s="406">
        <v>0.533</v>
      </c>
      <c r="I33" s="406">
        <v>0.781</v>
      </c>
      <c r="J33" s="406">
        <v>7.144</v>
      </c>
      <c r="K33" s="406">
        <v>30.228</v>
      </c>
      <c r="L33" s="406">
        <v>0.937</v>
      </c>
      <c r="M33" s="406">
        <v>48.241</v>
      </c>
      <c r="N33" s="406">
        <v>103.822</v>
      </c>
      <c r="O33" s="406">
        <v>4.283</v>
      </c>
      <c r="P33" s="406">
        <v>1.493</v>
      </c>
      <c r="Q33" s="406">
        <v>3781.561</v>
      </c>
    </row>
    <row r="34" spans="1:17" ht="15">
      <c r="A34" s="361" t="s">
        <v>70</v>
      </c>
      <c r="C34" s="406">
        <v>23.22</v>
      </c>
      <c r="D34" s="406">
        <v>2.432</v>
      </c>
      <c r="E34" s="406">
        <v>4.868</v>
      </c>
      <c r="F34" s="406">
        <v>7.001</v>
      </c>
      <c r="G34" s="406">
        <v>68.911</v>
      </c>
      <c r="H34" s="406">
        <v>0.971</v>
      </c>
      <c r="I34" s="406">
        <v>22.352</v>
      </c>
      <c r="J34" s="406">
        <v>1.392</v>
      </c>
      <c r="K34" s="406">
        <v>17.123</v>
      </c>
      <c r="L34" s="406">
        <v>3.51</v>
      </c>
      <c r="M34" s="406">
        <v>2.311</v>
      </c>
      <c r="N34" s="406">
        <v>473.445</v>
      </c>
      <c r="O34" s="406">
        <v>156.993</v>
      </c>
      <c r="P34" s="406">
        <v>5.616</v>
      </c>
      <c r="Q34" s="406">
        <v>506.376</v>
      </c>
    </row>
    <row r="35" spans="1:17" ht="15">
      <c r="A35" s="361" t="s">
        <v>246</v>
      </c>
      <c r="C35" s="406">
        <v>1.056</v>
      </c>
      <c r="D35" s="406">
        <v>0.182</v>
      </c>
      <c r="E35" s="406">
        <v>0.148</v>
      </c>
      <c r="F35" s="406">
        <v>92.158</v>
      </c>
      <c r="G35" s="406">
        <v>0.779</v>
      </c>
      <c r="H35" s="406">
        <v>0.32</v>
      </c>
      <c r="I35" s="406">
        <v>0.455</v>
      </c>
      <c r="J35" s="406">
        <v>2.871</v>
      </c>
      <c r="K35" s="406">
        <v>52.4</v>
      </c>
      <c r="L35" s="406">
        <v>0.525</v>
      </c>
      <c r="M35" s="406">
        <v>8.971</v>
      </c>
      <c r="N35" s="406">
        <v>35.374</v>
      </c>
      <c r="O35" s="406">
        <v>4.488</v>
      </c>
      <c r="P35" s="406">
        <v>1.279</v>
      </c>
      <c r="Q35" s="406">
        <v>1561.209</v>
      </c>
    </row>
    <row r="36" spans="1:17" ht="15">
      <c r="A36" s="361" t="s">
        <v>62</v>
      </c>
      <c r="C36" s="406">
        <v>4.183</v>
      </c>
      <c r="D36" s="406">
        <v>0.455</v>
      </c>
      <c r="E36" s="406">
        <v>0.483</v>
      </c>
      <c r="F36" s="406">
        <v>1.47</v>
      </c>
      <c r="G36" s="406">
        <v>1.084</v>
      </c>
      <c r="H36" s="406">
        <v>0.533</v>
      </c>
      <c r="I36" s="406">
        <v>4.285</v>
      </c>
      <c r="J36" s="406">
        <v>0.502</v>
      </c>
      <c r="K36" s="406">
        <v>4.668</v>
      </c>
      <c r="L36" s="406">
        <v>12.188</v>
      </c>
      <c r="M36" s="406">
        <v>1.471</v>
      </c>
      <c r="N36" s="406">
        <v>1896.76</v>
      </c>
      <c r="O36" s="406">
        <v>25.674</v>
      </c>
      <c r="P36" s="406">
        <v>10.843</v>
      </c>
      <c r="Q36" s="406">
        <v>420.41</v>
      </c>
    </row>
    <row r="37" spans="1:17" ht="15.75">
      <c r="A37" s="179" t="s">
        <v>72</v>
      </c>
      <c r="B37" s="179"/>
      <c r="C37" s="407">
        <v>1587.693</v>
      </c>
      <c r="D37" s="407">
        <v>654.937</v>
      </c>
      <c r="E37" s="407">
        <v>404.652</v>
      </c>
      <c r="F37" s="407">
        <v>652.556</v>
      </c>
      <c r="G37" s="407">
        <v>192.043</v>
      </c>
      <c r="H37" s="407">
        <v>252.547</v>
      </c>
      <c r="I37" s="407">
        <v>875.573</v>
      </c>
      <c r="J37" s="407">
        <v>610.465</v>
      </c>
      <c r="K37" s="407">
        <v>2111.712</v>
      </c>
      <c r="L37" s="407">
        <v>1192.351</v>
      </c>
      <c r="M37" s="407">
        <v>1782.595</v>
      </c>
      <c r="N37" s="407">
        <v>12139.354</v>
      </c>
      <c r="O37" s="407">
        <v>1626.643</v>
      </c>
      <c r="P37" s="407">
        <v>2963.944</v>
      </c>
      <c r="Q37" s="407">
        <v>37622.571</v>
      </c>
    </row>
    <row r="38" spans="3:17" ht="15">
      <c r="C38" s="53"/>
      <c r="D38" s="53"/>
      <c r="E38" s="53"/>
      <c r="F38" s="53"/>
      <c r="G38" s="53"/>
      <c r="H38" s="53"/>
      <c r="I38" s="53"/>
      <c r="J38" s="53"/>
      <c r="K38" s="53"/>
      <c r="L38" s="53"/>
      <c r="M38" s="53"/>
      <c r="N38" s="53"/>
      <c r="O38" s="53"/>
      <c r="P38" s="53"/>
      <c r="Q38" s="53"/>
    </row>
    <row r="39" spans="1:17" ht="15.75">
      <c r="A39" s="274"/>
      <c r="B39" s="274"/>
      <c r="C39" s="350" t="s">
        <v>159</v>
      </c>
      <c r="D39" s="350"/>
      <c r="E39" s="350"/>
      <c r="F39" s="350"/>
      <c r="G39" s="350"/>
      <c r="H39" s="350"/>
      <c r="I39" s="350"/>
      <c r="J39" s="350"/>
      <c r="K39" s="350"/>
      <c r="L39" s="350"/>
      <c r="M39" s="350"/>
      <c r="N39" s="350"/>
      <c r="O39" s="350"/>
      <c r="P39" s="350"/>
      <c r="Q39" s="53"/>
    </row>
    <row r="40" spans="1:17" ht="48.75" customHeight="1">
      <c r="A40" s="273"/>
      <c r="B40" s="273"/>
      <c r="C40" s="351" t="s">
        <v>57</v>
      </c>
      <c r="D40" s="351" t="s">
        <v>247</v>
      </c>
      <c r="E40" s="351" t="s">
        <v>63</v>
      </c>
      <c r="F40" s="351" t="s">
        <v>64</v>
      </c>
      <c r="G40" s="351" t="s">
        <v>48</v>
      </c>
      <c r="H40" s="351" t="s">
        <v>168</v>
      </c>
      <c r="I40" s="351" t="s">
        <v>66</v>
      </c>
      <c r="J40" s="351" t="s">
        <v>249</v>
      </c>
      <c r="K40" s="351" t="s">
        <v>50</v>
      </c>
      <c r="L40" s="351" t="s">
        <v>49</v>
      </c>
      <c r="M40" s="351" t="s">
        <v>169</v>
      </c>
      <c r="N40" s="351" t="s">
        <v>70</v>
      </c>
      <c r="O40" s="351" t="s">
        <v>170</v>
      </c>
      <c r="P40" s="351" t="s">
        <v>62</v>
      </c>
      <c r="Q40" s="351" t="s">
        <v>72</v>
      </c>
    </row>
    <row r="41" spans="3:17" ht="7.5" customHeight="1">
      <c r="C41" s="53"/>
      <c r="D41" s="53"/>
      <c r="E41" s="53"/>
      <c r="F41" s="53"/>
      <c r="G41" s="53"/>
      <c r="H41" s="53"/>
      <c r="I41" s="53"/>
      <c r="J41" s="53"/>
      <c r="K41" s="53"/>
      <c r="L41" s="53"/>
      <c r="M41" s="53"/>
      <c r="N41" s="53"/>
      <c r="O41" s="53"/>
      <c r="P41" s="53"/>
      <c r="Q41" s="53"/>
    </row>
    <row r="42" spans="3:17" ht="15">
      <c r="C42" s="53"/>
      <c r="D42" s="53"/>
      <c r="E42" s="53"/>
      <c r="F42" s="53"/>
      <c r="G42" s="53"/>
      <c r="H42" s="53"/>
      <c r="I42" s="53"/>
      <c r="J42" s="53"/>
      <c r="K42" s="53"/>
      <c r="L42" s="53"/>
      <c r="M42" s="53"/>
      <c r="N42" s="53"/>
      <c r="O42" s="53"/>
      <c r="P42" s="53"/>
      <c r="Q42" s="352" t="s">
        <v>11</v>
      </c>
    </row>
    <row r="43" spans="1:17" ht="15">
      <c r="A43" s="361" t="s">
        <v>161</v>
      </c>
      <c r="C43" s="406">
        <v>84.867</v>
      </c>
      <c r="D43" s="406">
        <v>0.93</v>
      </c>
      <c r="E43" s="406">
        <v>0.524</v>
      </c>
      <c r="F43" s="406">
        <v>88.384</v>
      </c>
      <c r="G43" s="406">
        <v>1.681</v>
      </c>
      <c r="H43" s="406">
        <v>2.805</v>
      </c>
      <c r="I43" s="406">
        <v>21.616</v>
      </c>
      <c r="J43" s="406">
        <v>1.334</v>
      </c>
      <c r="K43" s="406">
        <v>1.634</v>
      </c>
      <c r="L43" s="406">
        <v>1.441</v>
      </c>
      <c r="M43" s="406">
        <v>0.833</v>
      </c>
      <c r="N43" s="406">
        <v>23.22</v>
      </c>
      <c r="O43" s="406">
        <v>1.056</v>
      </c>
      <c r="P43" s="406">
        <v>4.183</v>
      </c>
      <c r="Q43" s="406">
        <v>1587.693</v>
      </c>
    </row>
    <row r="44" spans="1:17" ht="15">
      <c r="A44" s="361" t="s">
        <v>44</v>
      </c>
      <c r="C44" s="406">
        <v>12.781</v>
      </c>
      <c r="D44" s="406">
        <v>0.061</v>
      </c>
      <c r="E44" s="406">
        <v>0.046</v>
      </c>
      <c r="F44" s="406">
        <v>9.364</v>
      </c>
      <c r="G44" s="406">
        <v>0.122</v>
      </c>
      <c r="H44" s="406">
        <v>0.246</v>
      </c>
      <c r="I44" s="406">
        <v>3.929</v>
      </c>
      <c r="J44" s="406">
        <v>0.148</v>
      </c>
      <c r="K44" s="406">
        <v>0.227</v>
      </c>
      <c r="L44" s="406">
        <v>0.245</v>
      </c>
      <c r="M44" s="406">
        <v>0.1</v>
      </c>
      <c r="N44" s="406">
        <v>2.432</v>
      </c>
      <c r="O44" s="406">
        <v>0.182</v>
      </c>
      <c r="P44" s="406">
        <v>0.455</v>
      </c>
      <c r="Q44" s="406">
        <v>654.937</v>
      </c>
    </row>
    <row r="45" spans="1:17" ht="15">
      <c r="A45" s="361" t="s">
        <v>45</v>
      </c>
      <c r="C45" s="406">
        <v>2.449</v>
      </c>
      <c r="D45" s="406">
        <v>0.117</v>
      </c>
      <c r="E45" s="406">
        <v>0.07</v>
      </c>
      <c r="F45" s="406">
        <v>1.188</v>
      </c>
      <c r="G45" s="406">
        <v>0.228</v>
      </c>
      <c r="H45" s="406">
        <v>0.36</v>
      </c>
      <c r="I45" s="406">
        <v>18.705</v>
      </c>
      <c r="J45" s="406">
        <v>0.214</v>
      </c>
      <c r="K45" s="406">
        <v>0.245</v>
      </c>
      <c r="L45" s="406">
        <v>0.488</v>
      </c>
      <c r="M45" s="406">
        <v>0.241</v>
      </c>
      <c r="N45" s="406">
        <v>4.868</v>
      </c>
      <c r="O45" s="406">
        <v>0.148</v>
      </c>
      <c r="P45" s="406">
        <v>0.483</v>
      </c>
      <c r="Q45" s="406">
        <v>404.652</v>
      </c>
    </row>
    <row r="46" spans="1:17" ht="15">
      <c r="A46" s="361" t="s">
        <v>46</v>
      </c>
      <c r="C46" s="406">
        <v>4.598</v>
      </c>
      <c r="D46" s="406">
        <v>2.149</v>
      </c>
      <c r="E46" s="406">
        <v>0.103</v>
      </c>
      <c r="F46" s="406">
        <v>0.134</v>
      </c>
      <c r="G46" s="406">
        <v>1.529</v>
      </c>
      <c r="H46" s="406">
        <v>9.979</v>
      </c>
      <c r="I46" s="406">
        <v>0.788</v>
      </c>
      <c r="J46" s="406">
        <v>3.983</v>
      </c>
      <c r="K46" s="406">
        <v>0.324</v>
      </c>
      <c r="L46" s="406">
        <v>1.457</v>
      </c>
      <c r="M46" s="406">
        <v>4.631</v>
      </c>
      <c r="N46" s="406">
        <v>7.001</v>
      </c>
      <c r="O46" s="406">
        <v>92.158</v>
      </c>
      <c r="P46" s="406">
        <v>1.47</v>
      </c>
      <c r="Q46" s="406">
        <v>652.556</v>
      </c>
    </row>
    <row r="47" spans="1:17" ht="15">
      <c r="A47" s="361" t="s">
        <v>51</v>
      </c>
      <c r="C47" s="406">
        <v>0.194</v>
      </c>
      <c r="D47" s="406">
        <v>0.328</v>
      </c>
      <c r="E47" s="406">
        <v>0.258</v>
      </c>
      <c r="F47" s="406">
        <v>0.059</v>
      </c>
      <c r="G47" s="406">
        <v>0.505</v>
      </c>
      <c r="H47" s="406">
        <v>1.461</v>
      </c>
      <c r="I47" s="406">
        <v>0.877</v>
      </c>
      <c r="J47" s="406">
        <v>0.845</v>
      </c>
      <c r="K47" s="406">
        <v>0.071</v>
      </c>
      <c r="L47" s="406">
        <v>0.414</v>
      </c>
      <c r="M47" s="406">
        <v>1.005</v>
      </c>
      <c r="N47" s="406">
        <v>68.911</v>
      </c>
      <c r="O47" s="406">
        <v>0.779</v>
      </c>
      <c r="P47" s="406">
        <v>1.084</v>
      </c>
      <c r="Q47" s="406">
        <v>192.043</v>
      </c>
    </row>
    <row r="48" spans="1:17" ht="15">
      <c r="A48" s="361" t="s">
        <v>662</v>
      </c>
      <c r="C48" s="406">
        <v>0.665</v>
      </c>
      <c r="D48" s="406">
        <v>0.392</v>
      </c>
      <c r="E48" s="406">
        <v>0.026</v>
      </c>
      <c r="F48" s="406">
        <v>0.124</v>
      </c>
      <c r="G48" s="406">
        <v>1.103</v>
      </c>
      <c r="H48" s="406">
        <v>0.732</v>
      </c>
      <c r="I48" s="406">
        <v>0.567</v>
      </c>
      <c r="J48" s="406">
        <v>3.279</v>
      </c>
      <c r="K48" s="406">
        <v>0.098</v>
      </c>
      <c r="L48" s="406">
        <v>14.839</v>
      </c>
      <c r="M48" s="406">
        <v>0.533</v>
      </c>
      <c r="N48" s="406">
        <v>0.971</v>
      </c>
      <c r="O48" s="406">
        <v>0.32</v>
      </c>
      <c r="P48" s="406">
        <v>0.533</v>
      </c>
      <c r="Q48" s="406">
        <v>252.547</v>
      </c>
    </row>
    <row r="49" spans="1:17" ht="15">
      <c r="A49" s="361" t="s">
        <v>54</v>
      </c>
      <c r="C49" s="406">
        <v>10.422</v>
      </c>
      <c r="D49" s="406">
        <v>0.4</v>
      </c>
      <c r="E49" s="406">
        <v>0.511</v>
      </c>
      <c r="F49" s="406">
        <v>2.989</v>
      </c>
      <c r="G49" s="406">
        <v>0.833</v>
      </c>
      <c r="H49" s="406">
        <v>2.524</v>
      </c>
      <c r="I49" s="406">
        <v>118.166</v>
      </c>
      <c r="J49" s="406">
        <v>1.038</v>
      </c>
      <c r="K49" s="406">
        <v>2.379</v>
      </c>
      <c r="L49" s="406">
        <v>1.717</v>
      </c>
      <c r="M49" s="406">
        <v>0.781</v>
      </c>
      <c r="N49" s="406">
        <v>22.352</v>
      </c>
      <c r="O49" s="406">
        <v>0.455</v>
      </c>
      <c r="P49" s="406">
        <v>4.285</v>
      </c>
      <c r="Q49" s="406">
        <v>875.573</v>
      </c>
    </row>
    <row r="50" spans="1:17" ht="15">
      <c r="A50" s="361" t="s">
        <v>47</v>
      </c>
      <c r="C50" s="406">
        <v>0.339</v>
      </c>
      <c r="D50" s="406">
        <v>1.965</v>
      </c>
      <c r="E50" s="406">
        <v>0.045</v>
      </c>
      <c r="F50" s="406">
        <v>0.059</v>
      </c>
      <c r="G50" s="406">
        <v>1.554</v>
      </c>
      <c r="H50" s="406">
        <v>4.089</v>
      </c>
      <c r="I50" s="406">
        <v>0.264</v>
      </c>
      <c r="J50" s="406">
        <v>9.465</v>
      </c>
      <c r="K50" s="406">
        <v>0.181</v>
      </c>
      <c r="L50" s="406">
        <v>36.019</v>
      </c>
      <c r="M50" s="406">
        <v>7.144</v>
      </c>
      <c r="N50" s="406">
        <v>1.392</v>
      </c>
      <c r="O50" s="406">
        <v>2.871</v>
      </c>
      <c r="P50" s="406">
        <v>0.502</v>
      </c>
      <c r="Q50" s="406">
        <v>610.465</v>
      </c>
    </row>
    <row r="51" spans="1:17" ht="15">
      <c r="A51" s="361" t="s">
        <v>245</v>
      </c>
      <c r="C51" s="406">
        <v>1.456</v>
      </c>
      <c r="D51" s="406">
        <v>4.165</v>
      </c>
      <c r="E51" s="406">
        <v>1.594</v>
      </c>
      <c r="F51" s="406">
        <v>0.094</v>
      </c>
      <c r="G51" s="406">
        <v>6.742</v>
      </c>
      <c r="H51" s="406">
        <v>26.443</v>
      </c>
      <c r="I51" s="406">
        <v>2.075</v>
      </c>
      <c r="J51" s="406">
        <v>19.592</v>
      </c>
      <c r="K51" s="406">
        <v>0.416</v>
      </c>
      <c r="L51" s="406">
        <v>5.686</v>
      </c>
      <c r="M51" s="406">
        <v>30.228</v>
      </c>
      <c r="N51" s="406">
        <v>17.123</v>
      </c>
      <c r="O51" s="406">
        <v>52.4</v>
      </c>
      <c r="P51" s="406">
        <v>4.668</v>
      </c>
      <c r="Q51" s="406">
        <v>2111.712</v>
      </c>
    </row>
    <row r="52" spans="1:17" ht="15">
      <c r="A52" s="361" t="s">
        <v>61</v>
      </c>
      <c r="C52" s="406">
        <v>0.732</v>
      </c>
      <c r="D52" s="406">
        <v>0.357</v>
      </c>
      <c r="E52" s="406">
        <v>1.512</v>
      </c>
      <c r="F52" s="406">
        <v>0.21</v>
      </c>
      <c r="G52" s="406">
        <v>0.423</v>
      </c>
      <c r="H52" s="406">
        <v>3.932</v>
      </c>
      <c r="I52" s="406">
        <v>1.286</v>
      </c>
      <c r="J52" s="406">
        <v>0.753</v>
      </c>
      <c r="K52" s="406">
        <v>1.125</v>
      </c>
      <c r="L52" s="406">
        <v>0.696</v>
      </c>
      <c r="M52" s="406">
        <v>0.937</v>
      </c>
      <c r="N52" s="406">
        <v>3.51</v>
      </c>
      <c r="O52" s="406">
        <v>0.525</v>
      </c>
      <c r="P52" s="406">
        <v>12.188</v>
      </c>
      <c r="Q52" s="406">
        <v>1192.351</v>
      </c>
    </row>
    <row r="53" spans="1:17" ht="15">
      <c r="A53" s="361" t="s">
        <v>68</v>
      </c>
      <c r="C53" s="406">
        <v>0.207</v>
      </c>
      <c r="D53" s="406">
        <v>5.296</v>
      </c>
      <c r="E53" s="406">
        <v>0.286</v>
      </c>
      <c r="F53" s="406">
        <v>0.039</v>
      </c>
      <c r="G53" s="406">
        <v>7.617</v>
      </c>
      <c r="H53" s="406">
        <v>12.184</v>
      </c>
      <c r="I53" s="406">
        <v>0.545</v>
      </c>
      <c r="J53" s="406">
        <v>25.095</v>
      </c>
      <c r="K53" s="406">
        <v>0.203</v>
      </c>
      <c r="L53" s="406">
        <v>5.765</v>
      </c>
      <c r="M53" s="406">
        <v>48.241</v>
      </c>
      <c r="N53" s="406">
        <v>2.311</v>
      </c>
      <c r="O53" s="406">
        <v>8.971</v>
      </c>
      <c r="P53" s="406">
        <v>1.471</v>
      </c>
      <c r="Q53" s="406">
        <v>1782.595</v>
      </c>
    </row>
    <row r="54" spans="1:17" ht="15">
      <c r="A54" s="361" t="s">
        <v>166</v>
      </c>
      <c r="C54" s="406">
        <v>137.515</v>
      </c>
      <c r="D54" s="406">
        <v>17.647</v>
      </c>
      <c r="E54" s="406">
        <v>150.898</v>
      </c>
      <c r="F54" s="406">
        <v>14.868</v>
      </c>
      <c r="G54" s="406">
        <v>30.989</v>
      </c>
      <c r="H54" s="406">
        <v>484.604</v>
      </c>
      <c r="I54" s="406">
        <v>145.698</v>
      </c>
      <c r="J54" s="406">
        <v>40.617</v>
      </c>
      <c r="K54" s="406">
        <v>363.067</v>
      </c>
      <c r="L54" s="406">
        <v>42.552</v>
      </c>
      <c r="M54" s="406">
        <v>103.822</v>
      </c>
      <c r="N54" s="406">
        <v>473.445</v>
      </c>
      <c r="O54" s="406">
        <v>35.374</v>
      </c>
      <c r="P54" s="406">
        <v>1896.76</v>
      </c>
      <c r="Q54" s="406">
        <v>12139.354</v>
      </c>
    </row>
    <row r="55" spans="1:17" ht="15">
      <c r="A55" s="361" t="s">
        <v>55</v>
      </c>
      <c r="C55" s="406">
        <v>3.051</v>
      </c>
      <c r="D55" s="406">
        <v>2.291</v>
      </c>
      <c r="E55" s="406">
        <v>5.792</v>
      </c>
      <c r="F55" s="406">
        <v>0.384</v>
      </c>
      <c r="G55" s="406">
        <v>2.825</v>
      </c>
      <c r="H55" s="406">
        <v>21.457</v>
      </c>
      <c r="I55" s="406">
        <v>4.726</v>
      </c>
      <c r="J55" s="406">
        <v>5.799</v>
      </c>
      <c r="K55" s="406">
        <v>1.63</v>
      </c>
      <c r="L55" s="406">
        <v>2.742</v>
      </c>
      <c r="M55" s="406">
        <v>4.283</v>
      </c>
      <c r="N55" s="406">
        <v>156.993</v>
      </c>
      <c r="O55" s="406">
        <v>4.488</v>
      </c>
      <c r="P55" s="406">
        <v>25.674</v>
      </c>
      <c r="Q55" s="406">
        <v>1626.643</v>
      </c>
    </row>
    <row r="56" spans="1:17" ht="15">
      <c r="A56" s="361" t="s">
        <v>56</v>
      </c>
      <c r="C56" s="406">
        <v>9.833</v>
      </c>
      <c r="D56" s="406">
        <v>0.683</v>
      </c>
      <c r="E56" s="406">
        <v>13.518</v>
      </c>
      <c r="F56" s="406">
        <v>1.934</v>
      </c>
      <c r="G56" s="406">
        <v>1.293</v>
      </c>
      <c r="H56" s="406">
        <v>5.232</v>
      </c>
      <c r="I56" s="406">
        <v>29.179</v>
      </c>
      <c r="J56" s="406">
        <v>1.335</v>
      </c>
      <c r="K56" s="406">
        <v>6.983</v>
      </c>
      <c r="L56" s="406">
        <v>1.628</v>
      </c>
      <c r="M56" s="406">
        <v>1.493</v>
      </c>
      <c r="N56" s="406">
        <v>5.616</v>
      </c>
      <c r="O56" s="406">
        <v>1.279</v>
      </c>
      <c r="P56" s="406">
        <v>10.843</v>
      </c>
      <c r="Q56" s="406">
        <v>2963.944</v>
      </c>
    </row>
    <row r="57" spans="1:17" ht="15">
      <c r="A57" s="361" t="s">
        <v>167</v>
      </c>
      <c r="C57" s="406">
        <v>129.793</v>
      </c>
      <c r="D57" s="406">
        <v>804.044</v>
      </c>
      <c r="E57" s="406">
        <v>56.731</v>
      </c>
      <c r="F57" s="406">
        <v>12.058</v>
      </c>
      <c r="G57" s="406">
        <v>1090.759</v>
      </c>
      <c r="H57" s="406">
        <v>3432.753</v>
      </c>
      <c r="I57" s="406">
        <v>172.798</v>
      </c>
      <c r="J57" s="406">
        <v>2473.978</v>
      </c>
      <c r="K57" s="406">
        <v>21.574</v>
      </c>
      <c r="L57" s="406">
        <v>623.467</v>
      </c>
      <c r="M57" s="406">
        <v>3781.561</v>
      </c>
      <c r="N57" s="406">
        <v>506.376</v>
      </c>
      <c r="O57" s="406">
        <v>1561.209</v>
      </c>
      <c r="P57" s="406">
        <v>420.41</v>
      </c>
      <c r="Q57" s="406">
        <v>37622.571</v>
      </c>
    </row>
    <row r="58" spans="1:17" ht="15">
      <c r="A58" s="361" t="s">
        <v>57</v>
      </c>
      <c r="C58" s="406">
        <v>603.568</v>
      </c>
      <c r="D58" s="406">
        <v>0.379</v>
      </c>
      <c r="E58" s="406">
        <v>0.189</v>
      </c>
      <c r="F58" s="406">
        <v>74.13</v>
      </c>
      <c r="G58" s="406">
        <v>0.786</v>
      </c>
      <c r="H58" s="406">
        <v>1.467</v>
      </c>
      <c r="I58" s="406">
        <v>41.519</v>
      </c>
      <c r="J58" s="406">
        <v>1.293</v>
      </c>
      <c r="K58" s="406">
        <v>0.772</v>
      </c>
      <c r="L58" s="406">
        <v>1.251</v>
      </c>
      <c r="M58" s="406">
        <v>0.749</v>
      </c>
      <c r="N58" s="406">
        <v>16.013</v>
      </c>
      <c r="O58" s="406">
        <v>2.233</v>
      </c>
      <c r="P58" s="406">
        <v>1.979</v>
      </c>
      <c r="Q58" s="406">
        <v>1145.23</v>
      </c>
    </row>
    <row r="59" spans="1:17" ht="15">
      <c r="A59" s="361" t="s">
        <v>58</v>
      </c>
      <c r="C59" s="406">
        <v>0.379</v>
      </c>
      <c r="D59" s="406">
        <v>254.582</v>
      </c>
      <c r="E59" s="406">
        <v>0.101</v>
      </c>
      <c r="F59" s="406">
        <v>0.088</v>
      </c>
      <c r="G59" s="406">
        <v>8.598</v>
      </c>
      <c r="H59" s="406">
        <v>9.399</v>
      </c>
      <c r="I59" s="406">
        <v>0.603</v>
      </c>
      <c r="J59" s="406">
        <v>265.39</v>
      </c>
      <c r="K59" s="406">
        <v>0.189</v>
      </c>
      <c r="L59" s="406">
        <v>7.889</v>
      </c>
      <c r="M59" s="406">
        <v>13.939</v>
      </c>
      <c r="N59" s="406">
        <v>1.995</v>
      </c>
      <c r="O59" s="406">
        <v>8.433</v>
      </c>
      <c r="P59" s="406">
        <v>1.176</v>
      </c>
      <c r="Q59" s="406">
        <v>1413.586</v>
      </c>
    </row>
    <row r="60" spans="1:17" ht="15">
      <c r="A60" s="361" t="s">
        <v>63</v>
      </c>
      <c r="C60" s="406">
        <v>0.189</v>
      </c>
      <c r="D60" s="406">
        <v>0.101</v>
      </c>
      <c r="E60" s="406">
        <v>2.828</v>
      </c>
      <c r="F60" s="406">
        <v>0.026</v>
      </c>
      <c r="G60" s="406">
        <v>0.09</v>
      </c>
      <c r="H60" s="406">
        <v>5.268</v>
      </c>
      <c r="I60" s="406">
        <v>0.205</v>
      </c>
      <c r="J60" s="406">
        <v>0.181</v>
      </c>
      <c r="K60" s="406">
        <v>26.69</v>
      </c>
      <c r="L60" s="406">
        <v>0.11</v>
      </c>
      <c r="M60" s="406">
        <v>0.403</v>
      </c>
      <c r="N60" s="406">
        <v>2.549</v>
      </c>
      <c r="O60" s="406">
        <v>0.305</v>
      </c>
      <c r="P60" s="406">
        <v>4.545</v>
      </c>
      <c r="Q60" s="406">
        <v>275.404</v>
      </c>
    </row>
    <row r="61" spans="1:17" ht="15">
      <c r="A61" s="361" t="s">
        <v>64</v>
      </c>
      <c r="C61" s="406">
        <v>74.13</v>
      </c>
      <c r="D61" s="406">
        <v>0.088</v>
      </c>
      <c r="E61" s="406">
        <v>0.026</v>
      </c>
      <c r="F61" s="406">
        <v>36.376</v>
      </c>
      <c r="G61" s="406">
        <v>0.174</v>
      </c>
      <c r="H61" s="406">
        <v>0.164</v>
      </c>
      <c r="I61" s="406">
        <v>1.889</v>
      </c>
      <c r="J61" s="406">
        <v>0.224</v>
      </c>
      <c r="K61" s="406">
        <v>0.148</v>
      </c>
      <c r="L61" s="406">
        <v>0.238</v>
      </c>
      <c r="M61" s="406">
        <v>0.143</v>
      </c>
      <c r="N61" s="406">
        <v>1.411</v>
      </c>
      <c r="O61" s="406">
        <v>0.112</v>
      </c>
      <c r="P61" s="406">
        <v>0.457</v>
      </c>
      <c r="Q61" s="406">
        <v>247.468</v>
      </c>
    </row>
    <row r="62" spans="1:17" ht="15">
      <c r="A62" s="361" t="s">
        <v>48</v>
      </c>
      <c r="C62" s="406">
        <v>0.786</v>
      </c>
      <c r="D62" s="406">
        <v>8.598</v>
      </c>
      <c r="E62" s="406">
        <v>0.09</v>
      </c>
      <c r="F62" s="406">
        <v>0.174</v>
      </c>
      <c r="G62" s="406">
        <v>349.246</v>
      </c>
      <c r="H62" s="406">
        <v>12.805</v>
      </c>
      <c r="I62" s="406">
        <v>1.158</v>
      </c>
      <c r="J62" s="406">
        <v>212.706</v>
      </c>
      <c r="K62" s="406">
        <v>0.389</v>
      </c>
      <c r="L62" s="406">
        <v>276.693</v>
      </c>
      <c r="M62" s="406">
        <v>21.173</v>
      </c>
      <c r="N62" s="406">
        <v>3.008</v>
      </c>
      <c r="O62" s="406">
        <v>9.654</v>
      </c>
      <c r="P62" s="406">
        <v>1.561</v>
      </c>
      <c r="Q62" s="406">
        <v>2046.244</v>
      </c>
    </row>
    <row r="63" spans="1:17" ht="15">
      <c r="A63" s="361" t="s">
        <v>59</v>
      </c>
      <c r="C63" s="406">
        <v>1.467</v>
      </c>
      <c r="D63" s="406">
        <v>9.399</v>
      </c>
      <c r="E63" s="406">
        <v>5.268</v>
      </c>
      <c r="F63" s="406">
        <v>0.164</v>
      </c>
      <c r="G63" s="406">
        <v>12.805</v>
      </c>
      <c r="H63" s="406">
        <v>347.366</v>
      </c>
      <c r="I63" s="406">
        <v>2.245</v>
      </c>
      <c r="J63" s="406">
        <v>36.713</v>
      </c>
      <c r="K63" s="406">
        <v>1.993</v>
      </c>
      <c r="L63" s="406">
        <v>15.989</v>
      </c>
      <c r="M63" s="406">
        <v>175.345</v>
      </c>
      <c r="N63" s="406">
        <v>19.732</v>
      </c>
      <c r="O63" s="406">
        <v>40.355</v>
      </c>
      <c r="P63" s="406">
        <v>34.841</v>
      </c>
      <c r="Q63" s="406">
        <v>4712.483</v>
      </c>
    </row>
    <row r="64" spans="1:17" ht="15">
      <c r="A64" s="361" t="s">
        <v>661</v>
      </c>
      <c r="C64" s="406">
        <v>41.519</v>
      </c>
      <c r="D64" s="406">
        <v>0.603</v>
      </c>
      <c r="E64" s="406">
        <v>0.205</v>
      </c>
      <c r="F64" s="406">
        <v>1.889</v>
      </c>
      <c r="G64" s="406">
        <v>1.158</v>
      </c>
      <c r="H64" s="406">
        <v>2.245</v>
      </c>
      <c r="I64" s="406">
        <v>37.422</v>
      </c>
      <c r="J64" s="406">
        <v>1.207</v>
      </c>
      <c r="K64" s="406">
        <v>1.228</v>
      </c>
      <c r="L64" s="406">
        <v>1.382</v>
      </c>
      <c r="M64" s="406">
        <v>1.154</v>
      </c>
      <c r="N64" s="406">
        <v>45.073</v>
      </c>
      <c r="O64" s="406">
        <v>0.903</v>
      </c>
      <c r="P64" s="406">
        <v>2.538</v>
      </c>
      <c r="Q64" s="406">
        <v>659.745</v>
      </c>
    </row>
    <row r="65" spans="1:17" ht="15">
      <c r="A65" s="361" t="s">
        <v>67</v>
      </c>
      <c r="C65" s="406">
        <v>1.293</v>
      </c>
      <c r="D65" s="406">
        <v>265.39</v>
      </c>
      <c r="E65" s="406">
        <v>0.181</v>
      </c>
      <c r="F65" s="406">
        <v>0.224</v>
      </c>
      <c r="G65" s="406">
        <v>212.706</v>
      </c>
      <c r="H65" s="406">
        <v>36.713</v>
      </c>
      <c r="I65" s="406">
        <v>1.207</v>
      </c>
      <c r="J65" s="406">
        <v>384.976</v>
      </c>
      <c r="K65" s="406">
        <v>0.539</v>
      </c>
      <c r="L65" s="406">
        <v>105.204</v>
      </c>
      <c r="M65" s="406">
        <v>61.648</v>
      </c>
      <c r="N65" s="406">
        <v>6.553</v>
      </c>
      <c r="O65" s="406">
        <v>29.239</v>
      </c>
      <c r="P65" s="406">
        <v>3.99</v>
      </c>
      <c r="Q65" s="406">
        <v>3697.338</v>
      </c>
    </row>
    <row r="66" spans="1:17" ht="15">
      <c r="A66" s="361" t="s">
        <v>50</v>
      </c>
      <c r="C66" s="406">
        <v>0.772</v>
      </c>
      <c r="D66" s="406">
        <v>0.189</v>
      </c>
      <c r="E66" s="406">
        <v>26.69</v>
      </c>
      <c r="F66" s="406">
        <v>0.148</v>
      </c>
      <c r="G66" s="406">
        <v>0.389</v>
      </c>
      <c r="H66" s="406">
        <v>1.993</v>
      </c>
      <c r="I66" s="406">
        <v>1.228</v>
      </c>
      <c r="J66" s="406">
        <v>0.539</v>
      </c>
      <c r="K66" s="406">
        <v>30.734</v>
      </c>
      <c r="L66" s="406">
        <v>0.448</v>
      </c>
      <c r="M66" s="406">
        <v>0.603</v>
      </c>
      <c r="N66" s="406">
        <v>2.05</v>
      </c>
      <c r="O66" s="406">
        <v>0.386</v>
      </c>
      <c r="P66" s="406">
        <v>3.784</v>
      </c>
      <c r="Q66" s="406">
        <v>470.11</v>
      </c>
    </row>
    <row r="67" spans="1:17" ht="15">
      <c r="A67" s="361" t="s">
        <v>49</v>
      </c>
      <c r="C67" s="406">
        <v>1.251</v>
      </c>
      <c r="D67" s="406">
        <v>7.889</v>
      </c>
      <c r="E67" s="406">
        <v>0.11</v>
      </c>
      <c r="F67" s="406">
        <v>0.238</v>
      </c>
      <c r="G67" s="406">
        <v>276.693</v>
      </c>
      <c r="H67" s="406">
        <v>15.989</v>
      </c>
      <c r="I67" s="406">
        <v>1.382</v>
      </c>
      <c r="J67" s="406">
        <v>105.204</v>
      </c>
      <c r="K67" s="406">
        <v>0.448</v>
      </c>
      <c r="L67" s="406">
        <v>530.21</v>
      </c>
      <c r="M67" s="406">
        <v>18.298</v>
      </c>
      <c r="N67" s="406">
        <v>4.596</v>
      </c>
      <c r="O67" s="406">
        <v>5.335</v>
      </c>
      <c r="P67" s="406">
        <v>2.392</v>
      </c>
      <c r="Q67" s="406">
        <v>1709.191</v>
      </c>
    </row>
    <row r="68" spans="1:17" ht="15">
      <c r="A68" s="361" t="s">
        <v>60</v>
      </c>
      <c r="C68" s="406">
        <v>0.749</v>
      </c>
      <c r="D68" s="406">
        <v>13.939</v>
      </c>
      <c r="E68" s="406">
        <v>0.403</v>
      </c>
      <c r="F68" s="406">
        <v>0.143</v>
      </c>
      <c r="G68" s="406">
        <v>21.173</v>
      </c>
      <c r="H68" s="406">
        <v>175.345</v>
      </c>
      <c r="I68" s="406">
        <v>1.154</v>
      </c>
      <c r="J68" s="406">
        <v>61.648</v>
      </c>
      <c r="K68" s="406">
        <v>0.603</v>
      </c>
      <c r="L68" s="406">
        <v>18.298</v>
      </c>
      <c r="M68" s="406">
        <v>359.288</v>
      </c>
      <c r="N68" s="406">
        <v>5.793</v>
      </c>
      <c r="O68" s="406">
        <v>47.507</v>
      </c>
      <c r="P68" s="406">
        <v>4.595</v>
      </c>
      <c r="Q68" s="406">
        <v>4696.471</v>
      </c>
    </row>
    <row r="69" spans="1:17" ht="15">
      <c r="A69" s="361" t="s">
        <v>70</v>
      </c>
      <c r="C69" s="406">
        <v>16.013</v>
      </c>
      <c r="D69" s="406">
        <v>1.995</v>
      </c>
      <c r="E69" s="406">
        <v>2.549</v>
      </c>
      <c r="F69" s="406">
        <v>1.411</v>
      </c>
      <c r="G69" s="406">
        <v>3.008</v>
      </c>
      <c r="H69" s="406">
        <v>19.732</v>
      </c>
      <c r="I69" s="406">
        <v>45.073</v>
      </c>
      <c r="J69" s="406">
        <v>6.553</v>
      </c>
      <c r="K69" s="406">
        <v>2.05</v>
      </c>
      <c r="L69" s="406">
        <v>4.596</v>
      </c>
      <c r="M69" s="406">
        <v>5.793</v>
      </c>
      <c r="N69" s="406">
        <v>202.496</v>
      </c>
      <c r="O69" s="406">
        <v>4.024</v>
      </c>
      <c r="P69" s="406">
        <v>20.198</v>
      </c>
      <c r="Q69" s="406">
        <v>1632.012</v>
      </c>
    </row>
    <row r="70" spans="1:17" ht="15">
      <c r="A70" s="361" t="s">
        <v>246</v>
      </c>
      <c r="C70" s="406">
        <v>2.233</v>
      </c>
      <c r="D70" s="406">
        <v>8.433</v>
      </c>
      <c r="E70" s="406">
        <v>0.305</v>
      </c>
      <c r="F70" s="406">
        <v>0.112</v>
      </c>
      <c r="G70" s="406">
        <v>9.654</v>
      </c>
      <c r="H70" s="406">
        <v>40.355</v>
      </c>
      <c r="I70" s="406">
        <v>0.903</v>
      </c>
      <c r="J70" s="406">
        <v>29.239</v>
      </c>
      <c r="K70" s="406">
        <v>0.386</v>
      </c>
      <c r="L70" s="406">
        <v>5.335</v>
      </c>
      <c r="M70" s="406">
        <v>47.507</v>
      </c>
      <c r="N70" s="406">
        <v>4.024</v>
      </c>
      <c r="O70" s="406">
        <v>505.532</v>
      </c>
      <c r="P70" s="406">
        <v>4.607</v>
      </c>
      <c r="Q70" s="406">
        <v>2420.84</v>
      </c>
    </row>
    <row r="71" spans="1:17" ht="15">
      <c r="A71" s="361" t="s">
        <v>62</v>
      </c>
      <c r="C71" s="406">
        <v>1.979</v>
      </c>
      <c r="D71" s="406">
        <v>1.176</v>
      </c>
      <c r="E71" s="406">
        <v>4.545</v>
      </c>
      <c r="F71" s="406">
        <v>0.457</v>
      </c>
      <c r="G71" s="406">
        <v>1.561</v>
      </c>
      <c r="H71" s="406">
        <v>34.841</v>
      </c>
      <c r="I71" s="406">
        <v>2.538</v>
      </c>
      <c r="J71" s="406">
        <v>3.99</v>
      </c>
      <c r="K71" s="406">
        <v>3.784</v>
      </c>
      <c r="L71" s="406">
        <v>2.392</v>
      </c>
      <c r="M71" s="406">
        <v>4.595</v>
      </c>
      <c r="N71" s="406">
        <v>20.198</v>
      </c>
      <c r="O71" s="406">
        <v>4.607</v>
      </c>
      <c r="P71" s="406">
        <v>65.179</v>
      </c>
      <c r="Q71" s="406">
        <v>2536.851</v>
      </c>
    </row>
    <row r="72" spans="1:17" ht="15.75">
      <c r="A72" s="179" t="s">
        <v>72</v>
      </c>
      <c r="B72" s="179"/>
      <c r="C72" s="407">
        <v>1145.23</v>
      </c>
      <c r="D72" s="407">
        <v>1413.586</v>
      </c>
      <c r="E72" s="407">
        <v>275.404</v>
      </c>
      <c r="F72" s="407">
        <v>247.468</v>
      </c>
      <c r="G72" s="407">
        <v>2046.244</v>
      </c>
      <c r="H72" s="407">
        <v>4712.483</v>
      </c>
      <c r="I72" s="407">
        <v>659.745</v>
      </c>
      <c r="J72" s="407">
        <v>3697.338</v>
      </c>
      <c r="K72" s="407">
        <v>470.11</v>
      </c>
      <c r="L72" s="407">
        <v>1709.191</v>
      </c>
      <c r="M72" s="407">
        <v>4696.471</v>
      </c>
      <c r="N72" s="407">
        <v>1632.012</v>
      </c>
      <c r="O72" s="407">
        <v>2420.84</v>
      </c>
      <c r="P72" s="407">
        <v>2536.851</v>
      </c>
      <c r="Q72" s="407">
        <v>92332.609</v>
      </c>
    </row>
    <row r="74" ht="15">
      <c r="A74" t="s">
        <v>337</v>
      </c>
    </row>
    <row r="76" ht="15">
      <c r="A76" t="s">
        <v>421</v>
      </c>
    </row>
    <row r="77" ht="15">
      <c r="A77" t="s">
        <v>467</v>
      </c>
    </row>
    <row r="78" ht="15">
      <c r="A78" t="s">
        <v>468</v>
      </c>
    </row>
    <row r="79" ht="15">
      <c r="A79" t="s">
        <v>469</v>
      </c>
    </row>
    <row r="80" ht="15">
      <c r="A80" t="s">
        <v>560</v>
      </c>
    </row>
    <row r="81" ht="15">
      <c r="A81" s="277" t="s">
        <v>478</v>
      </c>
    </row>
  </sheetData>
  <sheetProtection/>
  <hyperlinks>
    <hyperlink ref="A81" r:id="rId1" display="http://www.transportscotland.gov.uk/analysis/statistics/publications/scottish-transport-statistics-previous-editions"/>
  </hyperlinks>
  <printOptions/>
  <pageMargins left="0.7086614173228347" right="0.7086614173228347" top="0.7480314960629921" bottom="0.7480314960629921" header="0.31496062992125984" footer="0.31496062992125984"/>
  <pageSetup horizontalDpi="600" verticalDpi="600" orientation="portrait" paperSize="9" scale="44" r:id="rId2"/>
</worksheet>
</file>

<file path=xl/worksheets/sheet9.xml><?xml version="1.0" encoding="utf-8"?>
<worksheet xmlns="http://schemas.openxmlformats.org/spreadsheetml/2006/main" xmlns:r="http://schemas.openxmlformats.org/officeDocument/2006/relationships">
  <sheetPr codeName="Sheet18"/>
  <dimension ref="A1:M127"/>
  <sheetViews>
    <sheetView zoomScale="75" zoomScaleNormal="75" zoomScalePageLayoutView="0" workbookViewId="0" topLeftCell="A1">
      <selection activeCell="A1" sqref="A1"/>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 min="12" max="12" width="21.77734375" style="0" customWidth="1"/>
    <col min="13" max="13" width="8.88671875" style="373" customWidth="1"/>
  </cols>
  <sheetData>
    <row r="1" spans="1:9" ht="18.75">
      <c r="A1" s="126" t="s">
        <v>687</v>
      </c>
      <c r="B1" s="127"/>
      <c r="C1" s="141"/>
      <c r="D1" s="141"/>
      <c r="E1" s="141"/>
      <c r="F1" s="141"/>
      <c r="G1" s="141"/>
      <c r="H1" s="141"/>
      <c r="I1" s="66"/>
    </row>
    <row r="2" spans="1:9" ht="15.75">
      <c r="A2" s="152"/>
      <c r="B2" s="152"/>
      <c r="C2" s="152"/>
      <c r="D2" s="152"/>
      <c r="E2" s="152"/>
      <c r="F2" s="152"/>
      <c r="G2" s="152"/>
      <c r="H2" s="152"/>
      <c r="I2" s="152"/>
    </row>
    <row r="3" spans="1:9" ht="5.25" customHeight="1">
      <c r="A3" s="8"/>
      <c r="B3" s="8"/>
      <c r="C3" s="8"/>
      <c r="D3" s="3"/>
      <c r="E3" s="3"/>
      <c r="F3" s="3"/>
      <c r="G3" s="3"/>
      <c r="H3" s="3"/>
      <c r="I3" s="55"/>
    </row>
    <row r="4" spans="1:9" ht="15">
      <c r="A4" s="7" t="s">
        <v>171</v>
      </c>
      <c r="B4" s="47"/>
      <c r="C4" s="8"/>
      <c r="D4" s="56" t="s">
        <v>11</v>
      </c>
      <c r="E4" s="3"/>
      <c r="F4" s="7" t="s">
        <v>171</v>
      </c>
      <c r="G4" s="3"/>
      <c r="H4" s="3"/>
      <c r="I4" s="56" t="s">
        <v>11</v>
      </c>
    </row>
    <row r="5" spans="1:9" ht="3" customHeight="1">
      <c r="A5" s="47"/>
      <c r="B5" s="47"/>
      <c r="C5" s="8"/>
      <c r="D5" s="3"/>
      <c r="E5" s="3"/>
      <c r="F5" s="3"/>
      <c r="G5" s="3"/>
      <c r="H5" s="3"/>
      <c r="I5" s="56"/>
    </row>
    <row r="6" spans="1:13" ht="15">
      <c r="A6" s="6">
        <v>1</v>
      </c>
      <c r="B6" s="6"/>
      <c r="C6" s="53" t="s">
        <v>262</v>
      </c>
      <c r="D6" s="420">
        <v>32797.088</v>
      </c>
      <c r="E6" s="185"/>
      <c r="F6" s="64">
        <v>51</v>
      </c>
      <c r="G6" s="64"/>
      <c r="H6" s="53" t="s">
        <v>277</v>
      </c>
      <c r="I6" s="420">
        <v>753.118</v>
      </c>
      <c r="M6"/>
    </row>
    <row r="7" spans="1:13" ht="15">
      <c r="A7" s="6">
        <v>2</v>
      </c>
      <c r="B7" s="6"/>
      <c r="C7" s="53" t="s">
        <v>135</v>
      </c>
      <c r="D7" s="420">
        <v>23872.996</v>
      </c>
      <c r="E7" s="185"/>
      <c r="F7" s="64">
        <v>52</v>
      </c>
      <c r="G7" s="64"/>
      <c r="H7" s="53" t="s">
        <v>710</v>
      </c>
      <c r="I7" s="420">
        <v>747.094</v>
      </c>
      <c r="M7"/>
    </row>
    <row r="8" spans="1:13" ht="15">
      <c r="A8" s="6">
        <v>3</v>
      </c>
      <c r="B8" s="6"/>
      <c r="C8" s="53" t="s">
        <v>263</v>
      </c>
      <c r="D8" s="420">
        <v>17207.208</v>
      </c>
      <c r="E8" s="185"/>
      <c r="F8" s="64">
        <v>53</v>
      </c>
      <c r="G8" s="64"/>
      <c r="H8" s="53" t="s">
        <v>328</v>
      </c>
      <c r="I8" s="420">
        <v>728.408</v>
      </c>
      <c r="M8"/>
    </row>
    <row r="9" spans="1:13" ht="15">
      <c r="A9" s="6">
        <v>4</v>
      </c>
      <c r="B9" s="6"/>
      <c r="C9" s="53" t="s">
        <v>264</v>
      </c>
      <c r="D9" s="420">
        <v>4027.962</v>
      </c>
      <c r="E9" s="185"/>
      <c r="F9" s="64">
        <v>54</v>
      </c>
      <c r="G9" s="64"/>
      <c r="H9" s="53" t="s">
        <v>274</v>
      </c>
      <c r="I9" s="420">
        <v>720.008</v>
      </c>
      <c r="M9"/>
    </row>
    <row r="10" spans="1:13" ht="15">
      <c r="A10" s="6">
        <v>5</v>
      </c>
      <c r="B10" s="6"/>
      <c r="C10" s="53" t="s">
        <v>265</v>
      </c>
      <c r="D10" s="420">
        <v>3068.112</v>
      </c>
      <c r="E10" s="185"/>
      <c r="F10" s="64">
        <v>55</v>
      </c>
      <c r="G10" s="64"/>
      <c r="H10" s="53" t="s">
        <v>348</v>
      </c>
      <c r="I10" s="420">
        <v>715.91</v>
      </c>
      <c r="M10"/>
    </row>
    <row r="11" spans="1:13" ht="15">
      <c r="A11" s="6">
        <v>6</v>
      </c>
      <c r="B11" s="6"/>
      <c r="C11" s="53" t="s">
        <v>268</v>
      </c>
      <c r="D11" s="420">
        <v>2944.084</v>
      </c>
      <c r="E11" s="185"/>
      <c r="F11" s="64">
        <v>56</v>
      </c>
      <c r="G11" s="64"/>
      <c r="H11" s="53" t="s">
        <v>350</v>
      </c>
      <c r="I11" s="420">
        <v>715.782</v>
      </c>
      <c r="M11"/>
    </row>
    <row r="12" spans="1:13" ht="15">
      <c r="A12" s="6">
        <v>7</v>
      </c>
      <c r="B12" s="6"/>
      <c r="C12" s="53" t="s">
        <v>134</v>
      </c>
      <c r="D12" s="420">
        <v>2616.142</v>
      </c>
      <c r="E12" s="185"/>
      <c r="F12" s="64">
        <v>57</v>
      </c>
      <c r="G12" s="64"/>
      <c r="H12" s="53" t="s">
        <v>711</v>
      </c>
      <c r="I12" s="420">
        <v>678.49</v>
      </c>
      <c r="M12"/>
    </row>
    <row r="13" spans="1:13" ht="15">
      <c r="A13" s="6">
        <v>8</v>
      </c>
      <c r="B13" s="6"/>
      <c r="C13" s="53" t="s">
        <v>70</v>
      </c>
      <c r="D13" s="420">
        <v>2480.154</v>
      </c>
      <c r="E13" s="185"/>
      <c r="F13" s="64">
        <v>58</v>
      </c>
      <c r="G13" s="64"/>
      <c r="H13" s="53" t="s">
        <v>323</v>
      </c>
      <c r="I13" s="420">
        <v>673.386</v>
      </c>
      <c r="M13"/>
    </row>
    <row r="14" spans="1:13" ht="15">
      <c r="A14" s="6">
        <v>9</v>
      </c>
      <c r="B14" s="6"/>
      <c r="C14" s="53" t="s">
        <v>267</v>
      </c>
      <c r="D14" s="420">
        <v>2229.356</v>
      </c>
      <c r="E14" s="185"/>
      <c r="F14" s="64">
        <v>59</v>
      </c>
      <c r="G14" s="64"/>
      <c r="H14" s="53" t="s">
        <v>293</v>
      </c>
      <c r="I14" s="420">
        <v>672.046</v>
      </c>
      <c r="M14"/>
    </row>
    <row r="15" spans="1:13" ht="15">
      <c r="A15" s="6">
        <v>10</v>
      </c>
      <c r="B15" s="6"/>
      <c r="C15" s="53" t="s">
        <v>266</v>
      </c>
      <c r="D15" s="420">
        <v>2015.782</v>
      </c>
      <c r="E15" s="185"/>
      <c r="F15" s="64">
        <v>60</v>
      </c>
      <c r="G15" s="64"/>
      <c r="H15" s="53" t="s">
        <v>309</v>
      </c>
      <c r="I15" s="420">
        <v>668.214</v>
      </c>
      <c r="M15"/>
    </row>
    <row r="16" spans="1:13" ht="15">
      <c r="A16" s="6">
        <v>11</v>
      </c>
      <c r="B16" s="6"/>
      <c r="C16" s="53" t="s">
        <v>706</v>
      </c>
      <c r="D16" s="420">
        <v>1943.18</v>
      </c>
      <c r="E16" s="185"/>
      <c r="F16" s="64">
        <v>61</v>
      </c>
      <c r="G16" s="64"/>
      <c r="H16" s="53" t="s">
        <v>319</v>
      </c>
      <c r="I16" s="420">
        <v>663.772</v>
      </c>
      <c r="M16"/>
    </row>
    <row r="17" spans="1:13" ht="15">
      <c r="A17" s="6">
        <v>12</v>
      </c>
      <c r="B17" s="6"/>
      <c r="C17" s="53" t="s">
        <v>275</v>
      </c>
      <c r="D17" s="420">
        <v>1692.282</v>
      </c>
      <c r="E17" s="185"/>
      <c r="F17" s="64">
        <v>62</v>
      </c>
      <c r="G17" s="64"/>
      <c r="H17" s="53" t="s">
        <v>712</v>
      </c>
      <c r="I17" s="420">
        <v>651.254</v>
      </c>
      <c r="M17"/>
    </row>
    <row r="18" spans="1:13" ht="15">
      <c r="A18" s="6">
        <v>13</v>
      </c>
      <c r="B18" s="6"/>
      <c r="C18" s="53" t="s">
        <v>269</v>
      </c>
      <c r="D18" s="420">
        <v>1458.918</v>
      </c>
      <c r="E18" s="185"/>
      <c r="F18" s="64">
        <v>63</v>
      </c>
      <c r="G18" s="64"/>
      <c r="H18" s="53" t="s">
        <v>713</v>
      </c>
      <c r="I18" s="420">
        <v>644.262</v>
      </c>
      <c r="M18"/>
    </row>
    <row r="19" spans="1:13" ht="15">
      <c r="A19" s="6">
        <v>14</v>
      </c>
      <c r="B19" s="6"/>
      <c r="C19" s="53" t="s">
        <v>281</v>
      </c>
      <c r="D19" s="420">
        <v>1409.026</v>
      </c>
      <c r="E19" s="185"/>
      <c r="F19" s="64">
        <v>64</v>
      </c>
      <c r="G19" s="64"/>
      <c r="H19" s="53" t="s">
        <v>491</v>
      </c>
      <c r="I19" s="420">
        <v>624.056</v>
      </c>
      <c r="M19"/>
    </row>
    <row r="20" spans="1:13" ht="15">
      <c r="A20" s="6">
        <v>15</v>
      </c>
      <c r="B20" s="6"/>
      <c r="C20" s="53" t="s">
        <v>273</v>
      </c>
      <c r="D20" s="420">
        <v>1386.976</v>
      </c>
      <c r="E20" s="185"/>
      <c r="F20" s="64">
        <v>65</v>
      </c>
      <c r="G20" s="64"/>
      <c r="H20" s="53" t="s">
        <v>300</v>
      </c>
      <c r="I20" s="420">
        <v>616.184</v>
      </c>
      <c r="M20"/>
    </row>
    <row r="21" spans="1:13" ht="15">
      <c r="A21" s="6">
        <v>16</v>
      </c>
      <c r="B21" s="6"/>
      <c r="C21" s="53" t="s">
        <v>707</v>
      </c>
      <c r="D21" s="420">
        <v>1332.406</v>
      </c>
      <c r="E21" s="185"/>
      <c r="F21" s="64">
        <v>66</v>
      </c>
      <c r="G21" s="64"/>
      <c r="H21" s="53" t="s">
        <v>308</v>
      </c>
      <c r="I21" s="420">
        <v>609.292</v>
      </c>
      <c r="M21"/>
    </row>
    <row r="22" spans="1:13" ht="15">
      <c r="A22" s="6">
        <v>17</v>
      </c>
      <c r="B22" s="6"/>
      <c r="C22" s="53" t="s">
        <v>287</v>
      </c>
      <c r="D22" s="420">
        <v>1331.18</v>
      </c>
      <c r="E22" s="185"/>
      <c r="F22" s="64">
        <v>67</v>
      </c>
      <c r="G22" s="64"/>
      <c r="H22" s="53" t="s">
        <v>321</v>
      </c>
      <c r="I22" s="420">
        <v>606.138</v>
      </c>
      <c r="M22"/>
    </row>
    <row r="23" spans="1:13" ht="15">
      <c r="A23" s="6">
        <v>18</v>
      </c>
      <c r="B23" s="6"/>
      <c r="C23" s="53" t="s">
        <v>307</v>
      </c>
      <c r="D23" s="420">
        <v>1295.376</v>
      </c>
      <c r="E23" s="185"/>
      <c r="F23" s="64">
        <v>68</v>
      </c>
      <c r="G23" s="64"/>
      <c r="H23" s="53" t="s">
        <v>318</v>
      </c>
      <c r="I23" s="420">
        <v>603.788</v>
      </c>
      <c r="M23"/>
    </row>
    <row r="24" spans="1:13" ht="15">
      <c r="A24" s="6">
        <v>19</v>
      </c>
      <c r="B24" s="6"/>
      <c r="C24" s="53" t="s">
        <v>286</v>
      </c>
      <c r="D24" s="420">
        <v>1292.63</v>
      </c>
      <c r="E24" s="185"/>
      <c r="F24" s="64">
        <v>69</v>
      </c>
      <c r="G24" s="64"/>
      <c r="H24" s="53" t="s">
        <v>294</v>
      </c>
      <c r="I24" s="420">
        <v>575.008</v>
      </c>
      <c r="M24"/>
    </row>
    <row r="25" spans="1:13" ht="15">
      <c r="A25" s="6">
        <v>20</v>
      </c>
      <c r="B25" s="6"/>
      <c r="C25" s="53" t="s">
        <v>290</v>
      </c>
      <c r="D25" s="420">
        <v>1247.76</v>
      </c>
      <c r="E25" s="185"/>
      <c r="F25" s="64">
        <v>70</v>
      </c>
      <c r="G25" s="64"/>
      <c r="H25" s="53" t="s">
        <v>346</v>
      </c>
      <c r="I25" s="420">
        <v>569.28</v>
      </c>
      <c r="M25"/>
    </row>
    <row r="26" spans="1:13" ht="15">
      <c r="A26" s="6">
        <v>21</v>
      </c>
      <c r="B26" s="6"/>
      <c r="C26" s="53" t="s">
        <v>279</v>
      </c>
      <c r="D26" s="420">
        <v>1243.338</v>
      </c>
      <c r="E26" s="185"/>
      <c r="F26" s="64">
        <v>71</v>
      </c>
      <c r="G26" s="64"/>
      <c r="H26" s="53" t="s">
        <v>303</v>
      </c>
      <c r="I26" s="420">
        <v>554.282</v>
      </c>
      <c r="M26"/>
    </row>
    <row r="27" spans="1:13" ht="15">
      <c r="A27" s="6">
        <v>22</v>
      </c>
      <c r="B27" s="6"/>
      <c r="C27" s="53" t="s">
        <v>272</v>
      </c>
      <c r="D27" s="420">
        <v>1235.204</v>
      </c>
      <c r="E27" s="185"/>
      <c r="F27" s="64">
        <v>72</v>
      </c>
      <c r="G27" s="64"/>
      <c r="H27" s="53" t="s">
        <v>322</v>
      </c>
      <c r="I27" s="420">
        <v>550.546</v>
      </c>
      <c r="M27"/>
    </row>
    <row r="28" spans="1:13" ht="15">
      <c r="A28" s="6">
        <v>23</v>
      </c>
      <c r="B28" s="6"/>
      <c r="C28" s="53" t="s">
        <v>270</v>
      </c>
      <c r="D28" s="420">
        <v>1198.56</v>
      </c>
      <c r="E28" s="185"/>
      <c r="F28" s="64">
        <v>73</v>
      </c>
      <c r="G28" s="64"/>
      <c r="H28" s="53" t="s">
        <v>313</v>
      </c>
      <c r="I28" s="420">
        <v>547.27</v>
      </c>
      <c r="M28"/>
    </row>
    <row r="29" spans="1:13" ht="15">
      <c r="A29" s="6">
        <v>24</v>
      </c>
      <c r="B29" s="6"/>
      <c r="C29" s="53" t="s">
        <v>284</v>
      </c>
      <c r="D29" s="420">
        <v>1136.078</v>
      </c>
      <c r="E29" s="185"/>
      <c r="F29" s="64">
        <v>74</v>
      </c>
      <c r="G29" s="64"/>
      <c r="H29" s="53" t="s">
        <v>492</v>
      </c>
      <c r="I29" s="420">
        <v>547.084</v>
      </c>
      <c r="M29"/>
    </row>
    <row r="30" spans="1:13" ht="15">
      <c r="A30" s="6">
        <v>25</v>
      </c>
      <c r="B30" s="6"/>
      <c r="C30" s="53" t="s">
        <v>285</v>
      </c>
      <c r="D30" s="420">
        <v>1112.068</v>
      </c>
      <c r="E30" s="185"/>
      <c r="F30" s="64">
        <v>75</v>
      </c>
      <c r="G30" s="64"/>
      <c r="H30" s="53" t="s">
        <v>315</v>
      </c>
      <c r="I30" s="420">
        <v>540.592</v>
      </c>
      <c r="M30"/>
    </row>
    <row r="31" spans="1:13" ht="15">
      <c r="A31" s="6">
        <v>26</v>
      </c>
      <c r="B31" s="6"/>
      <c r="C31" s="53" t="s">
        <v>271</v>
      </c>
      <c r="D31" s="420">
        <v>1109.834</v>
      </c>
      <c r="E31" s="185"/>
      <c r="F31" s="64">
        <v>76</v>
      </c>
      <c r="G31" s="64"/>
      <c r="H31" s="53" t="s">
        <v>347</v>
      </c>
      <c r="I31" s="420">
        <v>520.672</v>
      </c>
      <c r="M31"/>
    </row>
    <row r="32" spans="1:13" ht="15">
      <c r="A32" s="6">
        <v>27</v>
      </c>
      <c r="B32" s="6"/>
      <c r="C32" s="53" t="s">
        <v>276</v>
      </c>
      <c r="D32" s="420">
        <v>1098.012</v>
      </c>
      <c r="E32" s="185"/>
      <c r="F32" s="64">
        <v>77</v>
      </c>
      <c r="G32" s="64"/>
      <c r="H32" s="53" t="s">
        <v>314</v>
      </c>
      <c r="I32" s="420">
        <v>518.812</v>
      </c>
      <c r="M32"/>
    </row>
    <row r="33" spans="1:13" ht="15">
      <c r="A33" s="6">
        <v>28</v>
      </c>
      <c r="B33" s="6"/>
      <c r="C33" s="53" t="s">
        <v>283</v>
      </c>
      <c r="D33" s="420">
        <v>1055.414</v>
      </c>
      <c r="E33" s="185"/>
      <c r="F33" s="64">
        <v>78</v>
      </c>
      <c r="G33" s="64"/>
      <c r="H33" s="53" t="s">
        <v>312</v>
      </c>
      <c r="I33" s="420">
        <v>514.52</v>
      </c>
      <c r="M33"/>
    </row>
    <row r="34" spans="1:13" ht="15">
      <c r="A34" s="6">
        <v>29</v>
      </c>
      <c r="B34" s="6"/>
      <c r="C34" s="53" t="s">
        <v>311</v>
      </c>
      <c r="D34" s="420">
        <v>1027.812</v>
      </c>
      <c r="E34" s="51"/>
      <c r="F34" s="64">
        <v>79</v>
      </c>
      <c r="G34" s="64"/>
      <c r="H34" s="53" t="s">
        <v>327</v>
      </c>
      <c r="I34" s="420">
        <v>511.822</v>
      </c>
      <c r="M34"/>
    </row>
    <row r="35" spans="1:13" ht="15">
      <c r="A35" s="6">
        <v>30</v>
      </c>
      <c r="B35" s="6"/>
      <c r="C35" s="53" t="s">
        <v>278</v>
      </c>
      <c r="D35" s="420">
        <v>1008.18</v>
      </c>
      <c r="E35" s="185"/>
      <c r="F35" s="64">
        <v>80</v>
      </c>
      <c r="G35" s="64"/>
      <c r="H35" s="53" t="s">
        <v>296</v>
      </c>
      <c r="I35" s="420">
        <v>491.822</v>
      </c>
      <c r="M35"/>
    </row>
    <row r="36" spans="1:13" ht="15">
      <c r="A36" s="6">
        <v>31</v>
      </c>
      <c r="B36" s="6"/>
      <c r="C36" s="53" t="s">
        <v>288</v>
      </c>
      <c r="D36" s="420">
        <v>944.96</v>
      </c>
      <c r="E36" s="185"/>
      <c r="F36" s="64">
        <v>81</v>
      </c>
      <c r="G36" s="64"/>
      <c r="H36" s="53" t="s">
        <v>320</v>
      </c>
      <c r="I36" s="420">
        <v>489.846</v>
      </c>
      <c r="M36"/>
    </row>
    <row r="37" spans="1:13" ht="15">
      <c r="A37" s="6">
        <v>32</v>
      </c>
      <c r="B37" s="6"/>
      <c r="C37" s="53" t="s">
        <v>295</v>
      </c>
      <c r="D37" s="420">
        <v>922.534</v>
      </c>
      <c r="E37" s="185"/>
      <c r="F37" s="64">
        <v>82</v>
      </c>
      <c r="G37" s="64"/>
      <c r="H37" s="53" t="s">
        <v>493</v>
      </c>
      <c r="I37" s="420">
        <v>477.986</v>
      </c>
      <c r="M37"/>
    </row>
    <row r="38" spans="1:13" ht="15">
      <c r="A38" s="6">
        <v>33</v>
      </c>
      <c r="B38" s="6"/>
      <c r="C38" s="53" t="s">
        <v>324</v>
      </c>
      <c r="D38" s="420">
        <v>914.576</v>
      </c>
      <c r="E38" s="51"/>
      <c r="F38" s="64">
        <v>83</v>
      </c>
      <c r="G38" s="64"/>
      <c r="H38" s="53" t="s">
        <v>714</v>
      </c>
      <c r="I38" s="420">
        <v>474.918</v>
      </c>
      <c r="M38"/>
    </row>
    <row r="39" spans="1:13" ht="15">
      <c r="A39" s="6">
        <v>34</v>
      </c>
      <c r="B39" s="6"/>
      <c r="C39" s="53" t="s">
        <v>282</v>
      </c>
      <c r="D39" s="420">
        <v>912.174</v>
      </c>
      <c r="E39" s="185"/>
      <c r="F39" s="64">
        <v>84</v>
      </c>
      <c r="G39" s="64"/>
      <c r="H39" s="53" t="s">
        <v>317</v>
      </c>
      <c r="I39" s="420">
        <v>469.616</v>
      </c>
      <c r="M39"/>
    </row>
    <row r="40" spans="1:13" ht="15">
      <c r="A40" s="6">
        <v>35</v>
      </c>
      <c r="B40" s="6"/>
      <c r="C40" s="53" t="s">
        <v>299</v>
      </c>
      <c r="D40" s="420">
        <v>909.868</v>
      </c>
      <c r="E40" s="185"/>
      <c r="F40" s="64">
        <v>85</v>
      </c>
      <c r="G40" s="64"/>
      <c r="H40" s="53" t="s">
        <v>349</v>
      </c>
      <c r="I40" s="420">
        <v>459.274</v>
      </c>
      <c r="M40"/>
    </row>
    <row r="41" spans="1:13" ht="15">
      <c r="A41" s="6">
        <v>36</v>
      </c>
      <c r="B41" s="6"/>
      <c r="C41" s="53" t="s">
        <v>280</v>
      </c>
      <c r="D41" s="420">
        <v>903.25</v>
      </c>
      <c r="E41" s="51"/>
      <c r="F41" s="64">
        <v>86</v>
      </c>
      <c r="G41" s="64"/>
      <c r="H41" s="53" t="s">
        <v>377</v>
      </c>
      <c r="I41" s="420">
        <v>455.356</v>
      </c>
      <c r="M41"/>
    </row>
    <row r="42" spans="1:13" ht="15">
      <c r="A42" s="6">
        <v>37</v>
      </c>
      <c r="B42" s="6"/>
      <c r="C42" s="53" t="s">
        <v>298</v>
      </c>
      <c r="D42" s="420">
        <v>898.176</v>
      </c>
      <c r="E42" s="185"/>
      <c r="F42" s="64">
        <v>87</v>
      </c>
      <c r="G42" s="64"/>
      <c r="H42" s="53" t="s">
        <v>601</v>
      </c>
      <c r="I42" s="420">
        <v>453.444</v>
      </c>
      <c r="M42"/>
    </row>
    <row r="43" spans="1:13" ht="15">
      <c r="A43" s="6">
        <v>38</v>
      </c>
      <c r="B43" s="6"/>
      <c r="C43" s="53" t="s">
        <v>310</v>
      </c>
      <c r="D43" s="420">
        <v>858.388</v>
      </c>
      <c r="E43" s="185"/>
      <c r="F43" s="64">
        <v>88</v>
      </c>
      <c r="G43" s="64"/>
      <c r="H43" s="53" t="s">
        <v>325</v>
      </c>
      <c r="I43" s="420">
        <v>453.01</v>
      </c>
      <c r="M43"/>
    </row>
    <row r="44" spans="1:13" ht="15">
      <c r="A44" s="6">
        <v>39</v>
      </c>
      <c r="B44" s="6"/>
      <c r="C44" s="53" t="s">
        <v>289</v>
      </c>
      <c r="D44" s="420">
        <v>793.658</v>
      </c>
      <c r="E44" s="185"/>
      <c r="F44" s="64">
        <v>89</v>
      </c>
      <c r="G44" s="64"/>
      <c r="H44" s="53" t="s">
        <v>650</v>
      </c>
      <c r="I44" s="420">
        <v>448.734</v>
      </c>
      <c r="M44"/>
    </row>
    <row r="45" spans="1:13" ht="15">
      <c r="A45" s="6">
        <v>40</v>
      </c>
      <c r="B45" s="6"/>
      <c r="C45" s="53" t="s">
        <v>297</v>
      </c>
      <c r="D45" s="420">
        <v>790.626</v>
      </c>
      <c r="E45" s="185"/>
      <c r="F45" s="64">
        <v>90</v>
      </c>
      <c r="G45" s="64"/>
      <c r="H45" s="53" t="s">
        <v>316</v>
      </c>
      <c r="I45" s="420">
        <v>445.718</v>
      </c>
      <c r="M45"/>
    </row>
    <row r="46" spans="1:13" ht="15">
      <c r="A46" s="6">
        <v>41</v>
      </c>
      <c r="B46" s="6"/>
      <c r="C46" s="53" t="s">
        <v>708</v>
      </c>
      <c r="D46" s="420">
        <v>789.096</v>
      </c>
      <c r="E46" s="51"/>
      <c r="F46" s="64">
        <v>91</v>
      </c>
      <c r="G46" s="64"/>
      <c r="H46" s="53" t="s">
        <v>622</v>
      </c>
      <c r="I46" s="420">
        <v>443.766</v>
      </c>
      <c r="M46"/>
    </row>
    <row r="47" spans="1:13" ht="15">
      <c r="A47" s="6">
        <v>42</v>
      </c>
      <c r="B47" s="6"/>
      <c r="C47" s="53" t="s">
        <v>301</v>
      </c>
      <c r="D47" s="420">
        <v>785.368</v>
      </c>
      <c r="E47" s="185"/>
      <c r="F47" s="64">
        <v>92</v>
      </c>
      <c r="G47" s="64"/>
      <c r="H47" s="53" t="s">
        <v>623</v>
      </c>
      <c r="I47" s="420">
        <v>428.972</v>
      </c>
      <c r="M47"/>
    </row>
    <row r="48" spans="1:13" ht="15">
      <c r="A48" s="6">
        <v>43</v>
      </c>
      <c r="B48" s="6"/>
      <c r="C48" s="53" t="s">
        <v>306</v>
      </c>
      <c r="D48" s="420">
        <v>784.89</v>
      </c>
      <c r="E48" s="185"/>
      <c r="F48" s="64">
        <v>93</v>
      </c>
      <c r="G48" s="64"/>
      <c r="H48" s="53" t="s">
        <v>715</v>
      </c>
      <c r="I48" s="420">
        <v>418.768</v>
      </c>
      <c r="M48"/>
    </row>
    <row r="49" spans="1:13" ht="15">
      <c r="A49" s="6">
        <v>44</v>
      </c>
      <c r="B49" s="6"/>
      <c r="C49" s="53" t="s">
        <v>302</v>
      </c>
      <c r="D49" s="420">
        <v>774.5</v>
      </c>
      <c r="E49" s="57"/>
      <c r="F49" s="64">
        <v>94</v>
      </c>
      <c r="G49" s="64"/>
      <c r="H49" s="53" t="s">
        <v>600</v>
      </c>
      <c r="I49" s="420">
        <v>418.742</v>
      </c>
      <c r="M49"/>
    </row>
    <row r="50" spans="1:13" ht="15">
      <c r="A50" s="6">
        <v>45</v>
      </c>
      <c r="B50" s="6"/>
      <c r="C50" s="53" t="s">
        <v>326</v>
      </c>
      <c r="D50" s="420">
        <v>767.426</v>
      </c>
      <c r="E50" s="185"/>
      <c r="F50" s="64">
        <v>95</v>
      </c>
      <c r="G50" s="64"/>
      <c r="H50" s="53" t="s">
        <v>651</v>
      </c>
      <c r="I50" s="420">
        <v>414.15</v>
      </c>
      <c r="M50"/>
    </row>
    <row r="51" spans="1:13" ht="15">
      <c r="A51" s="6">
        <v>46</v>
      </c>
      <c r="B51" s="6"/>
      <c r="C51" s="53" t="s">
        <v>709</v>
      </c>
      <c r="D51" s="420">
        <v>766.664</v>
      </c>
      <c r="E51" s="185"/>
      <c r="F51" s="64">
        <v>96</v>
      </c>
      <c r="G51" s="64"/>
      <c r="H51" s="53" t="s">
        <v>716</v>
      </c>
      <c r="I51" s="420">
        <v>414.032</v>
      </c>
      <c r="M51"/>
    </row>
    <row r="52" spans="1:13" ht="15">
      <c r="A52" s="6">
        <v>47</v>
      </c>
      <c r="B52" s="6"/>
      <c r="C52" s="53" t="s">
        <v>305</v>
      </c>
      <c r="D52" s="420">
        <v>761.664</v>
      </c>
      <c r="E52" s="185"/>
      <c r="F52" s="64">
        <v>97</v>
      </c>
      <c r="G52" s="64"/>
      <c r="H52" s="53" t="s">
        <v>717</v>
      </c>
      <c r="I52" s="420">
        <v>409.414</v>
      </c>
      <c r="M52"/>
    </row>
    <row r="53" spans="1:13" ht="15">
      <c r="A53" s="6">
        <v>48</v>
      </c>
      <c r="B53" s="6"/>
      <c r="C53" s="53" t="s">
        <v>304</v>
      </c>
      <c r="D53" s="420">
        <v>758.836</v>
      </c>
      <c r="E53" s="185"/>
      <c r="F53" s="64">
        <v>98</v>
      </c>
      <c r="G53" s="64"/>
      <c r="H53" s="185" t="s">
        <v>561</v>
      </c>
      <c r="I53" s="420">
        <v>405.328</v>
      </c>
      <c r="M53"/>
    </row>
    <row r="54" spans="1:13" ht="15">
      <c r="A54" s="6">
        <v>49</v>
      </c>
      <c r="B54" s="64"/>
      <c r="C54" s="53" t="s">
        <v>292</v>
      </c>
      <c r="D54" s="420">
        <v>756.528</v>
      </c>
      <c r="E54" s="185"/>
      <c r="F54" s="64">
        <v>99</v>
      </c>
      <c r="G54" s="64"/>
      <c r="H54" s="53" t="s">
        <v>718</v>
      </c>
      <c r="I54" s="420">
        <v>402.564</v>
      </c>
      <c r="M54"/>
    </row>
    <row r="55" spans="1:13" ht="15">
      <c r="A55" s="6">
        <v>50</v>
      </c>
      <c r="B55" s="64"/>
      <c r="C55" s="53" t="s">
        <v>291</v>
      </c>
      <c r="D55" s="420">
        <v>756.388</v>
      </c>
      <c r="E55" s="185"/>
      <c r="F55" s="64">
        <v>100</v>
      </c>
      <c r="G55" s="64"/>
      <c r="H55" s="185" t="s">
        <v>505</v>
      </c>
      <c r="I55" s="420">
        <v>397.018</v>
      </c>
      <c r="M55"/>
    </row>
    <row r="56" ht="15">
      <c r="M56"/>
    </row>
    <row r="57" spans="1:13" ht="15">
      <c r="A57" s="81" t="s">
        <v>337</v>
      </c>
      <c r="M57"/>
    </row>
    <row r="58" spans="1:13" ht="15">
      <c r="A58" s="81" t="s">
        <v>665</v>
      </c>
      <c r="M58"/>
    </row>
    <row r="59" spans="1:13" ht="15">
      <c r="A59" s="81" t="s">
        <v>645</v>
      </c>
      <c r="M59"/>
    </row>
    <row r="60" spans="1:13" ht="15">
      <c r="A60" s="81" t="s">
        <v>646</v>
      </c>
      <c r="M60"/>
    </row>
    <row r="61" spans="1:13" ht="15">
      <c r="A61" s="81" t="s">
        <v>647</v>
      </c>
      <c r="M61"/>
    </row>
    <row r="62" spans="1:13" ht="15">
      <c r="A62" s="81" t="s">
        <v>648</v>
      </c>
      <c r="M62"/>
    </row>
    <row r="63" spans="1:13" ht="15">
      <c r="A63" s="81" t="s">
        <v>649</v>
      </c>
      <c r="M63"/>
    </row>
    <row r="64" ht="15">
      <c r="M64"/>
    </row>
    <row r="65" ht="15">
      <c r="M65"/>
    </row>
    <row r="66" ht="15">
      <c r="M66"/>
    </row>
    <row r="67" ht="15">
      <c r="M67"/>
    </row>
    <row r="68" ht="15">
      <c r="M68"/>
    </row>
    <row r="69" ht="15">
      <c r="M69"/>
    </row>
    <row r="70" ht="15">
      <c r="M70"/>
    </row>
    <row r="71" ht="15">
      <c r="M71"/>
    </row>
    <row r="72" ht="15">
      <c r="M72"/>
    </row>
    <row r="73" ht="15">
      <c r="M73"/>
    </row>
    <row r="74" ht="15">
      <c r="M74"/>
    </row>
    <row r="75" ht="15">
      <c r="M75"/>
    </row>
    <row r="76" ht="15">
      <c r="M76"/>
    </row>
    <row r="77" ht="15">
      <c r="M77"/>
    </row>
    <row r="78" ht="15">
      <c r="M78"/>
    </row>
    <row r="79" ht="15">
      <c r="M79"/>
    </row>
    <row r="80" ht="15">
      <c r="M80"/>
    </row>
    <row r="81" ht="15">
      <c r="M81"/>
    </row>
    <row r="82" ht="15">
      <c r="M82"/>
    </row>
    <row r="83" ht="15">
      <c r="M83"/>
    </row>
    <row r="84" ht="15">
      <c r="M84"/>
    </row>
    <row r="85" ht="15">
      <c r="M85"/>
    </row>
    <row r="86" ht="15">
      <c r="M86"/>
    </row>
    <row r="87" ht="15">
      <c r="M87"/>
    </row>
    <row r="88" ht="15">
      <c r="M88"/>
    </row>
    <row r="89" ht="15">
      <c r="M89"/>
    </row>
    <row r="90" ht="15">
      <c r="M90"/>
    </row>
    <row r="91" ht="15">
      <c r="M91"/>
    </row>
    <row r="92" ht="15">
      <c r="M92"/>
    </row>
    <row r="93" ht="15">
      <c r="M93"/>
    </row>
    <row r="94" ht="15">
      <c r="M94"/>
    </row>
    <row r="95" ht="15">
      <c r="M95"/>
    </row>
    <row r="96" ht="15">
      <c r="M96"/>
    </row>
    <row r="97" ht="15">
      <c r="M97"/>
    </row>
    <row r="98" ht="15">
      <c r="M98"/>
    </row>
    <row r="99" ht="15">
      <c r="M99"/>
    </row>
    <row r="100" ht="15">
      <c r="M100"/>
    </row>
    <row r="101" ht="15">
      <c r="M101"/>
    </row>
    <row r="102" ht="15">
      <c r="M102"/>
    </row>
    <row r="103" ht="15">
      <c r="M103"/>
    </row>
    <row r="104" ht="15">
      <c r="M104"/>
    </row>
    <row r="105" ht="15">
      <c r="M105"/>
    </row>
    <row r="106" ht="15">
      <c r="M106"/>
    </row>
    <row r="107" ht="15">
      <c r="M107"/>
    </row>
    <row r="108" ht="15">
      <c r="M108"/>
    </row>
    <row r="109" ht="15">
      <c r="M109"/>
    </row>
    <row r="110" ht="15">
      <c r="M110"/>
    </row>
    <row r="111" ht="15">
      <c r="M111"/>
    </row>
    <row r="112" ht="15">
      <c r="M112"/>
    </row>
    <row r="113" ht="15">
      <c r="M113"/>
    </row>
    <row r="114" ht="15">
      <c r="M114"/>
    </row>
    <row r="115" ht="15">
      <c r="M115"/>
    </row>
    <row r="116" ht="15">
      <c r="M116"/>
    </row>
    <row r="117" ht="15">
      <c r="M117"/>
    </row>
    <row r="118" ht="15">
      <c r="M118"/>
    </row>
    <row r="119" ht="15">
      <c r="M119"/>
    </row>
    <row r="120" ht="15">
      <c r="M120"/>
    </row>
    <row r="121" ht="15">
      <c r="M121"/>
    </row>
    <row r="122" ht="15">
      <c r="M122"/>
    </row>
    <row r="123" ht="15">
      <c r="M123"/>
    </row>
    <row r="124" ht="15">
      <c r="M124"/>
    </row>
    <row r="125" ht="15">
      <c r="M125"/>
    </row>
    <row r="126" ht="15">
      <c r="M126"/>
    </row>
    <row r="127" ht="15">
      <c r="M127"/>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MT,Bold"RAIL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2020-02-11T09:50:25Z</cp:lastPrinted>
  <dcterms:created xsi:type="dcterms:W3CDTF">1999-02-24T15:41:12Z</dcterms:created>
  <dcterms:modified xsi:type="dcterms:W3CDTF">2020-02-11T09:51:23Z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A23654806</vt:lpwstr>
  </property>
  <property fmtid="{D5CDD505-2E9C-101B-9397-08002B2CF9AE}" pid="3" name="Objective-Comment">
    <vt:lpwstr/>
  </property>
  <property fmtid="{D5CDD505-2E9C-101B-9397-08002B2CF9AE}" pid="4" name="Objective-CreationStamp">
    <vt:filetime>2019-03-04T13:40:00Z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2020-02-11T09:52:23Z</vt:filetime>
  </property>
  <property fmtid="{D5CDD505-2E9C-101B-9397-08002B2CF9AE}" pid="8" name="Objective-ModificationStamp">
    <vt:filetime>2020-02-11T09:52:24Z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2019: Research and analysis: Transport: 2019-2024:</vt:lpwstr>
  </property>
  <property fmtid="{D5CDD505-2E9C-101B-9397-08002B2CF9AE}" pid="11" name="Objective-Parent">
    <vt:lpwstr>Transport Statistics: Scottish Transport Statistics: 2019: Research and analysis: Transport: 2019-2024</vt:lpwstr>
  </property>
  <property fmtid="{D5CDD505-2E9C-101B-9397-08002B2CF9AE}" pid="12" name="Objective-State">
    <vt:lpwstr>Published</vt:lpwstr>
  </property>
  <property fmtid="{D5CDD505-2E9C-101B-9397-08002B2CF9AE}" pid="13" name="Objective-Title">
    <vt:lpwstr>chapter07 - rail</vt:lpwstr>
  </property>
  <property fmtid="{D5CDD505-2E9C-101B-9397-08002B2CF9AE}" pid="14" name="Objective-Version">
    <vt:lpwstr>20.0</vt:lpwstr>
  </property>
  <property fmtid="{D5CDD505-2E9C-101B-9397-08002B2CF9AE}" pid="15" name="Objective-VersionComment">
    <vt:lpwstr/>
  </property>
  <property fmtid="{D5CDD505-2E9C-101B-9397-08002B2CF9AE}" pid="16" name="Objective-VersionNumber">
    <vt:r8>21</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ies>
</file>