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27795" windowHeight="13110"/>
  </bookViews>
  <sheets>
    <sheet name="Table C-D" sheetId="1" r:id="rId1"/>
    <sheet name="Table E-F" sheetId="2" r:id="rId2"/>
    <sheet name="Table G" sheetId="3" r:id="rId3"/>
    <sheet name="Table G2" sheetId="4" r:id="rId4"/>
    <sheet name="Table H" sheetId="5" r:id="rId5"/>
  </sheets>
  <externalReferences>
    <externalReference r:id="rId6"/>
    <externalReference r:id="rId7"/>
    <externalReference r:id="rId8"/>
  </externalReferences>
  <definedNames>
    <definedName name="\A">#REF!</definedName>
    <definedName name="\B">#REF!</definedName>
    <definedName name="\C">#REF!</definedName>
    <definedName name="\D">#REF!</definedName>
    <definedName name="\E">#REF!</definedName>
    <definedName name="\F">#REF!</definedName>
    <definedName name="\G">#REF!</definedName>
    <definedName name="____new2">#REF!</definedName>
    <definedName name="___new2">#REF!</definedName>
    <definedName name="__new2">#REF!</definedName>
    <definedName name="_Fill" hidden="1">#REF!</definedName>
    <definedName name="_new2">#REF!</definedName>
    <definedName name="_Order1" hidden="1">255</definedName>
    <definedName name="adjustacc">#REF!</definedName>
    <definedName name="compnum">#REF!</definedName>
    <definedName name="MACROS">[2]Table!$M$1:$IG$8163</definedName>
    <definedName name="MACROS2">#REF!</definedName>
    <definedName name="new" hidden="1">#REF!</definedName>
    <definedName name="_xlnm.Print_Area" localSheetId="0">'Table C-D'!$A$1:$L$85</definedName>
    <definedName name="_xlnm.Print_Area" localSheetId="1">'Table E-F'!$A$1:$L$56</definedName>
    <definedName name="_xlnm.Print_Area" localSheetId="2">'Table G'!$A$1:$M$56</definedName>
    <definedName name="_xlnm.Print_Area" localSheetId="3">'Table G2'!$A$1:$M$45</definedName>
    <definedName name="_xlnm.Print_Area" localSheetId="4">'Table H'!$A$1:$H$80</definedName>
    <definedName name="SHEETA">#REF!</definedName>
    <definedName name="SHEETB">#REF!</definedName>
    <definedName name="SHEETC">#REF!</definedName>
    <definedName name="SHEETE">#REF!</definedName>
    <definedName name="SHEETF">#REF!</definedName>
    <definedName name="SHEETG">#REF!</definedName>
    <definedName name="TIME">[2]Table!$E$1:$IG$8163</definedName>
    <definedName name="TIME2">#REF!</definedName>
    <definedName name="Value_Year">'[3]Uprating series'!$B$4</definedName>
    <definedName name="WHOLE">[2]Table!$BZ$371</definedName>
    <definedName name="WHOLE2">#REF!</definedName>
  </definedNames>
  <calcPr calcId="145621"/>
</workbook>
</file>

<file path=xl/calcChain.xml><?xml version="1.0" encoding="utf-8"?>
<calcChain xmlns="http://schemas.openxmlformats.org/spreadsheetml/2006/main">
  <c r="G60" i="2" l="1"/>
  <c r="F60" i="2"/>
  <c r="F51" i="2" s="1"/>
  <c r="C60" i="2"/>
  <c r="K60" i="2" s="1"/>
  <c r="B60" i="2"/>
  <c r="D52" i="2" s="1"/>
  <c r="L52" i="2" s="1"/>
  <c r="H52" i="2"/>
  <c r="G52" i="2"/>
  <c r="F52" i="2"/>
  <c r="C52" i="2"/>
  <c r="K52" i="2" s="1"/>
  <c r="B52" i="2"/>
  <c r="J52" i="2" s="1"/>
  <c r="H51" i="2"/>
  <c r="G51" i="2"/>
  <c r="D51" i="2"/>
  <c r="L51" i="2" s="1"/>
  <c r="C51" i="2"/>
  <c r="K51" i="2" s="1"/>
  <c r="B51" i="2"/>
  <c r="J51" i="2" s="1"/>
  <c r="H50" i="2"/>
  <c r="G50" i="2"/>
  <c r="F50" i="2"/>
  <c r="J50" i="2" s="1"/>
  <c r="D50" i="2"/>
  <c r="L50" i="2" s="1"/>
  <c r="C50" i="2"/>
  <c r="K50" i="2" s="1"/>
  <c r="B50" i="2"/>
  <c r="L49" i="2"/>
  <c r="H49" i="2"/>
  <c r="G49" i="2"/>
  <c r="K49" i="2" s="1"/>
  <c r="F49" i="2"/>
  <c r="D49" i="2"/>
  <c r="C49" i="2"/>
  <c r="B49" i="2"/>
  <c r="J49" i="2" s="1"/>
  <c r="H48" i="2"/>
  <c r="L48" i="2" s="1"/>
  <c r="G48" i="2"/>
  <c r="F48" i="2"/>
  <c r="D48" i="2"/>
  <c r="C48" i="2"/>
  <c r="K48" i="2" s="1"/>
  <c r="B48" i="2"/>
  <c r="J48" i="2" s="1"/>
  <c r="J47" i="2"/>
  <c r="H47" i="2"/>
  <c r="G47" i="2"/>
  <c r="F47" i="2"/>
  <c r="D47" i="2"/>
  <c r="L47" i="2" s="1"/>
  <c r="C47" i="2"/>
  <c r="K47" i="2" s="1"/>
  <c r="B47" i="2"/>
  <c r="K43" i="2"/>
  <c r="H43" i="2"/>
  <c r="G43" i="2"/>
  <c r="F43" i="2"/>
  <c r="J43" i="2" s="1"/>
  <c r="D43" i="2"/>
  <c r="L43" i="2" s="1"/>
  <c r="C43" i="2"/>
  <c r="B43" i="2"/>
  <c r="L42" i="2"/>
  <c r="H42" i="2"/>
  <c r="G42" i="2"/>
  <c r="K42" i="2" s="1"/>
  <c r="F42" i="2"/>
  <c r="D42" i="2"/>
  <c r="C42" i="2"/>
  <c r="B42" i="2"/>
  <c r="J42" i="2" s="1"/>
  <c r="H41" i="2"/>
  <c r="L41" i="2" s="1"/>
  <c r="G41" i="2"/>
  <c r="F41" i="2"/>
  <c r="D41" i="2"/>
  <c r="C41" i="2"/>
  <c r="K41" i="2" s="1"/>
  <c r="B41" i="2"/>
  <c r="J41" i="2" s="1"/>
  <c r="J40" i="2"/>
  <c r="H40" i="2"/>
  <c r="G40" i="2"/>
  <c r="F40" i="2"/>
  <c r="D40" i="2"/>
  <c r="L40" i="2" s="1"/>
  <c r="C40" i="2"/>
  <c r="K40" i="2" s="1"/>
  <c r="B40" i="2"/>
  <c r="K39" i="2"/>
  <c r="H39" i="2"/>
  <c r="G39" i="2"/>
  <c r="F39" i="2"/>
  <c r="J39" i="2" s="1"/>
  <c r="D39" i="2"/>
  <c r="L39" i="2" s="1"/>
  <c r="C39" i="2"/>
  <c r="B39" i="2"/>
  <c r="L38" i="2"/>
  <c r="H38" i="2"/>
  <c r="G38" i="2"/>
  <c r="K38" i="2" s="1"/>
  <c r="F38" i="2"/>
  <c r="D38" i="2"/>
  <c r="C38" i="2"/>
  <c r="B38" i="2"/>
  <c r="J38" i="2" s="1"/>
  <c r="H117" i="1"/>
  <c r="G117" i="1"/>
  <c r="D117" i="1"/>
  <c r="C117" i="1"/>
  <c r="H116" i="1"/>
  <c r="G116" i="1"/>
  <c r="D116" i="1"/>
  <c r="C116" i="1"/>
  <c r="H113" i="1"/>
  <c r="H118" i="1" s="1"/>
  <c r="G113" i="1"/>
  <c r="G118" i="1" s="1"/>
  <c r="D113" i="1"/>
  <c r="D118" i="1" s="1"/>
  <c r="C113" i="1"/>
  <c r="C118" i="1" s="1"/>
  <c r="K76" i="1"/>
  <c r="H76" i="1"/>
  <c r="H80" i="1" s="1"/>
  <c r="G76" i="1"/>
  <c r="G81" i="1" s="1"/>
  <c r="F76" i="1"/>
  <c r="F81" i="1" s="1"/>
  <c r="D76" i="1"/>
  <c r="L76" i="1" s="1"/>
  <c r="C76" i="1"/>
  <c r="B76" i="1"/>
  <c r="B80" i="1" s="1"/>
  <c r="L75" i="1"/>
  <c r="H75" i="1"/>
  <c r="G75" i="1"/>
  <c r="G80" i="1" s="1"/>
  <c r="F75" i="1"/>
  <c r="D75" i="1"/>
  <c r="C75" i="1"/>
  <c r="B75" i="1"/>
  <c r="J75" i="1" s="1"/>
  <c r="H74" i="1"/>
  <c r="L74" i="1" s="1"/>
  <c r="G74" i="1"/>
  <c r="F74" i="1"/>
  <c r="D74" i="1"/>
  <c r="C74" i="1"/>
  <c r="K74" i="1" s="1"/>
  <c r="B74" i="1"/>
  <c r="J74" i="1" s="1"/>
  <c r="J73" i="1"/>
  <c r="H73" i="1"/>
  <c r="G73" i="1"/>
  <c r="F73" i="1"/>
  <c r="D73" i="1"/>
  <c r="L73" i="1" s="1"/>
  <c r="C73" i="1"/>
  <c r="K73" i="1" s="1"/>
  <c r="B73" i="1"/>
  <c r="K72" i="1"/>
  <c r="H72" i="1"/>
  <c r="G72" i="1"/>
  <c r="F72" i="1"/>
  <c r="J72" i="1" s="1"/>
  <c r="D72" i="1"/>
  <c r="L72" i="1" s="1"/>
  <c r="C72" i="1"/>
  <c r="B72" i="1"/>
  <c r="L71" i="1"/>
  <c r="H71" i="1"/>
  <c r="G71" i="1"/>
  <c r="K71" i="1" s="1"/>
  <c r="F71" i="1"/>
  <c r="D71" i="1"/>
  <c r="C71" i="1"/>
  <c r="B71" i="1"/>
  <c r="J71" i="1" s="1"/>
  <c r="D59" i="1"/>
  <c r="D64" i="1" s="1"/>
  <c r="B59" i="1"/>
  <c r="K58" i="1"/>
  <c r="H58" i="1"/>
  <c r="H62" i="1" s="1"/>
  <c r="G58" i="1"/>
  <c r="G63" i="1" s="1"/>
  <c r="F58" i="1"/>
  <c r="F63" i="1" s="1"/>
  <c r="D58" i="1"/>
  <c r="L58" i="1" s="1"/>
  <c r="C58" i="1"/>
  <c r="B58" i="1"/>
  <c r="B62" i="1" s="1"/>
  <c r="L57" i="1"/>
  <c r="H57" i="1"/>
  <c r="G57" i="1"/>
  <c r="G62" i="1" s="1"/>
  <c r="F57" i="1"/>
  <c r="D57" i="1"/>
  <c r="C57" i="1"/>
  <c r="B57" i="1"/>
  <c r="J57" i="1" s="1"/>
  <c r="H56" i="1"/>
  <c r="L56" i="1" s="1"/>
  <c r="G56" i="1"/>
  <c r="F56" i="1"/>
  <c r="D56" i="1"/>
  <c r="C56" i="1"/>
  <c r="K56" i="1" s="1"/>
  <c r="B56" i="1"/>
  <c r="J56" i="1" s="1"/>
  <c r="J55" i="1"/>
  <c r="H55" i="1"/>
  <c r="G55" i="1"/>
  <c r="F55" i="1"/>
  <c r="D55" i="1"/>
  <c r="L55" i="1" s="1"/>
  <c r="C55" i="1"/>
  <c r="K55" i="1" s="1"/>
  <c r="B55" i="1"/>
  <c r="K54" i="1"/>
  <c r="H54" i="1"/>
  <c r="G54" i="1"/>
  <c r="F54" i="1"/>
  <c r="J54" i="1" s="1"/>
  <c r="D54" i="1"/>
  <c r="L54" i="1" s="1"/>
  <c r="C54" i="1"/>
  <c r="B54" i="1"/>
  <c r="L53" i="1"/>
  <c r="H53" i="1"/>
  <c r="G53" i="1"/>
  <c r="K53" i="1" s="1"/>
  <c r="F53" i="1"/>
  <c r="D53" i="1"/>
  <c r="C53" i="1"/>
  <c r="B53" i="1"/>
  <c r="B64" i="1" s="1"/>
  <c r="D40" i="1"/>
  <c r="B40" i="1"/>
  <c r="H39" i="1"/>
  <c r="G39" i="1"/>
  <c r="F39" i="1"/>
  <c r="D39" i="1"/>
  <c r="B39" i="1"/>
  <c r="H38" i="1"/>
  <c r="G38" i="1"/>
  <c r="F38" i="1"/>
  <c r="D38" i="1"/>
  <c r="B38" i="1"/>
  <c r="H35" i="1"/>
  <c r="H40" i="1" s="1"/>
  <c r="G35" i="1"/>
  <c r="G77" i="1" s="1"/>
  <c r="G82" i="1" s="1"/>
  <c r="F35" i="1"/>
  <c r="F40" i="1" s="1"/>
  <c r="G22" i="1"/>
  <c r="D22" i="1"/>
  <c r="B22" i="1"/>
  <c r="H21" i="1"/>
  <c r="G21" i="1"/>
  <c r="F21" i="1"/>
  <c r="D21" i="1"/>
  <c r="B21" i="1"/>
  <c r="H20" i="1"/>
  <c r="G20" i="1"/>
  <c r="F20" i="1"/>
  <c r="D20" i="1"/>
  <c r="B20" i="1"/>
  <c r="H17" i="1"/>
  <c r="H22" i="1" s="1"/>
  <c r="G17" i="1"/>
  <c r="G59" i="1" s="1"/>
  <c r="G64" i="1" s="1"/>
  <c r="F17" i="1"/>
  <c r="F59" i="1" s="1"/>
  <c r="F64" i="1" l="1"/>
  <c r="J59" i="1"/>
  <c r="F22" i="1"/>
  <c r="G40" i="1"/>
  <c r="J53" i="1"/>
  <c r="H59" i="1"/>
  <c r="D62" i="1"/>
  <c r="B63" i="1"/>
  <c r="H63" i="1"/>
  <c r="B77" i="1"/>
  <c r="H77" i="1"/>
  <c r="H82" i="1" s="1"/>
  <c r="D80" i="1"/>
  <c r="B81" i="1"/>
  <c r="H81" i="1"/>
  <c r="K57" i="1"/>
  <c r="J58" i="1"/>
  <c r="F62" i="1"/>
  <c r="D63" i="1"/>
  <c r="K75" i="1"/>
  <c r="J76" i="1"/>
  <c r="D77" i="1"/>
  <c r="F80" i="1"/>
  <c r="D81" i="1"/>
  <c r="F77" i="1"/>
  <c r="F82" i="1" s="1"/>
  <c r="J60" i="2"/>
  <c r="L59" i="1" l="1"/>
  <c r="H64" i="1"/>
  <c r="B82" i="1"/>
  <c r="J77" i="1"/>
  <c r="D82" i="1"/>
  <c r="L77" i="1"/>
</calcChain>
</file>

<file path=xl/sharedStrings.xml><?xml version="1.0" encoding="utf-8"?>
<sst xmlns="http://schemas.openxmlformats.org/spreadsheetml/2006/main" count="534" uniqueCount="130">
  <si>
    <r>
      <t xml:space="preserve">Table C: </t>
    </r>
    <r>
      <rPr>
        <sz val="16"/>
        <rFont val="Arial"/>
        <family val="2"/>
      </rPr>
      <t>Reported casualties in Scotland, England &amp; Wales by severity</t>
    </r>
  </si>
  <si>
    <t>Number of casualties  :  All ages and child casualties</t>
  </si>
  <si>
    <t>Scotland</t>
  </si>
  <si>
    <t xml:space="preserve">           England &amp; Wales</t>
  </si>
  <si>
    <t>All</t>
  </si>
  <si>
    <t>Killed</t>
  </si>
  <si>
    <t>Serious</t>
  </si>
  <si>
    <t>severities</t>
  </si>
  <si>
    <t>1.  All Ages</t>
  </si>
  <si>
    <t>(a)  Numbers</t>
  </si>
  <si>
    <t>2004-08 ave</t>
  </si>
  <si>
    <r>
      <t xml:space="preserve">2019 </t>
    </r>
    <r>
      <rPr>
        <vertAlign val="superscript"/>
        <sz val="12"/>
        <rFont val="Arial"/>
        <family val="2"/>
      </rPr>
      <t>1</t>
    </r>
  </si>
  <si>
    <r>
      <t xml:space="preserve">2015-2019 ave </t>
    </r>
    <r>
      <rPr>
        <b/>
        <vertAlign val="superscript"/>
        <sz val="12"/>
        <rFont val="Arial"/>
        <family val="2"/>
      </rPr>
      <t>1</t>
    </r>
  </si>
  <si>
    <t>..</t>
  </si>
  <si>
    <t>(b)  Per cent changes:</t>
  </si>
  <si>
    <r>
      <t xml:space="preserve">2019 on 2018 </t>
    </r>
    <r>
      <rPr>
        <vertAlign val="superscript"/>
        <sz val="12"/>
        <rFont val="Arial"/>
        <family val="2"/>
      </rPr>
      <t>1</t>
    </r>
  </si>
  <si>
    <r>
      <t>2019 on 2004-08 ave</t>
    </r>
    <r>
      <rPr>
        <vertAlign val="superscript"/>
        <sz val="12"/>
        <rFont val="Arial"/>
        <family val="2"/>
      </rPr>
      <t xml:space="preserve"> 1</t>
    </r>
  </si>
  <si>
    <r>
      <t xml:space="preserve">2015-19 ave. on 04-08 ave </t>
    </r>
    <r>
      <rPr>
        <vertAlign val="superscript"/>
        <sz val="12"/>
        <rFont val="Arial"/>
        <family val="2"/>
      </rPr>
      <t>1</t>
    </r>
  </si>
  <si>
    <t xml:space="preserve">1. Due to changes in severity reporting, the number of serious casualties cannot be compared directly to those reported in  </t>
  </si>
  <si>
    <t xml:space="preserve">   previous years. These % change figures for serious casualties have therefore been omitted</t>
  </si>
  <si>
    <r>
      <t>2. Reported child casualties</t>
    </r>
    <r>
      <rPr>
        <b/>
        <vertAlign val="superscript"/>
        <sz val="16"/>
        <rFont val="Arial"/>
        <family val="2"/>
      </rPr>
      <t>1</t>
    </r>
  </si>
  <si>
    <r>
      <t xml:space="preserve">Table D: </t>
    </r>
    <r>
      <rPr>
        <sz val="16"/>
        <rFont val="Arial"/>
        <family val="2"/>
      </rPr>
      <t>Reported casualties in Scotland, England &amp; Wales by severity</t>
    </r>
  </si>
  <si>
    <t>Rates per 1,000 population  :  All ages and child casualties</t>
  </si>
  <si>
    <t>England &amp; Wales</t>
  </si>
  <si>
    <t>Scotland % of England &amp; Wales</t>
  </si>
  <si>
    <t>percentages</t>
  </si>
  <si>
    <t>(a)  Rates per 1,000 population</t>
  </si>
  <si>
    <r>
      <t xml:space="preserve">2. Reported child casualties </t>
    </r>
    <r>
      <rPr>
        <b/>
        <vertAlign val="superscript"/>
        <sz val="16"/>
        <rFont val="Arial"/>
        <family val="2"/>
      </rPr>
      <t>2</t>
    </r>
  </si>
  <si>
    <t>2.  Child 0-15 years</t>
  </si>
  <si>
    <t>Mid year population estimates</t>
  </si>
  <si>
    <t xml:space="preserve">              Scotland</t>
  </si>
  <si>
    <t xml:space="preserve">         England &amp; Wales</t>
  </si>
  <si>
    <t>Child</t>
  </si>
  <si>
    <t>Total</t>
  </si>
  <si>
    <t>2004-08 average</t>
  </si>
  <si>
    <t>2015-2019 ave</t>
  </si>
  <si>
    <t>Per cent changes:</t>
  </si>
  <si>
    <t>2019 on 2018</t>
  </si>
  <si>
    <t>2019 on 2004-08 ave.</t>
  </si>
  <si>
    <t>2015-19 ave. on 04-08 ave</t>
  </si>
  <si>
    <r>
      <t xml:space="preserve">Table E: </t>
    </r>
    <r>
      <rPr>
        <sz val="16"/>
        <rFont val="Arial"/>
        <family val="2"/>
      </rPr>
      <t xml:space="preserve">Reported casualties in Scotland, England &amp; Wales by mode of transport and severity, 2019 </t>
    </r>
    <r>
      <rPr>
        <vertAlign val="superscript"/>
        <sz val="16"/>
        <rFont val="Arial"/>
        <family val="2"/>
      </rPr>
      <t>1</t>
    </r>
  </si>
  <si>
    <t>1. All ages</t>
  </si>
  <si>
    <t>Pedestrian</t>
  </si>
  <si>
    <t>Pedal cycle</t>
  </si>
  <si>
    <t>Car</t>
  </si>
  <si>
    <t>Bus/coach</t>
  </si>
  <si>
    <t>Other</t>
  </si>
  <si>
    <r>
      <t xml:space="preserve">2. Child casualties </t>
    </r>
    <r>
      <rPr>
        <b/>
        <vertAlign val="superscript"/>
        <sz val="16"/>
        <rFont val="Arial"/>
        <family val="2"/>
      </rPr>
      <t>2</t>
    </r>
  </si>
  <si>
    <t>1. Due to changes in the the way casualty severities are recorded, figures for serious casualties in 2019 are not comparable with previous years.</t>
  </si>
  <si>
    <t>2. Child 0-15 years</t>
  </si>
  <si>
    <r>
      <t xml:space="preserve">Table F: </t>
    </r>
    <r>
      <rPr>
        <sz val="16"/>
        <rFont val="Arial"/>
        <family val="2"/>
      </rPr>
      <t xml:space="preserve">Reported casualties in Scotland, England &amp; Wales by mode of transport and severity, 2019 </t>
    </r>
    <r>
      <rPr>
        <vertAlign val="superscript"/>
        <sz val="16"/>
        <rFont val="Arial"/>
        <family val="2"/>
      </rPr>
      <t>1</t>
    </r>
  </si>
  <si>
    <t>Rate per 1,000 population :  All ages and child casualties</t>
  </si>
  <si>
    <t>population estimates 2018</t>
  </si>
  <si>
    <t>GB</t>
  </si>
  <si>
    <t>NB:change</t>
  </si>
  <si>
    <t>formulae</t>
  </si>
  <si>
    <r>
      <t xml:space="preserve">Table G: </t>
    </r>
    <r>
      <rPr>
        <sz val="16"/>
        <rFont val="Arial"/>
        <family val="2"/>
      </rPr>
      <t>Fatality rates per capita, for (a) All road users 2018 and 2019 provisional;</t>
    </r>
  </si>
  <si>
    <r>
      <t xml:space="preserve">ranked by respective rates: International Comparisons </t>
    </r>
    <r>
      <rPr>
        <vertAlign val="superscript"/>
        <sz val="16"/>
        <rFont val="Arial"/>
        <family val="2"/>
      </rPr>
      <t>1,2</t>
    </r>
  </si>
  <si>
    <r>
      <t xml:space="preserve">(a) All road users 2019 (Provisional </t>
    </r>
    <r>
      <rPr>
        <b/>
        <vertAlign val="superscript"/>
        <sz val="16"/>
        <rFont val="Arial"/>
        <family val="2"/>
      </rPr>
      <t xml:space="preserve">3 </t>
    </r>
    <r>
      <rPr>
        <b/>
        <sz val="16"/>
        <rFont val="Arial"/>
        <family val="2"/>
      </rPr>
      <t>)</t>
    </r>
  </si>
  <si>
    <t>(b) All road users 2018</t>
  </si>
  <si>
    <t>Per million population</t>
  </si>
  <si>
    <r>
      <t>Numbers           killed</t>
    </r>
    <r>
      <rPr>
        <vertAlign val="superscript"/>
        <sz val="12"/>
        <rFont val="Arial"/>
        <family val="2"/>
      </rPr>
      <t xml:space="preserve"> </t>
    </r>
  </si>
  <si>
    <t>Rate</t>
  </si>
  <si>
    <t>Index</t>
  </si>
  <si>
    <t>Iceland</t>
  </si>
  <si>
    <t>Norway</t>
  </si>
  <si>
    <t>England</t>
  </si>
  <si>
    <t>Switzerland</t>
  </si>
  <si>
    <t>Sweden</t>
  </si>
  <si>
    <t>Great Britain</t>
  </si>
  <si>
    <t>United Kingdom</t>
  </si>
  <si>
    <t>Northern Ireland</t>
  </si>
  <si>
    <t>Ireland</t>
  </si>
  <si>
    <t>Denmark</t>
  </si>
  <si>
    <t>Wales</t>
  </si>
  <si>
    <t>Japan</t>
  </si>
  <si>
    <t>Malta</t>
  </si>
  <si>
    <t>Israel</t>
  </si>
  <si>
    <t>Luxembourg</t>
  </si>
  <si>
    <t>Spain</t>
  </si>
  <si>
    <t>Germany</t>
  </si>
  <si>
    <t>Netherlands</t>
  </si>
  <si>
    <t>Finland</t>
  </si>
  <si>
    <t>Slovakia</t>
  </si>
  <si>
    <t>Slovenia</t>
  </si>
  <si>
    <t>Estonia</t>
  </si>
  <si>
    <t>Australia</t>
  </si>
  <si>
    <t>Austria</t>
  </si>
  <si>
    <t>Canada</t>
  </si>
  <si>
    <t>France</t>
  </si>
  <si>
    <t>Italy</t>
  </si>
  <si>
    <t>Belgium</t>
  </si>
  <si>
    <t>Czech Republic</t>
  </si>
  <si>
    <t>Portugal</t>
  </si>
  <si>
    <t>Cyprus</t>
  </si>
  <si>
    <t>Lithuania</t>
  </si>
  <si>
    <t>Hungary</t>
  </si>
  <si>
    <t>Republic of Korea</t>
  </si>
  <si>
    <t>Greece</t>
  </si>
  <si>
    <t>Latvia</t>
  </si>
  <si>
    <t>New Zealand</t>
  </si>
  <si>
    <t>Poland</t>
  </si>
  <si>
    <t>Croatia</t>
  </si>
  <si>
    <t>Serbia</t>
  </si>
  <si>
    <t>Bulgaria</t>
  </si>
  <si>
    <t>Romania</t>
  </si>
  <si>
    <t>USA</t>
  </si>
  <si>
    <t xml:space="preserve"> .. </t>
  </si>
  <si>
    <t xml:space="preserve">                 -  </t>
  </si>
  <si>
    <t>1 In accordance with the commonly agreed international definition, most countries define a fatality as one being due to a road accident where death occurs within 30 days of the accident. The official road accident statistics of some countries however, limit the fatalities to those occurring within shorter periods after the accident. Numbers of deaths and death rates in the above table have been adjusted according to the factors used by the Economic Commission for Europe and the International Transport Forum (ITF) (formerly known as ECMT) to represent standardised 30-day deaths:  Italy (7 days) +8%; France (6 days) +5.7%;  Portugal (1 day) +14%; Republic of Korea (3 days) +15%.</t>
  </si>
  <si>
    <t xml:space="preserve">2 Source: International Road Traffic and Accident Database (OECD), ETSC, EUROSTAT and CARE (EU road accidents database).   </t>
  </si>
  <si>
    <t>3. The 2018 figures presented for Scotland, Great Britain and the United Kingdom use Scotland’s finalised fatality numbers.</t>
  </si>
  <si>
    <r>
      <t xml:space="preserve">Table G: </t>
    </r>
    <r>
      <rPr>
        <sz val="16"/>
        <rFont val="Arial"/>
        <family val="2"/>
      </rPr>
      <t>Fatality rates per capita, for (c) Pedestrians and (d) Car users - 2018;</t>
    </r>
  </si>
  <si>
    <t>(c) Pedestrians</t>
  </si>
  <si>
    <t xml:space="preserve">(d) Car users </t>
  </si>
  <si>
    <t>Per million</t>
  </si>
  <si>
    <t xml:space="preserve">     population</t>
  </si>
  <si>
    <t>population</t>
  </si>
  <si>
    <r>
      <t>Numbers killed</t>
    </r>
    <r>
      <rPr>
        <vertAlign val="superscript"/>
        <sz val="12"/>
        <rFont val="Arial"/>
        <family val="2"/>
      </rPr>
      <t xml:space="preserve"> </t>
    </r>
  </si>
  <si>
    <r>
      <t>Table H: Road accident f</t>
    </r>
    <r>
      <rPr>
        <sz val="15"/>
        <rFont val="Arial"/>
        <family val="2"/>
      </rPr>
      <t>atality rates per capita, by age group, ranked by respective rates - 2018;</t>
    </r>
  </si>
  <si>
    <t xml:space="preserve"> </t>
  </si>
  <si>
    <t xml:space="preserve">Per million </t>
  </si>
  <si>
    <t>(a) 0-14 years</t>
  </si>
  <si>
    <t>pop</t>
  </si>
  <si>
    <t>(b) 15-24 years</t>
  </si>
  <si>
    <t>Korea</t>
  </si>
  <si>
    <t>Chile</t>
  </si>
  <si>
    <t>United States</t>
  </si>
  <si>
    <t>(c) 25-64 years</t>
  </si>
  <si>
    <t>(d) 65+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</si>
</sst>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_-;\-* #,##0_-;_-* &quot;-&quot;_-;_-@_-"/>
    <numFmt numFmtId="43" formatCode="_-* #,##0.00_-;\-* #,##0.00_-;_-* &quot;-&quot;??_-;_-@_-"/>
    <numFmt numFmtId="164" formatCode="0.0"/>
    <numFmt numFmtId="165" formatCode="General_)"/>
    <numFmt numFmtId="166" formatCode="_-* #,##0_-;\-* #,##0_-;_-* &quot;-&quot;??_-;_-@_-"/>
    <numFmt numFmtId="167" formatCode="#,###.00"/>
    <numFmt numFmtId="168" formatCode="#,###"/>
    <numFmt numFmtId="169" formatCode="#,##0_ ;\-#,##0\ "/>
    <numFmt numFmtId="170" formatCode="#,##0_);\(#,##0\)"/>
    <numFmt numFmtId="171" formatCode="0.0_)"/>
    <numFmt numFmtId="172" formatCode="0_)"/>
  </numFmts>
  <fonts count="60">
    <font>
      <sz val="10"/>
      <name val="Arial"/>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ont>
    <font>
      <b/>
      <sz val="16"/>
      <name val="Arial"/>
      <family val="2"/>
    </font>
    <font>
      <sz val="16"/>
      <name val="Arial"/>
      <family val="2"/>
    </font>
    <font>
      <sz val="10"/>
      <name val="Arial"/>
      <family val="2"/>
    </font>
    <font>
      <b/>
      <i/>
      <sz val="10"/>
      <name val="Arial"/>
      <family val="2"/>
    </font>
    <font>
      <b/>
      <sz val="12"/>
      <name val="Arial"/>
      <family val="2"/>
    </font>
    <font>
      <sz val="12"/>
      <name val="Arial"/>
      <family val="2"/>
    </font>
    <font>
      <b/>
      <sz val="11"/>
      <name val="Arial"/>
      <family val="2"/>
    </font>
    <font>
      <sz val="11"/>
      <name val="Arial"/>
      <family val="2"/>
    </font>
    <font>
      <b/>
      <sz val="10"/>
      <name val="Arial"/>
      <family val="2"/>
    </font>
    <font>
      <vertAlign val="superscript"/>
      <sz val="12"/>
      <name val="Arial"/>
      <family val="2"/>
    </font>
    <font>
      <b/>
      <vertAlign val="superscript"/>
      <sz val="12"/>
      <name val="Arial"/>
      <family val="2"/>
    </font>
    <font>
      <b/>
      <sz val="12"/>
      <color indexed="12"/>
      <name val="Arial"/>
      <family val="2"/>
    </font>
    <font>
      <sz val="12"/>
      <color indexed="12"/>
      <name val="Arial"/>
      <family val="2"/>
    </font>
    <font>
      <sz val="12"/>
      <name val="Arial MT"/>
    </font>
    <font>
      <b/>
      <vertAlign val="superscript"/>
      <sz val="16"/>
      <name val="Arial"/>
      <family val="2"/>
    </font>
    <font>
      <i/>
      <sz val="9"/>
      <name val="Arial"/>
      <family val="2"/>
    </font>
    <font>
      <sz val="12"/>
      <color indexed="10"/>
      <name val="Arial"/>
      <family val="2"/>
    </font>
    <font>
      <vertAlign val="superscript"/>
      <sz val="10"/>
      <name val="Arial"/>
      <family val="2"/>
    </font>
    <font>
      <sz val="8"/>
      <name val="Arial"/>
      <family val="2"/>
    </font>
    <font>
      <sz val="10"/>
      <color indexed="12"/>
      <name val="Arial"/>
      <family val="2"/>
    </font>
    <font>
      <vertAlign val="superscript"/>
      <sz val="16"/>
      <name val="Arial"/>
      <family val="2"/>
    </font>
    <font>
      <sz val="14"/>
      <name val="Arial"/>
      <family val="2"/>
    </font>
    <font>
      <b/>
      <sz val="14"/>
      <name val="Arial"/>
      <family val="2"/>
    </font>
    <font>
      <sz val="10"/>
      <color rgb="FFFF0000"/>
      <name val="Arial"/>
      <family val="2"/>
    </font>
    <font>
      <sz val="10"/>
      <color indexed="10"/>
      <name val="Arial"/>
      <family val="2"/>
    </font>
    <font>
      <b/>
      <vertAlign val="superscript"/>
      <sz val="14"/>
      <name val="Arial"/>
      <family val="2"/>
    </font>
    <font>
      <vertAlign val="superscript"/>
      <sz val="14"/>
      <name val="Arial"/>
      <family val="2"/>
    </font>
    <font>
      <sz val="10"/>
      <color indexed="8"/>
      <name val="Arial"/>
      <family val="2"/>
    </font>
    <font>
      <b/>
      <sz val="10"/>
      <color indexed="8"/>
      <name val="Arial"/>
      <family val="2"/>
    </font>
    <font>
      <sz val="7"/>
      <name val="Arial"/>
      <family val="2"/>
    </font>
    <font>
      <i/>
      <sz val="12"/>
      <name val="Arial"/>
      <family val="2"/>
    </font>
    <font>
      <b/>
      <sz val="15"/>
      <name val="Arial"/>
      <family val="2"/>
    </font>
    <font>
      <sz val="15"/>
      <name val="Arial"/>
      <family val="2"/>
    </font>
    <font>
      <sz val="9"/>
      <name val="Arial"/>
      <family val="2"/>
    </font>
    <font>
      <sz val="10"/>
      <color theme="1"/>
      <name val="Arial"/>
      <family val="2"/>
    </font>
    <font>
      <u/>
      <sz val="10"/>
      <color rgb="FF800080"/>
      <name val="Arial"/>
      <family val="2"/>
    </font>
    <font>
      <u/>
      <sz val="10"/>
      <color rgb="FF000000"/>
      <name val="Arial"/>
      <family val="2"/>
    </font>
    <font>
      <u/>
      <sz val="11"/>
      <color rgb="FF800080"/>
      <name val="Calibri"/>
      <family val="2"/>
      <scheme val="minor"/>
    </font>
    <font>
      <u/>
      <sz val="10"/>
      <color rgb="FF0000FF"/>
      <name val="Arial"/>
      <family val="2"/>
    </font>
    <font>
      <u/>
      <sz val="11"/>
      <color rgb="FF0000FF"/>
      <name val="Calibri"/>
      <family val="2"/>
      <scheme val="minor"/>
    </font>
    <font>
      <u/>
      <sz val="10"/>
      <color indexed="12"/>
      <name val="Arial"/>
      <family val="2"/>
    </font>
    <font>
      <sz val="18"/>
      <color theme="3"/>
      <name val="Cambria"/>
      <family val="2"/>
      <scheme val="maj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style="thin">
        <color indexed="64"/>
      </bottom>
      <diagonal/>
    </border>
    <border>
      <left/>
      <right/>
      <top/>
      <bottom style="thin">
        <color indexed="64"/>
      </bottom>
      <diagonal/>
    </border>
    <border>
      <left/>
      <right/>
      <top style="medium">
        <color indexed="8"/>
      </top>
      <bottom/>
      <diagonal/>
    </border>
    <border>
      <left/>
      <right/>
      <top style="medium">
        <color indexed="64"/>
      </top>
      <bottom/>
      <diagonal/>
    </border>
    <border>
      <left/>
      <right/>
      <top/>
      <bottom style="medium">
        <color indexed="8"/>
      </bottom>
      <diagonal/>
    </border>
    <border>
      <left/>
      <right/>
      <top/>
      <bottom style="thick">
        <color indexed="64"/>
      </bottom>
      <diagonal/>
    </border>
    <border>
      <left/>
      <right/>
      <top style="thick">
        <color indexed="64"/>
      </top>
      <bottom style="thin">
        <color indexed="64"/>
      </bottom>
      <diagonal/>
    </border>
  </borders>
  <cellStyleXfs count="169">
    <xf numFmtId="0" fontId="0" fillId="0" borderId="0">
      <alignment vertical="top"/>
    </xf>
    <xf numFmtId="43" fontId="20" fillId="0" borderId="0" applyFont="0" applyFill="0" applyBorder="0" applyAlignment="0" applyProtection="0"/>
    <xf numFmtId="165" fontId="31" fillId="0" borderId="0"/>
    <xf numFmtId="0" fontId="20" fillId="0" borderId="0"/>
    <xf numFmtId="0" fontId="36" fillId="0" borderId="0"/>
    <xf numFmtId="165" fontId="31" fillId="0" borderId="0"/>
    <xf numFmtId="3" fontId="36" fillId="0" borderId="0"/>
    <xf numFmtId="0" fontId="52" fillId="10" borderId="0" applyNumberFormat="0" applyBorder="0" applyAlignment="0" applyProtection="0"/>
    <xf numFmtId="0" fontId="52" fillId="10" borderId="0" applyNumberFormat="0" applyBorder="0" applyAlignment="0" applyProtection="0"/>
    <xf numFmtId="0" fontId="52" fillId="10" borderId="0" applyNumberFormat="0" applyBorder="0" applyAlignment="0" applyProtection="0"/>
    <xf numFmtId="0" fontId="52" fillId="10" borderId="0" applyNumberFormat="0" applyBorder="0" applyAlignment="0" applyProtection="0"/>
    <xf numFmtId="0" fontId="52" fillId="10" borderId="0" applyNumberFormat="0" applyBorder="0" applyAlignment="0" applyProtection="0"/>
    <xf numFmtId="0" fontId="52" fillId="10" borderId="0" applyNumberFormat="0" applyBorder="0" applyAlignment="0" applyProtection="0"/>
    <xf numFmtId="0" fontId="52" fillId="10" borderId="0" applyNumberFormat="0" applyBorder="0" applyAlignment="0" applyProtection="0"/>
    <xf numFmtId="0" fontId="1" fillId="10"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1" fillId="14" borderId="0" applyNumberFormat="0" applyBorder="0" applyAlignment="0" applyProtection="0"/>
    <xf numFmtId="0" fontId="52" fillId="18" borderId="0" applyNumberFormat="0" applyBorder="0" applyAlignment="0" applyProtection="0"/>
    <xf numFmtId="0" fontId="52" fillId="18" borderId="0" applyNumberFormat="0" applyBorder="0" applyAlignment="0" applyProtection="0"/>
    <xf numFmtId="0" fontId="52" fillId="18" borderId="0" applyNumberFormat="0" applyBorder="0" applyAlignment="0" applyProtection="0"/>
    <xf numFmtId="0" fontId="52" fillId="18" borderId="0" applyNumberFormat="0" applyBorder="0" applyAlignment="0" applyProtection="0"/>
    <xf numFmtId="0" fontId="52" fillId="18" borderId="0" applyNumberFormat="0" applyBorder="0" applyAlignment="0" applyProtection="0"/>
    <xf numFmtId="0" fontId="52" fillId="18" borderId="0" applyNumberFormat="0" applyBorder="0" applyAlignment="0" applyProtection="0"/>
    <xf numFmtId="0" fontId="52" fillId="18" borderId="0" applyNumberFormat="0" applyBorder="0" applyAlignment="0" applyProtection="0"/>
    <xf numFmtId="0" fontId="1" fillId="18"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1" fillId="22" borderId="0" applyNumberFormat="0" applyBorder="0" applyAlignment="0" applyProtection="0"/>
    <xf numFmtId="0" fontId="52" fillId="26" borderId="0" applyNumberFormat="0" applyBorder="0" applyAlignment="0" applyProtection="0"/>
    <xf numFmtId="0" fontId="52" fillId="26" borderId="0" applyNumberFormat="0" applyBorder="0" applyAlignment="0" applyProtection="0"/>
    <xf numFmtId="0" fontId="52" fillId="26" borderId="0" applyNumberFormat="0" applyBorder="0" applyAlignment="0" applyProtection="0"/>
    <xf numFmtId="0" fontId="52" fillId="26" borderId="0" applyNumberFormat="0" applyBorder="0" applyAlignment="0" applyProtection="0"/>
    <xf numFmtId="0" fontId="52" fillId="26" borderId="0" applyNumberFormat="0" applyBorder="0" applyAlignment="0" applyProtection="0"/>
    <xf numFmtId="0" fontId="52" fillId="26" borderId="0" applyNumberFormat="0" applyBorder="0" applyAlignment="0" applyProtection="0"/>
    <xf numFmtId="0" fontId="52" fillId="26" borderId="0" applyNumberFormat="0" applyBorder="0" applyAlignment="0" applyProtection="0"/>
    <xf numFmtId="0" fontId="1" fillId="26"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1" fillId="30" borderId="0" applyNumberFormat="0" applyBorder="0" applyAlignment="0" applyProtection="0"/>
    <xf numFmtId="0" fontId="52" fillId="11" borderId="0" applyNumberFormat="0" applyBorder="0" applyAlignment="0" applyProtection="0"/>
    <xf numFmtId="0" fontId="52" fillId="11" borderId="0" applyNumberFormat="0" applyBorder="0" applyAlignment="0" applyProtection="0"/>
    <xf numFmtId="0" fontId="52" fillId="11" borderId="0" applyNumberFormat="0" applyBorder="0" applyAlignment="0" applyProtection="0"/>
    <xf numFmtId="0" fontId="52" fillId="11" borderId="0" applyNumberFormat="0" applyBorder="0" applyAlignment="0" applyProtection="0"/>
    <xf numFmtId="0" fontId="52" fillId="11" borderId="0" applyNumberFormat="0" applyBorder="0" applyAlignment="0" applyProtection="0"/>
    <xf numFmtId="0" fontId="52" fillId="11" borderId="0" applyNumberFormat="0" applyBorder="0" applyAlignment="0" applyProtection="0"/>
    <xf numFmtId="0" fontId="52" fillId="11" borderId="0" applyNumberFormat="0" applyBorder="0" applyAlignment="0" applyProtection="0"/>
    <xf numFmtId="0" fontId="1" fillId="11" borderId="0" applyNumberFormat="0" applyBorder="0" applyAlignment="0" applyProtection="0"/>
    <xf numFmtId="0" fontId="52" fillId="15" borderId="0" applyNumberFormat="0" applyBorder="0" applyAlignment="0" applyProtection="0"/>
    <xf numFmtId="0" fontId="52" fillId="15" borderId="0" applyNumberFormat="0" applyBorder="0" applyAlignment="0" applyProtection="0"/>
    <xf numFmtId="0" fontId="52" fillId="15" borderId="0" applyNumberFormat="0" applyBorder="0" applyAlignment="0" applyProtection="0"/>
    <xf numFmtId="0" fontId="52" fillId="15" borderId="0" applyNumberFormat="0" applyBorder="0" applyAlignment="0" applyProtection="0"/>
    <xf numFmtId="0" fontId="52" fillId="15" borderId="0" applyNumberFormat="0" applyBorder="0" applyAlignment="0" applyProtection="0"/>
    <xf numFmtId="0" fontId="52" fillId="15" borderId="0" applyNumberFormat="0" applyBorder="0" applyAlignment="0" applyProtection="0"/>
    <xf numFmtId="0" fontId="52" fillId="15" borderId="0" applyNumberFormat="0" applyBorder="0" applyAlignment="0" applyProtection="0"/>
    <xf numFmtId="0" fontId="1" fillId="15" borderId="0" applyNumberFormat="0" applyBorder="0" applyAlignment="0" applyProtection="0"/>
    <xf numFmtId="0" fontId="52" fillId="19" borderId="0" applyNumberFormat="0" applyBorder="0" applyAlignment="0" applyProtection="0"/>
    <xf numFmtId="0" fontId="52" fillId="19" borderId="0" applyNumberFormat="0" applyBorder="0" applyAlignment="0" applyProtection="0"/>
    <xf numFmtId="0" fontId="52" fillId="19" borderId="0" applyNumberFormat="0" applyBorder="0" applyAlignment="0" applyProtection="0"/>
    <xf numFmtId="0" fontId="52" fillId="19" borderId="0" applyNumberFormat="0" applyBorder="0" applyAlignment="0" applyProtection="0"/>
    <xf numFmtId="0" fontId="52" fillId="19" borderId="0" applyNumberFormat="0" applyBorder="0" applyAlignment="0" applyProtection="0"/>
    <xf numFmtId="0" fontId="52" fillId="19" borderId="0" applyNumberFormat="0" applyBorder="0" applyAlignment="0" applyProtection="0"/>
    <xf numFmtId="0" fontId="52" fillId="19" borderId="0" applyNumberFormat="0" applyBorder="0" applyAlignment="0" applyProtection="0"/>
    <xf numFmtId="0" fontId="1" fillId="19"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1" fillId="23"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1" fillId="27"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1" fillId="31"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16" fillId="32" borderId="0" applyNumberFormat="0" applyBorder="0" applyAlignment="0" applyProtection="0"/>
    <xf numFmtId="0" fontId="16" fillId="9" borderId="0" applyNumberFormat="0" applyBorder="0" applyAlignment="0" applyProtection="0"/>
    <xf numFmtId="0" fontId="16" fillId="13" borderId="0" applyNumberFormat="0" applyBorder="0" applyAlignment="0" applyProtection="0"/>
    <xf numFmtId="0" fontId="16" fillId="17" borderId="0" applyNumberFormat="0" applyBorder="0" applyAlignment="0" applyProtection="0"/>
    <xf numFmtId="0" fontId="16" fillId="21" borderId="0" applyNumberFormat="0" applyBorder="0" applyAlignment="0" applyProtection="0"/>
    <xf numFmtId="0" fontId="16" fillId="25" borderId="0" applyNumberFormat="0" applyBorder="0" applyAlignment="0" applyProtection="0"/>
    <xf numFmtId="0" fontId="16" fillId="29" borderId="0" applyNumberFormat="0" applyBorder="0" applyAlignment="0" applyProtection="0"/>
    <xf numFmtId="0" fontId="6" fillId="3" borderId="0" applyNumberFormat="0" applyBorder="0" applyAlignment="0" applyProtection="0"/>
    <xf numFmtId="0" fontId="10" fillId="6" borderId="4" applyNumberFormat="0" applyAlignment="0" applyProtection="0"/>
    <xf numFmtId="0" fontId="12" fillId="7" borderId="7" applyNumberFormat="0" applyAlignment="0" applyProtection="0"/>
    <xf numFmtId="43" fontId="20" fillId="0" borderId="0" applyFont="0" applyFill="0" applyBorder="0" applyAlignment="0" applyProtection="0"/>
    <xf numFmtId="43" fontId="52" fillId="0" borderId="0" applyFont="0" applyFill="0" applyBorder="0" applyAlignment="0" applyProtection="0"/>
    <xf numFmtId="0" fontId="1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 fillId="2" borderId="0" applyNumberFormat="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alignment vertical="top"/>
      <protection locked="0"/>
    </xf>
    <xf numFmtId="0" fontId="8" fillId="5" borderId="4" applyNumberFormat="0" applyAlignment="0" applyProtection="0"/>
    <xf numFmtId="0" fontId="11" fillId="0" borderId="6" applyNumberFormat="0" applyFill="0" applyAlignment="0" applyProtection="0"/>
    <xf numFmtId="0" fontId="7" fillId="4" borderId="0" applyNumberFormat="0" applyBorder="0" applyAlignment="0" applyProtection="0"/>
    <xf numFmtId="0" fontId="52" fillId="0" borderId="0"/>
    <xf numFmtId="0" fontId="52"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7" fillId="0" borderId="0"/>
    <xf numFmtId="0" fontId="52" fillId="0" borderId="0"/>
    <xf numFmtId="0" fontId="52" fillId="0" borderId="0"/>
    <xf numFmtId="0" fontId="20" fillId="0" borderId="0">
      <alignment vertical="top"/>
    </xf>
    <xf numFmtId="0" fontId="52" fillId="0" borderId="0"/>
    <xf numFmtId="0" fontId="52" fillId="0" borderId="0"/>
    <xf numFmtId="0" fontId="52" fillId="0" borderId="0"/>
    <xf numFmtId="0" fontId="52" fillId="0" borderId="0"/>
    <xf numFmtId="0" fontId="52" fillId="0" borderId="0"/>
    <xf numFmtId="0" fontId="52" fillId="0" borderId="0"/>
    <xf numFmtId="0" fontId="1" fillId="8" borderId="8" applyNumberFormat="0" applyFont="0" applyAlignment="0" applyProtection="0"/>
    <xf numFmtId="0" fontId="52" fillId="8" borderId="8" applyNumberFormat="0" applyFont="0" applyAlignment="0" applyProtection="0"/>
    <xf numFmtId="0" fontId="52" fillId="8" borderId="8" applyNumberFormat="0" applyFont="0" applyAlignment="0" applyProtection="0"/>
    <xf numFmtId="0" fontId="52" fillId="8" borderId="8" applyNumberFormat="0" applyFont="0" applyAlignment="0" applyProtection="0"/>
    <xf numFmtId="0" fontId="52" fillId="8" borderId="8" applyNumberFormat="0" applyFont="0" applyAlignment="0" applyProtection="0"/>
    <xf numFmtId="0" fontId="52" fillId="8" borderId="8" applyNumberFormat="0" applyFont="0" applyAlignment="0" applyProtection="0"/>
    <xf numFmtId="0" fontId="52" fillId="8" borderId="8" applyNumberFormat="0" applyFont="0" applyAlignment="0" applyProtection="0"/>
    <xf numFmtId="0" fontId="52" fillId="8" borderId="8" applyNumberFormat="0" applyFont="0" applyAlignment="0" applyProtection="0"/>
    <xf numFmtId="0" fontId="52" fillId="8" borderId="8" applyNumberFormat="0" applyFont="0" applyAlignment="0" applyProtection="0"/>
    <xf numFmtId="0" fontId="9" fillId="6" borderId="5" applyNumberFormat="0" applyAlignment="0" applyProtection="0"/>
    <xf numFmtId="9" fontId="20" fillId="0" borderId="0" applyFont="0" applyFill="0" applyBorder="0" applyAlignment="0" applyProtection="0"/>
    <xf numFmtId="0" fontId="59" fillId="0" borderId="0" applyNumberFormat="0" applyFill="0" applyBorder="0" applyAlignment="0" applyProtection="0"/>
    <xf numFmtId="0" fontId="15" fillId="0" borderId="9" applyNumberFormat="0" applyFill="0" applyAlignment="0" applyProtection="0"/>
    <xf numFmtId="0" fontId="13" fillId="0" borderId="0" applyNumberFormat="0" applyFill="0" applyBorder="0" applyAlignment="0" applyProtection="0"/>
  </cellStyleXfs>
  <cellXfs count="316">
    <xf numFmtId="0" fontId="0" fillId="0" borderId="0" xfId="0">
      <alignment vertical="top"/>
    </xf>
    <xf numFmtId="0" fontId="18" fillId="0" borderId="0" xfId="0" applyFont="1" applyAlignment="1"/>
    <xf numFmtId="0" fontId="19" fillId="0" borderId="0" xfId="0" applyFont="1" applyAlignment="1"/>
    <xf numFmtId="0" fontId="20" fillId="0" borderId="0" xfId="0" applyFont="1" applyAlignment="1"/>
    <xf numFmtId="0" fontId="21" fillId="0" borderId="0" xfId="0" applyFont="1" applyBorder="1" applyAlignment="1"/>
    <xf numFmtId="0" fontId="20" fillId="0" borderId="0" xfId="0" applyFont="1" applyBorder="1" applyAlignment="1"/>
    <xf numFmtId="0" fontId="22" fillId="0" borderId="0" xfId="0" applyFont="1" applyBorder="1" applyAlignment="1">
      <alignment horizontal="right"/>
    </xf>
    <xf numFmtId="0" fontId="22" fillId="0" borderId="10" xfId="0" applyFont="1" applyBorder="1" applyAlignment="1"/>
    <xf numFmtId="0" fontId="20" fillId="0" borderId="10" xfId="0" applyFont="1" applyBorder="1" applyAlignment="1"/>
    <xf numFmtId="0" fontId="23" fillId="0" borderId="0" xfId="0" applyFont="1" applyBorder="1" applyAlignment="1"/>
    <xf numFmtId="0" fontId="22" fillId="0" borderId="11" xfId="0" applyFont="1" applyBorder="1" applyAlignment="1">
      <alignment horizontal="center"/>
    </xf>
    <xf numFmtId="0" fontId="22" fillId="0" borderId="11" xfId="0" applyFont="1" applyBorder="1" applyAlignment="1"/>
    <xf numFmtId="0" fontId="22" fillId="0" borderId="0" xfId="0" applyFont="1" applyBorder="1" applyAlignment="1">
      <alignment horizontal="center"/>
    </xf>
    <xf numFmtId="0" fontId="24" fillId="0" borderId="0" xfId="0" applyFont="1" applyBorder="1" applyAlignment="1">
      <alignment horizontal="right"/>
    </xf>
    <xf numFmtId="0" fontId="24" fillId="0" borderId="0" xfId="0" applyFont="1" applyBorder="1" applyAlignment="1">
      <alignment horizontal="center"/>
    </xf>
    <xf numFmtId="0" fontId="25" fillId="0" borderId="0" xfId="0" applyFont="1" applyBorder="1" applyAlignment="1">
      <alignment horizontal="right"/>
    </xf>
    <xf numFmtId="0" fontId="25" fillId="0" borderId="0" xfId="0" applyFont="1" applyBorder="1" applyAlignment="1"/>
    <xf numFmtId="164" fontId="21" fillId="0" borderId="0" xfId="0" applyNumberFormat="1" applyFont="1" applyBorder="1" applyAlignment="1"/>
    <xf numFmtId="164" fontId="23" fillId="0" borderId="0" xfId="0" applyNumberFormat="1" applyFont="1" applyBorder="1" applyAlignment="1"/>
    <xf numFmtId="0" fontId="23" fillId="0" borderId="10" xfId="0" applyFont="1" applyBorder="1" applyAlignment="1"/>
    <xf numFmtId="0" fontId="24" fillId="0" borderId="10" xfId="0" applyFont="1" applyBorder="1" applyAlignment="1">
      <alignment horizontal="right"/>
    </xf>
    <xf numFmtId="0" fontId="18" fillId="0" borderId="0" xfId="0" applyFont="1" applyBorder="1" applyAlignment="1"/>
    <xf numFmtId="0" fontId="23" fillId="0" borderId="0" xfId="0" applyFont="1" applyBorder="1" applyAlignment="1">
      <alignment horizontal="right"/>
    </xf>
    <xf numFmtId="0" fontId="26" fillId="0" borderId="0" xfId="0" applyFont="1" applyBorder="1" applyAlignment="1"/>
    <xf numFmtId="0" fontId="26" fillId="0" borderId="0" xfId="0" applyFont="1" applyBorder="1" applyAlignment="1">
      <alignment horizontal="center"/>
    </xf>
    <xf numFmtId="0" fontId="22" fillId="0" borderId="0" xfId="0" applyFont="1" applyAlignment="1"/>
    <xf numFmtId="0" fontId="23" fillId="0" borderId="0" xfId="0" applyFont="1" applyAlignment="1"/>
    <xf numFmtId="0" fontId="22" fillId="0" borderId="0" xfId="0" applyFont="1" applyAlignment="1">
      <alignment horizontal="right"/>
    </xf>
    <xf numFmtId="3" fontId="22" fillId="0" borderId="0" xfId="0" applyNumberFormat="1" applyFont="1" applyAlignment="1"/>
    <xf numFmtId="0" fontId="26" fillId="0" borderId="0" xfId="0" applyFont="1" applyAlignment="1"/>
    <xf numFmtId="3" fontId="22" fillId="0" borderId="0" xfId="1" applyNumberFormat="1" applyFont="1"/>
    <xf numFmtId="0" fontId="22" fillId="0" borderId="0" xfId="0" applyFont="1" applyBorder="1" applyAlignment="1"/>
    <xf numFmtId="3" fontId="26" fillId="0" borderId="0" xfId="0" applyNumberFormat="1" applyFont="1" applyBorder="1" applyAlignment="1"/>
    <xf numFmtId="0" fontId="23" fillId="0" borderId="0" xfId="0" applyFont="1" applyAlignment="1">
      <alignment horizontal="right"/>
    </xf>
    <xf numFmtId="3" fontId="23" fillId="0" borderId="0" xfId="1" applyNumberFormat="1" applyFont="1"/>
    <xf numFmtId="3" fontId="23" fillId="0" borderId="0" xfId="1" applyNumberFormat="1" applyFont="1" applyFill="1"/>
    <xf numFmtId="3" fontId="23" fillId="0" borderId="0" xfId="0" applyNumberFormat="1" applyFont="1" applyFill="1" applyAlignment="1"/>
    <xf numFmtId="3" fontId="23" fillId="0" borderId="12" xfId="1" applyNumberFormat="1" applyFont="1" applyFill="1" applyBorder="1"/>
    <xf numFmtId="0" fontId="20" fillId="0" borderId="0" xfId="0" applyFont="1" applyFill="1" applyAlignment="1"/>
    <xf numFmtId="3" fontId="23" fillId="0" borderId="0" xfId="0" applyNumberFormat="1" applyFont="1" applyFill="1" applyBorder="1" applyAlignment="1"/>
    <xf numFmtId="3" fontId="22" fillId="0" borderId="0" xfId="1" applyNumberFormat="1" applyFont="1" applyAlignment="1">
      <alignment horizontal="right"/>
    </xf>
    <xf numFmtId="3" fontId="29" fillId="0" borderId="0" xfId="1" applyNumberFormat="1" applyFont="1" applyFill="1"/>
    <xf numFmtId="164" fontId="22" fillId="0" borderId="0" xfId="0" applyNumberFormat="1" applyFont="1" applyBorder="1" applyAlignment="1"/>
    <xf numFmtId="0" fontId="22" fillId="0" borderId="0" xfId="0" applyFont="1" applyAlignment="1">
      <alignment horizontal="left"/>
    </xf>
    <xf numFmtId="0" fontId="23" fillId="0" borderId="0" xfId="0" applyFont="1" applyFill="1" applyAlignment="1"/>
    <xf numFmtId="164" fontId="30" fillId="0" borderId="0" xfId="0" applyNumberFormat="1" applyFont="1" applyAlignment="1"/>
    <xf numFmtId="164" fontId="30" fillId="0" borderId="0" xfId="0" applyNumberFormat="1" applyFont="1" applyAlignment="1">
      <alignment horizontal="right"/>
    </xf>
    <xf numFmtId="1" fontId="23" fillId="0" borderId="0" xfId="0" applyNumberFormat="1" applyFont="1" applyBorder="1" applyAlignment="1"/>
    <xf numFmtId="1" fontId="23" fillId="0" borderId="0" xfId="0" applyNumberFormat="1" applyFont="1" applyAlignment="1">
      <alignment horizontal="right"/>
    </xf>
    <xf numFmtId="1" fontId="23" fillId="0" borderId="10" xfId="0" applyNumberFormat="1" applyFont="1" applyBorder="1" applyAlignment="1">
      <alignment horizontal="right"/>
    </xf>
    <xf numFmtId="164" fontId="30" fillId="0" borderId="10" xfId="0" applyNumberFormat="1" applyFont="1" applyBorder="1" applyAlignment="1"/>
    <xf numFmtId="164" fontId="30" fillId="0" borderId="10" xfId="0" applyNumberFormat="1" applyFont="1" applyBorder="1" applyAlignment="1">
      <alignment horizontal="right"/>
    </xf>
    <xf numFmtId="165" fontId="25" fillId="0" borderId="0" xfId="2" quotePrefix="1" applyFont="1" applyAlignment="1">
      <alignment horizontal="left"/>
    </xf>
    <xf numFmtId="1" fontId="23" fillId="0" borderId="0" xfId="0" applyNumberFormat="1" applyFont="1" applyAlignment="1"/>
    <xf numFmtId="1" fontId="23" fillId="0" borderId="0" xfId="0" applyNumberFormat="1" applyFont="1" applyFill="1" applyAlignment="1"/>
    <xf numFmtId="3" fontId="22" fillId="0" borderId="0" xfId="1" applyNumberFormat="1" applyFont="1" applyFill="1"/>
    <xf numFmtId="3" fontId="23" fillId="0" borderId="0" xfId="0" applyNumberFormat="1" applyFont="1" applyFill="1" applyAlignment="1" applyProtection="1"/>
    <xf numFmtId="166" fontId="26" fillId="0" borderId="0" xfId="0" applyNumberFormat="1" applyFont="1" applyBorder="1" applyAlignment="1"/>
    <xf numFmtId="164" fontId="30" fillId="0" borderId="0" xfId="0" applyNumberFormat="1" applyFont="1" applyBorder="1" applyAlignment="1"/>
    <xf numFmtId="164" fontId="30" fillId="0" borderId="0" xfId="0" applyNumberFormat="1" applyFont="1" applyBorder="1" applyAlignment="1">
      <alignment horizontal="right"/>
    </xf>
    <xf numFmtId="0" fontId="18" fillId="0" borderId="10" xfId="0" applyFont="1" applyBorder="1" applyAlignment="1"/>
    <xf numFmtId="0" fontId="19" fillId="0" borderId="10" xfId="0" applyFont="1" applyBorder="1" applyAlignment="1"/>
    <xf numFmtId="0" fontId="19" fillId="0" borderId="0" xfId="0" applyFont="1" applyBorder="1" applyAlignment="1"/>
    <xf numFmtId="0" fontId="22" fillId="0" borderId="12" xfId="0" applyFont="1" applyBorder="1" applyAlignment="1">
      <alignment horizontal="centerContinuous"/>
    </xf>
    <xf numFmtId="0" fontId="22" fillId="0" borderId="11" xfId="0" applyFont="1" applyBorder="1" applyAlignment="1">
      <alignment horizontal="centerContinuous"/>
    </xf>
    <xf numFmtId="0" fontId="20" fillId="0" borderId="12" xfId="0" applyFont="1" applyBorder="1" applyAlignment="1"/>
    <xf numFmtId="0" fontId="22" fillId="0" borderId="12" xfId="0" applyFont="1" applyBorder="1" applyAlignment="1"/>
    <xf numFmtId="0" fontId="22" fillId="0" borderId="12" xfId="0" applyFont="1" applyBorder="1" applyAlignment="1">
      <alignment horizontal="right"/>
    </xf>
    <xf numFmtId="0" fontId="22" fillId="0" borderId="10" xfId="0" applyFont="1" applyBorder="1" applyAlignment="1">
      <alignment horizontal="right"/>
    </xf>
    <xf numFmtId="0" fontId="23" fillId="0" borderId="10" xfId="0" applyFont="1" applyBorder="1" applyAlignment="1">
      <alignment horizontal="right"/>
    </xf>
    <xf numFmtId="0" fontId="33" fillId="0" borderId="0" xfId="0" applyFont="1" applyAlignment="1">
      <alignment horizontal="right"/>
    </xf>
    <xf numFmtId="167" fontId="29" fillId="0" borderId="0" xfId="0" applyNumberFormat="1" applyFont="1" applyFill="1" applyAlignment="1"/>
    <xf numFmtId="2" fontId="29" fillId="0" borderId="0" xfId="0" applyNumberFormat="1" applyFont="1" applyFill="1" applyAlignment="1"/>
    <xf numFmtId="1" fontId="29" fillId="0" borderId="0" xfId="1" applyNumberFormat="1" applyFont="1"/>
    <xf numFmtId="167" fontId="30" fillId="0" borderId="0" xfId="0" applyNumberFormat="1" applyFont="1" applyFill="1" applyAlignment="1"/>
    <xf numFmtId="1" fontId="30" fillId="0" borderId="0" xfId="1" applyNumberFormat="1" applyFont="1"/>
    <xf numFmtId="167" fontId="30" fillId="0" borderId="12" xfId="0" applyNumberFormat="1" applyFont="1" applyFill="1" applyBorder="1" applyAlignment="1"/>
    <xf numFmtId="167" fontId="30" fillId="0" borderId="0" xfId="0" applyNumberFormat="1" applyFont="1" applyFill="1" applyBorder="1" applyAlignment="1"/>
    <xf numFmtId="1" fontId="30" fillId="0" borderId="0" xfId="1" applyNumberFormat="1" applyFont="1" applyBorder="1"/>
    <xf numFmtId="167" fontId="30" fillId="0" borderId="0" xfId="0" applyNumberFormat="1" applyFont="1" applyFill="1" applyAlignment="1">
      <alignment horizontal="right"/>
    </xf>
    <xf numFmtId="1" fontId="20" fillId="0" borderId="0" xfId="0" applyNumberFormat="1" applyFont="1" applyAlignment="1"/>
    <xf numFmtId="1" fontId="23" fillId="0" borderId="10" xfId="0" applyNumberFormat="1" applyFont="1" applyBorder="1" applyAlignment="1"/>
    <xf numFmtId="1" fontId="18" fillId="0" borderId="0" xfId="0" applyNumberFormat="1" applyFont="1" applyAlignment="1">
      <alignment horizontal="left"/>
    </xf>
    <xf numFmtId="1" fontId="33" fillId="0" borderId="0" xfId="0" applyNumberFormat="1" applyFont="1" applyAlignment="1">
      <alignment horizontal="right"/>
    </xf>
    <xf numFmtId="0" fontId="34" fillId="0" borderId="0" xfId="0" applyFont="1" applyAlignment="1"/>
    <xf numFmtId="0" fontId="29" fillId="0" borderId="0" xfId="0" applyFont="1" applyAlignment="1"/>
    <xf numFmtId="168" fontId="30" fillId="0" borderId="0" xfId="0" applyNumberFormat="1" applyFont="1" applyFill="1" applyAlignment="1"/>
    <xf numFmtId="3" fontId="23" fillId="0" borderId="0" xfId="0" applyNumberFormat="1" applyFont="1" applyAlignment="1"/>
    <xf numFmtId="3" fontId="23" fillId="0" borderId="10" xfId="0" applyNumberFormat="1" applyFont="1" applyBorder="1" applyAlignment="1"/>
    <xf numFmtId="0" fontId="35" fillId="0" borderId="0" xfId="0" applyFont="1" applyAlignment="1"/>
    <xf numFmtId="0" fontId="23" fillId="0" borderId="0" xfId="0" applyFont="1" applyAlignment="1">
      <alignment horizontal="center"/>
    </xf>
    <xf numFmtId="3" fontId="20" fillId="0" borderId="0" xfId="1" applyNumberFormat="1" applyFont="1"/>
    <xf numFmtId="3" fontId="36" fillId="0" borderId="0" xfId="0" applyNumberFormat="1" applyFont="1" applyBorder="1" applyAlignment="1"/>
    <xf numFmtId="169" fontId="20" fillId="0" borderId="0" xfId="1" applyNumberFormat="1" applyFont="1" applyBorder="1" applyProtection="1"/>
    <xf numFmtId="170" fontId="20" fillId="0" borderId="0" xfId="0" applyNumberFormat="1" applyFont="1" applyAlignment="1" applyProtection="1"/>
    <xf numFmtId="3" fontId="20" fillId="0" borderId="0" xfId="3" applyNumberFormat="1" applyFont="1"/>
    <xf numFmtId="41" fontId="20" fillId="0" borderId="0" xfId="1" applyNumberFormat="1" applyFont="1"/>
    <xf numFmtId="170" fontId="20" fillId="0" borderId="0" xfId="0" applyNumberFormat="1" applyFont="1" applyBorder="1" applyAlignment="1" applyProtection="1"/>
    <xf numFmtId="3" fontId="20" fillId="0" borderId="0" xfId="3" applyNumberFormat="1" applyFont="1" applyBorder="1"/>
    <xf numFmtId="3" fontId="20" fillId="0" borderId="0" xfId="4" applyNumberFormat="1" applyFont="1" applyFill="1"/>
    <xf numFmtId="170" fontId="20" fillId="0" borderId="0" xfId="0" applyNumberFormat="1" applyFont="1" applyProtection="1">
      <alignment vertical="top"/>
    </xf>
    <xf numFmtId="3" fontId="20" fillId="0" borderId="0" xfId="0" applyNumberFormat="1" applyFont="1" applyAlignment="1"/>
    <xf numFmtId="3" fontId="37" fillId="0" borderId="0" xfId="1" applyNumberFormat="1" applyFont="1"/>
    <xf numFmtId="0" fontId="39" fillId="0" borderId="0" xfId="0" applyFont="1" applyAlignment="1"/>
    <xf numFmtId="0" fontId="40" fillId="0" borderId="0" xfId="0" applyFont="1" applyBorder="1" applyAlignment="1"/>
    <xf numFmtId="0" fontId="39" fillId="0" borderId="0" xfId="0" applyFont="1" applyBorder="1" applyAlignment="1"/>
    <xf numFmtId="0" fontId="24" fillId="0" borderId="0" xfId="0" applyFont="1" applyAlignment="1">
      <alignment horizontal="center"/>
    </xf>
    <xf numFmtId="0" fontId="25" fillId="0" borderId="0" xfId="0" applyFont="1" applyAlignment="1">
      <alignment horizontal="center"/>
    </xf>
    <xf numFmtId="0" fontId="24" fillId="0" borderId="10" xfId="0" applyFont="1" applyBorder="1" applyAlignment="1">
      <alignment horizontal="center"/>
    </xf>
    <xf numFmtId="0" fontId="25" fillId="0" borderId="10" xfId="0" applyFont="1" applyBorder="1" applyAlignment="1">
      <alignment horizontal="center"/>
    </xf>
    <xf numFmtId="166" fontId="23" fillId="0" borderId="0" xfId="1" applyNumberFormat="1" applyFont="1" applyFill="1" applyBorder="1"/>
    <xf numFmtId="166" fontId="23" fillId="0" borderId="0" xfId="1" applyNumberFormat="1" applyFont="1" applyBorder="1"/>
    <xf numFmtId="3" fontId="22" fillId="0" borderId="0" xfId="1" applyNumberFormat="1" applyFont="1" applyFill="1" applyBorder="1"/>
    <xf numFmtId="3" fontId="22" fillId="0" borderId="0" xfId="0" applyNumberFormat="1" applyFont="1" applyFill="1" applyAlignment="1" applyProtection="1"/>
    <xf numFmtId="3" fontId="23" fillId="0" borderId="0" xfId="1" applyNumberFormat="1" applyFont="1" applyBorder="1"/>
    <xf numFmtId="3" fontId="23" fillId="0" borderId="0" xfId="0" applyNumberFormat="1" applyFont="1" applyBorder="1" applyAlignment="1"/>
    <xf numFmtId="166" fontId="20" fillId="0" borderId="0" xfId="1" applyNumberFormat="1" applyFont="1" applyFill="1"/>
    <xf numFmtId="166" fontId="20" fillId="0" borderId="0" xfId="1" applyNumberFormat="1" applyFont="1" applyFill="1" applyBorder="1"/>
    <xf numFmtId="166" fontId="20" fillId="0" borderId="0" xfId="1" applyNumberFormat="1" applyFont="1" applyBorder="1"/>
    <xf numFmtId="166" fontId="20" fillId="0" borderId="0" xfId="0" applyNumberFormat="1" applyFont="1" applyFill="1" applyAlignment="1"/>
    <xf numFmtId="1" fontId="23" fillId="0" borderId="0" xfId="0" applyNumberFormat="1" applyFont="1" applyFill="1" applyBorder="1" applyAlignment="1"/>
    <xf numFmtId="1" fontId="23" fillId="0" borderId="0" xfId="0" applyNumberFormat="1" applyFont="1" applyFill="1" applyAlignment="1" applyProtection="1"/>
    <xf numFmtId="41" fontId="23" fillId="0" borderId="0" xfId="0" applyNumberFormat="1" applyFont="1" applyFill="1" applyBorder="1" applyAlignment="1"/>
    <xf numFmtId="1" fontId="22" fillId="0" borderId="0" xfId="0" applyNumberFormat="1" applyFont="1" applyFill="1" applyBorder="1" applyAlignment="1"/>
    <xf numFmtId="1" fontId="22" fillId="0" borderId="0" xfId="1" applyNumberFormat="1" applyFont="1" applyFill="1"/>
    <xf numFmtId="3" fontId="22" fillId="0" borderId="0" xfId="0" applyNumberFormat="1" applyFont="1" applyBorder="1" applyAlignment="1"/>
    <xf numFmtId="0" fontId="20" fillId="0" borderId="10" xfId="0" applyFont="1" applyBorder="1" applyAlignment="1">
      <alignment horizontal="right"/>
    </xf>
    <xf numFmtId="166" fontId="20" fillId="0" borderId="10" xfId="0" applyNumberFormat="1" applyFont="1" applyBorder="1" applyAlignment="1"/>
    <xf numFmtId="3" fontId="20" fillId="0" borderId="10" xfId="0" applyNumberFormat="1" applyFont="1" applyBorder="1" applyAlignment="1"/>
    <xf numFmtId="0" fontId="20" fillId="0" borderId="0" xfId="0" quotePrefix="1" applyFont="1" applyAlignment="1"/>
    <xf numFmtId="0" fontId="20" fillId="0" borderId="0" xfId="0" applyFont="1" applyBorder="1" applyAlignment="1">
      <alignment horizontal="right"/>
    </xf>
    <xf numFmtId="166" fontId="39" fillId="0" borderId="0" xfId="1" applyNumberFormat="1" applyFont="1"/>
    <xf numFmtId="0" fontId="23" fillId="0" borderId="11" xfId="0" applyFont="1" applyBorder="1" applyAlignment="1"/>
    <xf numFmtId="0" fontId="24" fillId="0" borderId="0" xfId="0" applyFont="1" applyAlignment="1">
      <alignment horizontal="right"/>
    </xf>
    <xf numFmtId="0" fontId="24" fillId="0" borderId="0" xfId="0" applyFont="1" applyAlignment="1">
      <alignment horizontal="right" vertical="top"/>
    </xf>
    <xf numFmtId="0" fontId="24" fillId="0" borderId="0" xfId="0" applyFont="1" applyAlignment="1">
      <alignment horizontal="center" vertical="top"/>
    </xf>
    <xf numFmtId="0" fontId="24" fillId="0" borderId="0" xfId="0" applyFont="1" applyBorder="1" applyAlignment="1">
      <alignment horizontal="right" vertical="top"/>
    </xf>
    <xf numFmtId="0" fontId="24" fillId="0" borderId="0" xfId="0" applyFont="1" applyBorder="1" applyAlignment="1">
      <alignment horizontal="center" vertical="top"/>
    </xf>
    <xf numFmtId="0" fontId="24" fillId="0" borderId="10" xfId="0" applyFont="1" applyBorder="1" applyAlignment="1">
      <alignment horizontal="right" vertical="top"/>
    </xf>
    <xf numFmtId="0" fontId="26" fillId="0" borderId="0" xfId="0" applyFont="1" applyBorder="1" applyAlignment="1">
      <alignment horizontal="right" vertical="top"/>
    </xf>
    <xf numFmtId="0" fontId="26" fillId="0" borderId="0" xfId="0" applyFont="1" applyBorder="1" applyAlignment="1">
      <alignment horizontal="right"/>
    </xf>
    <xf numFmtId="166" fontId="20" fillId="0" borderId="0" xfId="1" applyNumberFormat="1" applyFont="1"/>
    <xf numFmtId="0" fontId="30" fillId="0" borderId="0" xfId="0" applyFont="1" applyAlignment="1"/>
    <xf numFmtId="1" fontId="30" fillId="0" borderId="0" xfId="0" applyNumberFormat="1" applyFont="1" applyFill="1" applyAlignment="1"/>
    <xf numFmtId="167" fontId="30" fillId="0" borderId="0" xfId="0" applyNumberFormat="1" applyFont="1" applyAlignment="1"/>
    <xf numFmtId="1" fontId="30" fillId="0" borderId="0" xfId="0" applyNumberFormat="1" applyFont="1" applyFill="1" applyAlignment="1">
      <alignment horizontal="right"/>
    </xf>
    <xf numFmtId="167" fontId="29" fillId="0" borderId="0" xfId="0" applyNumberFormat="1" applyFont="1" applyAlignment="1"/>
    <xf numFmtId="1" fontId="29" fillId="0" borderId="0" xfId="0" applyNumberFormat="1" applyFont="1" applyFill="1" applyAlignment="1"/>
    <xf numFmtId="0" fontId="20" fillId="0" borderId="0" xfId="0" applyFont="1" applyAlignment="1">
      <alignment horizontal="center"/>
    </xf>
    <xf numFmtId="167" fontId="23" fillId="0" borderId="0" xfId="0" applyNumberFormat="1" applyFont="1" applyAlignment="1"/>
    <xf numFmtId="0" fontId="29" fillId="0" borderId="0" xfId="0" applyFont="1" applyBorder="1" applyAlignment="1"/>
    <xf numFmtId="0" fontId="20" fillId="0" borderId="0" xfId="0" applyFont="1" applyAlignment="1">
      <alignment horizontal="right"/>
    </xf>
    <xf numFmtId="0" fontId="41" fillId="0" borderId="0" xfId="0" applyFont="1" applyAlignment="1"/>
    <xf numFmtId="169" fontId="37" fillId="0" borderId="0" xfId="1" applyNumberFormat="1" applyFont="1" applyFill="1" applyBorder="1" applyProtection="1"/>
    <xf numFmtId="170" fontId="37" fillId="0" borderId="0" xfId="0" applyNumberFormat="1" applyFont="1" applyFill="1" applyAlignment="1" applyProtection="1"/>
    <xf numFmtId="3" fontId="37" fillId="0" borderId="0" xfId="0" applyNumberFormat="1" applyFont="1" applyFill="1" applyAlignment="1"/>
    <xf numFmtId="3" fontId="20" fillId="0" borderId="0" xfId="0" applyNumberFormat="1" applyFont="1" applyFill="1" applyBorder="1" applyAlignment="1">
      <alignment horizontal="right"/>
    </xf>
    <xf numFmtId="0" fontId="42" fillId="0" borderId="0" xfId="0" applyFont="1" applyAlignment="1"/>
    <xf numFmtId="165" fontId="18" fillId="0" borderId="0" xfId="5" applyFont="1" applyAlignment="1">
      <alignment horizontal="left"/>
    </xf>
    <xf numFmtId="165" fontId="38" fillId="0" borderId="0" xfId="5" applyFont="1" applyAlignment="1">
      <alignment horizontal="left"/>
    </xf>
    <xf numFmtId="165" fontId="19" fillId="0" borderId="0" xfId="5" applyFont="1"/>
    <xf numFmtId="165" fontId="18" fillId="0" borderId="0" xfId="5" applyFont="1"/>
    <xf numFmtId="165" fontId="38" fillId="0" borderId="0" xfId="5" applyFont="1"/>
    <xf numFmtId="165" fontId="39" fillId="0" borderId="0" xfId="5" applyFont="1"/>
    <xf numFmtId="165" fontId="19" fillId="0" borderId="0" xfId="5" applyFont="1" applyAlignment="1">
      <alignment horizontal="left"/>
    </xf>
    <xf numFmtId="165" fontId="40" fillId="0" borderId="0" xfId="5" applyFont="1" applyAlignment="1">
      <alignment horizontal="left"/>
    </xf>
    <xf numFmtId="165" fontId="27" fillId="0" borderId="0" xfId="5" applyFont="1" applyAlignment="1">
      <alignment horizontal="left"/>
    </xf>
    <xf numFmtId="165" fontId="23" fillId="0" borderId="0" xfId="5" applyFont="1"/>
    <xf numFmtId="165" fontId="40" fillId="0" borderId="0" xfId="5" applyFont="1"/>
    <xf numFmtId="165" fontId="22" fillId="0" borderId="0" xfId="5" applyFont="1" applyAlignment="1">
      <alignment horizontal="left"/>
    </xf>
    <xf numFmtId="165" fontId="27" fillId="0" borderId="0" xfId="5" applyFont="1"/>
    <xf numFmtId="165" fontId="43" fillId="0" borderId="0" xfId="5" applyFont="1" applyAlignment="1">
      <alignment horizontal="left"/>
    </xf>
    <xf numFmtId="165" fontId="40" fillId="0" borderId="10" xfId="5" applyFont="1" applyBorder="1"/>
    <xf numFmtId="165" fontId="39" fillId="0" borderId="10" xfId="5" applyFont="1" applyBorder="1"/>
    <xf numFmtId="165" fontId="44" fillId="0" borderId="0" xfId="5" applyFont="1" applyAlignment="1">
      <alignment horizontal="left"/>
    </xf>
    <xf numFmtId="165" fontId="44" fillId="0" borderId="0" xfId="5" applyFont="1"/>
    <xf numFmtId="165" fontId="22" fillId="0" borderId="13" xfId="5" applyFont="1" applyBorder="1"/>
    <xf numFmtId="165" fontId="28" fillId="0" borderId="13" xfId="5" applyFont="1" applyBorder="1" applyAlignment="1">
      <alignment horizontal="left"/>
    </xf>
    <xf numFmtId="165" fontId="23" fillId="0" borderId="13" xfId="5" applyFont="1" applyBorder="1"/>
    <xf numFmtId="165" fontId="23" fillId="0" borderId="14" xfId="5" applyFont="1" applyBorder="1" applyAlignment="1">
      <alignment horizontal="center"/>
    </xf>
    <xf numFmtId="165" fontId="23" fillId="0" borderId="0" xfId="5" applyFont="1" applyAlignment="1"/>
    <xf numFmtId="165" fontId="22" fillId="0" borderId="15" xfId="5" applyFont="1" applyBorder="1"/>
    <xf numFmtId="165" fontId="28" fillId="0" borderId="15" xfId="5" applyFont="1" applyBorder="1" applyAlignment="1">
      <alignment horizontal="left"/>
    </xf>
    <xf numFmtId="165" fontId="23" fillId="0" borderId="15" xfId="5" applyFont="1" applyBorder="1" applyAlignment="1">
      <alignment horizontal="center" wrapText="1"/>
    </xf>
    <xf numFmtId="165" fontId="23" fillId="0" borderId="15" xfId="5" applyFont="1" applyBorder="1" applyAlignment="1">
      <alignment horizontal="center"/>
    </xf>
    <xf numFmtId="165" fontId="23" fillId="0" borderId="15" xfId="5" applyFont="1" applyBorder="1"/>
    <xf numFmtId="0" fontId="23" fillId="0" borderId="0" xfId="5" applyNumberFormat="1" applyFont="1" applyBorder="1" applyAlignment="1"/>
    <xf numFmtId="165" fontId="23" fillId="0" borderId="0" xfId="5" applyFont="1" applyBorder="1"/>
    <xf numFmtId="165" fontId="23" fillId="0" borderId="0" xfId="5" applyFont="1" applyBorder="1" applyAlignment="1">
      <alignment horizontal="center" wrapText="1"/>
    </xf>
    <xf numFmtId="165" fontId="23" fillId="0" borderId="0" xfId="5" applyFont="1" applyBorder="1" applyAlignment="1">
      <alignment horizontal="center"/>
    </xf>
    <xf numFmtId="165" fontId="22" fillId="0" borderId="0" xfId="5" applyFont="1" applyBorder="1"/>
    <xf numFmtId="165" fontId="28" fillId="0" borderId="0" xfId="5" applyFont="1" applyBorder="1" applyAlignment="1">
      <alignment horizontal="left"/>
    </xf>
    <xf numFmtId="165" fontId="20" fillId="0" borderId="0" xfId="5" applyFont="1"/>
    <xf numFmtId="165" fontId="35" fillId="0" borderId="0" xfId="5" applyFont="1" applyAlignment="1">
      <alignment horizontal="left"/>
    </xf>
    <xf numFmtId="165" fontId="35" fillId="0" borderId="0" xfId="5" applyFont="1"/>
    <xf numFmtId="165" fontId="20" fillId="0" borderId="0" xfId="5" applyFont="1" applyBorder="1"/>
    <xf numFmtId="165" fontId="23" fillId="0" borderId="0" xfId="0" applyNumberFormat="1" applyFont="1" applyFill="1" applyAlignment="1" applyProtection="1">
      <alignment horizontal="left"/>
    </xf>
    <xf numFmtId="0" fontId="45" fillId="0" borderId="0" xfId="0" applyFont="1" applyFill="1" applyAlignment="1"/>
    <xf numFmtId="166" fontId="45" fillId="0" borderId="0" xfId="1" applyNumberFormat="1" applyFont="1" applyFill="1" applyAlignment="1"/>
    <xf numFmtId="166" fontId="23" fillId="0" borderId="0" xfId="1" applyNumberFormat="1" applyFont="1" applyFill="1" applyAlignment="1"/>
    <xf numFmtId="0" fontId="23" fillId="0" borderId="0" xfId="0" applyFont="1" applyFill="1">
      <alignment vertical="top"/>
    </xf>
    <xf numFmtId="1" fontId="27" fillId="0" borderId="0" xfId="5" applyNumberFormat="1" applyFont="1" applyBorder="1" applyAlignment="1">
      <alignment horizontal="left"/>
    </xf>
    <xf numFmtId="3" fontId="36" fillId="0" borderId="0" xfId="0" applyNumberFormat="1" applyFont="1" applyAlignment="1"/>
    <xf numFmtId="1" fontId="20" fillId="0" borderId="0" xfId="5" applyNumberFormat="1" applyFont="1"/>
    <xf numFmtId="0" fontId="23" fillId="0" borderId="0" xfId="0" applyFont="1" applyFill="1" applyBorder="1" applyAlignment="1"/>
    <xf numFmtId="0" fontId="45" fillId="0" borderId="0" xfId="0" applyFont="1" applyFill="1" applyBorder="1" applyAlignment="1"/>
    <xf numFmtId="166" fontId="45" fillId="0" borderId="0" xfId="1" applyNumberFormat="1" applyFont="1" applyFill="1" applyBorder="1" applyAlignment="1"/>
    <xf numFmtId="165" fontId="23" fillId="0" borderId="0" xfId="0" applyNumberFormat="1" applyFont="1" applyFill="1" applyBorder="1" applyAlignment="1" applyProtection="1">
      <alignment horizontal="left"/>
    </xf>
    <xf numFmtId="166" fontId="23" fillId="0" borderId="0" xfId="1" applyNumberFormat="1" applyFont="1" applyFill="1" applyBorder="1" applyAlignment="1"/>
    <xf numFmtId="0" fontId="23" fillId="0" borderId="0" xfId="0" applyFont="1" applyFill="1" applyBorder="1">
      <alignment vertical="top"/>
    </xf>
    <xf numFmtId="0" fontId="22" fillId="0" borderId="12" xfId="0" applyFont="1" applyFill="1" applyBorder="1" applyAlignment="1"/>
    <xf numFmtId="0" fontId="46" fillId="0" borderId="12" xfId="0" applyFont="1" applyFill="1" applyBorder="1" applyAlignment="1"/>
    <xf numFmtId="166" fontId="46" fillId="0" borderId="12" xfId="1" applyNumberFormat="1" applyFont="1" applyFill="1" applyBorder="1" applyAlignment="1"/>
    <xf numFmtId="166" fontId="26" fillId="0" borderId="12" xfId="1" applyNumberFormat="1" applyFont="1" applyFill="1" applyBorder="1"/>
    <xf numFmtId="166" fontId="22" fillId="0" borderId="12" xfId="1" applyNumberFormat="1" applyFont="1" applyFill="1" applyBorder="1" applyAlignment="1"/>
    <xf numFmtId="166" fontId="45" fillId="0" borderId="0" xfId="1" applyNumberFormat="1" applyFont="1" applyFill="1" applyAlignment="1">
      <alignment horizontal="right"/>
    </xf>
    <xf numFmtId="165" fontId="23" fillId="0" borderId="0" xfId="0" quotePrefix="1" applyNumberFormat="1" applyFont="1" applyFill="1" applyAlignment="1" applyProtection="1">
      <alignment horizontal="left"/>
    </xf>
    <xf numFmtId="165" fontId="27" fillId="0" borderId="0" xfId="5" applyFont="1" applyBorder="1" applyAlignment="1">
      <alignment horizontal="left"/>
    </xf>
    <xf numFmtId="0" fontId="20" fillId="0" borderId="0" xfId="0" applyFont="1" applyFill="1" applyBorder="1" applyAlignment="1"/>
    <xf numFmtId="166" fontId="20" fillId="0" borderId="0" xfId="1" applyNumberFormat="1" applyFont="1" applyFill="1" applyBorder="1" applyAlignment="1"/>
    <xf numFmtId="0" fontId="0" fillId="0" borderId="0" xfId="0" applyFill="1" applyBorder="1" applyAlignment="1"/>
    <xf numFmtId="166" fontId="0" fillId="0" borderId="0" xfId="1" applyNumberFormat="1" applyFont="1" applyFill="1" applyBorder="1" applyAlignment="1"/>
    <xf numFmtId="166" fontId="20" fillId="0" borderId="0" xfId="1" applyNumberFormat="1" applyFont="1" applyFill="1" applyBorder="1" applyAlignment="1">
      <alignment horizontal="right"/>
    </xf>
    <xf numFmtId="165" fontId="47" fillId="0" borderId="0" xfId="0" applyNumberFormat="1" applyFont="1" applyAlignment="1" applyProtection="1">
      <alignment vertical="distributed" wrapText="1"/>
    </xf>
    <xf numFmtId="165" fontId="23" fillId="0" borderId="12" xfId="0" applyNumberFormat="1" applyFont="1" applyBorder="1" applyAlignment="1" applyProtection="1">
      <alignment horizontal="left"/>
    </xf>
    <xf numFmtId="0" fontId="0" fillId="0" borderId="12" xfId="0" applyBorder="1" applyAlignment="1"/>
    <xf numFmtId="3" fontId="23" fillId="0" borderId="12" xfId="1" applyNumberFormat="1" applyFont="1" applyBorder="1"/>
    <xf numFmtId="1" fontId="48" fillId="0" borderId="12" xfId="0" applyNumberFormat="1" applyFont="1" applyFill="1" applyBorder="1" applyAlignment="1"/>
    <xf numFmtId="1" fontId="23" fillId="0" borderId="12" xfId="0" applyNumberFormat="1" applyFont="1" applyBorder="1" applyAlignment="1"/>
    <xf numFmtId="0" fontId="23" fillId="0" borderId="12" xfId="0" applyFont="1" applyBorder="1" applyAlignment="1"/>
    <xf numFmtId="165" fontId="23" fillId="0" borderId="12" xfId="5" applyFont="1" applyBorder="1"/>
    <xf numFmtId="165" fontId="23" fillId="0" borderId="0" xfId="5" applyFont="1" applyAlignment="1">
      <alignment horizontal="left" wrapText="1"/>
    </xf>
    <xf numFmtId="165" fontId="18" fillId="0" borderId="10" xfId="5" applyFont="1" applyBorder="1" applyAlignment="1">
      <alignment horizontal="left"/>
    </xf>
    <xf numFmtId="165" fontId="28" fillId="0" borderId="10" xfId="5" applyFont="1" applyBorder="1" applyAlignment="1">
      <alignment horizontal="left"/>
    </xf>
    <xf numFmtId="165" fontId="22" fillId="0" borderId="0" xfId="5" applyFont="1"/>
    <xf numFmtId="165" fontId="23" fillId="0" borderId="10" xfId="5" applyFont="1" applyBorder="1"/>
    <xf numFmtId="165" fontId="23" fillId="0" borderId="10" xfId="5" applyFont="1" applyFill="1" applyBorder="1"/>
    <xf numFmtId="165" fontId="22" fillId="0" borderId="10" xfId="5" applyFont="1" applyBorder="1"/>
    <xf numFmtId="170" fontId="23" fillId="0" borderId="0" xfId="5" applyNumberFormat="1" applyFont="1" applyBorder="1" applyProtection="1"/>
    <xf numFmtId="171" fontId="23" fillId="0" borderId="0" xfId="5" applyNumberFormat="1" applyFont="1" applyBorder="1" applyProtection="1"/>
    <xf numFmtId="172" fontId="23" fillId="0" borderId="0" xfId="5" applyNumberFormat="1" applyFont="1" applyBorder="1" applyProtection="1"/>
    <xf numFmtId="165" fontId="27" fillId="0" borderId="13" xfId="5" applyFont="1" applyBorder="1" applyAlignment="1">
      <alignment horizontal="left"/>
    </xf>
    <xf numFmtId="165" fontId="23" fillId="0" borderId="14" xfId="5" applyFont="1" applyBorder="1" applyAlignment="1"/>
    <xf numFmtId="165" fontId="23" fillId="0" borderId="14" xfId="5" applyFont="1" applyBorder="1" applyAlignment="1"/>
    <xf numFmtId="165" fontId="23" fillId="0" borderId="0" xfId="5" applyFont="1" applyBorder="1" applyAlignment="1"/>
    <xf numFmtId="165" fontId="23" fillId="0" borderId="14" xfId="5" applyFont="1" applyBorder="1" applyAlignment="1">
      <alignment horizontal="center"/>
    </xf>
    <xf numFmtId="165" fontId="23" fillId="0" borderId="0" xfId="5" applyFont="1" applyFill="1" applyBorder="1" applyAlignment="1"/>
    <xf numFmtId="165" fontId="23" fillId="0" borderId="0" xfId="5" applyFont="1" applyAlignment="1">
      <alignment horizontal="center"/>
    </xf>
    <xf numFmtId="165" fontId="22" fillId="0" borderId="10" xfId="5" applyFont="1" applyBorder="1" applyAlignment="1">
      <alignment horizontal="left"/>
    </xf>
    <xf numFmtId="165" fontId="27" fillId="0" borderId="15" xfId="5" applyFont="1" applyBorder="1" applyAlignment="1">
      <alignment horizontal="left"/>
    </xf>
    <xf numFmtId="165" fontId="23" fillId="0" borderId="15" xfId="5" applyFont="1" applyFill="1" applyBorder="1" applyAlignment="1">
      <alignment horizontal="center"/>
    </xf>
    <xf numFmtId="165" fontId="20" fillId="0" borderId="0" xfId="5" applyFont="1" applyBorder="1" applyAlignment="1">
      <alignment horizontal="right"/>
    </xf>
    <xf numFmtId="165" fontId="20" fillId="0" borderId="0" xfId="5" applyFont="1" applyFill="1" applyBorder="1"/>
    <xf numFmtId="165" fontId="20" fillId="0" borderId="0" xfId="5" applyFont="1" applyFill="1"/>
    <xf numFmtId="3" fontId="23" fillId="0" borderId="0" xfId="1" applyNumberFormat="1" applyFont="1" applyFill="1" applyAlignment="1">
      <alignment horizontal="right"/>
    </xf>
    <xf numFmtId="1" fontId="23" fillId="0" borderId="0" xfId="1" applyNumberFormat="1" applyFont="1" applyFill="1" applyAlignment="1"/>
    <xf numFmtId="3" fontId="23" fillId="0" borderId="0" xfId="1" applyNumberFormat="1" applyFont="1" applyFill="1" applyAlignment="1"/>
    <xf numFmtId="165" fontId="23" fillId="0" borderId="0" xfId="5" applyFont="1" applyFill="1" applyBorder="1"/>
    <xf numFmtId="165" fontId="27" fillId="0" borderId="0" xfId="5" applyFont="1" applyFill="1" applyBorder="1" applyAlignment="1">
      <alignment horizontal="left"/>
    </xf>
    <xf numFmtId="1" fontId="23" fillId="0" borderId="0" xfId="5" applyNumberFormat="1" applyFont="1" applyFill="1" applyBorder="1"/>
    <xf numFmtId="3" fontId="23" fillId="0" borderId="0" xfId="1" applyNumberFormat="1" applyFont="1" applyFill="1" applyBorder="1" applyAlignment="1">
      <alignment horizontal="right"/>
    </xf>
    <xf numFmtId="1" fontId="23" fillId="0" borderId="0" xfId="1" applyNumberFormat="1" applyFont="1" applyFill="1" applyBorder="1" applyAlignment="1"/>
    <xf numFmtId="3" fontId="23" fillId="0" borderId="0" xfId="1" applyNumberFormat="1" applyFont="1" applyFill="1" applyBorder="1" applyAlignment="1"/>
    <xf numFmtId="1" fontId="23" fillId="0" borderId="0" xfId="5" applyNumberFormat="1" applyFont="1" applyFill="1" applyBorder="1" applyAlignment="1"/>
    <xf numFmtId="165" fontId="23" fillId="0" borderId="0" xfId="5" applyFont="1" applyFill="1"/>
    <xf numFmtId="165" fontId="27" fillId="0" borderId="0" xfId="5" applyFont="1" applyFill="1" applyAlignment="1">
      <alignment horizontal="left"/>
    </xf>
    <xf numFmtId="166" fontId="23" fillId="0" borderId="0" xfId="1" applyNumberFormat="1" applyFont="1" applyFill="1" applyAlignment="1">
      <alignment horizontal="right"/>
    </xf>
    <xf numFmtId="1" fontId="23" fillId="0" borderId="0" xfId="5" applyNumberFormat="1" applyFont="1" applyFill="1"/>
    <xf numFmtId="165" fontId="22" fillId="0" borderId="12" xfId="5" applyFont="1" applyFill="1" applyBorder="1" applyAlignment="1"/>
    <xf numFmtId="165" fontId="28" fillId="0" borderId="12" xfId="5" applyFont="1" applyFill="1" applyBorder="1" applyAlignment="1">
      <alignment horizontal="left"/>
    </xf>
    <xf numFmtId="3" fontId="22" fillId="0" borderId="12" xfId="1" applyNumberFormat="1" applyFont="1" applyFill="1" applyBorder="1" applyAlignment="1">
      <alignment horizontal="right"/>
    </xf>
    <xf numFmtId="1" fontId="22" fillId="0" borderId="12" xfId="1" applyNumberFormat="1" applyFont="1" applyFill="1" applyBorder="1" applyAlignment="1"/>
    <xf numFmtId="1" fontId="22" fillId="0" borderId="12" xfId="0" applyNumberFormat="1" applyFont="1" applyFill="1" applyBorder="1" applyAlignment="1"/>
    <xf numFmtId="165" fontId="22" fillId="0" borderId="12" xfId="5" applyFont="1" applyFill="1" applyBorder="1"/>
    <xf numFmtId="1" fontId="22" fillId="0" borderId="12" xfId="5" applyNumberFormat="1" applyFont="1" applyFill="1" applyBorder="1"/>
    <xf numFmtId="165" fontId="23" fillId="0" borderId="0" xfId="5" applyFont="1" applyFill="1" applyAlignment="1">
      <alignment horizontal="right"/>
    </xf>
    <xf numFmtId="1" fontId="23" fillId="0" borderId="0" xfId="5" applyNumberFormat="1" applyFont="1" applyFill="1" applyAlignment="1">
      <alignment horizontal="right"/>
    </xf>
    <xf numFmtId="1" fontId="23" fillId="0" borderId="0" xfId="5" applyNumberFormat="1" applyFont="1" applyFill="1" applyBorder="1" applyAlignment="1">
      <alignment horizontal="right"/>
    </xf>
    <xf numFmtId="166" fontId="23" fillId="0" borderId="0" xfId="1" applyNumberFormat="1" applyFont="1" applyFill="1" applyBorder="1" applyAlignment="1">
      <alignment horizontal="right"/>
    </xf>
    <xf numFmtId="165" fontId="23" fillId="0" borderId="0" xfId="5" applyFont="1" applyFill="1" applyAlignment="1">
      <alignment horizontal="left"/>
    </xf>
    <xf numFmtId="1" fontId="23" fillId="0" borderId="0" xfId="5" applyNumberFormat="1" applyFont="1" applyFill="1" applyAlignment="1"/>
    <xf numFmtId="165" fontId="23" fillId="0" borderId="0" xfId="5" applyFont="1" applyFill="1" applyBorder="1" applyAlignment="1">
      <alignment horizontal="left"/>
    </xf>
    <xf numFmtId="165" fontId="23" fillId="0" borderId="0" xfId="5" applyFont="1" applyFill="1" applyBorder="1" applyAlignment="1">
      <alignment horizontal="right"/>
    </xf>
    <xf numFmtId="165" fontId="35" fillId="0" borderId="0" xfId="5" applyFont="1" applyFill="1" applyBorder="1" applyAlignment="1">
      <alignment horizontal="left"/>
    </xf>
    <xf numFmtId="1" fontId="23" fillId="0" borderId="0" xfId="0" applyNumberFormat="1" applyFont="1" applyFill="1" applyBorder="1" applyAlignment="1">
      <alignment horizontal="right"/>
    </xf>
    <xf numFmtId="165" fontId="23" fillId="0" borderId="12" xfId="5" applyFont="1" applyFill="1" applyBorder="1"/>
    <xf numFmtId="165" fontId="27" fillId="0" borderId="12" xfId="5" applyFont="1" applyFill="1" applyBorder="1" applyAlignment="1">
      <alignment horizontal="left"/>
    </xf>
    <xf numFmtId="1" fontId="23" fillId="0" borderId="12" xfId="5" applyNumberFormat="1" applyFont="1" applyFill="1" applyBorder="1"/>
    <xf numFmtId="0" fontId="49" fillId="0" borderId="0" xfId="0" applyFont="1" applyAlignment="1"/>
    <xf numFmtId="0" fontId="22" fillId="0" borderId="0" xfId="0" applyFont="1" applyBorder="1" applyAlignment="1">
      <alignment horizontal="centerContinuous"/>
    </xf>
    <xf numFmtId="0" fontId="22" fillId="0" borderId="16" xfId="0" applyFont="1" applyBorder="1" applyAlignment="1"/>
    <xf numFmtId="0" fontId="22" fillId="0" borderId="16" xfId="0" applyFont="1" applyBorder="1" applyAlignment="1">
      <alignment horizontal="center"/>
    </xf>
    <xf numFmtId="0" fontId="22" fillId="0" borderId="16" xfId="0" applyFont="1" applyBorder="1" applyAlignment="1">
      <alignment horizontal="right"/>
    </xf>
    <xf numFmtId="0" fontId="22" fillId="0" borderId="17" xfId="0" applyFont="1" applyFill="1" applyBorder="1" applyAlignment="1"/>
    <xf numFmtId="1" fontId="22" fillId="0" borderId="17" xfId="0" applyNumberFormat="1" applyFont="1" applyFill="1" applyBorder="1">
      <alignment vertical="top"/>
    </xf>
    <xf numFmtId="1" fontId="22" fillId="0" borderId="17" xfId="0" applyNumberFormat="1" applyFont="1" applyFill="1" applyBorder="1" applyAlignment="1">
      <alignment horizontal="right"/>
    </xf>
    <xf numFmtId="170" fontId="20" fillId="0" borderId="0" xfId="0" applyNumberFormat="1" applyFont="1" applyAlignment="1" applyProtection="1">
      <alignment horizontal="left"/>
    </xf>
    <xf numFmtId="164" fontId="23" fillId="0" borderId="0" xfId="0" applyNumberFormat="1" applyFont="1" applyAlignment="1"/>
    <xf numFmtId="1" fontId="22" fillId="0" borderId="12" xfId="0" applyNumberFormat="1" applyFont="1" applyFill="1" applyBorder="1" applyAlignment="1">
      <alignment horizontal="right"/>
    </xf>
    <xf numFmtId="0" fontId="23" fillId="0" borderId="0" xfId="0" applyFont="1" applyAlignment="1">
      <alignment horizontal="left"/>
    </xf>
    <xf numFmtId="1" fontId="23" fillId="0" borderId="0" xfId="0" applyNumberFormat="1" applyFont="1" applyFill="1" applyAlignment="1">
      <alignment horizontal="right"/>
    </xf>
    <xf numFmtId="0" fontId="30" fillId="0" borderId="0" xfId="0" applyFont="1" applyAlignment="1">
      <alignment horizontal="left"/>
    </xf>
    <xf numFmtId="0" fontId="23" fillId="0" borderId="12" xfId="0" applyFont="1" applyFill="1" applyBorder="1">
      <alignment vertical="top"/>
    </xf>
    <xf numFmtId="1" fontId="23" fillId="0" borderId="12" xfId="0" applyNumberFormat="1" applyFont="1" applyFill="1" applyBorder="1">
      <alignment vertical="top"/>
    </xf>
    <xf numFmtId="1" fontId="23" fillId="0" borderId="12" xfId="0" applyNumberFormat="1" applyFont="1" applyFill="1" applyBorder="1" applyAlignment="1">
      <alignment horizontal="right"/>
    </xf>
    <xf numFmtId="0" fontId="23" fillId="0" borderId="12" xfId="0" applyFont="1" applyFill="1" applyBorder="1" applyAlignment="1"/>
    <xf numFmtId="0" fontId="22" fillId="0" borderId="16" xfId="0" applyFont="1" applyFill="1" applyBorder="1" applyAlignment="1"/>
    <xf numFmtId="164" fontId="23" fillId="0" borderId="16" xfId="0" applyNumberFormat="1" applyFont="1" applyFill="1" applyBorder="1" applyAlignment="1">
      <alignment horizontal="right"/>
    </xf>
    <xf numFmtId="1" fontId="23" fillId="0" borderId="16" xfId="0" applyNumberFormat="1" applyFont="1" applyFill="1" applyBorder="1" applyAlignment="1">
      <alignment horizontal="center"/>
    </xf>
    <xf numFmtId="0" fontId="51" fillId="0" borderId="0" xfId="0" applyFont="1" applyAlignment="1"/>
    <xf numFmtId="1" fontId="23" fillId="0" borderId="12" xfId="0" applyNumberFormat="1" applyFont="1" applyFill="1" applyBorder="1" applyAlignment="1"/>
    <xf numFmtId="0" fontId="20" fillId="0" borderId="0" xfId="0" applyNumberFormat="1" applyFont="1" applyAlignment="1"/>
    <xf numFmtId="0" fontId="20" fillId="0" borderId="0" xfId="0" applyNumberFormat="1" applyFont="1" applyAlignment="1">
      <alignment horizontal="right"/>
    </xf>
    <xf numFmtId="16" fontId="20" fillId="0" borderId="0" xfId="0" quotePrefix="1" applyNumberFormat="1" applyFont="1" applyAlignment="1">
      <alignment horizontal="right"/>
    </xf>
    <xf numFmtId="17" fontId="20" fillId="0" borderId="0" xfId="0" quotePrefix="1" applyNumberFormat="1" applyFont="1" applyAlignment="1">
      <alignment horizontal="right"/>
    </xf>
    <xf numFmtId="0" fontId="20" fillId="0" borderId="0" xfId="6" applyNumberFormat="1" applyFont="1"/>
  </cellXfs>
  <cellStyles count="169">
    <cellStyle name="20% - Accent1 2" xfId="7"/>
    <cellStyle name="20% - Accent1 3" xfId="8"/>
    <cellStyle name="20% - Accent1 4" xfId="9"/>
    <cellStyle name="20% - Accent1 5" xfId="10"/>
    <cellStyle name="20% - Accent1 6" xfId="11"/>
    <cellStyle name="20% - Accent1 7" xfId="12"/>
    <cellStyle name="20% - Accent1 8" xfId="13"/>
    <cellStyle name="20% - Accent1 9" xfId="14"/>
    <cellStyle name="20% - Accent2 2" xfId="15"/>
    <cellStyle name="20% - Accent2 3" xfId="16"/>
    <cellStyle name="20% - Accent2 4" xfId="17"/>
    <cellStyle name="20% - Accent2 5" xfId="18"/>
    <cellStyle name="20% - Accent2 6" xfId="19"/>
    <cellStyle name="20% - Accent2 7" xfId="20"/>
    <cellStyle name="20% - Accent2 8" xfId="21"/>
    <cellStyle name="20% - Accent2 9" xfId="22"/>
    <cellStyle name="20% - Accent3 2" xfId="23"/>
    <cellStyle name="20% - Accent3 3" xfId="24"/>
    <cellStyle name="20% - Accent3 4" xfId="25"/>
    <cellStyle name="20% - Accent3 5" xfId="26"/>
    <cellStyle name="20% - Accent3 6" xfId="27"/>
    <cellStyle name="20% - Accent3 7" xfId="28"/>
    <cellStyle name="20% - Accent3 8" xfId="29"/>
    <cellStyle name="20% - Accent3 9" xfId="30"/>
    <cellStyle name="20% - Accent4 2" xfId="31"/>
    <cellStyle name="20% - Accent4 3" xfId="32"/>
    <cellStyle name="20% - Accent4 4" xfId="33"/>
    <cellStyle name="20% - Accent4 5" xfId="34"/>
    <cellStyle name="20% - Accent4 6" xfId="35"/>
    <cellStyle name="20% - Accent4 7" xfId="36"/>
    <cellStyle name="20% - Accent4 8" xfId="37"/>
    <cellStyle name="20% - Accent4 9" xfId="38"/>
    <cellStyle name="20% - Accent5 2" xfId="39"/>
    <cellStyle name="20% - Accent5 3" xfId="40"/>
    <cellStyle name="20% - Accent5 4" xfId="41"/>
    <cellStyle name="20% - Accent5 5" xfId="42"/>
    <cellStyle name="20% - Accent5 6" xfId="43"/>
    <cellStyle name="20% - Accent5 7" xfId="44"/>
    <cellStyle name="20% - Accent5 8" xfId="45"/>
    <cellStyle name="20% - Accent5 9" xfId="46"/>
    <cellStyle name="20% - Accent6 2" xfId="47"/>
    <cellStyle name="20% - Accent6 3" xfId="48"/>
    <cellStyle name="20% - Accent6 4" xfId="49"/>
    <cellStyle name="20% - Accent6 5" xfId="50"/>
    <cellStyle name="20% - Accent6 6" xfId="51"/>
    <cellStyle name="20% - Accent6 7" xfId="52"/>
    <cellStyle name="20% - Accent6 8" xfId="53"/>
    <cellStyle name="20% - Accent6 9" xfId="54"/>
    <cellStyle name="40% - Accent1 2" xfId="55"/>
    <cellStyle name="40% - Accent1 3" xfId="56"/>
    <cellStyle name="40% - Accent1 4" xfId="57"/>
    <cellStyle name="40% - Accent1 5" xfId="58"/>
    <cellStyle name="40% - Accent1 6" xfId="59"/>
    <cellStyle name="40% - Accent1 7" xfId="60"/>
    <cellStyle name="40% - Accent1 8" xfId="61"/>
    <cellStyle name="40% - Accent1 9" xfId="62"/>
    <cellStyle name="40% - Accent2 2" xfId="63"/>
    <cellStyle name="40% - Accent2 3" xfId="64"/>
    <cellStyle name="40% - Accent2 4" xfId="65"/>
    <cellStyle name="40% - Accent2 5" xfId="66"/>
    <cellStyle name="40% - Accent2 6" xfId="67"/>
    <cellStyle name="40% - Accent2 7" xfId="68"/>
    <cellStyle name="40% - Accent2 8" xfId="69"/>
    <cellStyle name="40% - Accent2 9" xfId="70"/>
    <cellStyle name="40% - Accent3 2" xfId="71"/>
    <cellStyle name="40% - Accent3 3" xfId="72"/>
    <cellStyle name="40% - Accent3 4" xfId="73"/>
    <cellStyle name="40% - Accent3 5" xfId="74"/>
    <cellStyle name="40% - Accent3 6" xfId="75"/>
    <cellStyle name="40% - Accent3 7" xfId="76"/>
    <cellStyle name="40% - Accent3 8" xfId="77"/>
    <cellStyle name="40% - Accent3 9" xfId="78"/>
    <cellStyle name="40% - Accent4 2" xfId="79"/>
    <cellStyle name="40% - Accent4 3" xfId="80"/>
    <cellStyle name="40% - Accent4 4" xfId="81"/>
    <cellStyle name="40% - Accent4 5" xfId="82"/>
    <cellStyle name="40% - Accent4 6" xfId="83"/>
    <cellStyle name="40% - Accent4 7" xfId="84"/>
    <cellStyle name="40% - Accent4 8" xfId="85"/>
    <cellStyle name="40% - Accent4 9" xfId="86"/>
    <cellStyle name="40% - Accent5 2" xfId="87"/>
    <cellStyle name="40% - Accent5 3" xfId="88"/>
    <cellStyle name="40% - Accent5 4" xfId="89"/>
    <cellStyle name="40% - Accent5 5" xfId="90"/>
    <cellStyle name="40% - Accent5 6" xfId="91"/>
    <cellStyle name="40% - Accent5 7" xfId="92"/>
    <cellStyle name="40% - Accent5 8" xfId="93"/>
    <cellStyle name="40% - Accent5 9" xfId="94"/>
    <cellStyle name="40% - Accent6 2" xfId="95"/>
    <cellStyle name="40% - Accent6 3" xfId="96"/>
    <cellStyle name="40% - Accent6 4" xfId="97"/>
    <cellStyle name="40% - Accent6 5" xfId="98"/>
    <cellStyle name="40% - Accent6 6" xfId="99"/>
    <cellStyle name="40% - Accent6 7" xfId="100"/>
    <cellStyle name="40% - Accent6 8" xfId="101"/>
    <cellStyle name="40% - Accent6 9" xfId="102"/>
    <cellStyle name="60% - Accent1 2" xfId="103"/>
    <cellStyle name="60% - Accent2 2" xfId="104"/>
    <cellStyle name="60% - Accent3 2" xfId="105"/>
    <cellStyle name="60% - Accent4 2" xfId="106"/>
    <cellStyle name="60% - Accent5 2" xfId="107"/>
    <cellStyle name="60% - Accent6 2" xfId="108"/>
    <cellStyle name="Accent1 2" xfId="109"/>
    <cellStyle name="Accent2 2" xfId="110"/>
    <cellStyle name="Accent3 2" xfId="111"/>
    <cellStyle name="Accent4 2" xfId="112"/>
    <cellStyle name="Accent5 2" xfId="113"/>
    <cellStyle name="Accent6 2" xfId="114"/>
    <cellStyle name="Bad 2" xfId="115"/>
    <cellStyle name="Calculation 2" xfId="116"/>
    <cellStyle name="Check Cell 2" xfId="117"/>
    <cellStyle name="Comma" xfId="1" builtinId="3"/>
    <cellStyle name="Comma 2" xfId="118"/>
    <cellStyle name="Comma 3" xfId="119"/>
    <cellStyle name="Explanatory Text 2" xfId="120"/>
    <cellStyle name="Followed Hyperlink 2" xfId="121"/>
    <cellStyle name="Followed Hyperlink 3" xfId="122"/>
    <cellStyle name="Followed Hyperlink 4" xfId="123"/>
    <cellStyle name="Good 2" xfId="124"/>
    <cellStyle name="Heading 1 2" xfId="125"/>
    <cellStyle name="Heading 2 2" xfId="126"/>
    <cellStyle name="Heading 3 2" xfId="127"/>
    <cellStyle name="Heading 4 2" xfId="128"/>
    <cellStyle name="Hyperlink 2" xfId="129"/>
    <cellStyle name="Hyperlink 3" xfId="130"/>
    <cellStyle name="Hyperlink 4" xfId="131"/>
    <cellStyle name="Hyperlink 5" xfId="132"/>
    <cellStyle name="Input 2" xfId="133"/>
    <cellStyle name="Linked Cell 2" xfId="134"/>
    <cellStyle name="Neutral 2" xfId="135"/>
    <cellStyle name="Normal" xfId="0" builtinId="0"/>
    <cellStyle name="Normal 10" xfId="136"/>
    <cellStyle name="Normal 11" xfId="137"/>
    <cellStyle name="Normal 12" xfId="138"/>
    <cellStyle name="Normal 13" xfId="139"/>
    <cellStyle name="Normal 14" xfId="140"/>
    <cellStyle name="Normal 15" xfId="141"/>
    <cellStyle name="Normal 16" xfId="142"/>
    <cellStyle name="Normal 17" xfId="143"/>
    <cellStyle name="Normal 18" xfId="144"/>
    <cellStyle name="Normal 19" xfId="145"/>
    <cellStyle name="Normal 2" xfId="146"/>
    <cellStyle name="Normal 2 2" xfId="147"/>
    <cellStyle name="Normal 3" xfId="148"/>
    <cellStyle name="Normal 4" xfId="149"/>
    <cellStyle name="Normal 5" xfId="150"/>
    <cellStyle name="Normal 6" xfId="151"/>
    <cellStyle name="Normal 7" xfId="152"/>
    <cellStyle name="Normal 8" xfId="153"/>
    <cellStyle name="Normal 9" xfId="154"/>
    <cellStyle name="Normal_A" xfId="2"/>
    <cellStyle name="Normal_E&amp;W 98" xfId="3"/>
    <cellStyle name="Normal_NEWAREAS" xfId="6"/>
    <cellStyle name="Normal_rastE" xfId="5"/>
    <cellStyle name="Normal_TABLE4" xfId="4"/>
    <cellStyle name="Note 10" xfId="155"/>
    <cellStyle name="Note 2" xfId="156"/>
    <cellStyle name="Note 3" xfId="157"/>
    <cellStyle name="Note 4" xfId="158"/>
    <cellStyle name="Note 5" xfId="159"/>
    <cellStyle name="Note 6" xfId="160"/>
    <cellStyle name="Note 7" xfId="161"/>
    <cellStyle name="Note 8" xfId="162"/>
    <cellStyle name="Note 9" xfId="163"/>
    <cellStyle name="Output 2" xfId="164"/>
    <cellStyle name="Percent 2" xfId="165"/>
    <cellStyle name="Title 2" xfId="166"/>
    <cellStyle name="Total 2" xfId="167"/>
    <cellStyle name="Warning Text 2" xfId="1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ported%20Road%20Casualties%20Scotland%202019%20-%20publication%20-%20%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d\t&amp;p\eas\branch2\transtat\exeldata\ras\y99\rast2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016789/AppData/Local/Microsoft/Windows/Temporary%20Internet%20Files/Content.Outlook/ACXYWSJN/190917%20RRCGB%202016%20costs%20INS%20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Figure1Data"/>
      <sheetName val="Figure1"/>
      <sheetName val="figs2&amp;3data"/>
      <sheetName val="Figures 2&amp;3"/>
      <sheetName val="Fig4data"/>
      <sheetName val="Fig5data"/>
      <sheetName val="Figures 4&amp;5"/>
      <sheetName val="Fig6data"/>
      <sheetName val="Figure6"/>
      <sheetName val="Fig7data"/>
      <sheetName val="Figure7"/>
      <sheetName val="Figure8"/>
      <sheetName val="Figure8 old"/>
      <sheetName val="Figure 9"/>
      <sheetName val="Figure10"/>
      <sheetName val="Tables for Article 2"/>
      <sheetName val="Table 1a Adjust_acc"/>
      <sheetName val="Table 1b Adjust_cas"/>
      <sheetName val="Figures A and B"/>
      <sheetName val="Table A"/>
      <sheetName val="Table B"/>
      <sheetName val="Table B(2)"/>
      <sheetName val="Table C-D"/>
      <sheetName val="Table E-F"/>
      <sheetName val="Table G"/>
      <sheetName val="Table G working"/>
      <sheetName val="Table G2"/>
      <sheetName val="Table H"/>
      <sheetName val="Table g2_h working"/>
      <sheetName val="Table Ib"/>
      <sheetName val="Table J"/>
      <sheetName val="Table K"/>
      <sheetName val="Table L"/>
      <sheetName val="Table M - Accs"/>
      <sheetName val="Figure 11"/>
      <sheetName val="Table N - Accidents"/>
      <sheetName val="Table O - vehicles"/>
      <sheetName val="Table P - ped"/>
      <sheetName val="Table Q - pairs - veh"/>
      <sheetName val="Table R - cas"/>
      <sheetName val="Table S - cas"/>
      <sheetName val="Table T - Freq of factors"/>
      <sheetName val="Table1"/>
      <sheetName val="Table2"/>
      <sheetName val="Table2Chart"/>
      <sheetName val="Table2Chart ORIG"/>
      <sheetName val="Table3"/>
      <sheetName val="Table4"/>
      <sheetName val="Table5a"/>
      <sheetName val="Table5b"/>
      <sheetName val="Table5c0408"/>
      <sheetName val="Table5c1519"/>
      <sheetName val="Table6"/>
      <sheetName val="Table7"/>
      <sheetName val="Table8"/>
      <sheetName val="Table9-11"/>
      <sheetName val="Table12"/>
      <sheetName val="13a-c"/>
      <sheetName val="13d-e"/>
      <sheetName val="Table14a"/>
      <sheetName val="Table14b"/>
      <sheetName val="Table15"/>
      <sheetName val="Table16"/>
      <sheetName val="Table16 cont'd"/>
      <sheetName val="Table16chart"/>
      <sheetName val="Table17"/>
      <sheetName val="Table18a"/>
      <sheetName val="Table18b"/>
      <sheetName val="Table18Chart"/>
      <sheetName val="Table19"/>
      <sheetName val="Table20"/>
      <sheetName val="Table21"/>
      <sheetName val="Table21Chart"/>
      <sheetName val="Table22Chart"/>
      <sheetName val="Table23a"/>
      <sheetName val="table23b"/>
      <sheetName val="table23c"/>
      <sheetName val="Table23b &amp; c"/>
      <sheetName val="Table23Chart"/>
      <sheetName val="Table23a (new)"/>
      <sheetName val="table23b (new)"/>
      <sheetName val="table23c (new)"/>
      <sheetName val="Table24a"/>
      <sheetName val="Table24b"/>
      <sheetName val="Table25"/>
      <sheetName val="Table26"/>
      <sheetName val="Table27"/>
      <sheetName val="Table27Chart"/>
      <sheetName val="Table28"/>
      <sheetName val="Table28Chart"/>
      <sheetName val="Table29"/>
      <sheetName val="Table30"/>
      <sheetName val="Table31"/>
      <sheetName val="Table31Chart"/>
      <sheetName val="Table32"/>
      <sheetName val="Table32a"/>
      <sheetName val="Table32(b)"/>
      <sheetName val="Table32Chart"/>
      <sheetName val="Table32Chart (2)"/>
      <sheetName val="Table33"/>
      <sheetName val="Table34"/>
      <sheetName val="Table34a"/>
      <sheetName val="Table35a"/>
      <sheetName val="Table35b"/>
      <sheetName val="Table 36"/>
      <sheetName val="Table37"/>
      <sheetName val="Table37 cont"/>
      <sheetName val="Table38"/>
      <sheetName val="Table38 cont"/>
      <sheetName val="Table39a"/>
      <sheetName val="Table39a cont"/>
      <sheetName val="Table39b"/>
      <sheetName val="Table 40"/>
      <sheetName val="Table 41"/>
      <sheetName val="Table 42"/>
      <sheetName val="Table43a"/>
      <sheetName val="Table43b"/>
      <sheetName val="Tables44_45"/>
      <sheetName val="AppendixF_Accident"/>
      <sheetName val="AppendixF_Vehicle1"/>
      <sheetName val="AppendixF_Vehicle2"/>
      <sheetName val="AppendixF_Casualty1"/>
      <sheetName val="AppendixF_Casualty2"/>
      <sheetName val="Appendix H"/>
      <sheetName val="Appendix H Working"/>
      <sheetName val="Sheet1"/>
      <sheetName val="AppendixH_Child KSI chart "/>
      <sheetName val="AppendixH_All Killed chart"/>
      <sheetName val="AppendixH_All SI chart"/>
      <sheetName val="AppendixH_Slight casualty chart"/>
      <sheetName val="TableHwork1"/>
      <sheetName val="TableHwork2"/>
      <sheetName val="TableHwork3"/>
      <sheetName val="oldTable43b"/>
      <sheetName val="Old_Figure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31"/>
      <sheetData sheetId="132"/>
      <sheetData sheetId="133"/>
      <sheetData sheetId="134"/>
      <sheetData sheetId="1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chart"/>
      <sheetName val="chart (2)"/>
    </sheetNames>
    <sheetDataSet>
      <sheetData sheetId="0">
        <row r="1">
          <cell r="J1" t="str">
            <v>Casualties</v>
          </cell>
          <cell r="M1" t="str">
            <v>Population</v>
          </cell>
        </row>
        <row r="5">
          <cell r="E5" t="str">
            <v>Fatal and</v>
          </cell>
          <cell r="F5" t="str">
            <v>All</v>
          </cell>
          <cell r="I5" t="str">
            <v>Fatal and</v>
          </cell>
          <cell r="J5" t="str">
            <v>All</v>
          </cell>
        </row>
        <row r="6">
          <cell r="E6" t="str">
            <v>Serious</v>
          </cell>
          <cell r="F6" t="str">
            <v>Severities</v>
          </cell>
          <cell r="H6" t="str">
            <v>Fatal</v>
          </cell>
          <cell r="I6" t="str">
            <v>Serious</v>
          </cell>
          <cell r="J6" t="str">
            <v>Severities</v>
          </cell>
        </row>
        <row r="7">
          <cell r="F7" t="str">
            <v>numbers</v>
          </cell>
          <cell r="J7" t="str">
            <v>rates per thousand  population</v>
          </cell>
          <cell r="M7">
            <v>1999</v>
          </cell>
        </row>
        <row r="8">
          <cell r="E8">
            <v>430</v>
          </cell>
          <cell r="F8">
            <v>1617</v>
          </cell>
          <cell r="H8">
            <v>1.6860997933040016E-2</v>
          </cell>
          <cell r="I8">
            <v>0.42648406536512984</v>
          </cell>
          <cell r="J8">
            <v>1.6037784504544534</v>
          </cell>
          <cell r="M8">
            <v>1008244.0000000001</v>
          </cell>
        </row>
        <row r="9">
          <cell r="E9">
            <v>120</v>
          </cell>
          <cell r="F9">
            <v>455</v>
          </cell>
          <cell r="H9">
            <v>2.4446508816300044E-2</v>
          </cell>
          <cell r="I9">
            <v>0.26668918708690958</v>
          </cell>
          <cell r="J9">
            <v>1.0111965010378654</v>
          </cell>
          <cell r="M9">
            <v>449962</v>
          </cell>
        </row>
        <row r="10">
          <cell r="E10">
            <v>356</v>
          </cell>
          <cell r="F10">
            <v>1105</v>
          </cell>
          <cell r="H10">
            <v>1.2225854319776389E-2</v>
          </cell>
          <cell r="I10">
            <v>0.13601262930751232</v>
          </cell>
          <cell r="J10">
            <v>0.42217403197977849</v>
          </cell>
          <cell r="M10">
            <v>2617404</v>
          </cell>
        </row>
        <row r="11">
          <cell r="E11">
            <v>235</v>
          </cell>
          <cell r="F11">
            <v>560</v>
          </cell>
          <cell r="H11">
            <v>2.7788690961009596E-2</v>
          </cell>
          <cell r="I11">
            <v>0.22518421985645706</v>
          </cell>
          <cell r="J11">
            <v>0.53660920476432317</v>
          </cell>
          <cell r="M11">
            <v>1043589.9999999999</v>
          </cell>
        </row>
        <row r="12">
          <cell r="E12">
            <v>1141</v>
          </cell>
          <cell r="F12">
            <v>3759</v>
          </cell>
          <cell r="H12">
            <v>1.7385528988904518E-2</v>
          </cell>
          <cell r="I12">
            <v>0.22288638849820283</v>
          </cell>
          <cell r="J12">
            <v>0.73429442100328179</v>
          </cell>
          <cell r="M12">
            <v>5119200</v>
          </cell>
        </row>
        <row r="14">
          <cell r="E14">
            <v>69</v>
          </cell>
          <cell r="F14">
            <v>374</v>
          </cell>
          <cell r="H14" t="str">
            <v>-</v>
          </cell>
          <cell r="I14">
            <v>6.843581513998595E-2</v>
          </cell>
          <cell r="J14">
            <v>0.37094195452688034</v>
          </cell>
          <cell r="M14">
            <v>1008244.0000000001</v>
          </cell>
        </row>
        <row r="15">
          <cell r="E15">
            <v>24</v>
          </cell>
          <cell r="F15">
            <v>141</v>
          </cell>
          <cell r="H15" t="str">
            <v>-</v>
          </cell>
          <cell r="I15">
            <v>5.3337837417381913E-2</v>
          </cell>
          <cell r="J15">
            <v>0.31335979482711879</v>
          </cell>
          <cell r="M15">
            <v>449962</v>
          </cell>
        </row>
        <row r="16">
          <cell r="E16">
            <v>85</v>
          </cell>
          <cell r="F16">
            <v>463</v>
          </cell>
          <cell r="H16" t="str">
            <v>-</v>
          </cell>
          <cell r="I16">
            <v>3.2474925536906035E-2</v>
          </cell>
          <cell r="J16">
            <v>0.17689282968926465</v>
          </cell>
          <cell r="M16">
            <v>2617404</v>
          </cell>
        </row>
        <row r="17">
          <cell r="E17">
            <v>11</v>
          </cell>
          <cell r="F17">
            <v>38</v>
          </cell>
          <cell r="H17" t="str">
            <v>-</v>
          </cell>
          <cell r="I17">
            <v>1.0540537950727777E-2</v>
          </cell>
          <cell r="J17">
            <v>3.6412767466150506E-2</v>
          </cell>
          <cell r="M17">
            <v>1043589.9999999999</v>
          </cell>
        </row>
        <row r="18">
          <cell r="E18">
            <v>189</v>
          </cell>
          <cell r="F18">
            <v>1017</v>
          </cell>
          <cell r="H18" t="str">
            <v>-</v>
          </cell>
          <cell r="I18">
            <v>3.6919831223628685E-2</v>
          </cell>
          <cell r="J18">
            <v>0.19866385372714487</v>
          </cell>
          <cell r="M18">
            <v>5119200</v>
          </cell>
        </row>
        <row r="20">
          <cell r="E20">
            <v>5</v>
          </cell>
          <cell r="F20">
            <v>17</v>
          </cell>
          <cell r="H20" t="str">
            <v>-</v>
          </cell>
          <cell r="I20" t="str">
            <v>-</v>
          </cell>
          <cell r="J20">
            <v>1.6860997933040016E-2</v>
          </cell>
          <cell r="M20">
            <v>1008244.0000000001</v>
          </cell>
        </row>
        <row r="21">
          <cell r="E21">
            <v>75</v>
          </cell>
          <cell r="F21">
            <v>201</v>
          </cell>
          <cell r="H21">
            <v>6.6672296771727391E-3</v>
          </cell>
          <cell r="I21">
            <v>0.16668074192931848</v>
          </cell>
          <cell r="J21">
            <v>0.44670438837057352</v>
          </cell>
          <cell r="M21">
            <v>449962</v>
          </cell>
        </row>
        <row r="22">
          <cell r="E22">
            <v>339</v>
          </cell>
          <cell r="F22">
            <v>783</v>
          </cell>
          <cell r="H22">
            <v>9.9335066348183159E-3</v>
          </cell>
          <cell r="I22">
            <v>0.12951764420013112</v>
          </cell>
          <cell r="J22">
            <v>0.29915137288702853</v>
          </cell>
          <cell r="M22">
            <v>2617404</v>
          </cell>
        </row>
        <row r="23">
          <cell r="E23">
            <v>12</v>
          </cell>
          <cell r="F23">
            <v>24</v>
          </cell>
          <cell r="H23" t="str">
            <v>-</v>
          </cell>
          <cell r="I23">
            <v>1.1498768673521212E-2</v>
          </cell>
          <cell r="J23">
            <v>2.2997537347042424E-2</v>
          </cell>
          <cell r="M23">
            <v>1043589.9999999999</v>
          </cell>
        </row>
        <row r="24">
          <cell r="E24">
            <v>431</v>
          </cell>
          <cell r="F24">
            <v>1025</v>
          </cell>
          <cell r="H24">
            <v>5.8602906704172527E-3</v>
          </cell>
          <cell r="I24">
            <v>8.4192842631661199E-2</v>
          </cell>
          <cell r="J24">
            <v>0.20022659790592279</v>
          </cell>
          <cell r="M24">
            <v>5119200</v>
          </cell>
        </row>
        <row r="26">
          <cell r="E26">
            <v>108</v>
          </cell>
          <cell r="F26">
            <v>978</v>
          </cell>
          <cell r="H26">
            <v>5.9509404469552992E-3</v>
          </cell>
          <cell r="I26">
            <v>0.1071169280451954</v>
          </cell>
          <cell r="J26">
            <v>0.97000329285371378</v>
          </cell>
          <cell r="M26">
            <v>1008244.0000000001</v>
          </cell>
        </row>
        <row r="27">
          <cell r="E27">
            <v>506</v>
          </cell>
          <cell r="F27">
            <v>2893</v>
          </cell>
          <cell r="H27">
            <v>0.10445326494237292</v>
          </cell>
          <cell r="I27">
            <v>1.1245394055498019</v>
          </cell>
          <cell r="J27">
            <v>6.4294318186869113</v>
          </cell>
          <cell r="M27">
            <v>449962</v>
          </cell>
        </row>
        <row r="28">
          <cell r="E28">
            <v>1089</v>
          </cell>
          <cell r="F28">
            <v>7752</v>
          </cell>
          <cell r="H28">
            <v>3.2856983484399048E-2</v>
          </cell>
          <cell r="I28">
            <v>0.41606110481989023</v>
          </cell>
          <cell r="J28">
            <v>2.9617132089658305</v>
          </cell>
          <cell r="M28">
            <v>2617404</v>
          </cell>
        </row>
        <row r="29">
          <cell r="E29">
            <v>294</v>
          </cell>
          <cell r="F29">
            <v>1256</v>
          </cell>
          <cell r="H29">
            <v>2.874692168380303E-2</v>
          </cell>
          <cell r="I29">
            <v>0.2817198325012697</v>
          </cell>
          <cell r="J29">
            <v>1.2035377878285534</v>
          </cell>
          <cell r="M29">
            <v>1043589.9999999999</v>
          </cell>
        </row>
        <row r="30">
          <cell r="E30">
            <v>1998</v>
          </cell>
          <cell r="F30">
            <v>12887</v>
          </cell>
          <cell r="H30">
            <v>3.3012970776683852E-2</v>
          </cell>
          <cell r="I30">
            <v>0.39029535864978904</v>
          </cell>
          <cell r="J30">
            <v>2.5173855289889042</v>
          </cell>
          <cell r="M30">
            <v>5119200</v>
          </cell>
        </row>
        <row r="32">
          <cell r="E32">
            <v>1</v>
          </cell>
          <cell r="F32">
            <v>16</v>
          </cell>
          <cell r="H32" t="str">
            <v>-</v>
          </cell>
          <cell r="I32" t="str">
            <v>-</v>
          </cell>
          <cell r="J32">
            <v>1.5869174525214132E-2</v>
          </cell>
          <cell r="M32">
            <v>1008244.0000000001</v>
          </cell>
        </row>
        <row r="33">
          <cell r="E33">
            <v>3</v>
          </cell>
          <cell r="F33">
            <v>35</v>
          </cell>
          <cell r="H33" t="str">
            <v>-</v>
          </cell>
          <cell r="I33">
            <v>6.6672296771727391E-3</v>
          </cell>
          <cell r="J33">
            <v>7.7784346233681953E-2</v>
          </cell>
          <cell r="M33">
            <v>449962</v>
          </cell>
        </row>
        <row r="34">
          <cell r="E34">
            <v>21</v>
          </cell>
          <cell r="F34">
            <v>239</v>
          </cell>
          <cell r="H34" t="str">
            <v>-</v>
          </cell>
          <cell r="I34">
            <v>8.0232168973532556E-3</v>
          </cell>
          <cell r="J34">
            <v>9.1311849450829902E-2</v>
          </cell>
          <cell r="M34">
            <v>2617404</v>
          </cell>
        </row>
        <row r="35">
          <cell r="E35">
            <v>8</v>
          </cell>
          <cell r="F35">
            <v>32</v>
          </cell>
          <cell r="H35" t="str">
            <v>-</v>
          </cell>
          <cell r="I35">
            <v>7.6658457823474743E-3</v>
          </cell>
          <cell r="J35">
            <v>3.0663383129389897E-2</v>
          </cell>
          <cell r="M35">
            <v>1043589.9999999999</v>
          </cell>
        </row>
        <row r="36">
          <cell r="E36">
            <v>33</v>
          </cell>
          <cell r="F36">
            <v>322</v>
          </cell>
          <cell r="H36" t="str">
            <v>-</v>
          </cell>
          <cell r="I36">
            <v>6.4463197374589783E-3</v>
          </cell>
          <cell r="J36">
            <v>6.2900453195811848E-2</v>
          </cell>
          <cell r="M36">
            <v>5119200</v>
          </cell>
        </row>
        <row r="38">
          <cell r="E38">
            <v>4</v>
          </cell>
          <cell r="F38">
            <v>17</v>
          </cell>
          <cell r="H38" t="str">
            <v>-</v>
          </cell>
          <cell r="I38" t="str">
            <v>-</v>
          </cell>
          <cell r="J38">
            <v>1.6860997933040016E-2</v>
          </cell>
          <cell r="M38">
            <v>1008244.0000000001</v>
          </cell>
        </row>
        <row r="39">
          <cell r="E39">
            <v>10</v>
          </cell>
          <cell r="F39">
            <v>22</v>
          </cell>
          <cell r="H39" t="str">
            <v>-</v>
          </cell>
          <cell r="I39">
            <v>2.2224098923909131E-2</v>
          </cell>
          <cell r="J39">
            <v>4.8893017632600087E-2</v>
          </cell>
          <cell r="M39">
            <v>449962</v>
          </cell>
        </row>
        <row r="40">
          <cell r="E40">
            <v>10</v>
          </cell>
          <cell r="F40">
            <v>81</v>
          </cell>
          <cell r="H40" t="str">
            <v>-</v>
          </cell>
          <cell r="I40" t="str">
            <v>-</v>
          </cell>
          <cell r="J40">
            <v>3.0946693746933981E-2</v>
          </cell>
          <cell r="M40">
            <v>2617404</v>
          </cell>
        </row>
        <row r="41">
          <cell r="E41">
            <v>1</v>
          </cell>
          <cell r="F41">
            <v>9</v>
          </cell>
          <cell r="H41" t="str">
            <v>-</v>
          </cell>
          <cell r="I41" t="str">
            <v>-</v>
          </cell>
          <cell r="J41">
            <v>8.6240765051409096E-3</v>
          </cell>
          <cell r="M41">
            <v>1043589.9999999999</v>
          </cell>
        </row>
        <row r="42">
          <cell r="E42">
            <v>25</v>
          </cell>
          <cell r="F42">
            <v>129</v>
          </cell>
          <cell r="H42" t="str">
            <v>-</v>
          </cell>
          <cell r="I42" t="str">
            <v>-</v>
          </cell>
          <cell r="J42">
            <v>2.5199249882794185E-2</v>
          </cell>
          <cell r="M42">
            <v>5119200</v>
          </cell>
        </row>
        <row r="44">
          <cell r="E44">
            <v>2</v>
          </cell>
          <cell r="F44">
            <v>144</v>
          </cell>
          <cell r="H44" t="str">
            <v>-</v>
          </cell>
          <cell r="I44" t="str">
            <v>-</v>
          </cell>
          <cell r="J44">
            <v>0.14282257072692719</v>
          </cell>
          <cell r="M44">
            <v>1008244.0000000001</v>
          </cell>
        </row>
        <row r="45">
          <cell r="E45">
            <v>7</v>
          </cell>
          <cell r="F45">
            <v>101</v>
          </cell>
          <cell r="H45" t="str">
            <v>-</v>
          </cell>
          <cell r="I45">
            <v>1.5556869246736389E-2</v>
          </cell>
          <cell r="J45">
            <v>0.22446339913148219</v>
          </cell>
          <cell r="M45">
            <v>449962</v>
          </cell>
        </row>
        <row r="46">
          <cell r="E46">
            <v>30</v>
          </cell>
          <cell r="F46">
            <v>330</v>
          </cell>
          <cell r="H46" t="str">
            <v>-</v>
          </cell>
          <cell r="I46">
            <v>1.1461738424790365E-2</v>
          </cell>
          <cell r="J46">
            <v>0.12607912267269403</v>
          </cell>
          <cell r="M46">
            <v>2617404</v>
          </cell>
        </row>
        <row r="47">
          <cell r="E47">
            <v>44</v>
          </cell>
          <cell r="F47">
            <v>333</v>
          </cell>
          <cell r="H47" t="str">
            <v>-</v>
          </cell>
          <cell r="I47">
            <v>4.2162151802911108E-2</v>
          </cell>
          <cell r="J47">
            <v>0.3190908306902136</v>
          </cell>
          <cell r="M47">
            <v>1043589.9999999999</v>
          </cell>
        </row>
        <row r="48">
          <cell r="E48">
            <v>83</v>
          </cell>
          <cell r="F48">
            <v>920</v>
          </cell>
          <cell r="H48" t="str">
            <v>-</v>
          </cell>
          <cell r="I48">
            <v>1.6213470854821069E-2</v>
          </cell>
          <cell r="J48">
            <v>0.17971558055946243</v>
          </cell>
          <cell r="M48">
            <v>5119200</v>
          </cell>
        </row>
        <row r="50">
          <cell r="E50">
            <v>1</v>
          </cell>
          <cell r="F50">
            <v>13</v>
          </cell>
          <cell r="H50" t="str">
            <v>-</v>
          </cell>
          <cell r="I50" t="str">
            <v>-</v>
          </cell>
          <cell r="J50">
            <v>1.2893704301736482E-2</v>
          </cell>
          <cell r="M50">
            <v>1008244.0000000001</v>
          </cell>
        </row>
        <row r="51">
          <cell r="E51">
            <v>14</v>
          </cell>
          <cell r="F51">
            <v>88</v>
          </cell>
          <cell r="H51" t="str">
            <v>-</v>
          </cell>
          <cell r="I51">
            <v>3.1113738493472778E-2</v>
          </cell>
          <cell r="J51">
            <v>0.19557207053040035</v>
          </cell>
          <cell r="M51">
            <v>449962</v>
          </cell>
        </row>
        <row r="52">
          <cell r="E52">
            <v>67</v>
          </cell>
          <cell r="F52">
            <v>351</v>
          </cell>
          <cell r="H52" t="str">
            <v>-</v>
          </cell>
          <cell r="I52">
            <v>2.5597882482031816E-2</v>
          </cell>
          <cell r="J52">
            <v>0.13410233957004727</v>
          </cell>
          <cell r="M52">
            <v>2617404</v>
          </cell>
        </row>
        <row r="53">
          <cell r="E53">
            <v>4</v>
          </cell>
          <cell r="F53">
            <v>20</v>
          </cell>
          <cell r="H53" t="str">
            <v>-</v>
          </cell>
          <cell r="I53" t="str">
            <v>-</v>
          </cell>
          <cell r="J53">
            <v>1.9164614455868683E-2</v>
          </cell>
          <cell r="M53">
            <v>1043589.9999999999</v>
          </cell>
        </row>
        <row r="54">
          <cell r="E54">
            <v>86</v>
          </cell>
          <cell r="F54">
            <v>472</v>
          </cell>
          <cell r="H54" t="str">
            <v>-</v>
          </cell>
          <cell r="I54">
            <v>1.679949992186279E-2</v>
          </cell>
          <cell r="J54">
            <v>9.2201906547898102E-2</v>
          </cell>
          <cell r="M54">
            <v>5119200</v>
          </cell>
        </row>
        <row r="56">
          <cell r="E56">
            <v>1</v>
          </cell>
          <cell r="F56">
            <v>6</v>
          </cell>
          <cell r="H56" t="str">
            <v>-</v>
          </cell>
          <cell r="I56" t="str">
            <v>-</v>
          </cell>
          <cell r="J56">
            <v>5.9509404469552992E-3</v>
          </cell>
          <cell r="M56">
            <v>1008244.0000000001</v>
          </cell>
        </row>
        <row r="57">
          <cell r="E57">
            <v>5</v>
          </cell>
          <cell r="F57">
            <v>12</v>
          </cell>
          <cell r="H57" t="str">
            <v>-</v>
          </cell>
          <cell r="I57">
            <v>1.1112049461954565E-2</v>
          </cell>
          <cell r="J57">
            <v>2.6668918708690956E-2</v>
          </cell>
          <cell r="M57">
            <v>449962</v>
          </cell>
        </row>
        <row r="58">
          <cell r="E58">
            <v>48</v>
          </cell>
          <cell r="F58">
            <v>253</v>
          </cell>
          <cell r="H58" t="str">
            <v>-</v>
          </cell>
          <cell r="I58">
            <v>1.8338781479664584E-2</v>
          </cell>
          <cell r="J58">
            <v>9.6660660715732066E-2</v>
          </cell>
          <cell r="M58">
            <v>2617404</v>
          </cell>
        </row>
        <row r="59">
          <cell r="E59">
            <v>4</v>
          </cell>
          <cell r="F59">
            <v>10</v>
          </cell>
          <cell r="H59" t="str">
            <v>-</v>
          </cell>
          <cell r="I59" t="str">
            <v>-</v>
          </cell>
          <cell r="J59">
            <v>9.5823072279343415E-3</v>
          </cell>
          <cell r="M59">
            <v>1043589.9999999999</v>
          </cell>
        </row>
        <row r="60">
          <cell r="E60">
            <v>58</v>
          </cell>
          <cell r="F60">
            <v>281</v>
          </cell>
          <cell r="H60" t="str">
            <v>-</v>
          </cell>
          <cell r="I60">
            <v>1.1329895296140022E-2</v>
          </cell>
          <cell r="J60">
            <v>5.4891389279574931E-2</v>
          </cell>
          <cell r="M60">
            <v>5119200</v>
          </cell>
        </row>
        <row r="62">
          <cell r="E62">
            <v>4</v>
          </cell>
          <cell r="F62">
            <v>11</v>
          </cell>
          <cell r="H62" t="str">
            <v>-</v>
          </cell>
          <cell r="I62" t="str">
            <v>-</v>
          </cell>
          <cell r="J62">
            <v>1.0910057486084717E-2</v>
          </cell>
          <cell r="M62">
            <v>1008244.0000000001</v>
          </cell>
        </row>
        <row r="63">
          <cell r="E63">
            <v>3</v>
          </cell>
          <cell r="F63">
            <v>17</v>
          </cell>
          <cell r="H63" t="str">
            <v>-</v>
          </cell>
          <cell r="I63">
            <v>6.6672296771727391E-3</v>
          </cell>
          <cell r="J63">
            <v>3.7780968170645524E-2</v>
          </cell>
          <cell r="M63">
            <v>449962</v>
          </cell>
        </row>
        <row r="64">
          <cell r="E64">
            <v>13</v>
          </cell>
          <cell r="F64">
            <v>128</v>
          </cell>
          <cell r="H64" t="str">
            <v>-</v>
          </cell>
          <cell r="I64" t="str">
            <v>-</v>
          </cell>
          <cell r="J64">
            <v>4.8903417279105556E-2</v>
          </cell>
          <cell r="M64">
            <v>2617404</v>
          </cell>
        </row>
        <row r="65">
          <cell r="E65">
            <v>3</v>
          </cell>
          <cell r="F65">
            <v>8</v>
          </cell>
          <cell r="H65" t="str">
            <v>-</v>
          </cell>
          <cell r="I65" t="str">
            <v>-</v>
          </cell>
          <cell r="J65">
            <v>7.6658457823474743E-3</v>
          </cell>
          <cell r="M65">
            <v>1043589.9999999999</v>
          </cell>
        </row>
        <row r="66">
          <cell r="E66">
            <v>23</v>
          </cell>
          <cell r="F66">
            <v>164</v>
          </cell>
          <cell r="H66" t="str">
            <v>-</v>
          </cell>
          <cell r="I66" t="str">
            <v>-</v>
          </cell>
          <cell r="J66">
            <v>3.2036255664947652E-2</v>
          </cell>
          <cell r="M66">
            <v>5119200</v>
          </cell>
        </row>
        <row r="68">
          <cell r="E68">
            <v>625</v>
          </cell>
          <cell r="F68">
            <v>3193</v>
          </cell>
          <cell r="H68">
            <v>2.4795585195647084E-2</v>
          </cell>
          <cell r="I68">
            <v>0.61988962989117702</v>
          </cell>
          <cell r="J68">
            <v>3.1668921411880455</v>
          </cell>
          <cell r="M68">
            <v>1008244.0000000001</v>
          </cell>
        </row>
        <row r="69">
          <cell r="E69">
            <v>767</v>
          </cell>
          <cell r="F69">
            <v>3965</v>
          </cell>
          <cell r="H69">
            <v>0.1377894133282366</v>
          </cell>
          <cell r="I69">
            <v>1.7045883874638303</v>
          </cell>
          <cell r="J69">
            <v>8.8118552233299692</v>
          </cell>
          <cell r="M69">
            <v>449962</v>
          </cell>
        </row>
        <row r="70">
          <cell r="E70">
            <v>2058</v>
          </cell>
          <cell r="F70">
            <v>11485</v>
          </cell>
          <cell r="H70">
            <v>6.074721365138893E-2</v>
          </cell>
          <cell r="I70">
            <v>0.78627525594061898</v>
          </cell>
          <cell r="J70">
            <v>4.3879355269572446</v>
          </cell>
          <cell r="M70">
            <v>2617404</v>
          </cell>
        </row>
        <row r="71">
          <cell r="E71">
            <v>616</v>
          </cell>
          <cell r="F71">
            <v>2290</v>
          </cell>
          <cell r="H71">
            <v>6.1326766258779794E-2</v>
          </cell>
          <cell r="I71">
            <v>0.59027012524075551</v>
          </cell>
          <cell r="J71">
            <v>2.1943483551969649</v>
          </cell>
          <cell r="M71">
            <v>1043589.9999999999</v>
          </cell>
        </row>
        <row r="72">
          <cell r="E72">
            <v>4067</v>
          </cell>
          <cell r="F72">
            <v>20976</v>
          </cell>
          <cell r="H72">
            <v>6.0556336927644942E-2</v>
          </cell>
          <cell r="I72">
            <v>0.79446007188623224</v>
          </cell>
          <cell r="J72">
            <v>4.0975152367557426</v>
          </cell>
          <cell r="M72">
            <v>5119200</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Uprating series"/>
      <sheetName val="Casualty data"/>
      <sheetName val="Accident data"/>
      <sheetName val="Accident costs"/>
      <sheetName val="Casualty costs"/>
      <sheetName val="Input_RAS41001"/>
      <sheetName val="Calculations"/>
      <sheetName val="non reported"/>
      <sheetName val="RAS 60001"/>
      <sheetName val="RAS 60002"/>
      <sheetName val="RAS 60003"/>
      <sheetName val="RAS 60004"/>
      <sheetName val="RAS41001"/>
    </sheetNames>
    <sheetDataSet>
      <sheetData sheetId="0"/>
      <sheetData sheetId="1">
        <row r="4">
          <cell r="B4">
            <v>2016</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U123"/>
  <sheetViews>
    <sheetView tabSelected="1" zoomScale="75" zoomScaleNormal="75" workbookViewId="0"/>
  </sheetViews>
  <sheetFormatPr defaultRowHeight="12.75"/>
  <cols>
    <col min="1" max="1" width="29.42578125" style="3" customWidth="1"/>
    <col min="2" max="2" width="7.7109375" style="3" customWidth="1"/>
    <col min="3" max="3" width="9.85546875" style="3" customWidth="1"/>
    <col min="4" max="4" width="11" style="3" customWidth="1"/>
    <col min="5" max="5" width="3.5703125" style="3" customWidth="1"/>
    <col min="6" max="6" width="7.7109375" style="3" customWidth="1"/>
    <col min="7" max="7" width="14.140625" style="3" customWidth="1"/>
    <col min="8" max="8" width="11.5703125" style="3" customWidth="1"/>
    <col min="9" max="9" width="2.7109375" style="3" customWidth="1"/>
    <col min="10" max="10" width="9" style="3" customWidth="1"/>
    <col min="11" max="11" width="9.7109375" style="3" customWidth="1"/>
    <col min="12" max="12" width="11" style="3" customWidth="1"/>
    <col min="13" max="13" width="6.7109375" style="3" customWidth="1"/>
    <col min="14" max="14" width="17.5703125" style="3" customWidth="1"/>
    <col min="15" max="15" width="12.28515625" style="3" customWidth="1"/>
    <col min="16" max="16" width="9.7109375" style="3" customWidth="1"/>
    <col min="17" max="17" width="11.42578125" style="3" customWidth="1"/>
    <col min="18" max="18" width="12.85546875" style="3" customWidth="1"/>
    <col min="19" max="19" width="12.42578125" style="3" customWidth="1"/>
    <col min="20" max="21" width="9.140625" style="3"/>
    <col min="22" max="22" width="9.140625" style="3" customWidth="1"/>
    <col min="23" max="16384" width="9.140625" style="3"/>
  </cols>
  <sheetData>
    <row r="1" spans="1:17" ht="18" customHeight="1">
      <c r="A1" s="1" t="s">
        <v>0</v>
      </c>
      <c r="B1" s="2"/>
      <c r="C1" s="2"/>
      <c r="D1" s="2"/>
      <c r="E1" s="2"/>
      <c r="F1" s="2"/>
      <c r="G1" s="2"/>
      <c r="H1" s="2"/>
      <c r="I1" s="2"/>
      <c r="J1" s="2"/>
      <c r="K1" s="2"/>
      <c r="L1" s="1"/>
      <c r="N1" s="4"/>
      <c r="O1" s="5"/>
      <c r="P1" s="5"/>
      <c r="Q1" s="5"/>
    </row>
    <row r="2" spans="1:17" ht="7.5" customHeight="1">
      <c r="A2" s="1"/>
      <c r="B2" s="2"/>
      <c r="C2" s="2"/>
      <c r="D2" s="2"/>
      <c r="E2" s="2"/>
      <c r="F2" s="2"/>
      <c r="G2" s="2"/>
      <c r="H2" s="2"/>
      <c r="I2" s="2"/>
      <c r="J2" s="2"/>
      <c r="K2" s="2"/>
      <c r="L2" s="1"/>
      <c r="N2" s="4"/>
      <c r="O2" s="5"/>
      <c r="P2" s="5"/>
      <c r="Q2" s="5"/>
    </row>
    <row r="3" spans="1:17" ht="18" customHeight="1">
      <c r="A3" s="1" t="s">
        <v>1</v>
      </c>
      <c r="B3" s="2"/>
      <c r="C3" s="2"/>
      <c r="D3" s="2"/>
      <c r="E3" s="2"/>
      <c r="F3" s="2"/>
      <c r="N3" s="6"/>
      <c r="O3" s="6"/>
      <c r="P3" s="5"/>
      <c r="Q3" s="5"/>
    </row>
    <row r="4" spans="1:17" ht="7.5" customHeight="1" thickBot="1">
      <c r="A4" s="7"/>
      <c r="B4" s="8"/>
      <c r="C4" s="8"/>
      <c r="D4" s="8"/>
      <c r="E4" s="5"/>
      <c r="F4" s="5"/>
      <c r="G4" s="8"/>
      <c r="H4" s="8"/>
      <c r="I4" s="5"/>
      <c r="J4" s="5"/>
      <c r="K4" s="5"/>
      <c r="L4" s="5"/>
      <c r="N4" s="4"/>
      <c r="O4" s="9"/>
      <c r="P4" s="5"/>
      <c r="Q4" s="5"/>
    </row>
    <row r="5" spans="1:17" ht="14.1" customHeight="1">
      <c r="A5" s="9"/>
      <c r="B5" s="10" t="s">
        <v>2</v>
      </c>
      <c r="C5" s="10"/>
      <c r="D5" s="10"/>
      <c r="F5" s="11" t="s">
        <v>3</v>
      </c>
      <c r="G5" s="11"/>
      <c r="H5" s="11"/>
      <c r="I5" s="12"/>
      <c r="K5" s="12"/>
      <c r="N5" s="4"/>
      <c r="O5" s="9"/>
      <c r="P5" s="5"/>
      <c r="Q5" s="5"/>
    </row>
    <row r="6" spans="1:17" ht="14.1" customHeight="1">
      <c r="A6" s="9"/>
      <c r="B6" s="13"/>
      <c r="C6" s="13"/>
      <c r="D6" s="14" t="s">
        <v>4</v>
      </c>
      <c r="F6" s="13"/>
      <c r="G6" s="13"/>
      <c r="H6" s="14" t="s">
        <v>4</v>
      </c>
      <c r="I6" s="15"/>
      <c r="J6" s="5"/>
      <c r="K6" s="16"/>
      <c r="L6" s="5"/>
      <c r="M6" s="5"/>
      <c r="N6" s="17"/>
      <c r="O6" s="18"/>
      <c r="P6" s="5"/>
      <c r="Q6" s="5"/>
    </row>
    <row r="7" spans="1:17" ht="20.25" customHeight="1" thickBot="1">
      <c r="A7" s="19"/>
      <c r="B7" s="20" t="s">
        <v>5</v>
      </c>
      <c r="C7" s="20" t="s">
        <v>6</v>
      </c>
      <c r="D7" s="20" t="s">
        <v>7</v>
      </c>
      <c r="E7" s="8"/>
      <c r="F7" s="20" t="s">
        <v>5</v>
      </c>
      <c r="G7" s="20" t="s">
        <v>6</v>
      </c>
      <c r="H7" s="20" t="s">
        <v>7</v>
      </c>
      <c r="I7" s="15"/>
      <c r="J7" s="5"/>
      <c r="K7" s="16"/>
      <c r="L7" s="5"/>
      <c r="M7" s="5"/>
      <c r="N7" s="5"/>
      <c r="O7" s="5"/>
      <c r="P7" s="5"/>
      <c r="Q7" s="5"/>
    </row>
    <row r="8" spans="1:17" ht="18" customHeight="1">
      <c r="A8" s="21" t="s">
        <v>8</v>
      </c>
      <c r="B8" s="6"/>
      <c r="C8" s="6"/>
      <c r="D8" s="6"/>
      <c r="F8" s="6"/>
      <c r="G8" s="6"/>
      <c r="H8" s="6"/>
      <c r="I8" s="22"/>
      <c r="J8" s="5"/>
      <c r="K8" s="5"/>
      <c r="L8" s="5"/>
      <c r="M8" s="9"/>
      <c r="N8" s="5"/>
      <c r="O8" s="23"/>
      <c r="P8" s="23"/>
      <c r="Q8" s="24"/>
    </row>
    <row r="9" spans="1:17" ht="3.75" customHeight="1">
      <c r="A9" s="25"/>
      <c r="B9" s="26"/>
      <c r="C9" s="26"/>
      <c r="D9" s="26"/>
      <c r="F9" s="26"/>
      <c r="G9" s="26"/>
      <c r="H9" s="26"/>
      <c r="I9" s="9"/>
      <c r="J9" s="5"/>
      <c r="K9" s="5"/>
      <c r="L9" s="5"/>
      <c r="M9" s="5"/>
      <c r="N9" s="5"/>
      <c r="O9" s="23"/>
      <c r="P9" s="23"/>
      <c r="Q9" s="23"/>
    </row>
    <row r="10" spans="1:17" ht="14.1" customHeight="1">
      <c r="A10" s="25" t="s">
        <v>9</v>
      </c>
      <c r="B10" s="26"/>
      <c r="C10" s="26"/>
      <c r="D10" s="26"/>
      <c r="F10" s="26"/>
      <c r="G10" s="26"/>
      <c r="H10" s="26"/>
      <c r="I10" s="9"/>
      <c r="J10" s="5"/>
      <c r="K10" s="5"/>
      <c r="L10" s="5"/>
      <c r="M10" s="5"/>
      <c r="N10" s="5"/>
      <c r="O10" s="5"/>
      <c r="P10" s="5"/>
      <c r="Q10" s="5"/>
    </row>
    <row r="11" spans="1:17" s="29" customFormat="1" ht="14.1" customHeight="1">
      <c r="A11" s="27" t="s">
        <v>10</v>
      </c>
      <c r="B11" s="28">
        <v>291.8</v>
      </c>
      <c r="C11" s="28">
        <v>2605.4</v>
      </c>
      <c r="D11" s="28">
        <v>17097</v>
      </c>
      <c r="F11" s="30">
        <v>3015.6</v>
      </c>
      <c r="G11" s="30">
        <v>28513</v>
      </c>
      <c r="H11" s="30">
        <v>257789.2</v>
      </c>
      <c r="I11" s="31"/>
      <c r="J11" s="32"/>
      <c r="K11" s="31"/>
      <c r="L11" s="32"/>
      <c r="M11" s="23"/>
      <c r="N11" s="6"/>
    </row>
    <row r="12" spans="1:17" ht="14.1" customHeight="1">
      <c r="A12" s="33">
        <v>2015</v>
      </c>
      <c r="B12" s="34">
        <v>168</v>
      </c>
      <c r="C12" s="34">
        <v>1602</v>
      </c>
      <c r="D12" s="34">
        <v>10977</v>
      </c>
      <c r="F12" s="35">
        <v>1568</v>
      </c>
      <c r="G12" s="36">
        <v>20547</v>
      </c>
      <c r="H12" s="35">
        <v>175239</v>
      </c>
      <c r="I12" s="9"/>
      <c r="J12" s="5"/>
      <c r="K12" s="18"/>
      <c r="L12" s="5"/>
      <c r="M12" s="9"/>
      <c r="N12" s="22"/>
      <c r="O12" s="5"/>
      <c r="P12" s="5"/>
      <c r="Q12" s="5"/>
    </row>
    <row r="13" spans="1:17" ht="14.1" customHeight="1">
      <c r="A13" s="33">
        <v>2016</v>
      </c>
      <c r="B13" s="34">
        <v>191</v>
      </c>
      <c r="C13" s="34">
        <v>1698</v>
      </c>
      <c r="D13" s="34">
        <v>10898</v>
      </c>
      <c r="F13" s="35">
        <v>1601</v>
      </c>
      <c r="G13" s="36">
        <v>22407</v>
      </c>
      <c r="H13" s="35">
        <v>170501</v>
      </c>
      <c r="I13" s="9"/>
      <c r="J13" s="5"/>
      <c r="K13" s="18"/>
      <c r="L13" s="5"/>
      <c r="M13" s="9"/>
      <c r="N13" s="22"/>
      <c r="O13" s="5"/>
      <c r="P13" s="5"/>
      <c r="Q13" s="5"/>
    </row>
    <row r="14" spans="1:17" ht="14.1" customHeight="1">
      <c r="A14" s="33">
        <v>2017</v>
      </c>
      <c r="B14" s="34">
        <v>145</v>
      </c>
      <c r="C14" s="34">
        <v>1594</v>
      </c>
      <c r="D14" s="34">
        <v>9433</v>
      </c>
      <c r="F14" s="35">
        <v>1647</v>
      </c>
      <c r="G14" s="36">
        <v>23242</v>
      </c>
      <c r="H14" s="35">
        <v>161566</v>
      </c>
      <c r="I14" s="9"/>
      <c r="J14" s="5"/>
      <c r="K14" s="18"/>
      <c r="L14" s="5"/>
      <c r="M14" s="9"/>
      <c r="N14" s="22"/>
      <c r="O14" s="5"/>
      <c r="P14" s="5"/>
      <c r="Q14" s="5"/>
    </row>
    <row r="15" spans="1:17" ht="14.1" customHeight="1">
      <c r="A15" s="33">
        <v>2018</v>
      </c>
      <c r="B15" s="35">
        <v>161</v>
      </c>
      <c r="C15" s="37">
        <v>1584</v>
      </c>
      <c r="D15" s="35">
        <v>8424</v>
      </c>
      <c r="E15" s="38"/>
      <c r="F15" s="35">
        <v>1624</v>
      </c>
      <c r="G15" s="39">
        <v>23931</v>
      </c>
      <c r="H15" s="35">
        <v>152203</v>
      </c>
      <c r="I15" s="9"/>
      <c r="J15" s="5"/>
      <c r="K15" s="18"/>
      <c r="L15" s="5"/>
      <c r="M15" s="9"/>
      <c r="N15" s="22"/>
      <c r="O15" s="5"/>
      <c r="P15" s="5"/>
      <c r="Q15" s="5"/>
    </row>
    <row r="16" spans="1:17" ht="14.1" customHeight="1">
      <c r="A16" s="33" t="s">
        <v>11</v>
      </c>
      <c r="B16" s="35">
        <v>165</v>
      </c>
      <c r="C16" s="35">
        <v>2016</v>
      </c>
      <c r="D16" s="35">
        <v>7638</v>
      </c>
      <c r="E16" s="38"/>
      <c r="F16" s="35">
        <v>1587</v>
      </c>
      <c r="G16" s="36">
        <v>23946</v>
      </c>
      <c r="H16" s="35">
        <v>145568</v>
      </c>
      <c r="I16" s="9"/>
      <c r="J16" s="5"/>
      <c r="K16" s="18"/>
      <c r="L16" s="5"/>
      <c r="M16" s="9"/>
      <c r="N16" s="22"/>
      <c r="O16" s="5"/>
      <c r="P16" s="5"/>
      <c r="Q16" s="5"/>
    </row>
    <row r="17" spans="1:17" s="29" customFormat="1" ht="14.1" customHeight="1">
      <c r="A17" s="27" t="s">
        <v>12</v>
      </c>
      <c r="B17" s="30">
        <v>166</v>
      </c>
      <c r="C17" s="40" t="s">
        <v>13</v>
      </c>
      <c r="D17" s="30">
        <v>9474</v>
      </c>
      <c r="E17" s="41"/>
      <c r="F17" s="41">
        <f>AVERAGE(F12:F16)</f>
        <v>1605.4</v>
      </c>
      <c r="G17" s="41">
        <f>AVERAGE(G12:G16)</f>
        <v>22814.6</v>
      </c>
      <c r="H17" s="41">
        <f t="shared" ref="H17" si="0">AVERAGE(H12:H16)</f>
        <v>161015.4</v>
      </c>
      <c r="I17" s="41"/>
      <c r="J17" s="23"/>
      <c r="K17" s="42"/>
      <c r="L17" s="42"/>
      <c r="N17" s="42"/>
      <c r="O17" s="23"/>
      <c r="P17" s="23"/>
      <c r="Q17" s="23"/>
    </row>
    <row r="18" spans="1:17" ht="2.25" customHeight="1">
      <c r="A18" s="26"/>
      <c r="E18" s="38"/>
      <c r="F18" s="38"/>
      <c r="G18" s="38"/>
      <c r="H18" s="38"/>
      <c r="I18" s="9"/>
      <c r="J18" s="5"/>
      <c r="K18" s="18"/>
      <c r="L18" s="5"/>
      <c r="M18" s="9"/>
      <c r="N18" s="5"/>
      <c r="O18" s="5"/>
      <c r="P18" s="5"/>
      <c r="Q18" s="5"/>
    </row>
    <row r="19" spans="1:17" ht="14.1" customHeight="1">
      <c r="A19" s="43" t="s">
        <v>14</v>
      </c>
      <c r="B19" s="26"/>
      <c r="C19" s="26"/>
      <c r="D19" s="26"/>
      <c r="E19" s="38"/>
      <c r="F19" s="44"/>
      <c r="G19" s="44"/>
      <c r="H19" s="44"/>
      <c r="I19" s="9"/>
      <c r="J19" s="5"/>
      <c r="K19" s="9"/>
      <c r="L19" s="5"/>
      <c r="M19" s="9"/>
      <c r="N19" s="5"/>
      <c r="O19" s="5"/>
      <c r="P19" s="5"/>
      <c r="Q19" s="5"/>
    </row>
    <row r="20" spans="1:17" ht="14.1" customHeight="1">
      <c r="A20" s="33" t="s">
        <v>15</v>
      </c>
      <c r="B20" s="45">
        <f>(B16-B15)/B15*100</f>
        <v>2.4844720496894408</v>
      </c>
      <c r="C20" s="46" t="s">
        <v>13</v>
      </c>
      <c r="D20" s="45">
        <f>(D16-D15)/D15*100</f>
        <v>-9.3304843304843299</v>
      </c>
      <c r="E20" s="45"/>
      <c r="F20" s="45">
        <f>(F16-F15)/F15*100</f>
        <v>-2.2783251231527095</v>
      </c>
      <c r="G20" s="45">
        <f>(G16-G15)/G15*100</f>
        <v>6.2680205591074331E-2</v>
      </c>
      <c r="H20" s="45">
        <f>(H16-H15)/H15*100</f>
        <v>-4.3593096062495489</v>
      </c>
      <c r="I20" s="47"/>
      <c r="J20" s="5"/>
      <c r="K20" s="47"/>
      <c r="L20" s="5"/>
      <c r="M20" s="9"/>
      <c r="N20" s="5"/>
      <c r="O20" s="5"/>
      <c r="P20" s="5"/>
      <c r="Q20" s="5"/>
    </row>
    <row r="21" spans="1:17" ht="14.1" customHeight="1">
      <c r="A21" s="48" t="s">
        <v>16</v>
      </c>
      <c r="B21" s="45">
        <f>(B16-B11)/B11*100</f>
        <v>-43.454420836189172</v>
      </c>
      <c r="C21" s="46" t="s">
        <v>13</v>
      </c>
      <c r="D21" s="45">
        <f>(D16-D11)/D11*100</f>
        <v>-55.325495701000172</v>
      </c>
      <c r="E21" s="45"/>
      <c r="F21" s="45">
        <f>(F16-F11)/F11*100</f>
        <v>-47.373656983684839</v>
      </c>
      <c r="G21" s="45">
        <f>(G16-G11)/G11*100</f>
        <v>-16.017255287062042</v>
      </c>
      <c r="H21" s="45">
        <f>(H16-H11)/H11*100</f>
        <v>-43.532157281996298</v>
      </c>
      <c r="I21" s="47"/>
      <c r="J21" s="5"/>
      <c r="K21" s="47"/>
      <c r="L21" s="5"/>
      <c r="M21" s="9"/>
      <c r="N21" s="5"/>
      <c r="O21" s="5"/>
      <c r="P21" s="5"/>
      <c r="Q21" s="5"/>
    </row>
    <row r="22" spans="1:17" ht="14.1" customHeight="1" thickBot="1">
      <c r="A22" s="49" t="s">
        <v>17</v>
      </c>
      <c r="B22" s="50">
        <f>(B17-B11)/B11*100</f>
        <v>-43.111720356408497</v>
      </c>
      <c r="C22" s="51" t="s">
        <v>13</v>
      </c>
      <c r="D22" s="50">
        <f>(D17-D11)/D11*100</f>
        <v>-44.586769608703278</v>
      </c>
      <c r="E22" s="50"/>
      <c r="F22" s="50">
        <f>(F17-F11)/F11*100</f>
        <v>-46.763496484944952</v>
      </c>
      <c r="G22" s="50">
        <f>(G17-G11)/G11*100</f>
        <v>-19.985269876898261</v>
      </c>
      <c r="H22" s="50">
        <f>(H17-H11)/H11*100</f>
        <v>-37.539896939049427</v>
      </c>
      <c r="I22" s="19"/>
      <c r="J22" s="8"/>
      <c r="K22" s="19"/>
      <c r="L22" s="8"/>
      <c r="M22" s="9"/>
      <c r="N22" s="5"/>
      <c r="O22" s="5"/>
      <c r="P22" s="5"/>
      <c r="Q22" s="5"/>
    </row>
    <row r="23" spans="1:17" ht="12.75" customHeight="1">
      <c r="A23" s="52" t="s">
        <v>18</v>
      </c>
      <c r="B23" s="53"/>
      <c r="C23" s="53"/>
      <c r="D23" s="53"/>
      <c r="E23" s="38"/>
      <c r="F23" s="54"/>
      <c r="G23" s="54"/>
      <c r="H23" s="54"/>
      <c r="I23" s="9"/>
      <c r="J23" s="5"/>
      <c r="K23" s="9"/>
      <c r="L23" s="5"/>
      <c r="M23" s="9"/>
      <c r="N23" s="5"/>
      <c r="O23" s="23"/>
      <c r="P23" s="24"/>
      <c r="Q23" s="23"/>
    </row>
    <row r="24" spans="1:17" ht="12.75" customHeight="1">
      <c r="A24" s="52" t="s">
        <v>19</v>
      </c>
      <c r="B24" s="53"/>
      <c r="C24" s="53"/>
      <c r="D24" s="53"/>
      <c r="E24" s="38"/>
      <c r="F24" s="54"/>
      <c r="G24" s="54"/>
      <c r="H24" s="54"/>
      <c r="I24" s="9"/>
      <c r="J24" s="5"/>
      <c r="K24" s="9"/>
      <c r="L24" s="5"/>
      <c r="M24" s="9"/>
      <c r="N24" s="5"/>
      <c r="O24" s="23"/>
      <c r="P24" s="24"/>
      <c r="Q24" s="23"/>
    </row>
    <row r="25" spans="1:17" ht="12.75" customHeight="1">
      <c r="A25" s="52"/>
      <c r="B25" s="53"/>
      <c r="C25" s="53"/>
      <c r="D25" s="53"/>
      <c r="E25" s="38"/>
      <c r="F25" s="54"/>
      <c r="G25" s="54"/>
      <c r="H25" s="54"/>
      <c r="I25" s="9"/>
      <c r="J25" s="5"/>
      <c r="K25" s="9"/>
      <c r="L25" s="5"/>
      <c r="M25" s="9"/>
      <c r="N25" s="5"/>
      <c r="O25" s="23"/>
      <c r="P25" s="24"/>
      <c r="Q25" s="23"/>
    </row>
    <row r="26" spans="1:17" ht="21.75" customHeight="1">
      <c r="A26" s="1" t="s">
        <v>20</v>
      </c>
      <c r="B26" s="53"/>
      <c r="C26" s="53"/>
      <c r="D26" s="53"/>
      <c r="E26" s="38"/>
      <c r="F26" s="54"/>
      <c r="G26" s="54"/>
      <c r="H26" s="54"/>
      <c r="I26" s="9"/>
      <c r="J26" s="5"/>
      <c r="K26" s="9"/>
      <c r="L26" s="5"/>
      <c r="M26" s="9"/>
      <c r="N26" s="5"/>
      <c r="O26" s="23"/>
      <c r="P26" s="23"/>
      <c r="Q26" s="24"/>
    </row>
    <row r="27" spans="1:17" ht="6.75" customHeight="1">
      <c r="A27" s="48"/>
      <c r="B27" s="53"/>
      <c r="C27" s="53"/>
      <c r="D27" s="53"/>
      <c r="E27" s="38"/>
      <c r="F27" s="54"/>
      <c r="G27" s="54"/>
      <c r="H27" s="54"/>
      <c r="I27" s="9"/>
      <c r="J27" s="5"/>
      <c r="K27" s="9"/>
      <c r="L27" s="5"/>
      <c r="M27" s="9"/>
      <c r="N27" s="5"/>
      <c r="O27" s="23"/>
      <c r="P27" s="23"/>
      <c r="Q27" s="23"/>
    </row>
    <row r="28" spans="1:17" ht="14.1" customHeight="1">
      <c r="A28" s="25" t="s">
        <v>9</v>
      </c>
      <c r="B28" s="26"/>
      <c r="C28" s="26"/>
      <c r="D28" s="26"/>
      <c r="E28" s="38"/>
      <c r="F28" s="44"/>
      <c r="G28" s="44"/>
      <c r="H28" s="44"/>
      <c r="I28" s="9"/>
      <c r="J28" s="5"/>
      <c r="K28" s="9"/>
      <c r="L28" s="5"/>
      <c r="M28" s="9"/>
      <c r="N28" s="5"/>
      <c r="O28" s="5"/>
      <c r="P28" s="5"/>
      <c r="Q28" s="5"/>
    </row>
    <row r="29" spans="1:17" s="29" customFormat="1" ht="14.1" customHeight="1">
      <c r="A29" s="27" t="s">
        <v>10</v>
      </c>
      <c r="B29" s="28">
        <v>15.4</v>
      </c>
      <c r="C29" s="28">
        <v>325.39999999999998</v>
      </c>
      <c r="D29" s="28">
        <v>2019</v>
      </c>
      <c r="E29" s="55"/>
      <c r="F29" s="55">
        <v>144.19999999999999</v>
      </c>
      <c r="G29" s="55">
        <v>3169.4</v>
      </c>
      <c r="H29" s="55">
        <v>26090.400000000001</v>
      </c>
      <c r="I29" s="31"/>
      <c r="J29" s="23"/>
      <c r="K29" s="31"/>
      <c r="L29" s="23"/>
      <c r="M29" s="31"/>
      <c r="N29" s="6"/>
      <c r="O29" s="23"/>
      <c r="P29" s="23"/>
      <c r="Q29" s="23"/>
    </row>
    <row r="30" spans="1:17" ht="14.1" customHeight="1">
      <c r="A30" s="33">
        <v>2015</v>
      </c>
      <c r="B30" s="34">
        <v>4</v>
      </c>
      <c r="C30" s="34">
        <v>140</v>
      </c>
      <c r="D30" s="34">
        <v>971</v>
      </c>
      <c r="E30" s="38"/>
      <c r="F30" s="56">
        <v>49</v>
      </c>
      <c r="G30" s="36">
        <v>1771</v>
      </c>
      <c r="H30" s="56">
        <v>15133</v>
      </c>
      <c r="I30" s="9"/>
      <c r="K30" s="9"/>
      <c r="L30" s="5"/>
      <c r="M30" s="9"/>
      <c r="N30" s="22"/>
      <c r="O30" s="5"/>
      <c r="P30" s="5"/>
    </row>
    <row r="31" spans="1:17" ht="14.1" customHeight="1">
      <c r="A31" s="33">
        <v>2016</v>
      </c>
      <c r="B31" s="34">
        <v>12</v>
      </c>
      <c r="C31" s="34">
        <v>167</v>
      </c>
      <c r="D31" s="34">
        <v>999</v>
      </c>
      <c r="E31" s="38"/>
      <c r="F31" s="56">
        <v>57</v>
      </c>
      <c r="G31" s="36">
        <v>1864</v>
      </c>
      <c r="H31" s="56">
        <v>14963</v>
      </c>
      <c r="I31" s="9"/>
      <c r="K31" s="9"/>
      <c r="L31" s="5"/>
      <c r="M31" s="9"/>
      <c r="N31" s="22"/>
      <c r="O31" s="5"/>
      <c r="P31" s="5"/>
    </row>
    <row r="32" spans="1:17" ht="14.1" customHeight="1">
      <c r="A32" s="33">
        <v>2017</v>
      </c>
      <c r="B32" s="34">
        <v>2</v>
      </c>
      <c r="C32" s="34">
        <v>153</v>
      </c>
      <c r="D32" s="34">
        <v>900</v>
      </c>
      <c r="E32" s="38"/>
      <c r="F32" s="56">
        <v>46</v>
      </c>
      <c r="G32" s="36">
        <v>1945</v>
      </c>
      <c r="H32" s="56">
        <v>14808</v>
      </c>
      <c r="I32" s="9"/>
      <c r="K32" s="9"/>
      <c r="L32" s="5"/>
      <c r="M32" s="9"/>
      <c r="N32" s="22"/>
      <c r="O32" s="5"/>
      <c r="P32" s="5"/>
    </row>
    <row r="33" spans="1:21" ht="14.1" customHeight="1">
      <c r="A33" s="33">
        <v>2018</v>
      </c>
      <c r="B33" s="35">
        <v>3</v>
      </c>
      <c r="C33" s="37">
        <v>142</v>
      </c>
      <c r="D33" s="35">
        <v>754</v>
      </c>
      <c r="E33" s="38"/>
      <c r="F33" s="35">
        <v>45</v>
      </c>
      <c r="G33" s="39">
        <v>1948</v>
      </c>
      <c r="H33" s="56">
        <v>13502</v>
      </c>
      <c r="I33" s="9"/>
      <c r="K33" s="9"/>
      <c r="L33" s="5"/>
      <c r="M33" s="9"/>
      <c r="N33" s="22"/>
      <c r="O33" s="57"/>
      <c r="P33" s="57"/>
      <c r="Q33" s="57"/>
      <c r="R33" s="29"/>
      <c r="S33" s="29"/>
      <c r="T33" s="29"/>
      <c r="U33" s="29"/>
    </row>
    <row r="34" spans="1:21" ht="14.1" customHeight="1">
      <c r="A34" s="33" t="s">
        <v>11</v>
      </c>
      <c r="B34" s="35">
        <v>2</v>
      </c>
      <c r="C34" s="35">
        <v>198</v>
      </c>
      <c r="D34" s="35">
        <v>763</v>
      </c>
      <c r="E34" s="38"/>
      <c r="F34" s="35">
        <v>37</v>
      </c>
      <c r="G34" s="36">
        <v>2020</v>
      </c>
      <c r="H34" s="56">
        <v>12816</v>
      </c>
      <c r="I34" s="9"/>
      <c r="K34" s="9"/>
      <c r="L34" s="5"/>
      <c r="M34" s="9"/>
      <c r="N34" s="22"/>
      <c r="O34" s="57"/>
      <c r="P34" s="57"/>
      <c r="Q34" s="57"/>
      <c r="R34" s="29"/>
      <c r="S34" s="29"/>
      <c r="T34" s="29"/>
      <c r="U34" s="29"/>
    </row>
    <row r="35" spans="1:21" s="29" customFormat="1" ht="14.1" customHeight="1">
      <c r="A35" s="27" t="s">
        <v>12</v>
      </c>
      <c r="B35" s="30">
        <v>4.5999999999999996</v>
      </c>
      <c r="C35" s="40" t="s">
        <v>13</v>
      </c>
      <c r="D35" s="30">
        <v>877.4</v>
      </c>
      <c r="E35" s="41"/>
      <c r="F35" s="41">
        <f>AVERAGE(F30:F33)</f>
        <v>49.25</v>
      </c>
      <c r="G35" s="41">
        <f>AVERAGE(G30:G33)</f>
        <v>1882</v>
      </c>
      <c r="H35" s="41">
        <f>AVERAGE(H30:H33)</f>
        <v>14601.5</v>
      </c>
      <c r="I35" s="31"/>
      <c r="J35" s="23"/>
      <c r="K35" s="31"/>
      <c r="L35" s="23"/>
      <c r="M35" s="31"/>
      <c r="N35" s="6"/>
    </row>
    <row r="36" spans="1:21" ht="2.25" customHeight="1">
      <c r="A36" s="26"/>
      <c r="I36" s="9"/>
      <c r="J36" s="5"/>
      <c r="K36" s="9"/>
      <c r="L36" s="5"/>
      <c r="M36" s="9"/>
      <c r="N36" s="5"/>
      <c r="O36" s="5"/>
      <c r="P36" s="5"/>
    </row>
    <row r="37" spans="1:21" ht="14.1" customHeight="1">
      <c r="A37" s="43" t="s">
        <v>14</v>
      </c>
      <c r="B37" s="26"/>
      <c r="C37" s="26"/>
      <c r="D37" s="26"/>
      <c r="F37" s="26"/>
      <c r="G37" s="26"/>
      <c r="H37" s="26"/>
      <c r="I37" s="9"/>
      <c r="J37" s="5"/>
      <c r="K37" s="9"/>
      <c r="L37" s="5"/>
      <c r="M37" s="9"/>
      <c r="N37" s="5"/>
      <c r="O37" s="5"/>
      <c r="P37" s="5"/>
    </row>
    <row r="38" spans="1:21" ht="14.1" customHeight="1">
      <c r="A38" s="33" t="s">
        <v>15</v>
      </c>
      <c r="B38" s="45">
        <f>(B34-B33)/B33*100</f>
        <v>-33.333333333333329</v>
      </c>
      <c r="C38" s="46" t="s">
        <v>13</v>
      </c>
      <c r="D38" s="45">
        <f>(D34-D33)/D33*100</f>
        <v>1.1936339522546418</v>
      </c>
      <c r="E38" s="45"/>
      <c r="F38" s="45">
        <f>(F34-F33)/F33*100</f>
        <v>-17.777777777777779</v>
      </c>
      <c r="G38" s="45">
        <f>(G34-G33)/G33*100</f>
        <v>3.6960985626283369</v>
      </c>
      <c r="H38" s="45">
        <f>(H34-H33)/H33*100</f>
        <v>-5.0807287809213451</v>
      </c>
      <c r="I38" s="9"/>
      <c r="J38" s="5"/>
      <c r="K38" s="9"/>
      <c r="L38" s="5"/>
      <c r="M38" s="9"/>
      <c r="N38" s="5"/>
      <c r="O38" s="5"/>
      <c r="P38" s="5"/>
    </row>
    <row r="39" spans="1:21" ht="14.1" customHeight="1">
      <c r="A39" s="48" t="s">
        <v>16</v>
      </c>
      <c r="B39" s="45">
        <f>(B34-B29)/B29*100</f>
        <v>-87.012987012987011</v>
      </c>
      <c r="C39" s="46" t="s">
        <v>13</v>
      </c>
      <c r="D39" s="45">
        <f>(D34-D29)/D29*100</f>
        <v>-62.209014363546309</v>
      </c>
      <c r="E39" s="45"/>
      <c r="F39" s="45">
        <f>(F34-F29)/F29*100</f>
        <v>-74.341192787794725</v>
      </c>
      <c r="G39" s="45">
        <f>(G34-G29)/G29*100</f>
        <v>-36.26553921877958</v>
      </c>
      <c r="H39" s="45">
        <f>(H34-H29)/H29*100</f>
        <v>-50.878484040106706</v>
      </c>
      <c r="I39" s="9"/>
      <c r="J39" s="5"/>
      <c r="K39" s="9"/>
      <c r="L39" s="5"/>
      <c r="M39" s="9"/>
      <c r="N39" s="5"/>
      <c r="O39" s="5"/>
      <c r="P39" s="5"/>
    </row>
    <row r="40" spans="1:21" ht="14.1" customHeight="1" thickBot="1">
      <c r="A40" s="49" t="s">
        <v>17</v>
      </c>
      <c r="B40" s="50">
        <f>(B35-B29)/B29*100</f>
        <v>-70.129870129870127</v>
      </c>
      <c r="C40" s="51" t="s">
        <v>13</v>
      </c>
      <c r="D40" s="50">
        <f>(D35-D29)/D29*100</f>
        <v>-56.542842991579988</v>
      </c>
      <c r="E40" s="50"/>
      <c r="F40" s="50">
        <f>(F35-F29)/F29*100</f>
        <v>-65.846047156726755</v>
      </c>
      <c r="G40" s="50">
        <f>(G35-G29)/G29*100</f>
        <v>-40.619675648387712</v>
      </c>
      <c r="H40" s="50">
        <f>(H35-H29)/H29*100</f>
        <v>-44.034970717198668</v>
      </c>
      <c r="I40" s="50"/>
      <c r="J40" s="8"/>
      <c r="K40" s="19"/>
      <c r="L40" s="8"/>
      <c r="M40" s="9"/>
      <c r="N40" s="5"/>
      <c r="O40" s="5"/>
      <c r="P40" s="5"/>
    </row>
    <row r="41" spans="1:21" ht="14.1" customHeight="1">
      <c r="A41" s="52" t="s">
        <v>18</v>
      </c>
      <c r="B41" s="58"/>
      <c r="C41" s="59"/>
      <c r="D41" s="58"/>
      <c r="E41" s="58"/>
      <c r="F41" s="58"/>
      <c r="G41" s="59"/>
      <c r="H41" s="58"/>
      <c r="I41" s="58"/>
      <c r="J41" s="5"/>
      <c r="K41" s="9"/>
      <c r="L41" s="5"/>
      <c r="M41" s="9"/>
      <c r="N41" s="5"/>
      <c r="O41" s="5"/>
      <c r="P41" s="5"/>
    </row>
    <row r="42" spans="1:21" ht="15">
      <c r="A42" s="52" t="s">
        <v>19</v>
      </c>
      <c r="B42" s="9"/>
      <c r="D42" s="9"/>
      <c r="E42" s="9"/>
      <c r="F42" s="9"/>
      <c r="H42" s="9"/>
      <c r="I42" s="9"/>
      <c r="K42" s="5"/>
      <c r="L42" s="5"/>
      <c r="M42" s="5"/>
    </row>
    <row r="43" spans="1:21">
      <c r="A43" s="5"/>
      <c r="B43" s="5"/>
      <c r="C43" s="5"/>
      <c r="D43" s="5"/>
      <c r="E43" s="5"/>
      <c r="F43" s="5"/>
      <c r="G43" s="5"/>
      <c r="H43" s="5"/>
      <c r="I43" s="5"/>
      <c r="J43" s="5"/>
      <c r="K43" s="5"/>
      <c r="L43" s="5"/>
      <c r="M43" s="5"/>
    </row>
    <row r="44" spans="1:21" ht="18" customHeight="1">
      <c r="A44" s="1" t="s">
        <v>21</v>
      </c>
      <c r="B44" s="5"/>
      <c r="C44" s="5"/>
      <c r="D44" s="5"/>
      <c r="E44" s="5"/>
      <c r="F44" s="5"/>
      <c r="G44" s="5"/>
      <c r="H44" s="5"/>
      <c r="I44" s="5"/>
      <c r="J44" s="5"/>
      <c r="K44" s="5"/>
      <c r="L44" s="1"/>
      <c r="M44" s="5"/>
    </row>
    <row r="45" spans="1:21" ht="3.75" customHeight="1">
      <c r="A45" s="1"/>
      <c r="B45" s="5"/>
      <c r="C45" s="5"/>
      <c r="D45" s="5"/>
      <c r="E45" s="5"/>
      <c r="F45" s="5"/>
      <c r="G45" s="5"/>
      <c r="H45" s="5"/>
      <c r="I45" s="5"/>
      <c r="J45" s="5"/>
      <c r="K45" s="5"/>
      <c r="L45" s="1"/>
      <c r="M45" s="5"/>
    </row>
    <row r="46" spans="1:21" ht="18" customHeight="1" thickBot="1">
      <c r="A46" s="60" t="s">
        <v>22</v>
      </c>
      <c r="B46" s="61"/>
      <c r="C46" s="61"/>
      <c r="D46" s="61"/>
      <c r="E46" s="61"/>
      <c r="F46" s="61"/>
      <c r="G46" s="61"/>
      <c r="H46" s="61"/>
      <c r="I46" s="61"/>
      <c r="J46" s="61"/>
      <c r="K46" s="61"/>
      <c r="L46" s="8"/>
      <c r="M46" s="62"/>
    </row>
    <row r="47" spans="1:21" ht="14.1" customHeight="1">
      <c r="A47" s="9"/>
      <c r="B47" s="63" t="s">
        <v>2</v>
      </c>
      <c r="C47" s="63"/>
      <c r="D47" s="63"/>
      <c r="E47" s="31"/>
      <c r="F47" s="64" t="s">
        <v>23</v>
      </c>
      <c r="G47" s="63"/>
      <c r="H47" s="63"/>
      <c r="I47" s="9"/>
      <c r="J47" s="65"/>
      <c r="K47" s="66"/>
      <c r="L47" s="67" t="s">
        <v>24</v>
      </c>
      <c r="M47" s="9"/>
    </row>
    <row r="48" spans="1:21" ht="14.1" customHeight="1">
      <c r="A48" s="9"/>
      <c r="B48" s="13"/>
      <c r="C48" s="13"/>
      <c r="D48" s="14" t="s">
        <v>4</v>
      </c>
      <c r="E48" s="6"/>
      <c r="F48" s="13"/>
      <c r="G48" s="13"/>
      <c r="H48" s="14" t="s">
        <v>4</v>
      </c>
      <c r="I48" s="22"/>
      <c r="J48" s="13"/>
      <c r="K48" s="13"/>
      <c r="L48" s="14" t="s">
        <v>4</v>
      </c>
      <c r="M48" s="9"/>
    </row>
    <row r="49" spans="1:13" ht="14.1" customHeight="1" thickBot="1">
      <c r="A49" s="19"/>
      <c r="B49" s="20" t="s">
        <v>5</v>
      </c>
      <c r="C49" s="20" t="s">
        <v>6</v>
      </c>
      <c r="D49" s="20" t="s">
        <v>7</v>
      </c>
      <c r="E49" s="68"/>
      <c r="F49" s="20" t="s">
        <v>5</v>
      </c>
      <c r="G49" s="20" t="s">
        <v>6</v>
      </c>
      <c r="H49" s="20" t="s">
        <v>7</v>
      </c>
      <c r="I49" s="69"/>
      <c r="J49" s="20" t="s">
        <v>5</v>
      </c>
      <c r="K49" s="20" t="s">
        <v>6</v>
      </c>
      <c r="L49" s="20" t="s">
        <v>7</v>
      </c>
      <c r="M49" s="9"/>
    </row>
    <row r="50" spans="1:13" ht="18" customHeight="1">
      <c r="A50" s="21" t="s">
        <v>8</v>
      </c>
      <c r="B50" s="26"/>
      <c r="C50" s="26"/>
      <c r="D50" s="26"/>
      <c r="E50" s="26"/>
      <c r="F50" s="26"/>
      <c r="G50" s="26"/>
      <c r="H50" s="26"/>
      <c r="I50" s="26"/>
      <c r="J50" s="26"/>
      <c r="K50" s="26"/>
      <c r="L50" s="26"/>
      <c r="M50" s="26"/>
    </row>
    <row r="51" spans="1:13" ht="3.75" customHeight="1">
      <c r="A51" s="21"/>
      <c r="B51" s="26"/>
      <c r="C51" s="26"/>
      <c r="D51" s="26"/>
      <c r="E51" s="26"/>
      <c r="F51" s="26"/>
      <c r="G51" s="26"/>
      <c r="H51" s="26"/>
      <c r="I51" s="26"/>
      <c r="J51" s="26"/>
      <c r="K51" s="26"/>
      <c r="L51" s="70" t="s">
        <v>25</v>
      </c>
      <c r="M51" s="26"/>
    </row>
    <row r="52" spans="1:13" ht="14.1" customHeight="1">
      <c r="A52" s="31" t="s">
        <v>26</v>
      </c>
      <c r="B52" s="26"/>
      <c r="C52" s="26"/>
      <c r="D52" s="26"/>
      <c r="E52" s="26"/>
      <c r="F52" s="26"/>
      <c r="G52" s="26"/>
      <c r="H52" s="26"/>
      <c r="I52" s="26"/>
      <c r="J52" s="26"/>
      <c r="K52" s="26"/>
      <c r="L52" s="26"/>
      <c r="M52" s="26"/>
    </row>
    <row r="53" spans="1:13" s="29" customFormat="1" ht="14.1" customHeight="1">
      <c r="A53" s="27" t="s">
        <v>10</v>
      </c>
      <c r="B53" s="71">
        <f>(B11/$D90)*1000</f>
        <v>5.6769323554016461E-2</v>
      </c>
      <c r="C53" s="71">
        <f>(C11/$D90)*1000</f>
        <v>0.50687729810704074</v>
      </c>
      <c r="D53" s="71">
        <f>(D11/$D90)*1000</f>
        <v>3.3261998793797787</v>
      </c>
      <c r="E53" s="71"/>
      <c r="F53" s="71">
        <f>(F11/$H90)*1000</f>
        <v>5.5863624288783588E-2</v>
      </c>
      <c r="G53" s="71">
        <f>(G11/$H90)*1000</f>
        <v>0.52819986713956979</v>
      </c>
      <c r="H53" s="72">
        <f>(H11/$H90)*1000</f>
        <v>4.7755136670997782</v>
      </c>
      <c r="I53" s="71"/>
      <c r="J53" s="73">
        <f>B53/F53*100</f>
        <v>101.6212683598023</v>
      </c>
      <c r="K53" s="73">
        <f>C53/G53*100</f>
        <v>95.963162742164258</v>
      </c>
      <c r="L53" s="73">
        <f>D53/H53*100</f>
        <v>69.651143547031594</v>
      </c>
      <c r="M53" s="25"/>
    </row>
    <row r="54" spans="1:13" ht="14.1" customHeight="1">
      <c r="A54" s="33">
        <v>2015</v>
      </c>
      <c r="B54" s="74">
        <f>(B12/$D108)*1000</f>
        <v>3.1267448352875489E-2</v>
      </c>
      <c r="C54" s="74">
        <f>(C12/$D108)*1000</f>
        <v>0.2981574539363484</v>
      </c>
      <c r="D54" s="74">
        <f>(D12/$D108)*1000</f>
        <v>2.0429927414852038</v>
      </c>
      <c r="E54" s="74"/>
      <c r="F54" s="74">
        <f>(F12/$H108)*1000</f>
        <v>2.7087998836598091E-2</v>
      </c>
      <c r="G54" s="74">
        <f>(G12/$H108)*1000</f>
        <v>0.3549598929181001</v>
      </c>
      <c r="H54" s="74">
        <f>(H12/$H108)*1000</f>
        <v>3.0273430026317687</v>
      </c>
      <c r="I54" s="74"/>
      <c r="J54" s="75">
        <f t="shared" ref="J54:L59" si="1">B54/F54*100</f>
        <v>115.42915569913058</v>
      </c>
      <c r="K54" s="75">
        <f t="shared" si="1"/>
        <v>83.997505037883897</v>
      </c>
      <c r="L54" s="75">
        <f t="shared" si="1"/>
        <v>67.484680120791168</v>
      </c>
      <c r="M54" s="26"/>
    </row>
    <row r="55" spans="1:13" ht="14.1" customHeight="1">
      <c r="A55" s="33">
        <v>2016</v>
      </c>
      <c r="B55" s="74">
        <f>(B13/$D110)*1000</f>
        <v>3.5208671287420737E-2</v>
      </c>
      <c r="C55" s="74">
        <f>(C13/$D110)*1000</f>
        <v>0.31300693113110156</v>
      </c>
      <c r="D55" s="74">
        <f>(D13/$D110)*1000</f>
        <v>2.0089219879073883</v>
      </c>
      <c r="E55" s="74"/>
      <c r="F55" s="74">
        <f>(F13/$H110)*1000</f>
        <v>2.7253571158333802E-2</v>
      </c>
      <c r="G55" s="74">
        <f>(G13/$H110)*1000</f>
        <v>0.38143083631779229</v>
      </c>
      <c r="H55" s="74">
        <f>(H13/$H110)*1000</f>
        <v>2.9024117027277145</v>
      </c>
      <c r="I55" s="74"/>
      <c r="J55" s="75">
        <f t="shared" si="1"/>
        <v>129.18920270253963</v>
      </c>
      <c r="K55" s="75">
        <f t="shared" si="1"/>
        <v>82.061254971613579</v>
      </c>
      <c r="L55" s="75">
        <f t="shared" si="1"/>
        <v>69.215610797716394</v>
      </c>
      <c r="M55" s="26"/>
    </row>
    <row r="56" spans="1:13" ht="14.1" customHeight="1">
      <c r="A56" s="33">
        <v>2017</v>
      </c>
      <c r="B56" s="74">
        <f t="shared" ref="B56:D58" si="2">(B14/$D110)*1000</f>
        <v>2.6729096003539302E-2</v>
      </c>
      <c r="C56" s="74">
        <f t="shared" si="2"/>
        <v>0.2938357174458045</v>
      </c>
      <c r="D56" s="74">
        <f t="shared" si="2"/>
        <v>1.7388659489750773</v>
      </c>
      <c r="E56" s="74"/>
      <c r="F56" s="74">
        <f t="shared" ref="F56:H59" si="3">(F14/$H110)*1000</f>
        <v>2.8036621922408352E-2</v>
      </c>
      <c r="G56" s="74">
        <f t="shared" si="3"/>
        <v>0.39564490997001511</v>
      </c>
      <c r="H56" s="74">
        <f t="shared" si="3"/>
        <v>2.7503126032275822</v>
      </c>
      <c r="I56" s="74"/>
      <c r="J56" s="75">
        <f t="shared" si="1"/>
        <v>95.336364264968722</v>
      </c>
      <c r="K56" s="75">
        <f t="shared" si="1"/>
        <v>74.267533852027441</v>
      </c>
      <c r="L56" s="75">
        <f t="shared" si="1"/>
        <v>63.224302100585263</v>
      </c>
      <c r="M56" s="26"/>
    </row>
    <row r="57" spans="1:13" ht="14.1" customHeight="1">
      <c r="A57" s="33">
        <v>2018</v>
      </c>
      <c r="B57" s="74">
        <f t="shared" si="2"/>
        <v>2.9605928541218442E-2</v>
      </c>
      <c r="C57" s="76">
        <f t="shared" si="2"/>
        <v>0.29127820378440999</v>
      </c>
      <c r="D57" s="74">
        <f t="shared" si="2"/>
        <v>1.5490704473989076</v>
      </c>
      <c r="E57" s="74"/>
      <c r="F57" s="74">
        <f t="shared" si="3"/>
        <v>2.7471500897501042E-2</v>
      </c>
      <c r="G57" s="77">
        <f t="shared" si="3"/>
        <v>0.40481557141508456</v>
      </c>
      <c r="H57" s="74">
        <f t="shared" si="3"/>
        <v>2.5746581595457823</v>
      </c>
      <c r="I57" s="74"/>
      <c r="J57" s="75">
        <f t="shared" si="1"/>
        <v>107.76960695260578</v>
      </c>
      <c r="K57" s="78">
        <f t="shared" si="1"/>
        <v>71.953310186712883</v>
      </c>
      <c r="L57" s="75">
        <f t="shared" si="1"/>
        <v>60.166062887051098</v>
      </c>
      <c r="M57" s="26"/>
    </row>
    <row r="58" spans="1:13" ht="14.1" customHeight="1">
      <c r="A58" s="33" t="s">
        <v>11</v>
      </c>
      <c r="B58" s="74">
        <f t="shared" si="2"/>
        <v>3.020152654988743E-2</v>
      </c>
      <c r="C58" s="74">
        <f t="shared" si="2"/>
        <v>0.36900774257317009</v>
      </c>
      <c r="D58" s="74">
        <f t="shared" si="2"/>
        <v>1.3980561199275163</v>
      </c>
      <c r="E58" s="74"/>
      <c r="F58" s="74">
        <f t="shared" si="3"/>
        <v>2.6699264331801701E-2</v>
      </c>
      <c r="G58" s="74">
        <f t="shared" si="3"/>
        <v>0.40286111133542757</v>
      </c>
      <c r="H58" s="74">
        <f t="shared" si="3"/>
        <v>2.4489971709210523</v>
      </c>
      <c r="I58" s="74"/>
      <c r="J58" s="75">
        <f t="shared" si="1"/>
        <v>113.11744838570013</v>
      </c>
      <c r="K58" s="78">
        <f t="shared" si="1"/>
        <v>91.596764291783245</v>
      </c>
      <c r="L58" s="75">
        <f t="shared" si="1"/>
        <v>57.086881786871004</v>
      </c>
      <c r="M58" s="26"/>
    </row>
    <row r="59" spans="1:13" s="29" customFormat="1" ht="14.1" customHeight="1">
      <c r="A59" s="27" t="s">
        <v>12</v>
      </c>
      <c r="B59" s="74">
        <f>(B17/$D113)*1000</f>
        <v>3.0622899287556401E-2</v>
      </c>
      <c r="C59" s="79" t="s">
        <v>13</v>
      </c>
      <c r="D59" s="74">
        <f>(D17/$D113)*1000</f>
        <v>1.7477189629536709</v>
      </c>
      <c r="E59" s="74"/>
      <c r="F59" s="74">
        <f t="shared" si="3"/>
        <v>2.7343003284491834E-2</v>
      </c>
      <c r="G59" s="74">
        <f t="shared" si="3"/>
        <v>0.38857585818759643</v>
      </c>
      <c r="H59" s="74">
        <f t="shared" si="3"/>
        <v>2.7423972910513057</v>
      </c>
      <c r="I59" s="74"/>
      <c r="J59" s="75">
        <f t="shared" si="1"/>
        <v>111.99537581493408</v>
      </c>
      <c r="K59" s="79" t="s">
        <v>13</v>
      </c>
      <c r="L59" s="75">
        <f t="shared" si="1"/>
        <v>63.729605066947755</v>
      </c>
      <c r="M59" s="25"/>
    </row>
    <row r="60" spans="1:13" ht="4.5" customHeight="1">
      <c r="A60" s="26"/>
      <c r="J60" s="80"/>
      <c r="K60" s="80"/>
      <c r="L60" s="80"/>
      <c r="M60" s="26"/>
    </row>
    <row r="61" spans="1:13" ht="14.1" customHeight="1">
      <c r="A61" s="43" t="s">
        <v>14</v>
      </c>
      <c r="B61" s="26"/>
      <c r="C61" s="26"/>
      <c r="D61" s="26"/>
      <c r="E61" s="26"/>
      <c r="F61" s="26"/>
      <c r="G61" s="26"/>
      <c r="H61" s="26"/>
      <c r="I61" s="26"/>
      <c r="J61" s="53"/>
      <c r="K61" s="53"/>
      <c r="L61" s="53"/>
      <c r="M61" s="26"/>
    </row>
    <row r="62" spans="1:13" ht="14.1" customHeight="1">
      <c r="A62" s="33" t="s">
        <v>15</v>
      </c>
      <c r="B62" s="45">
        <f>(B58-B57)/B57*100</f>
        <v>2.0117525036911958</v>
      </c>
      <c r="C62" s="46" t="s">
        <v>13</v>
      </c>
      <c r="D62" s="45">
        <f>(D58-D57)/D57*100</f>
        <v>-9.7487062467019605</v>
      </c>
      <c r="E62" s="45"/>
      <c r="F62" s="45">
        <f>(F58-F57)/F57*100</f>
        <v>-2.8110461404370795</v>
      </c>
      <c r="G62" s="45">
        <f>(G58-G57)/G57*100</f>
        <v>-0.48280259398741243</v>
      </c>
      <c r="H62" s="45">
        <f>(H58-H57)/H57*100</f>
        <v>-4.8806863217483958</v>
      </c>
      <c r="I62" s="53"/>
      <c r="J62" s="53"/>
      <c r="K62" s="53"/>
      <c r="L62" s="53"/>
      <c r="M62" s="26"/>
    </row>
    <row r="63" spans="1:13" ht="14.1" customHeight="1">
      <c r="A63" s="48" t="s">
        <v>16</v>
      </c>
      <c r="B63" s="45">
        <f>(B58-B53)/B53*100</f>
        <v>-46.799565929034827</v>
      </c>
      <c r="C63" s="46" t="s">
        <v>13</v>
      </c>
      <c r="D63" s="45">
        <f>(D58-D53)/D53*100</f>
        <v>-57.968367186995231</v>
      </c>
      <c r="E63" s="45"/>
      <c r="F63" s="45">
        <f>(F58-F53)/F53*100</f>
        <v>-52.206351321243517</v>
      </c>
      <c r="G63" s="45">
        <f>(G58-G53)/G53*100</f>
        <v>-23.729418275492129</v>
      </c>
      <c r="H63" s="45">
        <f>(H58-H53)/H53*100</f>
        <v>-48.717617796948844</v>
      </c>
      <c r="I63" s="53"/>
      <c r="J63" s="53"/>
      <c r="K63" s="53"/>
      <c r="L63" s="53"/>
      <c r="M63" s="26"/>
    </row>
    <row r="64" spans="1:13" ht="14.1" customHeight="1" thickBot="1">
      <c r="A64" s="49" t="s">
        <v>17</v>
      </c>
      <c r="B64" s="50">
        <f>(B59-B53)/B53*100</f>
        <v>-46.05731164223144</v>
      </c>
      <c r="C64" s="51" t="s">
        <v>13</v>
      </c>
      <c r="D64" s="50">
        <f>(D59-D53)/D53*100</f>
        <v>-47.455985017967109</v>
      </c>
      <c r="E64" s="50"/>
      <c r="F64" s="50">
        <f>(F59-F53)/F53*100</f>
        <v>-51.054011205674996</v>
      </c>
      <c r="G64" s="50">
        <f>(G59-G53)/G53*100</f>
        <v>-26.433934886825629</v>
      </c>
      <c r="H64" s="50">
        <f>(H59-H53)/H53*100</f>
        <v>-42.573773582836509</v>
      </c>
      <c r="I64" s="19"/>
      <c r="J64" s="81"/>
      <c r="K64" s="81"/>
      <c r="L64" s="81"/>
      <c r="M64" s="26"/>
    </row>
    <row r="65" spans="1:13" ht="14.1" customHeight="1">
      <c r="A65" s="52" t="s">
        <v>18</v>
      </c>
      <c r="B65" s="58"/>
      <c r="C65" s="59"/>
      <c r="D65" s="58"/>
      <c r="E65" s="58"/>
      <c r="F65" s="58"/>
      <c r="G65" s="59"/>
      <c r="H65" s="58"/>
      <c r="I65" s="9"/>
      <c r="J65" s="47"/>
      <c r="K65" s="47"/>
      <c r="L65" s="47"/>
      <c r="M65" s="26"/>
    </row>
    <row r="66" spans="1:13" ht="14.1" customHeight="1">
      <c r="A66" s="52" t="s">
        <v>19</v>
      </c>
      <c r="B66" s="58"/>
      <c r="C66" s="59"/>
      <c r="D66" s="58"/>
      <c r="E66" s="58"/>
      <c r="F66" s="58"/>
      <c r="G66" s="59"/>
      <c r="H66" s="58"/>
      <c r="I66" s="9"/>
      <c r="J66" s="47"/>
      <c r="K66" s="47"/>
      <c r="L66" s="47"/>
      <c r="M66" s="26"/>
    </row>
    <row r="67" spans="1:13" ht="7.5" customHeight="1">
      <c r="A67" s="33"/>
      <c r="J67" s="53"/>
      <c r="K67" s="53"/>
      <c r="L67" s="53"/>
      <c r="M67" s="26"/>
    </row>
    <row r="68" spans="1:13" ht="22.5" customHeight="1">
      <c r="A68" s="1" t="s">
        <v>27</v>
      </c>
      <c r="B68" s="26"/>
      <c r="C68" s="26"/>
      <c r="D68" s="26"/>
      <c r="E68" s="26"/>
      <c r="F68" s="26"/>
      <c r="G68" s="26"/>
      <c r="H68" s="26"/>
      <c r="I68" s="26"/>
      <c r="J68" s="53"/>
      <c r="K68" s="53"/>
      <c r="L68" s="53"/>
      <c r="M68" s="26"/>
    </row>
    <row r="69" spans="1:13" ht="3" customHeight="1">
      <c r="A69" s="82"/>
      <c r="B69" s="26"/>
      <c r="C69" s="26"/>
      <c r="D69" s="26"/>
      <c r="E69" s="26"/>
      <c r="F69" s="26"/>
      <c r="G69" s="26"/>
      <c r="H69" s="26"/>
      <c r="I69" s="26"/>
      <c r="J69" s="53"/>
      <c r="K69" s="53"/>
      <c r="L69" s="83" t="s">
        <v>25</v>
      </c>
      <c r="M69" s="26"/>
    </row>
    <row r="70" spans="1:13" ht="17.25" customHeight="1">
      <c r="A70" s="31" t="s">
        <v>26</v>
      </c>
      <c r="B70" s="26"/>
      <c r="C70" s="26"/>
      <c r="D70" s="26"/>
      <c r="E70" s="26"/>
      <c r="F70" s="26"/>
      <c r="G70" s="26"/>
      <c r="H70" s="26"/>
      <c r="I70" s="84"/>
      <c r="J70" s="53"/>
      <c r="K70" s="53"/>
      <c r="L70" s="53"/>
      <c r="M70" s="26"/>
    </row>
    <row r="71" spans="1:13" s="29" customFormat="1" ht="14.1" customHeight="1">
      <c r="A71" s="27" t="s">
        <v>10</v>
      </c>
      <c r="B71" s="71">
        <f>(B29/$C90)*1000</f>
        <v>1.6590161603255979E-2</v>
      </c>
      <c r="C71" s="71">
        <f>(C29/$C90)*1000</f>
        <v>0.35054796011035688</v>
      </c>
      <c r="D71" s="71">
        <f>(D29/$C90)*1000</f>
        <v>2.1750348231801184</v>
      </c>
      <c r="E71" s="71"/>
      <c r="F71" s="71">
        <f>(F29/$G90)*1000</f>
        <v>1.3885518617379815E-2</v>
      </c>
      <c r="G71" s="71">
        <f>(G29/$G90)*1000</f>
        <v>0.30519252916729256</v>
      </c>
      <c r="H71" s="71">
        <f>(H29/$G90)*1000</f>
        <v>2.5123351937232066</v>
      </c>
      <c r="I71" s="85"/>
      <c r="J71" s="73">
        <f t="shared" ref="J71:L77" si="4">B71/F71*100</f>
        <v>119.47815605886622</v>
      </c>
      <c r="K71" s="73">
        <f t="shared" si="4"/>
        <v>114.86125203222211</v>
      </c>
      <c r="L71" s="73">
        <f t="shared" si="4"/>
        <v>86.574228972877663</v>
      </c>
      <c r="M71" s="25"/>
    </row>
    <row r="72" spans="1:13" ht="14.1" customHeight="1">
      <c r="A72" s="33">
        <v>2015</v>
      </c>
      <c r="B72" s="74">
        <f>(B30/$C108)*1000</f>
        <v>4.3847052710734415E-3</v>
      </c>
      <c r="C72" s="74">
        <f>(C30/$C108)*1000</f>
        <v>0.15346468448757045</v>
      </c>
      <c r="D72" s="74">
        <f>(D30/$C108)*1000</f>
        <v>1.064387204553078</v>
      </c>
      <c r="E72" s="74"/>
      <c r="F72" s="74">
        <f>(F30/$G108)*1000</f>
        <v>4.4706385340028097E-3</v>
      </c>
      <c r="G72" s="74">
        <f>(G30/$G108)*1000</f>
        <v>0.16158164987181584</v>
      </c>
      <c r="H72" s="74">
        <f>(H30/$G108)*1000</f>
        <v>1.3806974068380515</v>
      </c>
      <c r="I72" s="74"/>
      <c r="J72" s="75">
        <f t="shared" si="4"/>
        <v>98.077830218753391</v>
      </c>
      <c r="K72" s="75">
        <f t="shared" si="4"/>
        <v>94.976554954919294</v>
      </c>
      <c r="L72" s="75">
        <f t="shared" si="4"/>
        <v>77.09054853594904</v>
      </c>
      <c r="M72" s="26"/>
    </row>
    <row r="73" spans="1:13" ht="14.1" customHeight="1">
      <c r="A73" s="33">
        <v>2016</v>
      </c>
      <c r="B73" s="74">
        <f>(B31/$C108)*1000</f>
        <v>1.3154115813220325E-2</v>
      </c>
      <c r="C73" s="74">
        <f>(C31/$C108)*1000</f>
        <v>0.1830614450673162</v>
      </c>
      <c r="D73" s="74">
        <f>(D31/$C108)*1000</f>
        <v>1.0950801414505922</v>
      </c>
      <c r="E73" s="74"/>
      <c r="F73" s="74">
        <f>(F31/$G108)*1000</f>
        <v>5.2005387028195953E-3</v>
      </c>
      <c r="G73" s="74">
        <f>(G31/$G108)*1000</f>
        <v>0.17006673933431096</v>
      </c>
      <c r="H73" s="74">
        <f>(H31/$G108)*1000</f>
        <v>1.3651870282506948</v>
      </c>
      <c r="I73" s="74"/>
      <c r="J73" s="75">
        <f t="shared" si="4"/>
        <v>252.93756214310088</v>
      </c>
      <c r="K73" s="75">
        <f t="shared" si="4"/>
        <v>107.64094483369892</v>
      </c>
      <c r="L73" s="75">
        <f t="shared" si="4"/>
        <v>80.214660613483218</v>
      </c>
      <c r="M73" s="26"/>
    </row>
    <row r="74" spans="1:13" ht="14.1" customHeight="1">
      <c r="A74" s="33">
        <v>2017</v>
      </c>
      <c r="B74" s="74">
        <f t="shared" ref="B74:D76" si="5">(B32/$C110)*1000</f>
        <v>2.1799743199025115E-3</v>
      </c>
      <c r="C74" s="74">
        <f t="shared" si="5"/>
        <v>0.16676803547254215</v>
      </c>
      <c r="D74" s="74">
        <f t="shared" si="5"/>
        <v>0.98098844395613027</v>
      </c>
      <c r="E74" s="74"/>
      <c r="F74" s="74">
        <f t="shared" ref="F74:H76" si="6">(F32/$G110)*1000</f>
        <v>4.1081585259784316E-3</v>
      </c>
      <c r="G74" s="74">
        <f t="shared" si="6"/>
        <v>0.17370365941365326</v>
      </c>
      <c r="H74" s="74">
        <f t="shared" si="6"/>
        <v>1.3224698141888829</v>
      </c>
      <c r="I74" s="74"/>
      <c r="J74" s="75">
        <f t="shared" si="4"/>
        <v>53.064513117426785</v>
      </c>
      <c r="K74" s="75">
        <f t="shared" si="4"/>
        <v>96.007209079807126</v>
      </c>
      <c r="L74" s="75">
        <f t="shared" si="4"/>
        <v>74.178513069336475</v>
      </c>
      <c r="M74" s="26"/>
    </row>
    <row r="75" spans="1:13" ht="14.1" customHeight="1">
      <c r="A75" s="33">
        <v>2018</v>
      </c>
      <c r="B75" s="74">
        <f t="shared" si="5"/>
        <v>3.2626356440769028E-3</v>
      </c>
      <c r="C75" s="76">
        <f t="shared" si="5"/>
        <v>0.15443142048630673</v>
      </c>
      <c r="D75" s="74">
        <f t="shared" si="5"/>
        <v>0.82000909187799476</v>
      </c>
      <c r="E75" s="74"/>
      <c r="F75" s="74">
        <f t="shared" si="6"/>
        <v>3.9783693406701542E-3</v>
      </c>
      <c r="G75" s="77">
        <f t="shared" si="6"/>
        <v>0.17221918834723243</v>
      </c>
      <c r="H75" s="74">
        <f t="shared" si="6"/>
        <v>1.1936876186161871</v>
      </c>
      <c r="I75" s="74"/>
      <c r="J75" s="75">
        <f t="shared" si="4"/>
        <v>82.009370289569787</v>
      </c>
      <c r="K75" s="78">
        <f t="shared" si="4"/>
        <v>89.671436712927957</v>
      </c>
      <c r="L75" s="75">
        <f t="shared" si="4"/>
        <v>68.695450894314476</v>
      </c>
      <c r="M75" s="26"/>
    </row>
    <row r="76" spans="1:13" ht="14.1" customHeight="1">
      <c r="A76" s="33" t="s">
        <v>11</v>
      </c>
      <c r="B76" s="74">
        <f t="shared" si="5"/>
        <v>2.1706170087378187E-3</v>
      </c>
      <c r="C76" s="74">
        <f t="shared" si="5"/>
        <v>0.21489108386504405</v>
      </c>
      <c r="D76" s="74">
        <f t="shared" si="5"/>
        <v>0.82809038883347785</v>
      </c>
      <c r="E76" s="74"/>
      <c r="F76" s="74">
        <f t="shared" si="6"/>
        <v>3.251171256412496E-3</v>
      </c>
      <c r="G76" s="74">
        <f t="shared" si="6"/>
        <v>0.17749637670143897</v>
      </c>
      <c r="H76" s="74">
        <f t="shared" si="6"/>
        <v>1.1261354276265554</v>
      </c>
      <c r="I76" s="74"/>
      <c r="J76" s="86">
        <f t="shared" si="4"/>
        <v>66.764154747510446</v>
      </c>
      <c r="K76" s="86">
        <f t="shared" si="4"/>
        <v>121.06787071293603</v>
      </c>
      <c r="L76" s="86">
        <f t="shared" si="4"/>
        <v>73.533819158745615</v>
      </c>
      <c r="M76" s="26"/>
    </row>
    <row r="77" spans="1:13" s="29" customFormat="1" ht="14.1" customHeight="1">
      <c r="A77" s="27" t="s">
        <v>12</v>
      </c>
      <c r="B77" s="74">
        <f>(B35/$C113)*1000</f>
        <v>5.0146952373477053E-3</v>
      </c>
      <c r="C77" s="79" t="s">
        <v>13</v>
      </c>
      <c r="D77" s="74">
        <f>(D35/$C113)*1000</f>
        <v>0.95649860896714722</v>
      </c>
      <c r="E77" s="71"/>
      <c r="F77" s="74">
        <f>(F35/$G113)*1000</f>
        <v>4.4023925130615626E-3</v>
      </c>
      <c r="G77" s="74">
        <f>(G35/$G113)*1000</f>
        <v>0.16822949664125608</v>
      </c>
      <c r="H77" s="74">
        <f>(H35/$G113)*1000</f>
        <v>1.3052088178572265</v>
      </c>
      <c r="I77" s="85"/>
      <c r="J77" s="86">
        <f t="shared" si="4"/>
        <v>113.90840826821977</v>
      </c>
      <c r="K77" s="79" t="s">
        <v>13</v>
      </c>
      <c r="L77" s="86">
        <f t="shared" si="4"/>
        <v>73.283186251947015</v>
      </c>
      <c r="M77" s="25"/>
    </row>
    <row r="78" spans="1:13" ht="4.5" customHeight="1">
      <c r="A78" s="26"/>
      <c r="B78" s="26"/>
      <c r="C78" s="26"/>
      <c r="D78" s="26"/>
      <c r="E78" s="26"/>
      <c r="F78" s="74"/>
      <c r="G78" s="74"/>
      <c r="H78" s="26"/>
      <c r="I78" s="26"/>
      <c r="J78" s="26"/>
      <c r="K78" s="26"/>
      <c r="L78" s="26"/>
      <c r="M78" s="26"/>
    </row>
    <row r="79" spans="1:13" ht="14.1" customHeight="1">
      <c r="A79" s="43" t="s">
        <v>14</v>
      </c>
      <c r="B79" s="26"/>
      <c r="C79" s="26"/>
      <c r="D79" s="26"/>
      <c r="E79" s="26"/>
      <c r="F79" s="26"/>
      <c r="G79" s="26"/>
      <c r="H79" s="26"/>
      <c r="I79" s="26"/>
      <c r="J79" s="26"/>
      <c r="K79" s="26"/>
      <c r="L79" s="26"/>
      <c r="M79" s="26"/>
    </row>
    <row r="80" spans="1:13" ht="14.1" customHeight="1">
      <c r="A80" s="33" t="s">
        <v>15</v>
      </c>
      <c r="B80" s="45">
        <f>(B76-B75)/B75*100</f>
        <v>-33.470443974385276</v>
      </c>
      <c r="C80" s="46" t="s">
        <v>13</v>
      </c>
      <c r="D80" s="45">
        <f>(D76-D75)/D75*100</f>
        <v>0.98551309193111658</v>
      </c>
      <c r="E80" s="45"/>
      <c r="F80" s="45">
        <f>(F76-F75)/F75*100</f>
        <v>-18.27879771804098</v>
      </c>
      <c r="G80" s="45">
        <f>(G76-G75)/G75*100</f>
        <v>3.0642278626737856</v>
      </c>
      <c r="H80" s="45">
        <f>(H76-H75)/H75*100</f>
        <v>-5.6591180084403758</v>
      </c>
      <c r="I80" s="53"/>
      <c r="J80" s="53"/>
      <c r="K80" s="53"/>
      <c r="L80" s="53"/>
      <c r="M80" s="26"/>
    </row>
    <row r="81" spans="1:21" ht="14.1" customHeight="1">
      <c r="A81" s="48" t="s">
        <v>16</v>
      </c>
      <c r="B81" s="45">
        <f>(B76-B71)/B71*100</f>
        <v>-86.916239512026124</v>
      </c>
      <c r="C81" s="46" t="s">
        <v>13</v>
      </c>
      <c r="D81" s="45">
        <f>(D76-D71)/D71*100</f>
        <v>-61.927488240269788</v>
      </c>
      <c r="E81" s="45"/>
      <c r="F81" s="45">
        <f>(F76-F71)/F71*100</f>
        <v>-76.585885295323678</v>
      </c>
      <c r="G81" s="45">
        <f>(G76-G71)/G71*100</f>
        <v>-41.841179013873045</v>
      </c>
      <c r="H81" s="45">
        <f>(H76-H71)/H71*100</f>
        <v>-55.175749221677059</v>
      </c>
      <c r="I81" s="87"/>
      <c r="J81" s="87"/>
      <c r="K81" s="87"/>
      <c r="L81" s="87"/>
      <c r="M81" s="87"/>
    </row>
    <row r="82" spans="1:21" ht="14.1" customHeight="1" thickBot="1">
      <c r="A82" s="49" t="s">
        <v>17</v>
      </c>
      <c r="B82" s="50">
        <f>(B77-B71)/B71*100</f>
        <v>-69.773077820028448</v>
      </c>
      <c r="C82" s="51" t="s">
        <v>13</v>
      </c>
      <c r="D82" s="50">
        <f>(D77-D71)/D71*100</f>
        <v>-56.023756549853729</v>
      </c>
      <c r="E82" s="50"/>
      <c r="F82" s="50">
        <f>(F77-F71)/F71*100</f>
        <v>-68.295080404477616</v>
      </c>
      <c r="G82" s="50">
        <f>(G77-G71)/G71*100</f>
        <v>-44.87758363539745</v>
      </c>
      <c r="H82" s="50">
        <f>(H77-H71)/H71*100</f>
        <v>-48.047982565457531</v>
      </c>
      <c r="I82" s="88"/>
      <c r="J82" s="88"/>
      <c r="K82" s="88"/>
      <c r="L82" s="88"/>
      <c r="M82" s="87"/>
    </row>
    <row r="83" spans="1:21" ht="17.25" customHeight="1">
      <c r="A83" s="52" t="s">
        <v>18</v>
      </c>
      <c r="B83" s="26"/>
      <c r="C83" s="26"/>
      <c r="D83" s="26"/>
      <c r="E83" s="26"/>
      <c r="F83" s="26"/>
      <c r="G83" s="26"/>
      <c r="H83" s="26"/>
      <c r="I83" s="26"/>
      <c r="J83" s="26"/>
      <c r="K83" s="26"/>
      <c r="L83" s="26"/>
      <c r="M83" s="26"/>
    </row>
    <row r="84" spans="1:21" ht="17.25" customHeight="1">
      <c r="A84" s="52" t="s">
        <v>19</v>
      </c>
      <c r="B84" s="26"/>
      <c r="C84" s="26"/>
      <c r="D84" s="26"/>
      <c r="E84" s="26"/>
      <c r="F84" s="26"/>
      <c r="G84" s="26"/>
      <c r="H84" s="26"/>
      <c r="I84" s="26"/>
      <c r="J84" s="26"/>
      <c r="K84" s="26"/>
      <c r="L84" s="26"/>
      <c r="M84" s="26"/>
    </row>
    <row r="85" spans="1:21" ht="17.25" customHeight="1">
      <c r="A85" s="3" t="s">
        <v>28</v>
      </c>
      <c r="B85" s="26"/>
      <c r="C85" s="26"/>
      <c r="D85" s="26"/>
      <c r="E85" s="26"/>
      <c r="F85" s="26"/>
      <c r="G85" s="26"/>
      <c r="H85" s="26"/>
      <c r="I85" s="26"/>
      <c r="J85" s="26"/>
      <c r="K85" s="26"/>
      <c r="L85" s="26"/>
      <c r="M85" s="26"/>
    </row>
    <row r="86" spans="1:21" ht="17.25" customHeight="1">
      <c r="A86" s="89"/>
      <c r="B86" s="26"/>
      <c r="C86" s="26"/>
      <c r="D86" s="26"/>
      <c r="E86" s="26"/>
      <c r="F86" s="26"/>
      <c r="G86" s="26"/>
      <c r="H86" s="26"/>
      <c r="I86" s="26"/>
      <c r="J86" s="26"/>
      <c r="K86" s="26"/>
      <c r="L86" s="26"/>
      <c r="M86" s="26"/>
    </row>
    <row r="87" spans="1:21" ht="14.1" customHeight="1">
      <c r="A87" s="25" t="s">
        <v>29</v>
      </c>
      <c r="B87" s="26"/>
      <c r="C87" s="26"/>
      <c r="D87" s="26"/>
      <c r="E87" s="26"/>
      <c r="F87" s="26"/>
      <c r="G87" s="26"/>
      <c r="H87" s="26"/>
      <c r="I87" s="26"/>
      <c r="J87" s="26"/>
      <c r="K87" s="26"/>
      <c r="L87" s="26"/>
      <c r="M87" s="26"/>
    </row>
    <row r="88" spans="1:21" ht="14.1" customHeight="1">
      <c r="A88" s="9"/>
      <c r="B88" s="26"/>
      <c r="C88" s="31" t="s">
        <v>30</v>
      </c>
      <c r="D88" s="31"/>
      <c r="E88" s="9"/>
      <c r="F88" s="26"/>
      <c r="G88" s="31" t="s">
        <v>31</v>
      </c>
      <c r="H88" s="31"/>
      <c r="I88" s="26"/>
      <c r="J88" s="26"/>
      <c r="K88" s="26"/>
      <c r="L88" s="26"/>
      <c r="M88" s="26"/>
    </row>
    <row r="89" spans="1:21" ht="14.1" customHeight="1">
      <c r="A89" s="26"/>
      <c r="B89" s="26"/>
      <c r="C89" s="90" t="s">
        <v>32</v>
      </c>
      <c r="D89" s="90" t="s">
        <v>33</v>
      </c>
      <c r="F89" s="26"/>
      <c r="G89" s="90" t="s">
        <v>32</v>
      </c>
      <c r="H89" s="90" t="s">
        <v>33</v>
      </c>
      <c r="J89" s="26"/>
      <c r="K89" s="26"/>
      <c r="L89" s="26"/>
      <c r="M89" s="26"/>
    </row>
    <row r="90" spans="1:21" ht="14.1" customHeight="1">
      <c r="A90" s="33" t="s">
        <v>34</v>
      </c>
      <c r="B90" s="26"/>
      <c r="C90" s="91">
        <v>928261</v>
      </c>
      <c r="D90" s="91">
        <v>5140100</v>
      </c>
      <c r="G90" s="91">
        <v>10384920</v>
      </c>
      <c r="H90" s="91">
        <v>53981460</v>
      </c>
      <c r="J90" s="26"/>
      <c r="K90" s="26"/>
      <c r="L90" s="26"/>
      <c r="M90" s="26"/>
      <c r="O90" s="92"/>
      <c r="P90" s="92"/>
      <c r="Q90" s="92"/>
      <c r="R90" s="92"/>
      <c r="S90" s="92"/>
      <c r="T90" s="92"/>
      <c r="U90" s="92"/>
    </row>
    <row r="91" spans="1:21" ht="14.1" customHeight="1">
      <c r="A91" s="33">
        <v>1998</v>
      </c>
      <c r="B91" s="26"/>
      <c r="C91" s="91">
        <v>1002589</v>
      </c>
      <c r="D91" s="93">
        <v>5077070</v>
      </c>
      <c r="G91" s="94">
        <v>10598694</v>
      </c>
      <c r="H91" s="94">
        <v>51720104</v>
      </c>
      <c r="J91" s="26"/>
      <c r="K91" s="26"/>
      <c r="L91" s="26"/>
      <c r="M91" s="26"/>
    </row>
    <row r="92" spans="1:21" ht="14.1" customHeight="1">
      <c r="A92" s="33">
        <v>1999</v>
      </c>
      <c r="B92" s="26"/>
      <c r="C92" s="93">
        <v>995396</v>
      </c>
      <c r="D92" s="93">
        <v>5071950</v>
      </c>
      <c r="G92" s="94">
        <v>10608365</v>
      </c>
      <c r="H92" s="94">
        <v>51933471</v>
      </c>
      <c r="K92" s="26"/>
      <c r="L92" s="26"/>
      <c r="M92" s="26"/>
    </row>
    <row r="93" spans="1:21" ht="14.1" customHeight="1">
      <c r="A93" s="33">
        <v>2000</v>
      </c>
      <c r="B93" s="26"/>
      <c r="C93" s="93">
        <v>984763</v>
      </c>
      <c r="D93" s="93">
        <v>5062940</v>
      </c>
      <c r="G93" s="94">
        <v>10571500</v>
      </c>
      <c r="H93" s="94">
        <v>52140181</v>
      </c>
      <c r="K93" s="26"/>
      <c r="L93" s="26"/>
      <c r="M93" s="26"/>
    </row>
    <row r="94" spans="1:21" ht="14.1" customHeight="1">
      <c r="A94" s="33">
        <v>2001</v>
      </c>
      <c r="B94" s="26"/>
      <c r="C94" s="93">
        <v>970374</v>
      </c>
      <c r="D94" s="93">
        <v>5064200</v>
      </c>
      <c r="G94" s="94">
        <v>10495226</v>
      </c>
      <c r="H94" s="94">
        <v>52359978</v>
      </c>
      <c r="J94" s="87"/>
      <c r="K94" s="26"/>
      <c r="L94" s="26"/>
      <c r="M94" s="26"/>
    </row>
    <row r="95" spans="1:21" ht="14.1" customHeight="1">
      <c r="A95" s="33">
        <v>2002</v>
      </c>
      <c r="B95" s="26"/>
      <c r="C95" s="93">
        <v>955209</v>
      </c>
      <c r="D95" s="93">
        <v>5054800</v>
      </c>
      <c r="G95" s="94">
        <v>10449800</v>
      </c>
      <c r="H95" s="94">
        <v>52602143</v>
      </c>
      <c r="J95" s="87"/>
      <c r="K95" s="26"/>
      <c r="L95" s="26"/>
      <c r="M95" s="26"/>
    </row>
    <row r="96" spans="1:21" ht="14.1" customHeight="1">
      <c r="A96" s="33">
        <v>2003</v>
      </c>
      <c r="B96" s="26"/>
      <c r="C96" s="93">
        <v>943240</v>
      </c>
      <c r="D96" s="93">
        <v>5057400</v>
      </c>
      <c r="G96" s="94">
        <v>10426300</v>
      </c>
      <c r="H96" s="94">
        <v>52863238</v>
      </c>
      <c r="J96" s="87"/>
      <c r="K96" s="26"/>
      <c r="L96" s="26"/>
      <c r="M96" s="26"/>
    </row>
    <row r="97" spans="1:14" ht="14.1" customHeight="1">
      <c r="A97" s="33">
        <v>2004</v>
      </c>
      <c r="B97" s="26"/>
      <c r="C97" s="93">
        <v>935456</v>
      </c>
      <c r="D97" s="93">
        <v>5078400</v>
      </c>
      <c r="G97" s="94">
        <v>10392300</v>
      </c>
      <c r="H97" s="95">
        <v>53152022</v>
      </c>
      <c r="J97" s="87"/>
      <c r="K97" s="96"/>
      <c r="L97" s="26"/>
      <c r="M97" s="26"/>
    </row>
    <row r="98" spans="1:14" ht="14.1" customHeight="1">
      <c r="A98" s="33">
        <v>2005</v>
      </c>
      <c r="B98" s="26"/>
      <c r="C98" s="93">
        <v>928994</v>
      </c>
      <c r="D98" s="93">
        <v>5094800</v>
      </c>
      <c r="G98" s="94">
        <v>10376300.000000002</v>
      </c>
      <c r="H98" s="95">
        <v>53575343</v>
      </c>
      <c r="J98" s="87"/>
      <c r="K98" s="26"/>
      <c r="L98" s="26"/>
      <c r="M98" s="26"/>
    </row>
    <row r="99" spans="1:14" ht="14.1" customHeight="1">
      <c r="A99" s="33">
        <v>2006</v>
      </c>
      <c r="B99" s="26"/>
      <c r="C99" s="93">
        <v>921833</v>
      </c>
      <c r="D99" s="93">
        <v>5116900</v>
      </c>
      <c r="G99" s="94">
        <v>10367600</v>
      </c>
      <c r="H99" s="95">
        <v>53950854</v>
      </c>
      <c r="J99" s="87"/>
      <c r="K99" s="26"/>
      <c r="L99" s="26"/>
      <c r="M99" s="26"/>
    </row>
    <row r="100" spans="1:14" ht="14.1" customHeight="1">
      <c r="A100" s="33">
        <v>2007</v>
      </c>
      <c r="B100" s="26"/>
      <c r="C100" s="93">
        <v>916951</v>
      </c>
      <c r="D100" s="93">
        <v>5144200</v>
      </c>
      <c r="G100" s="94">
        <v>10376600</v>
      </c>
      <c r="H100" s="95">
        <v>54387392</v>
      </c>
      <c r="J100" s="87"/>
      <c r="K100" s="26"/>
      <c r="L100" s="26"/>
      <c r="M100" s="26"/>
    </row>
    <row r="101" spans="1:14" ht="14.1" customHeight="1">
      <c r="A101" s="22">
        <v>2008</v>
      </c>
      <c r="B101" s="9"/>
      <c r="C101" s="93">
        <v>913534</v>
      </c>
      <c r="D101" s="93">
        <v>5168500</v>
      </c>
      <c r="E101" s="5"/>
      <c r="F101" s="5"/>
      <c r="G101" s="97">
        <v>10411800.000000002</v>
      </c>
      <c r="H101" s="98">
        <v>54841720</v>
      </c>
      <c r="J101" s="87"/>
      <c r="K101" s="26"/>
      <c r="L101" s="26"/>
      <c r="M101" s="26"/>
    </row>
    <row r="102" spans="1:14" ht="14.1" customHeight="1">
      <c r="A102" s="33">
        <v>2009</v>
      </c>
      <c r="B102" s="26"/>
      <c r="C102" s="93">
        <v>920245</v>
      </c>
      <c r="D102" s="93">
        <v>5231900</v>
      </c>
      <c r="G102" s="94">
        <v>10460900.000000002</v>
      </c>
      <c r="H102" s="95">
        <v>55235253</v>
      </c>
      <c r="J102" s="87"/>
      <c r="K102" s="26"/>
      <c r="L102" s="26"/>
      <c r="M102" s="26"/>
    </row>
    <row r="103" spans="1:14" ht="14.1" customHeight="1">
      <c r="A103" s="33">
        <v>2010</v>
      </c>
      <c r="B103" s="26"/>
      <c r="C103" s="93">
        <v>917798</v>
      </c>
      <c r="D103" s="99">
        <v>5262200</v>
      </c>
      <c r="G103" s="94">
        <v>10515699.999999998</v>
      </c>
      <c r="H103" s="95">
        <v>55692423</v>
      </c>
      <c r="J103" s="87"/>
      <c r="K103" s="26"/>
      <c r="L103" s="26"/>
      <c r="M103" s="26"/>
    </row>
    <row r="104" spans="1:14" ht="14.1" customHeight="1">
      <c r="A104" s="33">
        <v>2011</v>
      </c>
      <c r="B104" s="26"/>
      <c r="C104" s="93">
        <v>916103</v>
      </c>
      <c r="D104" s="99">
        <v>5299900</v>
      </c>
      <c r="G104" s="100">
        <v>10585971</v>
      </c>
      <c r="H104" s="95">
        <v>56170927</v>
      </c>
      <c r="J104" s="87"/>
      <c r="K104" s="26"/>
      <c r="L104" s="26"/>
      <c r="M104" s="26"/>
    </row>
    <row r="105" spans="1:14" ht="14.1" customHeight="1">
      <c r="A105" s="33">
        <v>2012</v>
      </c>
      <c r="B105" s="26"/>
      <c r="C105" s="93">
        <v>914626</v>
      </c>
      <c r="D105" s="99">
        <v>5313600</v>
      </c>
      <c r="G105" s="100">
        <v>10686700</v>
      </c>
      <c r="H105" s="95">
        <v>56567796</v>
      </c>
      <c r="J105" s="87"/>
      <c r="K105" s="26"/>
      <c r="L105" s="26"/>
      <c r="M105" s="26"/>
    </row>
    <row r="106" spans="1:14" ht="14.1" customHeight="1">
      <c r="A106" s="33">
        <v>2013</v>
      </c>
      <c r="B106" s="26"/>
      <c r="C106" s="93">
        <v>911579</v>
      </c>
      <c r="D106" s="99">
        <v>5327700</v>
      </c>
      <c r="G106" s="100">
        <v>10764403</v>
      </c>
      <c r="H106" s="95">
        <v>56948229</v>
      </c>
      <c r="J106" s="87"/>
      <c r="K106" s="26"/>
      <c r="L106" s="26"/>
      <c r="M106" s="26"/>
    </row>
    <row r="107" spans="1:14" ht="14.1" customHeight="1">
      <c r="A107" s="33">
        <v>2014</v>
      </c>
      <c r="B107" s="26"/>
      <c r="C107" s="93">
        <v>911041</v>
      </c>
      <c r="D107" s="99">
        <v>5347600</v>
      </c>
      <c r="G107" s="100">
        <v>10858397</v>
      </c>
      <c r="H107" s="95">
        <v>57408654</v>
      </c>
      <c r="J107" s="87"/>
      <c r="K107" s="26"/>
      <c r="L107" s="26"/>
      <c r="M107" s="26"/>
    </row>
    <row r="108" spans="1:14" ht="14.1" customHeight="1">
      <c r="A108" s="33">
        <v>2015</v>
      </c>
      <c r="B108" s="26"/>
      <c r="C108" s="93">
        <v>912262</v>
      </c>
      <c r="D108" s="99">
        <v>5373000</v>
      </c>
      <c r="G108" s="100">
        <v>10960403</v>
      </c>
      <c r="H108" s="95">
        <v>57885413</v>
      </c>
      <c r="J108" s="87"/>
      <c r="K108" s="26"/>
      <c r="L108" s="26"/>
      <c r="M108" s="26"/>
      <c r="N108" s="101"/>
    </row>
    <row r="109" spans="1:14" ht="14.1" customHeight="1">
      <c r="A109" s="33">
        <v>2016</v>
      </c>
      <c r="B109" s="26"/>
      <c r="C109" s="93">
        <v>915917</v>
      </c>
      <c r="D109" s="99">
        <v>5404700</v>
      </c>
      <c r="G109" s="100">
        <v>11086179</v>
      </c>
      <c r="H109" s="95">
        <v>58381217</v>
      </c>
      <c r="J109" s="87"/>
      <c r="K109" s="26"/>
      <c r="L109" s="26"/>
      <c r="M109" s="26"/>
      <c r="N109" s="101"/>
    </row>
    <row r="110" spans="1:14" ht="14.1" customHeight="1">
      <c r="A110" s="33">
        <v>2017</v>
      </c>
      <c r="B110" s="26"/>
      <c r="C110" s="93">
        <v>917442</v>
      </c>
      <c r="D110" s="99">
        <v>5424800</v>
      </c>
      <c r="G110" s="100">
        <v>11197231</v>
      </c>
      <c r="H110" s="95">
        <v>58744595</v>
      </c>
      <c r="J110" s="87"/>
      <c r="K110" s="26"/>
      <c r="L110" s="26"/>
      <c r="M110" s="26"/>
      <c r="N110" s="101"/>
    </row>
    <row r="111" spans="1:14" ht="14.1" customHeight="1">
      <c r="A111" s="33">
        <v>2018</v>
      </c>
      <c r="B111" s="26"/>
      <c r="C111" s="93">
        <v>919502</v>
      </c>
      <c r="D111" s="99">
        <v>5438100</v>
      </c>
      <c r="G111" s="100">
        <v>11311167</v>
      </c>
      <c r="H111" s="95">
        <v>59115809</v>
      </c>
      <c r="J111" s="87"/>
      <c r="K111" s="26"/>
      <c r="L111" s="26"/>
      <c r="M111" s="26"/>
      <c r="N111" s="101"/>
    </row>
    <row r="112" spans="1:14" ht="14.1" customHeight="1">
      <c r="A112" s="33">
        <v>2019</v>
      </c>
      <c r="B112" s="26"/>
      <c r="C112" s="93">
        <v>921397</v>
      </c>
      <c r="D112" s="99">
        <v>5463300</v>
      </c>
      <c r="G112" s="100">
        <v>11380514</v>
      </c>
      <c r="H112" s="95">
        <v>59439840</v>
      </c>
      <c r="J112" s="87"/>
      <c r="K112" s="26"/>
      <c r="L112" s="26"/>
      <c r="M112" s="26"/>
      <c r="N112" s="101"/>
    </row>
    <row r="113" spans="1:13" ht="14.1" customHeight="1">
      <c r="A113" s="33" t="s">
        <v>35</v>
      </c>
      <c r="B113" s="26"/>
      <c r="C113" s="102">
        <f>SUM(C108:C112)/5</f>
        <v>917304</v>
      </c>
      <c r="D113" s="102">
        <f>SUM(D108:D112)/5</f>
        <v>5420780</v>
      </c>
      <c r="E113" s="102"/>
      <c r="F113" s="102"/>
      <c r="G113" s="102">
        <f>SUM(G108:G112)/5</f>
        <v>11187098.800000001</v>
      </c>
      <c r="H113" s="102">
        <f>SUM(H108:H112)/5</f>
        <v>58713374.799999997</v>
      </c>
      <c r="J113" s="26"/>
      <c r="K113" s="26"/>
      <c r="L113" s="26"/>
      <c r="M113" s="26"/>
    </row>
    <row r="114" spans="1:13" ht="14.1" customHeight="1">
      <c r="A114" s="26"/>
      <c r="B114" s="26"/>
      <c r="C114" s="26"/>
      <c r="D114" s="26"/>
      <c r="F114" s="26"/>
      <c r="G114" s="26"/>
      <c r="H114" s="26"/>
      <c r="J114" s="26"/>
      <c r="K114" s="26"/>
      <c r="L114" s="26"/>
      <c r="M114" s="26"/>
    </row>
    <row r="115" spans="1:13" ht="14.1" customHeight="1">
      <c r="A115" s="33" t="s">
        <v>36</v>
      </c>
      <c r="B115" s="26"/>
      <c r="C115" s="26"/>
      <c r="D115" s="26"/>
      <c r="F115" s="26"/>
      <c r="G115" s="26"/>
      <c r="H115" s="26"/>
      <c r="J115" s="26"/>
      <c r="K115" s="26"/>
      <c r="L115" s="26"/>
      <c r="M115" s="26"/>
    </row>
    <row r="116" spans="1:13" ht="14.1" customHeight="1">
      <c r="A116" s="33" t="s">
        <v>37</v>
      </c>
      <c r="C116" s="45">
        <f>(C112-C111)/C111*100</f>
        <v>0.20608981818419103</v>
      </c>
      <c r="D116" s="45">
        <f>(D112-D111)/D111*100</f>
        <v>0.46339714238428859</v>
      </c>
      <c r="E116" s="45"/>
      <c r="F116" s="45"/>
      <c r="G116" s="45">
        <f>(G112-G111)/G111*100</f>
        <v>0.61308439703878481</v>
      </c>
      <c r="H116" s="45">
        <f>(H112-H111)/H111*100</f>
        <v>0.54812918148510836</v>
      </c>
      <c r="J116" s="26"/>
      <c r="K116" s="26"/>
      <c r="L116" s="26"/>
      <c r="M116" s="26"/>
    </row>
    <row r="117" spans="1:13" ht="14.1" customHeight="1">
      <c r="A117" s="48" t="s">
        <v>38</v>
      </c>
      <c r="C117" s="45">
        <f>(C112-C90)/C90*100</f>
        <v>-0.73944720288798083</v>
      </c>
      <c r="D117" s="45">
        <f>(D112-D90)/D90*100</f>
        <v>6.2878154121515148</v>
      </c>
      <c r="E117" s="45"/>
      <c r="F117" s="45"/>
      <c r="G117" s="45">
        <f>(G112-G90)/G90*100</f>
        <v>9.5869202651537027</v>
      </c>
      <c r="H117" s="45">
        <f>(H112-H90)/H90*100</f>
        <v>10.111582754523498</v>
      </c>
      <c r="J117" s="26"/>
      <c r="K117" s="26"/>
      <c r="L117" s="26"/>
      <c r="M117" s="26"/>
    </row>
    <row r="118" spans="1:13" ht="14.1" customHeight="1" thickBot="1">
      <c r="A118" s="49" t="s">
        <v>39</v>
      </c>
      <c r="B118" s="8"/>
      <c r="C118" s="50">
        <f>(C113-C90)/C90*100</f>
        <v>-1.1803792252394532</v>
      </c>
      <c r="D118" s="50">
        <f>(D113-D90)/D90*100</f>
        <v>5.4605941518647496</v>
      </c>
      <c r="E118" s="50"/>
      <c r="F118" s="50"/>
      <c r="G118" s="50">
        <f>(G113-G90)/G90*100</f>
        <v>7.72445815663482</v>
      </c>
      <c r="H118" s="50">
        <f>(H113-H90)/H90*100</f>
        <v>8.7658147815935266</v>
      </c>
      <c r="J118" s="26"/>
      <c r="K118" s="26"/>
      <c r="L118" s="26"/>
      <c r="M118" s="26"/>
    </row>
    <row r="119" spans="1:13" ht="14.1" customHeight="1">
      <c r="A119" s="33"/>
      <c r="B119" s="26"/>
      <c r="C119" s="26"/>
      <c r="D119" s="26"/>
      <c r="E119" s="26"/>
      <c r="F119" s="26"/>
      <c r="G119" s="26"/>
      <c r="H119" s="26"/>
      <c r="I119" s="26"/>
      <c r="J119" s="26"/>
      <c r="K119" s="26"/>
      <c r="L119" s="26"/>
      <c r="M119" s="26"/>
    </row>
    <row r="120" spans="1:13" ht="14.1" customHeight="1"/>
    <row r="123" spans="1:13" ht="12.75" customHeight="1"/>
  </sheetData>
  <mergeCells count="2">
    <mergeCell ref="B5:D5"/>
    <mergeCell ref="F5:H5"/>
  </mergeCells>
  <pageMargins left="0.75" right="0.75" top="1" bottom="1" header="0.5" footer="0.5"/>
  <pageSetup paperSize="9" scale="6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X79"/>
  <sheetViews>
    <sheetView zoomScale="75" zoomScaleNormal="75" workbookViewId="0"/>
  </sheetViews>
  <sheetFormatPr defaultRowHeight="12.75"/>
  <cols>
    <col min="1" max="1" width="16" style="3" customWidth="1"/>
    <col min="2" max="2" width="9.7109375" style="3" customWidth="1"/>
    <col min="3" max="3" width="10.85546875" style="3" customWidth="1"/>
    <col min="4" max="4" width="11.7109375" style="3" customWidth="1"/>
    <col min="5" max="5" width="9.7109375" style="3" customWidth="1"/>
    <col min="6" max="6" width="11.7109375" style="3" customWidth="1"/>
    <col min="7" max="7" width="12.42578125" style="3" customWidth="1"/>
    <col min="8" max="8" width="11.5703125" style="3" customWidth="1"/>
    <col min="9" max="9" width="9.7109375" style="3" customWidth="1"/>
    <col min="10" max="10" width="10.85546875" style="3" customWidth="1"/>
    <col min="11" max="11" width="11.140625" style="3" customWidth="1"/>
    <col min="12" max="12" width="12" style="3" customWidth="1"/>
    <col min="13" max="13" width="4.42578125" style="3" customWidth="1"/>
    <col min="14" max="16" width="9.140625" style="3"/>
    <col min="17" max="17" width="12" style="3" customWidth="1"/>
    <col min="18" max="18" width="3" style="3" customWidth="1"/>
    <col min="19" max="25" width="9.140625" style="3"/>
    <col min="26" max="26" width="13.140625" style="3" customWidth="1"/>
    <col min="27" max="27" width="9.28515625" style="3" customWidth="1"/>
    <col min="28" max="28" width="13.140625" style="3" customWidth="1"/>
    <col min="29" max="29" width="9.140625" style="3"/>
    <col min="30" max="30" width="10.7109375" style="3" customWidth="1"/>
    <col min="31" max="31" width="9.140625" style="3"/>
    <col min="32" max="32" width="10.140625" style="3" customWidth="1"/>
    <col min="33" max="16384" width="9.140625" style="3"/>
  </cols>
  <sheetData>
    <row r="1" spans="1:24" s="103" customFormat="1" ht="23.25">
      <c r="A1" s="1" t="s">
        <v>40</v>
      </c>
      <c r="L1" s="1"/>
      <c r="N1" s="104"/>
      <c r="O1" s="105"/>
      <c r="P1" s="105"/>
      <c r="Q1" s="105"/>
      <c r="R1" s="105"/>
    </row>
    <row r="2" spans="1:24" ht="13.5" thickBot="1">
      <c r="A2" s="8"/>
      <c r="B2" s="8"/>
      <c r="C2" s="8"/>
      <c r="D2" s="8"/>
      <c r="E2" s="8"/>
      <c r="F2" s="8"/>
      <c r="G2" s="8"/>
      <c r="H2" s="8"/>
      <c r="I2" s="8"/>
      <c r="J2" s="8"/>
      <c r="K2" s="8"/>
      <c r="L2" s="8"/>
      <c r="N2" s="5"/>
      <c r="O2" s="5"/>
      <c r="P2" s="5"/>
      <c r="Q2" s="5"/>
    </row>
    <row r="3" spans="1:24" s="26" customFormat="1" ht="15.75">
      <c r="B3" s="10" t="s">
        <v>2</v>
      </c>
      <c r="C3" s="10"/>
      <c r="D3" s="10"/>
      <c r="E3" s="10"/>
      <c r="F3" s="10"/>
      <c r="H3" s="10" t="s">
        <v>3</v>
      </c>
      <c r="I3" s="10"/>
      <c r="J3" s="10"/>
      <c r="K3" s="10"/>
      <c r="L3" s="10"/>
      <c r="N3" s="31"/>
      <c r="O3" s="12"/>
      <c r="P3" s="12"/>
      <c r="Q3" s="31"/>
    </row>
    <row r="4" spans="1:24" s="26" customFormat="1" ht="15.75">
      <c r="B4" s="106"/>
      <c r="C4" s="107"/>
      <c r="D4" s="106"/>
      <c r="E4" s="107"/>
      <c r="F4" s="106" t="s">
        <v>4</v>
      </c>
      <c r="G4" s="107"/>
      <c r="H4" s="106"/>
      <c r="I4" s="107"/>
      <c r="J4" s="106"/>
      <c r="K4" s="107"/>
      <c r="L4" s="106" t="s">
        <v>4</v>
      </c>
      <c r="N4" s="31"/>
      <c r="O4" s="31"/>
      <c r="P4" s="31"/>
      <c r="Q4" s="12"/>
    </row>
    <row r="5" spans="1:24" s="26" customFormat="1" ht="16.5" thickBot="1">
      <c r="A5" s="19"/>
      <c r="B5" s="108" t="s">
        <v>5</v>
      </c>
      <c r="C5" s="109"/>
      <c r="D5" s="108" t="s">
        <v>6</v>
      </c>
      <c r="E5" s="109"/>
      <c r="F5" s="108" t="s">
        <v>7</v>
      </c>
      <c r="G5" s="109"/>
      <c r="H5" s="108" t="s">
        <v>5</v>
      </c>
      <c r="I5" s="109"/>
      <c r="J5" s="108" t="s">
        <v>6</v>
      </c>
      <c r="K5" s="109"/>
      <c r="L5" s="108" t="s">
        <v>7</v>
      </c>
      <c r="N5" s="31"/>
      <c r="O5" s="31"/>
      <c r="P5" s="31"/>
      <c r="Q5" s="31"/>
    </row>
    <row r="6" spans="1:24">
      <c r="A6" s="5"/>
      <c r="B6" s="23"/>
      <c r="D6" s="23"/>
      <c r="F6" s="23"/>
      <c r="H6" s="23"/>
      <c r="I6" s="23"/>
      <c r="J6" s="23"/>
      <c r="L6" s="23"/>
      <c r="N6" s="23"/>
      <c r="O6" s="23"/>
      <c r="P6" s="23"/>
      <c r="Q6" s="23"/>
    </row>
    <row r="7" spans="1:24" ht="20.25">
      <c r="A7" s="1" t="s">
        <v>41</v>
      </c>
      <c r="B7" s="23"/>
      <c r="D7" s="23"/>
      <c r="F7" s="23"/>
      <c r="H7" s="23"/>
      <c r="I7" s="23"/>
      <c r="J7" s="23"/>
      <c r="L7" s="23"/>
      <c r="N7" s="23"/>
      <c r="O7" s="23"/>
      <c r="P7" s="23"/>
      <c r="Q7" s="23"/>
    </row>
    <row r="8" spans="1:24">
      <c r="A8" s="29"/>
      <c r="B8" s="23"/>
      <c r="D8" s="23"/>
      <c r="F8" s="23"/>
      <c r="H8" s="23"/>
      <c r="I8" s="23"/>
      <c r="J8" s="23"/>
      <c r="L8" s="23"/>
      <c r="N8" s="23"/>
      <c r="O8" s="23"/>
      <c r="P8" s="23"/>
      <c r="Q8" s="23"/>
    </row>
    <row r="9" spans="1:24" s="26" customFormat="1" ht="15">
      <c r="A9" s="26" t="s">
        <v>42</v>
      </c>
      <c r="B9" s="110">
        <v>44</v>
      </c>
      <c r="C9" s="110"/>
      <c r="D9" s="110">
        <v>486</v>
      </c>
      <c r="E9" s="110"/>
      <c r="F9" s="110">
        <v>1250</v>
      </c>
      <c r="G9" s="56"/>
      <c r="H9" s="110">
        <v>424</v>
      </c>
      <c r="I9" s="110"/>
      <c r="J9" s="110">
        <v>5332</v>
      </c>
      <c r="K9" s="110"/>
      <c r="L9" s="110">
        <v>20527</v>
      </c>
      <c r="O9" s="111"/>
      <c r="Q9" s="111"/>
    </row>
    <row r="10" spans="1:24" s="26" customFormat="1" ht="15">
      <c r="A10" s="26" t="s">
        <v>43</v>
      </c>
      <c r="B10" s="110">
        <v>10</v>
      </c>
      <c r="C10" s="110"/>
      <c r="D10" s="110">
        <v>183</v>
      </c>
      <c r="E10" s="110"/>
      <c r="F10" s="110">
        <v>572</v>
      </c>
      <c r="G10" s="56"/>
      <c r="H10" s="110">
        <v>92</v>
      </c>
      <c r="I10" s="110"/>
      <c r="J10" s="110">
        <v>3516</v>
      </c>
      <c r="K10" s="110"/>
      <c r="L10" s="110">
        <v>16319</v>
      </c>
      <c r="O10" s="111"/>
      <c r="Q10" s="111"/>
    </row>
    <row r="11" spans="1:24" s="26" customFormat="1" ht="15">
      <c r="A11" s="26" t="s">
        <v>44</v>
      </c>
      <c r="B11" s="110">
        <v>75</v>
      </c>
      <c r="C11" s="110"/>
      <c r="D11" s="110">
        <v>938</v>
      </c>
      <c r="E11" s="110"/>
      <c r="F11" s="110">
        <v>4581</v>
      </c>
      <c r="G11" s="56"/>
      <c r="H11" s="110">
        <v>661</v>
      </c>
      <c r="I11" s="110"/>
      <c r="J11" s="110">
        <v>9044</v>
      </c>
      <c r="K11" s="110"/>
      <c r="L11" s="110">
        <v>84617</v>
      </c>
      <c r="N11" s="111"/>
      <c r="O11" s="111"/>
      <c r="P11" s="111"/>
      <c r="Q11" s="111"/>
    </row>
    <row r="12" spans="1:24" s="26" customFormat="1" ht="15">
      <c r="A12" s="26" t="s">
        <v>45</v>
      </c>
      <c r="B12" s="110">
        <v>3</v>
      </c>
      <c r="C12" s="110"/>
      <c r="D12" s="110">
        <v>23</v>
      </c>
      <c r="E12" s="110"/>
      <c r="F12" s="110">
        <v>195</v>
      </c>
      <c r="G12" s="56"/>
      <c r="H12" s="110">
        <v>11</v>
      </c>
      <c r="I12" s="110"/>
      <c r="J12" s="110">
        <v>271</v>
      </c>
      <c r="K12" s="110"/>
      <c r="L12" s="110">
        <v>2890</v>
      </c>
      <c r="N12" s="111"/>
      <c r="O12" s="111"/>
      <c r="P12" s="111"/>
      <c r="Q12" s="111"/>
    </row>
    <row r="13" spans="1:24" s="26" customFormat="1" ht="15.75">
      <c r="A13" s="26" t="s">
        <v>46</v>
      </c>
      <c r="B13" s="110">
        <v>33</v>
      </c>
      <c r="C13" s="110"/>
      <c r="D13" s="110">
        <v>386</v>
      </c>
      <c r="E13" s="110"/>
      <c r="F13" s="110">
        <v>1040</v>
      </c>
      <c r="G13" s="56"/>
      <c r="H13" s="110">
        <v>399</v>
      </c>
      <c r="I13" s="110"/>
      <c r="J13" s="110">
        <v>5783</v>
      </c>
      <c r="K13" s="110"/>
      <c r="L13" s="110">
        <v>21215</v>
      </c>
      <c r="N13" s="111"/>
      <c r="O13" s="111"/>
      <c r="P13" s="111"/>
      <c r="Q13" s="111"/>
      <c r="W13" s="25"/>
    </row>
    <row r="14" spans="1:24" s="87" customFormat="1" ht="15.75">
      <c r="A14" s="28" t="s">
        <v>33</v>
      </c>
      <c r="B14" s="112">
        <v>165</v>
      </c>
      <c r="C14" s="112"/>
      <c r="D14" s="112">
        <v>2016</v>
      </c>
      <c r="E14" s="112"/>
      <c r="F14" s="112">
        <v>7638</v>
      </c>
      <c r="G14" s="113"/>
      <c r="H14" s="112">
        <v>1587</v>
      </c>
      <c r="I14" s="113"/>
      <c r="J14" s="112">
        <v>23946</v>
      </c>
      <c r="K14" s="113"/>
      <c r="L14" s="112">
        <v>145568</v>
      </c>
      <c r="N14" s="114"/>
      <c r="O14" s="114"/>
      <c r="P14" s="114"/>
      <c r="Q14" s="114"/>
      <c r="W14" s="115"/>
      <c r="X14" s="115"/>
    </row>
    <row r="15" spans="1:24">
      <c r="B15" s="116"/>
      <c r="C15" s="116"/>
      <c r="D15" s="116"/>
      <c r="E15" s="116"/>
      <c r="F15" s="116"/>
      <c r="G15" s="117"/>
      <c r="H15" s="116"/>
      <c r="I15" s="116"/>
      <c r="J15" s="116"/>
      <c r="K15" s="116"/>
      <c r="L15" s="116"/>
      <c r="N15" s="118"/>
      <c r="O15" s="118"/>
      <c r="P15" s="118"/>
      <c r="Q15" s="118"/>
      <c r="U15" s="5"/>
      <c r="V15" s="5"/>
      <c r="W15" s="23"/>
      <c r="X15" s="5"/>
    </row>
    <row r="16" spans="1:24" ht="23.25">
      <c r="A16" s="1" t="s">
        <v>47</v>
      </c>
      <c r="G16" s="38"/>
      <c r="H16" s="119"/>
      <c r="I16" s="119"/>
      <c r="J16" s="119"/>
      <c r="K16" s="119"/>
      <c r="L16" s="119"/>
      <c r="N16" s="118"/>
      <c r="O16" s="118"/>
      <c r="P16" s="118"/>
      <c r="Q16" s="118"/>
      <c r="U16" s="5"/>
      <c r="V16" s="5"/>
      <c r="W16" s="23"/>
      <c r="X16" s="5"/>
    </row>
    <row r="17" spans="1:24">
      <c r="A17" s="29"/>
      <c r="G17" s="38"/>
      <c r="H17" s="38"/>
      <c r="I17" s="38"/>
      <c r="J17" s="38"/>
      <c r="K17" s="38"/>
      <c r="L17" s="38"/>
      <c r="N17" s="118"/>
      <c r="O17" s="118"/>
      <c r="P17" s="118"/>
      <c r="Q17" s="118"/>
      <c r="U17" s="5"/>
      <c r="V17" s="5"/>
      <c r="W17" s="23"/>
      <c r="X17" s="5"/>
    </row>
    <row r="18" spans="1:24" s="26" customFormat="1" ht="15.75">
      <c r="A18" s="26" t="s">
        <v>42</v>
      </c>
      <c r="B18" s="120">
        <v>2</v>
      </c>
      <c r="C18" s="120"/>
      <c r="D18" s="120">
        <v>123</v>
      </c>
      <c r="E18" s="120"/>
      <c r="F18" s="120">
        <v>333</v>
      </c>
      <c r="G18" s="121"/>
      <c r="H18" s="110">
        <v>16</v>
      </c>
      <c r="I18" s="56"/>
      <c r="J18" s="110">
        <v>1133</v>
      </c>
      <c r="K18" s="56"/>
      <c r="L18" s="110">
        <v>4865</v>
      </c>
      <c r="N18" s="111"/>
      <c r="O18" s="111"/>
      <c r="P18" s="111"/>
      <c r="Q18" s="111"/>
      <c r="U18" s="9"/>
      <c r="V18" s="9"/>
      <c r="W18" s="31"/>
      <c r="X18" s="9"/>
    </row>
    <row r="19" spans="1:24" s="26" customFormat="1" ht="15.75">
      <c r="A19" s="26" t="s">
        <v>43</v>
      </c>
      <c r="B19" s="122">
        <v>0</v>
      </c>
      <c r="C19" s="120"/>
      <c r="D19" s="120">
        <v>26</v>
      </c>
      <c r="E19" s="120"/>
      <c r="F19" s="120">
        <v>69</v>
      </c>
      <c r="G19" s="121"/>
      <c r="H19" s="110">
        <v>10</v>
      </c>
      <c r="I19" s="56"/>
      <c r="J19" s="110">
        <v>348</v>
      </c>
      <c r="K19" s="56"/>
      <c r="L19" s="110">
        <v>1925</v>
      </c>
      <c r="N19" s="111"/>
      <c r="O19" s="111"/>
      <c r="P19" s="111"/>
      <c r="Q19" s="111"/>
      <c r="U19" s="9"/>
      <c r="V19" s="9"/>
      <c r="W19" s="31"/>
      <c r="X19" s="9"/>
    </row>
    <row r="20" spans="1:24" s="26" customFormat="1" ht="15.75">
      <c r="A20" s="26" t="s">
        <v>44</v>
      </c>
      <c r="B20" s="122">
        <v>0</v>
      </c>
      <c r="C20" s="120"/>
      <c r="D20" s="120">
        <v>45</v>
      </c>
      <c r="E20" s="120"/>
      <c r="F20" s="120">
        <v>304</v>
      </c>
      <c r="G20" s="121"/>
      <c r="H20" s="110">
        <v>9</v>
      </c>
      <c r="I20" s="56"/>
      <c r="J20" s="110">
        <v>443</v>
      </c>
      <c r="K20" s="56"/>
      <c r="L20" s="110">
        <v>5396</v>
      </c>
      <c r="N20" s="111"/>
      <c r="O20" s="111"/>
      <c r="P20" s="111"/>
      <c r="Q20" s="111"/>
      <c r="U20" s="9"/>
      <c r="V20" s="9"/>
      <c r="W20" s="31"/>
      <c r="X20" s="9"/>
    </row>
    <row r="21" spans="1:24" s="26" customFormat="1" ht="15.75">
      <c r="A21" s="26" t="s">
        <v>45</v>
      </c>
      <c r="B21" s="122">
        <v>0</v>
      </c>
      <c r="C21" s="120"/>
      <c r="D21" s="122">
        <v>0</v>
      </c>
      <c r="E21" s="120"/>
      <c r="F21" s="120">
        <v>29</v>
      </c>
      <c r="G21" s="121"/>
      <c r="H21" s="122">
        <v>0</v>
      </c>
      <c r="I21" s="56"/>
      <c r="J21" s="110">
        <v>13</v>
      </c>
      <c r="K21" s="56"/>
      <c r="L21" s="110">
        <v>368</v>
      </c>
      <c r="N21" s="111"/>
      <c r="O21" s="111"/>
      <c r="P21" s="111"/>
      <c r="Q21" s="111"/>
      <c r="U21" s="9"/>
      <c r="V21" s="9"/>
      <c r="W21" s="31"/>
      <c r="X21" s="9"/>
    </row>
    <row r="22" spans="1:24" s="26" customFormat="1" ht="15.75">
      <c r="A22" s="26" t="s">
        <v>46</v>
      </c>
      <c r="B22" s="122">
        <v>0</v>
      </c>
      <c r="C22" s="120"/>
      <c r="D22" s="120">
        <v>4</v>
      </c>
      <c r="E22" s="120"/>
      <c r="F22" s="120">
        <v>28</v>
      </c>
      <c r="G22" s="121"/>
      <c r="H22" s="110">
        <v>2</v>
      </c>
      <c r="I22" s="56"/>
      <c r="J22" s="110">
        <v>83</v>
      </c>
      <c r="K22" s="56"/>
      <c r="L22" s="110">
        <v>262</v>
      </c>
      <c r="N22" s="111"/>
      <c r="O22" s="111"/>
      <c r="P22" s="111"/>
      <c r="Q22" s="111"/>
      <c r="U22" s="9"/>
      <c r="V22" s="9"/>
      <c r="W22" s="31"/>
      <c r="X22" s="9"/>
    </row>
    <row r="23" spans="1:24" s="87" customFormat="1" ht="15.75">
      <c r="A23" s="28" t="s">
        <v>33</v>
      </c>
      <c r="B23" s="123">
        <v>2</v>
      </c>
      <c r="C23" s="123"/>
      <c r="D23" s="123">
        <v>198</v>
      </c>
      <c r="E23" s="123"/>
      <c r="F23" s="112">
        <v>763</v>
      </c>
      <c r="G23" s="124"/>
      <c r="H23" s="112">
        <v>37</v>
      </c>
      <c r="I23" s="113"/>
      <c r="J23" s="112">
        <v>2020</v>
      </c>
      <c r="K23" s="113"/>
      <c r="L23" s="112">
        <v>12816</v>
      </c>
      <c r="N23" s="114"/>
      <c r="O23" s="114"/>
      <c r="P23" s="114"/>
      <c r="Q23" s="114"/>
      <c r="U23" s="115"/>
      <c r="V23" s="115"/>
      <c r="W23" s="125"/>
      <c r="X23" s="115"/>
    </row>
    <row r="24" spans="1:24" ht="13.5" thickBot="1">
      <c r="A24" s="126"/>
      <c r="B24" s="8"/>
      <c r="C24" s="8"/>
      <c r="D24" s="8"/>
      <c r="E24" s="8"/>
      <c r="F24" s="127"/>
      <c r="G24" s="127"/>
      <c r="H24" s="127"/>
      <c r="I24" s="8"/>
      <c r="J24" s="128"/>
      <c r="K24" s="8"/>
      <c r="L24" s="128"/>
      <c r="N24" s="5"/>
      <c r="O24" s="5"/>
      <c r="P24" s="5"/>
      <c r="Q24" s="5"/>
      <c r="U24" s="5"/>
      <c r="V24" s="5"/>
      <c r="W24" s="23"/>
      <c r="X24" s="5"/>
    </row>
    <row r="25" spans="1:24">
      <c r="A25" s="129" t="s">
        <v>48</v>
      </c>
      <c r="B25" s="5"/>
      <c r="C25" s="5"/>
      <c r="D25" s="5"/>
      <c r="E25" s="5"/>
      <c r="F25" s="5"/>
      <c r="G25" s="5"/>
      <c r="H25" s="5"/>
      <c r="I25" s="5"/>
      <c r="N25" s="5"/>
      <c r="O25" s="5"/>
      <c r="P25" s="5"/>
      <c r="Q25" s="5"/>
      <c r="U25" s="5"/>
      <c r="V25" s="5"/>
      <c r="W25" s="23"/>
      <c r="X25" s="5"/>
    </row>
    <row r="26" spans="1:24">
      <c r="A26" s="3" t="s">
        <v>49</v>
      </c>
      <c r="B26" s="5"/>
      <c r="C26" s="5"/>
      <c r="D26" s="5"/>
      <c r="E26" s="5"/>
      <c r="F26" s="5"/>
      <c r="G26" s="5"/>
      <c r="H26" s="5"/>
      <c r="I26" s="5"/>
      <c r="N26" s="5"/>
      <c r="O26" s="5"/>
      <c r="P26" s="5"/>
      <c r="Q26" s="5"/>
      <c r="U26" s="5"/>
      <c r="V26" s="5"/>
      <c r="W26" s="23"/>
      <c r="X26" s="5"/>
    </row>
    <row r="27" spans="1:24">
      <c r="A27" s="130"/>
      <c r="B27" s="5"/>
      <c r="C27" s="5"/>
      <c r="D27" s="5"/>
      <c r="E27" s="5"/>
      <c r="F27" s="5"/>
      <c r="G27" s="5"/>
      <c r="H27" s="5"/>
      <c r="I27" s="5"/>
      <c r="J27" s="5"/>
      <c r="K27" s="5"/>
      <c r="L27" s="5"/>
      <c r="U27" s="5"/>
      <c r="V27" s="5"/>
      <c r="W27" s="23"/>
      <c r="X27" s="5"/>
    </row>
    <row r="28" spans="1:24" s="103" customFormat="1" ht="23.25">
      <c r="A28" s="1" t="s">
        <v>50</v>
      </c>
      <c r="B28" s="105"/>
      <c r="C28" s="105"/>
      <c r="D28" s="105"/>
      <c r="E28" s="105"/>
      <c r="F28" s="105"/>
      <c r="G28" s="105"/>
      <c r="H28" s="105"/>
      <c r="I28" s="105"/>
      <c r="J28" s="105"/>
      <c r="K28" s="105"/>
      <c r="L28" s="1"/>
      <c r="M28" s="105"/>
      <c r="U28" s="105"/>
      <c r="V28" s="105"/>
      <c r="W28" s="104"/>
      <c r="X28" s="105"/>
    </row>
    <row r="29" spans="1:24" s="103" customFormat="1" ht="6.75" customHeight="1">
      <c r="A29" s="1"/>
      <c r="B29" s="131"/>
      <c r="C29" s="131"/>
      <c r="D29" s="131"/>
      <c r="E29" s="131"/>
      <c r="F29" s="131"/>
      <c r="G29" s="131"/>
      <c r="H29" s="131"/>
      <c r="I29" s="131"/>
      <c r="J29" s="131"/>
      <c r="K29" s="131"/>
      <c r="L29" s="131"/>
      <c r="U29" s="105"/>
      <c r="V29" s="105"/>
      <c r="W29" s="104"/>
      <c r="X29" s="105"/>
    </row>
    <row r="30" spans="1:24" s="103" customFormat="1" ht="20.25">
      <c r="A30" s="2" t="s">
        <v>51</v>
      </c>
      <c r="B30" s="131"/>
      <c r="C30" s="131"/>
      <c r="D30" s="131"/>
      <c r="E30" s="131"/>
      <c r="F30" s="131"/>
      <c r="G30" s="131"/>
      <c r="H30" s="131"/>
      <c r="I30" s="131"/>
      <c r="J30" s="131"/>
      <c r="K30" s="131"/>
      <c r="L30" s="131"/>
      <c r="U30" s="105"/>
      <c r="V30" s="105"/>
      <c r="W30" s="104"/>
      <c r="X30" s="105"/>
    </row>
    <row r="31" spans="1:24" ht="13.5" thickBot="1">
      <c r="A31" s="8"/>
      <c r="B31" s="8"/>
      <c r="C31" s="8"/>
      <c r="D31" s="8"/>
      <c r="E31" s="8"/>
      <c r="F31" s="8"/>
      <c r="G31" s="8"/>
      <c r="H31" s="8"/>
      <c r="I31" s="8"/>
      <c r="J31" s="8"/>
      <c r="K31" s="8"/>
      <c r="L31" s="8"/>
      <c r="M31" s="5"/>
      <c r="N31" s="5"/>
      <c r="O31" s="5"/>
      <c r="P31" s="5"/>
      <c r="Q31" s="5"/>
      <c r="U31" s="5"/>
      <c r="V31" s="5"/>
      <c r="W31" s="23"/>
      <c r="X31" s="5"/>
    </row>
    <row r="32" spans="1:24" s="26" customFormat="1" ht="15.75">
      <c r="B32" s="66"/>
      <c r="C32" s="66" t="s">
        <v>2</v>
      </c>
      <c r="D32" s="66"/>
      <c r="E32" s="25"/>
      <c r="F32" s="66" t="s">
        <v>3</v>
      </c>
      <c r="G32" s="31"/>
      <c r="H32" s="66"/>
      <c r="I32" s="25"/>
      <c r="J32" s="132"/>
      <c r="K32" s="66"/>
      <c r="L32" s="67" t="s">
        <v>24</v>
      </c>
      <c r="M32" s="9"/>
      <c r="N32" s="31"/>
      <c r="O32" s="12"/>
      <c r="P32" s="12"/>
      <c r="Q32" s="31"/>
      <c r="X32" s="9"/>
    </row>
    <row r="33" spans="1:24" s="26" customFormat="1" ht="15.75">
      <c r="B33" s="133"/>
      <c r="C33" s="134"/>
      <c r="D33" s="135" t="s">
        <v>4</v>
      </c>
      <c r="E33" s="134"/>
      <c r="F33" s="133"/>
      <c r="G33" s="136"/>
      <c r="H33" s="135" t="s">
        <v>4</v>
      </c>
      <c r="I33" s="134"/>
      <c r="J33" s="133"/>
      <c r="K33" s="136"/>
      <c r="L33" s="137" t="s">
        <v>4</v>
      </c>
      <c r="M33" s="22"/>
      <c r="N33" s="6"/>
      <c r="O33" s="6"/>
      <c r="P33" s="6"/>
      <c r="Q33" s="6"/>
      <c r="X33" s="9"/>
    </row>
    <row r="34" spans="1:24" s="26" customFormat="1" ht="16.5" thickBot="1">
      <c r="A34" s="19"/>
      <c r="B34" s="20" t="s">
        <v>5</v>
      </c>
      <c r="C34" s="138" t="s">
        <v>6</v>
      </c>
      <c r="D34" s="138" t="s">
        <v>7</v>
      </c>
      <c r="E34" s="138"/>
      <c r="F34" s="20" t="s">
        <v>5</v>
      </c>
      <c r="G34" s="138" t="s">
        <v>6</v>
      </c>
      <c r="H34" s="138" t="s">
        <v>7</v>
      </c>
      <c r="I34" s="138"/>
      <c r="J34" s="20" t="s">
        <v>5</v>
      </c>
      <c r="K34" s="138" t="s">
        <v>6</v>
      </c>
      <c r="L34" s="138" t="s">
        <v>7</v>
      </c>
      <c r="M34" s="22"/>
      <c r="N34" s="22"/>
      <c r="O34" s="6"/>
      <c r="P34" s="6"/>
      <c r="Q34" s="6"/>
      <c r="X34" s="9"/>
    </row>
    <row r="35" spans="1:24">
      <c r="A35" s="5"/>
      <c r="B35" s="5"/>
      <c r="C35" s="139"/>
      <c r="D35" s="139"/>
      <c r="E35" s="139"/>
      <c r="F35" s="5"/>
      <c r="G35" s="139"/>
      <c r="H35" s="139"/>
      <c r="I35" s="139"/>
      <c r="M35" s="130"/>
      <c r="N35" s="130"/>
      <c r="O35" s="140"/>
      <c r="P35" s="140"/>
      <c r="Q35" s="140"/>
      <c r="X35" s="5"/>
    </row>
    <row r="36" spans="1:24" ht="20.25">
      <c r="A36" s="1" t="s">
        <v>41</v>
      </c>
      <c r="B36" s="23"/>
      <c r="C36" s="23"/>
      <c r="D36" s="23"/>
      <c r="E36" s="23"/>
      <c r="F36" s="23"/>
      <c r="G36" s="23"/>
      <c r="H36" s="23"/>
      <c r="I36" s="23"/>
      <c r="L36" s="70" t="s">
        <v>25</v>
      </c>
      <c r="M36" s="5"/>
      <c r="N36" s="23"/>
      <c r="O36" s="23"/>
      <c r="P36" s="23"/>
      <c r="Q36" s="23"/>
      <c r="X36" s="5"/>
    </row>
    <row r="37" spans="1:24">
      <c r="B37" s="141"/>
      <c r="C37" s="141"/>
      <c r="D37" s="141"/>
      <c r="E37" s="141"/>
      <c r="F37" s="141"/>
      <c r="G37" s="141"/>
      <c r="H37" s="141"/>
      <c r="I37" s="141"/>
      <c r="M37" s="5"/>
      <c r="N37" s="118"/>
      <c r="O37" s="118"/>
      <c r="P37" s="118"/>
      <c r="Q37" s="118"/>
      <c r="X37" s="5"/>
    </row>
    <row r="38" spans="1:24" s="26" customFormat="1" ht="15">
      <c r="A38" s="26" t="s">
        <v>42</v>
      </c>
      <c r="B38" s="74">
        <f t="shared" ref="B38:B43" si="0">IF(ISERR((B9/$C$60)*1000),"n/a",IF(((B9/$C$60)*1000)=0,"-",((B9/$C$60)*1000)))</f>
        <v>8.0537404133033137E-3</v>
      </c>
      <c r="C38" s="74">
        <f t="shared" ref="C38:C43" si="1">IF(ISERR((D9/$C$60)*1000),"n/a",IF(((D9/$C$60)*1000)=0,"-",((D9/$C$60)*1000)))</f>
        <v>8.8957223656032078E-2</v>
      </c>
      <c r="D38" s="74">
        <f t="shared" ref="D38:D43" si="2">IF(ISERR((F9/$C$60)*1000),"n/a",IF(((F9/$C$60)*1000)=0,"-",((F9/$C$60)*1000)))</f>
        <v>0.22879944355975326</v>
      </c>
      <c r="E38" s="74"/>
      <c r="F38" s="74">
        <f>IF(ISERR((H9/$G$60)*1000),"n/a",IF(((H9/$G$60)*1000)=0,"-",((H9/$G$60)*1000)))</f>
        <v>7.1332628082444362E-3</v>
      </c>
      <c r="G38" s="74">
        <f>IF(ISERR((J9/$G$60)*1000),"n/a",IF(((J9/$G$60)*1000)=0,"-",((J9/$G$60)*1000)))</f>
        <v>8.9704144560281446E-2</v>
      </c>
      <c r="H38" s="74">
        <f>IF(ISERR((L9/$G$60)*1000),"n/a",IF(((L9/$G$60)*1000)=0,"-",((L9/$G$60)*1000)))</f>
        <v>0.34534076807743763</v>
      </c>
      <c r="I38" s="142"/>
      <c r="J38" s="143">
        <f t="shared" ref="J38:L43" si="3">IF(ISERR((B38/F38)*100),"n/a",IF(((B38/F38)*100)=0,"-",((B38/F38)*100)))</f>
        <v>112.90401923780256</v>
      </c>
      <c r="K38" s="143">
        <f t="shared" si="3"/>
        <v>99.16735073065945</v>
      </c>
      <c r="L38" s="143">
        <f t="shared" si="3"/>
        <v>66.253238745460934</v>
      </c>
      <c r="M38" s="9"/>
      <c r="N38" s="47"/>
      <c r="O38" s="47"/>
      <c r="P38" s="47"/>
      <c r="Q38" s="47"/>
    </row>
    <row r="39" spans="1:24" s="26" customFormat="1" ht="15">
      <c r="A39" s="26" t="s">
        <v>43</v>
      </c>
      <c r="B39" s="74">
        <f t="shared" si="0"/>
        <v>1.8303955484780261E-3</v>
      </c>
      <c r="C39" s="74">
        <f t="shared" si="1"/>
        <v>3.3496238537147879E-2</v>
      </c>
      <c r="D39" s="74">
        <f t="shared" si="2"/>
        <v>0.1046986253729431</v>
      </c>
      <c r="E39" s="144"/>
      <c r="F39" s="74">
        <f t="shared" ref="F39:F43" si="4">IF(ISERR((H10/$G$60)*1000),"n/a",IF(((H10/$G$60)*1000)=0,"-",((H10/$G$60)*1000)))</f>
        <v>1.5477834395247363E-3</v>
      </c>
      <c r="G39" s="74">
        <f t="shared" ref="G39:G43" si="5">IF(ISERR((J10/$G$60)*1000),"n/a",IF(((J10/$G$60)*1000)=0,"-",((J10/$G$60)*1000)))</f>
        <v>5.9152245362706225E-2</v>
      </c>
      <c r="H39" s="74">
        <f t="shared" ref="H39:H43" si="6">IF(ISERR((L10/$G$60)*1000),"n/a",IF(((L10/$G$60)*1000)=0,"-",((L10/$G$60)*1000)))</f>
        <v>0.27454649945221926</v>
      </c>
      <c r="I39" s="142"/>
      <c r="J39" s="143">
        <f t="shared" si="3"/>
        <v>118.25915058505012</v>
      </c>
      <c r="K39" s="143">
        <f t="shared" si="3"/>
        <v>56.6271632323636</v>
      </c>
      <c r="L39" s="143">
        <f t="shared" si="3"/>
        <v>38.135115757017452</v>
      </c>
      <c r="M39" s="9"/>
      <c r="N39" s="47"/>
      <c r="O39" s="47"/>
      <c r="P39" s="47"/>
      <c r="Q39" s="47"/>
    </row>
    <row r="40" spans="1:24" s="26" customFormat="1" ht="15">
      <c r="A40" s="26" t="s">
        <v>44</v>
      </c>
      <c r="B40" s="74">
        <f t="shared" si="0"/>
        <v>1.3727966613585196E-2</v>
      </c>
      <c r="C40" s="74">
        <f t="shared" si="1"/>
        <v>0.17169110244723884</v>
      </c>
      <c r="D40" s="74">
        <f t="shared" si="2"/>
        <v>0.83850420075778376</v>
      </c>
      <c r="E40" s="144"/>
      <c r="F40" s="74">
        <f t="shared" si="4"/>
        <v>1.1120487538324463E-2</v>
      </c>
      <c r="G40" s="74">
        <f>IF(ISERR((J11/$G$60)*1000),"n/a",IF(((J11/$G$60)*1000)=0,"-",((J11/$G$60)*1000)))</f>
        <v>0.1521538415984969</v>
      </c>
      <c r="H40" s="74">
        <f t="shared" si="6"/>
        <v>1.4235738185028761</v>
      </c>
      <c r="I40" s="142"/>
      <c r="J40" s="143">
        <f t="shared" si="3"/>
        <v>123.44752481646685</v>
      </c>
      <c r="K40" s="143">
        <f t="shared" si="3"/>
        <v>112.84046504740695</v>
      </c>
      <c r="L40" s="143">
        <f t="shared" si="3"/>
        <v>58.90135023975153</v>
      </c>
      <c r="M40" s="9"/>
      <c r="N40" s="47"/>
      <c r="O40" s="47"/>
      <c r="P40" s="47"/>
      <c r="Q40" s="47"/>
    </row>
    <row r="41" spans="1:24" s="26" customFormat="1" ht="15">
      <c r="A41" s="26" t="s">
        <v>45</v>
      </c>
      <c r="B41" s="79">
        <f t="shared" si="0"/>
        <v>5.4911866454340785E-4</v>
      </c>
      <c r="C41" s="74">
        <f t="shared" si="1"/>
        <v>4.2099097614994602E-3</v>
      </c>
      <c r="D41" s="74">
        <f t="shared" si="2"/>
        <v>3.569271319532151E-2</v>
      </c>
      <c r="E41" s="144"/>
      <c r="F41" s="74">
        <f t="shared" si="4"/>
        <v>1.8506106342143586E-4</v>
      </c>
      <c r="G41" s="74">
        <f t="shared" si="5"/>
        <v>4.559231653382647E-3</v>
      </c>
      <c r="H41" s="74">
        <f t="shared" si="6"/>
        <v>4.8620588480722697E-2</v>
      </c>
      <c r="I41" s="142"/>
      <c r="J41" s="145">
        <f t="shared" si="3"/>
        <v>296.72295964976212</v>
      </c>
      <c r="K41" s="143">
        <f t="shared" si="3"/>
        <v>92.338141194821432</v>
      </c>
      <c r="L41" s="143">
        <f t="shared" si="3"/>
        <v>73.410697629612429</v>
      </c>
      <c r="M41" s="9"/>
      <c r="N41" s="47"/>
      <c r="O41" s="47"/>
      <c r="P41" s="47"/>
      <c r="Q41" s="47"/>
    </row>
    <row r="42" spans="1:24" s="26" customFormat="1" ht="15">
      <c r="A42" s="26" t="s">
        <v>46</v>
      </c>
      <c r="B42" s="74">
        <f t="shared" si="0"/>
        <v>6.0403053099774865E-3</v>
      </c>
      <c r="C42" s="74">
        <f t="shared" si="1"/>
        <v>7.065326817125181E-2</v>
      </c>
      <c r="D42" s="74">
        <f t="shared" si="2"/>
        <v>0.1903611370417147</v>
      </c>
      <c r="E42" s="144"/>
      <c r="F42" s="74">
        <f t="shared" si="4"/>
        <v>6.7126694822866274E-3</v>
      </c>
      <c r="G42" s="74">
        <f t="shared" si="5"/>
        <v>9.7291648160560323E-2</v>
      </c>
      <c r="H42" s="74">
        <f t="shared" si="6"/>
        <v>0.35691549640779652</v>
      </c>
      <c r="I42" s="142"/>
      <c r="J42" s="143">
        <f t="shared" si="3"/>
        <v>89.983654430128382</v>
      </c>
      <c r="K42" s="143">
        <f t="shared" si="3"/>
        <v>72.620075316899531</v>
      </c>
      <c r="L42" s="143">
        <f t="shared" si="3"/>
        <v>53.33507201497806</v>
      </c>
      <c r="M42" s="9"/>
      <c r="N42" s="47"/>
      <c r="O42" s="47"/>
      <c r="P42" s="47"/>
      <c r="Q42" s="47"/>
    </row>
    <row r="43" spans="1:24" s="26" customFormat="1" ht="15.75">
      <c r="A43" s="25" t="s">
        <v>33</v>
      </c>
      <c r="B43" s="71">
        <f t="shared" si="0"/>
        <v>3.020152654988743E-2</v>
      </c>
      <c r="C43" s="71">
        <f t="shared" si="1"/>
        <v>0.36900774257317009</v>
      </c>
      <c r="D43" s="71">
        <f t="shared" si="2"/>
        <v>1.3980561199275163</v>
      </c>
      <c r="E43" s="146"/>
      <c r="F43" s="74">
        <f t="shared" si="4"/>
        <v>2.6699264331801701E-2</v>
      </c>
      <c r="G43" s="74">
        <f t="shared" si="5"/>
        <v>0.40286111133542757</v>
      </c>
      <c r="H43" s="74">
        <f t="shared" si="6"/>
        <v>2.4489971709210523</v>
      </c>
      <c r="I43" s="85"/>
      <c r="J43" s="147">
        <f t="shared" si="3"/>
        <v>113.11744838570013</v>
      </c>
      <c r="K43" s="147">
        <f t="shared" si="3"/>
        <v>91.596764291783245</v>
      </c>
      <c r="L43" s="147">
        <f t="shared" si="3"/>
        <v>57.086881786871004</v>
      </c>
      <c r="M43" s="9"/>
      <c r="N43" s="47"/>
      <c r="O43" s="47"/>
      <c r="P43" s="47"/>
      <c r="Q43" s="47"/>
    </row>
    <row r="44" spans="1:24" ht="15">
      <c r="A44" s="148"/>
      <c r="B44" s="149"/>
      <c r="C44" s="149"/>
      <c r="D44" s="149"/>
      <c r="E44" s="149"/>
      <c r="F44" s="149"/>
      <c r="G44" s="149"/>
      <c r="H44" s="149"/>
      <c r="J44" s="141"/>
      <c r="K44" s="141"/>
      <c r="L44" s="141"/>
      <c r="M44" s="5"/>
      <c r="N44" s="5"/>
      <c r="O44" s="5"/>
      <c r="P44" s="5"/>
      <c r="Q44" s="5"/>
    </row>
    <row r="45" spans="1:24" ht="23.25">
      <c r="A45" s="1" t="s">
        <v>47</v>
      </c>
      <c r="B45" s="149"/>
      <c r="C45" s="149"/>
      <c r="D45" s="149"/>
      <c r="E45" s="149"/>
      <c r="F45" s="149"/>
      <c r="G45" s="149"/>
      <c r="H45" s="149"/>
      <c r="J45" s="141"/>
      <c r="K45" s="141"/>
      <c r="L45" s="141"/>
      <c r="M45" s="5"/>
      <c r="N45" s="5"/>
      <c r="O45" s="5"/>
      <c r="P45" s="5"/>
      <c r="Q45" s="5"/>
    </row>
    <row r="46" spans="1:24" ht="15">
      <c r="B46" s="149"/>
      <c r="C46" s="149"/>
      <c r="D46" s="149"/>
      <c r="E46" s="149"/>
      <c r="F46" s="149"/>
      <c r="G46" s="149"/>
      <c r="H46" s="149"/>
      <c r="J46" s="141"/>
      <c r="K46" s="141"/>
      <c r="L46" s="141"/>
      <c r="M46" s="5"/>
      <c r="N46" s="5"/>
      <c r="O46" s="5"/>
      <c r="P46" s="5"/>
      <c r="Q46" s="5"/>
    </row>
    <row r="47" spans="1:24" s="26" customFormat="1" ht="15">
      <c r="A47" s="26" t="s">
        <v>42</v>
      </c>
      <c r="B47" s="74">
        <f t="shared" ref="B47:B52" si="7">IF(ISERR((B18/$B$60)*1000),"n/a",IF(((B18/$B$60)*1000)=0,"-",((B18/$B$60)*1000)))</f>
        <v>2.1706170087378187E-3</v>
      </c>
      <c r="C47" s="74">
        <f t="shared" ref="C47:C52" si="8">IF(ISERR((D18/$B$60)*1000),"n/a",IF(((D18/$B$60)*1000)=0,"-",((D18/$B$60)*1000)))</f>
        <v>0.13349294603737585</v>
      </c>
      <c r="D47" s="74">
        <f t="shared" ref="D47:D52" si="9">IF(ISERR((F18/$B$60)*1000),"n/a",IF(((F18/$B$60)*1000)=0,"-",((F18/$B$60)*1000)))</f>
        <v>0.36140773195484682</v>
      </c>
      <c r="E47" s="144"/>
      <c r="F47" s="74">
        <f t="shared" ref="F47:F52" si="10">IF(ISERR((H18/$F$60)*1000),"n/a",IF(((H18/$F$60)*1000)=0,"-",((H18/$F$60)*1000)))</f>
        <v>1.4059118946648632E-3</v>
      </c>
      <c r="G47" s="74">
        <f t="shared" ref="G47:G52" si="11">IF(ISERR((J18/$F$60)*1000),"n/a",IF(((J18/$F$60)*1000)=0,"-",((J18/$F$60)*1000)))</f>
        <v>9.9556136040955617E-2</v>
      </c>
      <c r="H47" s="74">
        <f t="shared" ref="H47:H52" si="12">IF(ISERR((L18/$F$60)*1000),"n/a",IF(((L18/$F$60)*1000)=0,"-",((L18/$F$60)*1000)))</f>
        <v>0.42748508547153491</v>
      </c>
      <c r="I47" s="142"/>
      <c r="J47" s="143">
        <f t="shared" ref="J47:L52" si="13">IF(ISERR((B47/F47)*100),"n/a",IF(((B47/F47)*100)=0,"-",((B47/F47)*100)))</f>
        <v>154.39210785361792</v>
      </c>
      <c r="K47" s="143">
        <f t="shared" si="13"/>
        <v>134.08811485256845</v>
      </c>
      <c r="L47" s="143">
        <f t="shared" si="13"/>
        <v>84.542769850367563</v>
      </c>
      <c r="M47" s="9"/>
      <c r="N47" s="18"/>
      <c r="O47" s="18"/>
      <c r="P47" s="18"/>
      <c r="Q47" s="18"/>
    </row>
    <row r="48" spans="1:24" s="26" customFormat="1" ht="15">
      <c r="A48" s="26" t="s">
        <v>43</v>
      </c>
      <c r="B48" s="79" t="str">
        <f t="shared" si="7"/>
        <v>-</v>
      </c>
      <c r="C48" s="74">
        <f t="shared" si="8"/>
        <v>2.8218021113591646E-2</v>
      </c>
      <c r="D48" s="74">
        <f t="shared" si="9"/>
        <v>7.4886286801454746E-2</v>
      </c>
      <c r="E48" s="144"/>
      <c r="F48" s="74">
        <f t="shared" si="10"/>
        <v>8.7869493416553948E-4</v>
      </c>
      <c r="G48" s="74">
        <f t="shared" si="11"/>
        <v>3.0578583708960775E-2</v>
      </c>
      <c r="H48" s="74">
        <f t="shared" si="12"/>
        <v>0.16914877482686633</v>
      </c>
      <c r="I48" s="142"/>
      <c r="J48" s="145" t="str">
        <f t="shared" si="13"/>
        <v>n/a</v>
      </c>
      <c r="K48" s="143">
        <f t="shared" si="13"/>
        <v>92.280340326300376</v>
      </c>
      <c r="L48" s="143">
        <f t="shared" si="13"/>
        <v>44.272438200102393</v>
      </c>
      <c r="M48" s="9"/>
      <c r="N48" s="18"/>
      <c r="O48" s="18"/>
      <c r="P48" s="18"/>
      <c r="Q48" s="18"/>
    </row>
    <row r="49" spans="1:17" s="26" customFormat="1" ht="15">
      <c r="A49" s="26" t="s">
        <v>44</v>
      </c>
      <c r="B49" s="79" t="str">
        <f t="shared" si="7"/>
        <v>-</v>
      </c>
      <c r="C49" s="74">
        <f t="shared" si="8"/>
        <v>4.8838882696600923E-2</v>
      </c>
      <c r="D49" s="74">
        <f t="shared" si="9"/>
        <v>0.32993378532814843</v>
      </c>
      <c r="E49" s="144"/>
      <c r="F49" s="74">
        <f t="shared" si="10"/>
        <v>7.9082544074898548E-4</v>
      </c>
      <c r="G49" s="74">
        <f t="shared" si="11"/>
        <v>3.8926185583533397E-2</v>
      </c>
      <c r="H49" s="74">
        <f t="shared" si="12"/>
        <v>0.47414378647572508</v>
      </c>
      <c r="I49" s="142"/>
      <c r="J49" s="145" t="str">
        <f t="shared" si="13"/>
        <v>n/a</v>
      </c>
      <c r="K49" s="143">
        <f t="shared" si="13"/>
        <v>125.46536981332383</v>
      </c>
      <c r="L49" s="143">
        <f t="shared" si="13"/>
        <v>69.585175370644691</v>
      </c>
      <c r="M49" s="9"/>
      <c r="N49" s="18"/>
      <c r="O49" s="18"/>
      <c r="P49" s="18"/>
      <c r="Q49" s="18"/>
    </row>
    <row r="50" spans="1:17" s="26" customFormat="1" ht="15">
      <c r="A50" s="26" t="s">
        <v>45</v>
      </c>
      <c r="B50" s="79" t="str">
        <f t="shared" si="7"/>
        <v>-</v>
      </c>
      <c r="C50" s="79" t="str">
        <f t="shared" si="8"/>
        <v>-</v>
      </c>
      <c r="D50" s="74">
        <f t="shared" si="9"/>
        <v>3.1473946626698369E-2</v>
      </c>
      <c r="E50" s="144"/>
      <c r="F50" s="79" t="str">
        <f t="shared" si="10"/>
        <v>-</v>
      </c>
      <c r="G50" s="74">
        <f t="shared" si="11"/>
        <v>1.1423034144152013E-3</v>
      </c>
      <c r="H50" s="74">
        <f t="shared" si="12"/>
        <v>3.233597357729185E-2</v>
      </c>
      <c r="I50" s="142"/>
      <c r="J50" s="145" t="str">
        <f t="shared" si="13"/>
        <v>n/a</v>
      </c>
      <c r="K50" s="145" t="str">
        <f t="shared" si="13"/>
        <v>n/a</v>
      </c>
      <c r="L50" s="143">
        <f t="shared" si="13"/>
        <v>97.334154951193909</v>
      </c>
      <c r="M50" s="9"/>
      <c r="N50" s="18"/>
      <c r="O50" s="18"/>
      <c r="P50" s="18"/>
      <c r="Q50" s="18"/>
    </row>
    <row r="51" spans="1:17" s="26" customFormat="1" ht="15">
      <c r="A51" s="26" t="s">
        <v>46</v>
      </c>
      <c r="B51" s="79" t="str">
        <f t="shared" si="7"/>
        <v>-</v>
      </c>
      <c r="C51" s="74">
        <f t="shared" si="8"/>
        <v>4.3412340174756375E-3</v>
      </c>
      <c r="D51" s="74">
        <f t="shared" si="9"/>
        <v>3.0388638122329465E-2</v>
      </c>
      <c r="E51" s="144"/>
      <c r="F51" s="79">
        <f t="shared" si="10"/>
        <v>1.757389868331079E-4</v>
      </c>
      <c r="G51" s="74">
        <f t="shared" si="11"/>
        <v>7.2931679535739773E-3</v>
      </c>
      <c r="H51" s="74">
        <f t="shared" si="12"/>
        <v>2.3021807275137134E-2</v>
      </c>
      <c r="I51" s="142"/>
      <c r="J51" s="145" t="str">
        <f t="shared" si="13"/>
        <v>n/a</v>
      </c>
      <c r="K51" s="143">
        <f t="shared" si="13"/>
        <v>59.524668088141851</v>
      </c>
      <c r="L51" s="143">
        <f t="shared" si="13"/>
        <v>131.99935938629932</v>
      </c>
      <c r="M51" s="9"/>
      <c r="N51" s="18"/>
      <c r="O51" s="18"/>
      <c r="P51" s="18"/>
      <c r="Q51" s="18"/>
    </row>
    <row r="52" spans="1:17" s="26" customFormat="1" ht="15.75">
      <c r="A52" s="31" t="s">
        <v>33</v>
      </c>
      <c r="B52" s="71">
        <f t="shared" si="7"/>
        <v>2.1706170087378187E-3</v>
      </c>
      <c r="C52" s="71">
        <f t="shared" si="8"/>
        <v>0.21489108386504405</v>
      </c>
      <c r="D52" s="71">
        <f t="shared" si="9"/>
        <v>0.82809038883347785</v>
      </c>
      <c r="E52" s="146"/>
      <c r="F52" s="71">
        <f t="shared" si="10"/>
        <v>3.251171256412496E-3</v>
      </c>
      <c r="G52" s="71">
        <f t="shared" si="11"/>
        <v>0.17749637670143897</v>
      </c>
      <c r="H52" s="71">
        <f t="shared" si="12"/>
        <v>1.1261354276265554</v>
      </c>
      <c r="I52" s="150"/>
      <c r="J52" s="147">
        <f t="shared" si="13"/>
        <v>66.764154747510446</v>
      </c>
      <c r="K52" s="147">
        <f t="shared" si="13"/>
        <v>121.06787071293603</v>
      </c>
      <c r="L52" s="147">
        <f t="shared" si="13"/>
        <v>73.533819158745615</v>
      </c>
      <c r="M52" s="9"/>
      <c r="N52" s="18"/>
      <c r="O52" s="18"/>
      <c r="P52" s="18"/>
      <c r="Q52" s="18"/>
    </row>
    <row r="53" spans="1:17" ht="13.5" thickBot="1">
      <c r="A53" s="8"/>
      <c r="B53" s="8"/>
      <c r="C53" s="8"/>
      <c r="D53" s="8"/>
      <c r="E53" s="8"/>
      <c r="F53" s="8"/>
      <c r="G53" s="8"/>
      <c r="H53" s="8"/>
      <c r="I53" s="8"/>
      <c r="J53" s="8"/>
      <c r="K53" s="8"/>
      <c r="L53" s="8"/>
      <c r="M53" s="5"/>
      <c r="N53" s="5"/>
      <c r="O53" s="5"/>
      <c r="P53" s="5"/>
      <c r="Q53" s="5"/>
    </row>
    <row r="54" spans="1:17">
      <c r="A54" s="129" t="s">
        <v>48</v>
      </c>
    </row>
    <row r="55" spans="1:17">
      <c r="A55" s="3" t="s">
        <v>49</v>
      </c>
    </row>
    <row r="57" spans="1:17">
      <c r="A57" s="3" t="s">
        <v>52</v>
      </c>
      <c r="G57" s="5"/>
    </row>
    <row r="58" spans="1:17">
      <c r="B58" s="151" t="s">
        <v>2</v>
      </c>
      <c r="C58" s="151"/>
      <c r="D58" s="151"/>
      <c r="E58" s="151"/>
      <c r="F58" s="151" t="s">
        <v>23</v>
      </c>
      <c r="G58" s="151"/>
      <c r="H58" s="151"/>
      <c r="I58" s="151"/>
      <c r="J58" s="151" t="s">
        <v>53</v>
      </c>
    </row>
    <row r="59" spans="1:17">
      <c r="A59" s="152" t="s">
        <v>54</v>
      </c>
      <c r="B59" s="151" t="s">
        <v>32</v>
      </c>
      <c r="C59" s="151" t="s">
        <v>33</v>
      </c>
      <c r="D59" s="151"/>
      <c r="F59" s="151" t="s">
        <v>32</v>
      </c>
      <c r="G59" s="151" t="s">
        <v>33</v>
      </c>
      <c r="H59" s="151"/>
      <c r="J59" s="151" t="s">
        <v>32</v>
      </c>
      <c r="K59" s="151" t="s">
        <v>33</v>
      </c>
    </row>
    <row r="60" spans="1:17">
      <c r="A60" s="152" t="s">
        <v>55</v>
      </c>
      <c r="B60" s="153">
        <f>'Table C-D'!C112</f>
        <v>921397</v>
      </c>
      <c r="C60" s="153">
        <f>'Table C-D'!D112</f>
        <v>5463300</v>
      </c>
      <c r="D60" s="38"/>
      <c r="E60" s="38"/>
      <c r="F60" s="154">
        <f>'Table C-D'!G112</f>
        <v>11380514</v>
      </c>
      <c r="G60" s="154">
        <f>'Table C-D'!H112</f>
        <v>59439840</v>
      </c>
      <c r="H60" s="38"/>
      <c r="I60" s="38"/>
      <c r="J60" s="155">
        <f>B60+F60</f>
        <v>12301911</v>
      </c>
      <c r="K60" s="155">
        <f>C60+G60</f>
        <v>64903140</v>
      </c>
    </row>
    <row r="62" spans="1:17">
      <c r="B62" s="93"/>
      <c r="C62" s="156"/>
      <c r="F62" s="94"/>
      <c r="G62" s="95"/>
    </row>
    <row r="63" spans="1:17">
      <c r="B63" s="95"/>
      <c r="I63" s="157"/>
    </row>
    <row r="64" spans="1:17">
      <c r="B64" s="95"/>
      <c r="C64" s="95"/>
      <c r="D64" s="95"/>
      <c r="E64" s="95"/>
      <c r="F64" s="95"/>
      <c r="G64" s="95"/>
    </row>
    <row r="65" spans="2:7">
      <c r="B65" s="95"/>
    </row>
    <row r="66" spans="2:7">
      <c r="B66" s="95"/>
    </row>
    <row r="67" spans="2:7">
      <c r="B67" s="95"/>
    </row>
    <row r="68" spans="2:7">
      <c r="B68" s="95"/>
    </row>
    <row r="69" spans="2:7">
      <c r="B69" s="95"/>
    </row>
    <row r="70" spans="2:7">
      <c r="B70" s="95"/>
    </row>
    <row r="71" spans="2:7">
      <c r="B71" s="95"/>
    </row>
    <row r="72" spans="2:7">
      <c r="B72" s="95"/>
    </row>
    <row r="73" spans="2:7">
      <c r="B73" s="95"/>
    </row>
    <row r="74" spans="2:7">
      <c r="B74" s="95"/>
    </row>
    <row r="75" spans="2:7">
      <c r="B75" s="95"/>
      <c r="G75" s="5"/>
    </row>
    <row r="76" spans="2:7">
      <c r="B76" s="95"/>
    </row>
    <row r="77" spans="2:7">
      <c r="B77" s="95"/>
    </row>
    <row r="78" spans="2:7">
      <c r="B78" s="95"/>
    </row>
    <row r="79" spans="2:7">
      <c r="B79" s="101"/>
    </row>
  </sheetData>
  <mergeCells count="2">
    <mergeCell ref="B3:F3"/>
    <mergeCell ref="H3:L3"/>
  </mergeCells>
  <pageMargins left="0.62992125984251968" right="0.35433070866141736" top="0.59055118110236227" bottom="0.94488188976377963" header="0.31496062992125984" footer="0.6692913385826772"/>
  <pageSetup paperSize="9" scale="65" orientation="portrait" horizontalDpi="4294967292"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indexed="10"/>
    <pageSetUpPr fitToPage="1"/>
  </sheetPr>
  <dimension ref="A1:AE75"/>
  <sheetViews>
    <sheetView topLeftCell="A28" zoomScale="75" zoomScaleNormal="75" workbookViewId="0"/>
  </sheetViews>
  <sheetFormatPr defaultColWidth="16.28515625" defaultRowHeight="18"/>
  <cols>
    <col min="1" max="1" width="20.28515625" style="167" customWidth="1"/>
    <col min="2" max="2" width="9.140625" style="166" customWidth="1"/>
    <col min="3" max="3" width="12.85546875" style="167" customWidth="1"/>
    <col min="4" max="4" width="11.5703125" style="167" customWidth="1"/>
    <col min="5" max="5" width="3" style="167" customWidth="1"/>
    <col min="6" max="6" width="13.42578125" style="167" customWidth="1"/>
    <col min="7" max="7" width="7" style="167" customWidth="1"/>
    <col min="8" max="8" width="23.42578125" style="167" customWidth="1"/>
    <col min="9" max="9" width="9" style="166" customWidth="1"/>
    <col min="10" max="10" width="11" style="167" customWidth="1"/>
    <col min="11" max="11" width="12.28515625" style="167" customWidth="1"/>
    <col min="12" max="12" width="3" style="167" customWidth="1"/>
    <col min="13" max="13" width="12.28515625" style="167" customWidth="1"/>
    <col min="14" max="14" width="3" style="166" customWidth="1"/>
    <col min="15" max="15" width="7" style="167" customWidth="1"/>
    <col min="16" max="16" width="16.85546875" style="170" customWidth="1"/>
    <col min="17" max="17" width="15.5703125" style="167" customWidth="1"/>
    <col min="18" max="18" width="4.5703125" style="167" customWidth="1"/>
    <col min="19" max="16384" width="16.28515625" style="167"/>
  </cols>
  <sheetData>
    <row r="1" spans="1:31" s="163" customFormat="1" ht="20.25" customHeight="1">
      <c r="A1" s="158" t="s">
        <v>56</v>
      </c>
      <c r="B1" s="159"/>
      <c r="C1" s="160"/>
      <c r="D1" s="160"/>
      <c r="E1" s="160"/>
      <c r="F1" s="160"/>
      <c r="G1" s="160"/>
      <c r="H1" s="161"/>
      <c r="I1" s="159"/>
      <c r="J1" s="160"/>
      <c r="K1" s="160"/>
      <c r="L1" s="160"/>
      <c r="M1" s="160"/>
      <c r="N1" s="159"/>
      <c r="O1" s="160"/>
      <c r="P1" s="162"/>
    </row>
    <row r="2" spans="1:31" s="163" customFormat="1" ht="22.5" customHeight="1">
      <c r="A2" s="164" t="s">
        <v>57</v>
      </c>
      <c r="B2" s="159"/>
      <c r="C2" s="160"/>
      <c r="D2" s="160"/>
      <c r="E2" s="160"/>
      <c r="F2" s="160"/>
      <c r="G2" s="160"/>
      <c r="H2" s="161"/>
      <c r="I2" s="159"/>
      <c r="J2" s="160"/>
      <c r="K2" s="160"/>
      <c r="L2" s="160"/>
      <c r="M2" s="160"/>
      <c r="N2" s="159"/>
      <c r="O2" s="160"/>
      <c r="P2" s="162"/>
    </row>
    <row r="3" spans="1:31" s="163" customFormat="1" ht="22.5" customHeight="1">
      <c r="A3" s="158"/>
      <c r="B3" s="159"/>
      <c r="C3" s="160"/>
      <c r="D3" s="160"/>
      <c r="E3" s="160"/>
      <c r="F3" s="160"/>
      <c r="G3" s="160"/>
      <c r="H3" s="161"/>
      <c r="I3" s="159"/>
      <c r="J3" s="160"/>
      <c r="K3" s="160"/>
      <c r="L3" s="160"/>
      <c r="M3" s="160"/>
      <c r="N3" s="159"/>
      <c r="O3" s="160"/>
      <c r="P3" s="162"/>
    </row>
    <row r="4" spans="1:31" ht="4.5" customHeight="1">
      <c r="A4" s="165"/>
      <c r="H4" s="168"/>
      <c r="J4" s="169"/>
    </row>
    <row r="5" spans="1:31" s="163" customFormat="1" ht="29.25" customHeight="1" thickBot="1">
      <c r="A5" s="158" t="s">
        <v>58</v>
      </c>
      <c r="B5" s="171"/>
      <c r="C5" s="168"/>
      <c r="D5" s="172"/>
      <c r="E5" s="173"/>
      <c r="F5" s="173"/>
      <c r="H5" s="158" t="s">
        <v>59</v>
      </c>
      <c r="I5" s="171"/>
      <c r="J5" s="168"/>
      <c r="K5" s="172"/>
      <c r="L5" s="173"/>
      <c r="M5" s="173"/>
      <c r="N5" s="174"/>
      <c r="P5" s="175"/>
    </row>
    <row r="6" spans="1:31" ht="19.5" customHeight="1">
      <c r="A6" s="176"/>
      <c r="B6" s="177"/>
      <c r="C6" s="178"/>
      <c r="D6" s="179" t="s">
        <v>60</v>
      </c>
      <c r="E6" s="179"/>
      <c r="F6" s="179"/>
      <c r="G6" s="180"/>
      <c r="H6" s="176"/>
      <c r="I6" s="177"/>
      <c r="J6" s="178"/>
      <c r="K6" s="179" t="s">
        <v>60</v>
      </c>
      <c r="L6" s="179"/>
      <c r="M6" s="179"/>
      <c r="N6" s="180"/>
    </row>
    <row r="7" spans="1:31" ht="36" customHeight="1" thickBot="1">
      <c r="A7" s="181"/>
      <c r="B7" s="182"/>
      <c r="C7" s="183" t="s">
        <v>61</v>
      </c>
      <c r="D7" s="184" t="s">
        <v>62</v>
      </c>
      <c r="E7" s="185"/>
      <c r="F7" s="184" t="s">
        <v>63</v>
      </c>
      <c r="H7" s="181"/>
      <c r="I7" s="182"/>
      <c r="J7" s="183" t="s">
        <v>61</v>
      </c>
      <c r="K7" s="184" t="s">
        <v>62</v>
      </c>
      <c r="L7" s="185"/>
      <c r="M7" s="184" t="s">
        <v>63</v>
      </c>
      <c r="P7" s="186"/>
      <c r="Q7" s="187"/>
      <c r="U7" s="188"/>
      <c r="V7" s="189"/>
      <c r="W7" s="187"/>
      <c r="X7" s="189"/>
      <c r="Y7" s="187"/>
      <c r="Z7" s="190"/>
      <c r="AA7" s="191"/>
      <c r="AB7" s="188"/>
      <c r="AC7" s="189"/>
      <c r="AD7" s="187"/>
      <c r="AE7" s="189"/>
    </row>
    <row r="8" spans="1:31" s="192" customFormat="1" ht="12.75" customHeight="1">
      <c r="B8" s="193"/>
      <c r="I8" s="193"/>
      <c r="N8" s="193"/>
      <c r="P8" s="194"/>
      <c r="U8" s="195"/>
      <c r="V8" s="195"/>
      <c r="W8" s="195"/>
      <c r="X8" s="195"/>
      <c r="Y8" s="195"/>
      <c r="Z8" s="195"/>
      <c r="AA8" s="195"/>
      <c r="AB8" s="195"/>
      <c r="AC8" s="195"/>
      <c r="AD8" s="195"/>
      <c r="AE8" s="195"/>
    </row>
    <row r="9" spans="1:31" s="192" customFormat="1">
      <c r="A9" s="196" t="s">
        <v>64</v>
      </c>
      <c r="B9" s="197"/>
      <c r="C9" s="198">
        <v>6</v>
      </c>
      <c r="D9" s="198">
        <v>17</v>
      </c>
      <c r="E9" s="116"/>
      <c r="F9" s="199">
        <v>56</v>
      </c>
      <c r="G9" s="200"/>
      <c r="H9" s="44" t="s">
        <v>65</v>
      </c>
      <c r="I9" s="197"/>
      <c r="J9" s="198">
        <v>108</v>
      </c>
      <c r="K9" s="198">
        <v>20.394216426823757</v>
      </c>
      <c r="L9" s="116"/>
      <c r="M9" s="199">
        <v>68.885582826528122</v>
      </c>
      <c r="N9" s="201"/>
      <c r="Z9" s="202"/>
    </row>
    <row r="10" spans="1:31" s="192" customFormat="1">
      <c r="A10" s="44" t="s">
        <v>65</v>
      </c>
      <c r="B10" s="197"/>
      <c r="C10" s="198">
        <v>108</v>
      </c>
      <c r="D10" s="198">
        <v>20</v>
      </c>
      <c r="E10" s="116"/>
      <c r="F10" s="199">
        <v>67</v>
      </c>
      <c r="G10" s="200"/>
      <c r="H10" s="196" t="s">
        <v>66</v>
      </c>
      <c r="I10" s="197"/>
      <c r="J10" s="198">
        <v>1521</v>
      </c>
      <c r="K10" s="198">
        <v>27.171787759647334</v>
      </c>
      <c r="L10" s="116"/>
      <c r="M10" s="199">
        <v>91.778198146421218</v>
      </c>
      <c r="N10" s="201"/>
      <c r="V10" s="203"/>
      <c r="X10" s="203"/>
      <c r="Z10" s="167"/>
    </row>
    <row r="11" spans="1:31" s="192" customFormat="1">
      <c r="A11" s="204" t="s">
        <v>67</v>
      </c>
      <c r="B11" s="205"/>
      <c r="C11" s="206">
        <v>187</v>
      </c>
      <c r="D11" s="206">
        <v>22</v>
      </c>
      <c r="E11" s="117"/>
      <c r="F11" s="199">
        <v>72</v>
      </c>
      <c r="G11" s="200"/>
      <c r="H11" s="204" t="s">
        <v>67</v>
      </c>
      <c r="I11" s="205"/>
      <c r="J11" s="206">
        <v>233</v>
      </c>
      <c r="K11" s="206">
        <v>27.463039816693048</v>
      </c>
      <c r="L11" s="117"/>
      <c r="M11" s="199">
        <v>92.761960762210222</v>
      </c>
      <c r="N11" s="201"/>
      <c r="V11" s="203"/>
      <c r="X11" s="203"/>
      <c r="Z11" s="26"/>
    </row>
    <row r="12" spans="1:31" s="192" customFormat="1">
      <c r="A12" s="196" t="s">
        <v>68</v>
      </c>
      <c r="B12" s="197"/>
      <c r="C12" s="198">
        <v>221</v>
      </c>
      <c r="D12" s="198">
        <v>22</v>
      </c>
      <c r="E12" s="116"/>
      <c r="F12" s="199">
        <v>72</v>
      </c>
      <c r="G12" s="200"/>
      <c r="H12" s="196" t="s">
        <v>69</v>
      </c>
      <c r="I12" s="197"/>
      <c r="J12" s="198">
        <v>1785</v>
      </c>
      <c r="K12" s="206">
        <v>27.651307684558653</v>
      </c>
      <c r="L12" s="116"/>
      <c r="M12" s="199">
        <v>93.397873490309564</v>
      </c>
      <c r="N12" s="201"/>
      <c r="Q12" s="203"/>
      <c r="X12" s="203"/>
    </row>
    <row r="13" spans="1:31" s="192" customFormat="1">
      <c r="A13" s="196" t="s">
        <v>66</v>
      </c>
      <c r="B13" s="197"/>
      <c r="C13" s="198">
        <v>1489</v>
      </c>
      <c r="D13" s="198">
        <v>26</v>
      </c>
      <c r="E13" s="116"/>
      <c r="F13" s="199">
        <v>88</v>
      </c>
      <c r="G13" s="200"/>
      <c r="H13" s="196" t="s">
        <v>70</v>
      </c>
      <c r="I13" s="197"/>
      <c r="J13" s="198">
        <v>1840</v>
      </c>
      <c r="K13" s="206">
        <v>27.696015160557863</v>
      </c>
      <c r="L13" s="116"/>
      <c r="M13" s="199">
        <v>93.548882015297963</v>
      </c>
      <c r="N13" s="201"/>
      <c r="Q13" s="203"/>
      <c r="X13" s="203"/>
    </row>
    <row r="14" spans="1:31" s="192" customFormat="1">
      <c r="A14" s="196" t="s">
        <v>69</v>
      </c>
      <c r="B14" s="197"/>
      <c r="C14" s="198">
        <v>1752</v>
      </c>
      <c r="D14" s="206">
        <v>27</v>
      </c>
      <c r="E14" s="116"/>
      <c r="F14" s="199">
        <v>89</v>
      </c>
      <c r="G14" s="200"/>
      <c r="H14" s="44" t="s">
        <v>71</v>
      </c>
      <c r="I14" s="197"/>
      <c r="J14" s="198">
        <v>55</v>
      </c>
      <c r="K14" s="198">
        <v>29.229805260408337</v>
      </c>
      <c r="L14" s="116"/>
      <c r="M14" s="199">
        <v>98.729567693556888</v>
      </c>
      <c r="N14" s="201"/>
      <c r="Q14" s="203"/>
      <c r="X14" s="203"/>
    </row>
    <row r="15" spans="1:31" s="192" customFormat="1" ht="18.75">
      <c r="A15" s="207" t="s">
        <v>70</v>
      </c>
      <c r="B15" s="205"/>
      <c r="C15" s="206">
        <v>1808</v>
      </c>
      <c r="D15" s="206">
        <v>27</v>
      </c>
      <c r="E15" s="117"/>
      <c r="F15" s="208">
        <v>90</v>
      </c>
      <c r="G15" s="209"/>
      <c r="H15" s="210" t="s">
        <v>2</v>
      </c>
      <c r="I15" s="211"/>
      <c r="J15" s="212">
        <v>161</v>
      </c>
      <c r="K15" s="212">
        <v>29.605928541218439</v>
      </c>
      <c r="L15" s="213"/>
      <c r="M15" s="214">
        <v>100</v>
      </c>
      <c r="N15" s="201"/>
      <c r="Q15" s="203"/>
      <c r="V15" s="203"/>
      <c r="X15" s="203"/>
    </row>
    <row r="16" spans="1:31" s="192" customFormat="1">
      <c r="A16" s="207" t="s">
        <v>72</v>
      </c>
      <c r="B16" s="205"/>
      <c r="C16" s="206">
        <v>141</v>
      </c>
      <c r="D16" s="206">
        <v>29</v>
      </c>
      <c r="E16" s="116"/>
      <c r="F16" s="199">
        <v>95</v>
      </c>
      <c r="G16" s="200"/>
      <c r="H16" s="196" t="s">
        <v>73</v>
      </c>
      <c r="I16" s="197"/>
      <c r="J16" s="198">
        <v>175</v>
      </c>
      <c r="K16" s="198">
        <v>30.270584429849219</v>
      </c>
      <c r="L16" s="116"/>
      <c r="M16" s="199">
        <v>102.24500943351742</v>
      </c>
      <c r="N16" s="201"/>
      <c r="V16" s="203"/>
      <c r="X16" s="203"/>
    </row>
    <row r="17" spans="1:24" s="192" customFormat="1">
      <c r="A17" s="44" t="s">
        <v>71</v>
      </c>
      <c r="B17" s="197"/>
      <c r="C17" s="198">
        <v>56</v>
      </c>
      <c r="D17" s="198">
        <v>30</v>
      </c>
      <c r="E17" s="116"/>
      <c r="F17" s="199">
        <v>98</v>
      </c>
      <c r="G17" s="200"/>
      <c r="H17" s="207" t="s">
        <v>72</v>
      </c>
      <c r="I17" s="205"/>
      <c r="J17" s="206">
        <v>148</v>
      </c>
      <c r="K17" s="206">
        <v>30.639335275480747</v>
      </c>
      <c r="L17" s="116"/>
      <c r="M17" s="199">
        <v>103.4905398519204</v>
      </c>
      <c r="N17" s="201"/>
      <c r="V17" s="203"/>
      <c r="X17" s="203"/>
    </row>
    <row r="18" spans="1:24" s="192" customFormat="1" ht="18.75">
      <c r="A18" s="210" t="s">
        <v>2</v>
      </c>
      <c r="B18" s="211"/>
      <c r="C18" s="212">
        <v>165</v>
      </c>
      <c r="D18" s="212">
        <v>30</v>
      </c>
      <c r="E18" s="213"/>
      <c r="F18" s="214">
        <v>100</v>
      </c>
      <c r="G18" s="200"/>
      <c r="H18" s="196" t="s">
        <v>68</v>
      </c>
      <c r="I18" s="197"/>
      <c r="J18" s="198">
        <v>324</v>
      </c>
      <c r="K18" s="198">
        <v>32.01504469952399</v>
      </c>
      <c r="L18" s="116"/>
      <c r="M18" s="199">
        <v>108.13727613694498</v>
      </c>
      <c r="N18" s="201"/>
      <c r="V18" s="203"/>
      <c r="X18" s="203"/>
    </row>
    <row r="19" spans="1:24" s="192" customFormat="1">
      <c r="A19" s="204" t="s">
        <v>74</v>
      </c>
      <c r="B19" s="205"/>
      <c r="C19" s="206">
        <v>98</v>
      </c>
      <c r="D19" s="206">
        <v>31</v>
      </c>
      <c r="E19" s="116"/>
      <c r="F19" s="199">
        <v>103</v>
      </c>
      <c r="G19" s="200"/>
      <c r="H19" s="204" t="s">
        <v>74</v>
      </c>
      <c r="I19" s="205"/>
      <c r="J19" s="206">
        <v>103</v>
      </c>
      <c r="K19" s="206">
        <v>32.816855501650238</v>
      </c>
      <c r="L19" s="116"/>
      <c r="M19" s="199">
        <v>110.8455539773442</v>
      </c>
      <c r="N19" s="201"/>
      <c r="V19" s="203"/>
      <c r="X19" s="203"/>
    </row>
    <row r="20" spans="1:24" s="192" customFormat="1">
      <c r="A20" s="207" t="s">
        <v>75</v>
      </c>
      <c r="B20" s="197"/>
      <c r="C20" s="198">
        <v>3920</v>
      </c>
      <c r="D20" s="215">
        <v>31</v>
      </c>
      <c r="E20" s="116"/>
      <c r="F20" s="199">
        <v>103</v>
      </c>
      <c r="G20" s="200"/>
      <c r="H20" s="207" t="s">
        <v>75</v>
      </c>
      <c r="I20" s="197"/>
      <c r="J20" s="198">
        <v>4166</v>
      </c>
      <c r="K20" s="215">
        <v>32.947605398725344</v>
      </c>
      <c r="L20" s="116"/>
      <c r="M20" s="199">
        <v>111.28718814832814</v>
      </c>
      <c r="N20" s="201"/>
      <c r="V20" s="203"/>
      <c r="X20" s="203"/>
    </row>
    <row r="21" spans="1:24" s="192" customFormat="1">
      <c r="A21" s="204" t="s">
        <v>76</v>
      </c>
      <c r="B21" s="205"/>
      <c r="C21" s="206">
        <v>16</v>
      </c>
      <c r="D21" s="206">
        <v>32</v>
      </c>
      <c r="E21" s="116"/>
      <c r="F21" s="199">
        <v>107</v>
      </c>
      <c r="G21" s="200"/>
      <c r="H21" s="196" t="s">
        <v>77</v>
      </c>
      <c r="I21" s="197"/>
      <c r="J21" s="198">
        <v>316</v>
      </c>
      <c r="K21" s="198">
        <v>35.613888199214173</v>
      </c>
      <c r="L21" s="116"/>
      <c r="M21" s="199">
        <v>120.29309653176807</v>
      </c>
      <c r="N21" s="201"/>
      <c r="V21" s="203"/>
      <c r="X21" s="203"/>
    </row>
    <row r="22" spans="1:24" s="192" customFormat="1">
      <c r="A22" s="196" t="s">
        <v>73</v>
      </c>
      <c r="B22" s="197"/>
      <c r="C22" s="198">
        <v>199</v>
      </c>
      <c r="D22" s="198">
        <v>34</v>
      </c>
      <c r="E22" s="116"/>
      <c r="F22" s="199">
        <v>113</v>
      </c>
      <c r="G22" s="200"/>
      <c r="H22" s="204" t="s">
        <v>76</v>
      </c>
      <c r="I22" s="205"/>
      <c r="J22" s="206">
        <v>18</v>
      </c>
      <c r="K22" s="206">
        <v>37.838894599759094</v>
      </c>
      <c r="L22" s="116"/>
      <c r="M22" s="199">
        <v>127.80850479686332</v>
      </c>
      <c r="N22" s="201"/>
      <c r="V22" s="203"/>
      <c r="X22" s="203"/>
    </row>
    <row r="23" spans="1:24" s="192" customFormat="1">
      <c r="A23" s="196" t="s">
        <v>78</v>
      </c>
      <c r="B23" s="197"/>
      <c r="C23" s="198">
        <v>22</v>
      </c>
      <c r="D23" s="198">
        <v>36</v>
      </c>
      <c r="E23" s="116"/>
      <c r="F23" s="199">
        <v>119</v>
      </c>
      <c r="G23" s="200"/>
      <c r="H23" s="196" t="s">
        <v>79</v>
      </c>
      <c r="I23" s="197"/>
      <c r="J23" s="198">
        <v>1806</v>
      </c>
      <c r="K23" s="198">
        <v>38.706817652975033</v>
      </c>
      <c r="L23" s="116"/>
      <c r="M23" s="199">
        <v>130.7400901109587</v>
      </c>
      <c r="N23" s="201"/>
      <c r="V23" s="203"/>
      <c r="X23" s="203"/>
    </row>
    <row r="24" spans="1:24" s="192" customFormat="1">
      <c r="A24" s="196" t="s">
        <v>80</v>
      </c>
      <c r="B24" s="197"/>
      <c r="C24" s="198">
        <v>3046</v>
      </c>
      <c r="D24" s="198">
        <v>37</v>
      </c>
      <c r="E24" s="116"/>
      <c r="F24" s="199">
        <v>121</v>
      </c>
      <c r="G24" s="200"/>
      <c r="H24" s="216" t="s">
        <v>81</v>
      </c>
      <c r="I24" s="197"/>
      <c r="J24" s="198">
        <v>678</v>
      </c>
      <c r="K24" s="198">
        <v>39.462003677998432</v>
      </c>
      <c r="L24" s="116"/>
      <c r="M24" s="199">
        <v>133.29088335485918</v>
      </c>
      <c r="N24" s="201"/>
      <c r="V24" s="203"/>
      <c r="X24" s="203"/>
    </row>
    <row r="25" spans="1:24" s="192" customFormat="1">
      <c r="A25" s="196" t="s">
        <v>79</v>
      </c>
      <c r="B25" s="197"/>
      <c r="C25" s="198">
        <v>1755</v>
      </c>
      <c r="D25" s="198">
        <v>37</v>
      </c>
      <c r="E25" s="116"/>
      <c r="F25" s="199">
        <v>124</v>
      </c>
      <c r="G25" s="200"/>
      <c r="H25" s="196" t="s">
        <v>80</v>
      </c>
      <c r="I25" s="197"/>
      <c r="J25" s="198">
        <v>3275</v>
      </c>
      <c r="K25" s="198">
        <v>39.556794322702586</v>
      </c>
      <c r="L25" s="116"/>
      <c r="M25" s="199">
        <v>133.61105789210492</v>
      </c>
      <c r="N25" s="201"/>
      <c r="V25" s="203"/>
      <c r="X25" s="203"/>
    </row>
    <row r="26" spans="1:24" s="192" customFormat="1">
      <c r="A26" s="196" t="s">
        <v>82</v>
      </c>
      <c r="B26" s="197"/>
      <c r="C26" s="198">
        <v>209</v>
      </c>
      <c r="D26" s="198">
        <v>38</v>
      </c>
      <c r="E26" s="116"/>
      <c r="F26" s="199">
        <v>125</v>
      </c>
      <c r="G26" s="200"/>
      <c r="H26" s="196" t="s">
        <v>82</v>
      </c>
      <c r="I26" s="197"/>
      <c r="J26" s="198">
        <v>225</v>
      </c>
      <c r="K26" s="198">
        <v>40.811662340630463</v>
      </c>
      <c r="L26" s="116"/>
      <c r="M26" s="199">
        <v>137.84962793452331</v>
      </c>
      <c r="N26" s="201"/>
      <c r="V26" s="203"/>
      <c r="X26" s="203"/>
    </row>
    <row r="27" spans="1:24" s="192" customFormat="1">
      <c r="A27" s="216" t="s">
        <v>81</v>
      </c>
      <c r="B27" s="197"/>
      <c r="C27" s="198">
        <v>661</v>
      </c>
      <c r="D27" s="198">
        <v>38</v>
      </c>
      <c r="E27" s="116"/>
      <c r="F27" s="199">
        <v>127</v>
      </c>
      <c r="G27" s="200"/>
      <c r="H27" s="216" t="s">
        <v>83</v>
      </c>
      <c r="I27" s="197"/>
      <c r="J27" s="198">
        <v>229</v>
      </c>
      <c r="K27" s="198">
        <v>42.071459016152495</v>
      </c>
      <c r="L27" s="116"/>
      <c r="M27" s="199">
        <v>142.1048455128813</v>
      </c>
      <c r="N27" s="201"/>
      <c r="V27" s="203"/>
      <c r="X27" s="203"/>
    </row>
    <row r="28" spans="1:24" s="192" customFormat="1">
      <c r="A28" s="196" t="s">
        <v>77</v>
      </c>
      <c r="B28" s="197"/>
      <c r="C28" s="198">
        <v>355</v>
      </c>
      <c r="D28" s="198">
        <v>39</v>
      </c>
      <c r="E28" s="116"/>
      <c r="F28" s="199">
        <v>129</v>
      </c>
      <c r="G28" s="200"/>
      <c r="H28" s="44" t="s">
        <v>84</v>
      </c>
      <c r="I28" s="197"/>
      <c r="J28" s="198">
        <v>91</v>
      </c>
      <c r="K28" s="198">
        <v>44.027713268307792</v>
      </c>
      <c r="L28" s="116"/>
      <c r="M28" s="199">
        <v>148.71248914558052</v>
      </c>
      <c r="N28" s="201"/>
      <c r="V28" s="203"/>
      <c r="X28" s="203"/>
    </row>
    <row r="29" spans="1:24" s="192" customFormat="1">
      <c r="A29" s="196" t="s">
        <v>85</v>
      </c>
      <c r="B29" s="197"/>
      <c r="C29" s="198">
        <v>52</v>
      </c>
      <c r="D29" s="198">
        <v>39</v>
      </c>
      <c r="E29" s="116"/>
      <c r="F29" s="199">
        <v>130</v>
      </c>
      <c r="G29" s="200"/>
      <c r="H29" s="207" t="s">
        <v>86</v>
      </c>
      <c r="I29" s="205"/>
      <c r="J29" s="206">
        <v>1145</v>
      </c>
      <c r="K29" s="206">
        <v>45.813084216852332</v>
      </c>
      <c r="L29" s="116"/>
      <c r="M29" s="199">
        <v>154.74293992525756</v>
      </c>
      <c r="N29" s="201"/>
      <c r="V29" s="203"/>
      <c r="X29" s="203"/>
    </row>
    <row r="30" spans="1:24" s="192" customFormat="1">
      <c r="A30" s="216" t="s">
        <v>83</v>
      </c>
      <c r="B30" s="197"/>
      <c r="C30" s="198">
        <v>245</v>
      </c>
      <c r="D30" s="198">
        <v>44</v>
      </c>
      <c r="E30" s="116"/>
      <c r="F30" s="199">
        <v>147</v>
      </c>
      <c r="G30" s="200"/>
      <c r="H30" s="196" t="s">
        <v>87</v>
      </c>
      <c r="I30" s="197"/>
      <c r="J30" s="198">
        <v>409</v>
      </c>
      <c r="K30" s="198">
        <v>46.359966208231967</v>
      </c>
      <c r="L30" s="116"/>
      <c r="M30" s="199">
        <v>156.59014424657531</v>
      </c>
      <c r="N30" s="201"/>
      <c r="V30" s="203"/>
      <c r="X30" s="203"/>
    </row>
    <row r="31" spans="1:24" s="192" customFormat="1">
      <c r="A31" s="207" t="s">
        <v>86</v>
      </c>
      <c r="B31" s="205"/>
      <c r="C31" s="206">
        <v>1195</v>
      </c>
      <c r="D31" s="206">
        <v>47</v>
      </c>
      <c r="E31" s="116"/>
      <c r="F31" s="199">
        <v>155</v>
      </c>
      <c r="G31" s="200"/>
      <c r="H31" s="196" t="s">
        <v>88</v>
      </c>
      <c r="I31" s="197"/>
      <c r="J31" s="198">
        <v>1804</v>
      </c>
      <c r="K31" s="198">
        <v>48.679322427006376</v>
      </c>
      <c r="L31" s="116"/>
      <c r="M31" s="199">
        <v>164.42423806851141</v>
      </c>
      <c r="N31" s="201"/>
      <c r="V31" s="203"/>
      <c r="X31" s="203"/>
    </row>
    <row r="32" spans="1:24" s="192" customFormat="1">
      <c r="A32" s="196" t="s">
        <v>87</v>
      </c>
      <c r="B32" s="197"/>
      <c r="C32" s="198">
        <v>416</v>
      </c>
      <c r="D32" s="198">
        <v>47</v>
      </c>
      <c r="E32" s="116"/>
      <c r="F32" s="199">
        <v>155</v>
      </c>
      <c r="G32" s="200"/>
      <c r="H32" s="44" t="s">
        <v>89</v>
      </c>
      <c r="I32" s="197"/>
      <c r="J32" s="198">
        <v>3259</v>
      </c>
      <c r="K32" s="198">
        <v>48.695453434460894</v>
      </c>
      <c r="L32" s="116"/>
      <c r="M32" s="199">
        <v>164.47872380244831</v>
      </c>
      <c r="N32" s="201"/>
      <c r="V32" s="203"/>
      <c r="X32" s="203"/>
    </row>
    <row r="33" spans="1:24" s="192" customFormat="1">
      <c r="A33" s="44" t="s">
        <v>89</v>
      </c>
      <c r="B33" s="197"/>
      <c r="C33" s="198">
        <v>3239</v>
      </c>
      <c r="D33" s="198">
        <v>48</v>
      </c>
      <c r="E33" s="116"/>
      <c r="F33" s="199">
        <v>160</v>
      </c>
      <c r="G33" s="209"/>
      <c r="H33" s="196" t="s">
        <v>85</v>
      </c>
      <c r="I33" s="197"/>
      <c r="J33" s="198">
        <v>67</v>
      </c>
      <c r="K33" s="198">
        <v>50.790936167922418</v>
      </c>
      <c r="L33" s="116"/>
      <c r="M33" s="199">
        <v>171.55663973588753</v>
      </c>
      <c r="N33" s="201"/>
      <c r="V33" s="203"/>
      <c r="X33" s="203"/>
    </row>
    <row r="34" spans="1:24" s="192" customFormat="1">
      <c r="A34" s="44" t="s">
        <v>84</v>
      </c>
      <c r="B34" s="197"/>
      <c r="C34" s="198">
        <v>102</v>
      </c>
      <c r="D34" s="198">
        <v>49</v>
      </c>
      <c r="E34" s="116"/>
      <c r="F34" s="199">
        <v>162</v>
      </c>
      <c r="G34" s="200"/>
      <c r="H34" s="196" t="s">
        <v>64</v>
      </c>
      <c r="I34" s="197"/>
      <c r="J34" s="198">
        <v>18</v>
      </c>
      <c r="K34" s="198">
        <v>51.657339647008179</v>
      </c>
      <c r="L34" s="116"/>
      <c r="M34" s="199">
        <v>174.48309238161193</v>
      </c>
      <c r="N34" s="201"/>
      <c r="V34" s="203"/>
      <c r="X34" s="203"/>
    </row>
    <row r="35" spans="1:24" s="192" customFormat="1">
      <c r="A35" s="207" t="s">
        <v>90</v>
      </c>
      <c r="B35" s="205"/>
      <c r="C35" s="206">
        <v>3130</v>
      </c>
      <c r="D35" s="206">
        <v>52</v>
      </c>
      <c r="E35" s="117"/>
      <c r="F35" s="199">
        <v>172</v>
      </c>
      <c r="G35" s="200"/>
      <c r="H35" s="196" t="s">
        <v>91</v>
      </c>
      <c r="I35" s="197"/>
      <c r="J35" s="198">
        <v>604</v>
      </c>
      <c r="K35" s="198">
        <v>52.989014692958932</v>
      </c>
      <c r="L35" s="116"/>
      <c r="M35" s="199">
        <v>178.98109366570185</v>
      </c>
      <c r="N35" s="201"/>
      <c r="V35" s="203"/>
      <c r="X35" s="203"/>
    </row>
    <row r="36" spans="1:24" s="192" customFormat="1">
      <c r="A36" s="196" t="s">
        <v>91</v>
      </c>
      <c r="B36" s="197"/>
      <c r="C36" s="198">
        <v>646</v>
      </c>
      <c r="D36" s="198">
        <v>56</v>
      </c>
      <c r="E36" s="116"/>
      <c r="F36" s="199">
        <v>187</v>
      </c>
      <c r="G36" s="200"/>
      <c r="H36" s="207" t="s">
        <v>90</v>
      </c>
      <c r="I36" s="205"/>
      <c r="J36" s="206">
        <v>3310</v>
      </c>
      <c r="K36" s="206">
        <v>54.725241015500089</v>
      </c>
      <c r="L36" s="117"/>
      <c r="M36" s="199">
        <v>184.84554855055345</v>
      </c>
      <c r="N36" s="166"/>
      <c r="V36" s="203"/>
      <c r="X36" s="203"/>
    </row>
    <row r="37" spans="1:24" s="192" customFormat="1">
      <c r="A37" s="216" t="s">
        <v>92</v>
      </c>
      <c r="B37" s="197"/>
      <c r="C37" s="198">
        <v>617</v>
      </c>
      <c r="D37" s="198">
        <v>58</v>
      </c>
      <c r="E37" s="116"/>
      <c r="F37" s="199">
        <v>192</v>
      </c>
      <c r="G37" s="200"/>
      <c r="H37" s="216" t="s">
        <v>93</v>
      </c>
      <c r="I37" s="197"/>
      <c r="J37" s="198">
        <v>606</v>
      </c>
      <c r="K37" s="198">
        <v>58.886251100108865</v>
      </c>
      <c r="L37" s="116"/>
      <c r="M37" s="199">
        <v>198.90020006677145</v>
      </c>
      <c r="N37" s="201"/>
      <c r="V37" s="203"/>
      <c r="X37" s="203"/>
    </row>
    <row r="38" spans="1:24" s="192" customFormat="1">
      <c r="A38" s="196" t="s">
        <v>94</v>
      </c>
      <c r="B38" s="197"/>
      <c r="C38" s="198">
        <v>52</v>
      </c>
      <c r="D38" s="198">
        <v>59</v>
      </c>
      <c r="E38" s="116"/>
      <c r="F38" s="199">
        <v>197</v>
      </c>
      <c r="G38" s="200"/>
      <c r="H38" s="196" t="s">
        <v>78</v>
      </c>
      <c r="I38" s="197"/>
      <c r="J38" s="198">
        <v>36</v>
      </c>
      <c r="K38" s="198">
        <v>59.800167772692916</v>
      </c>
      <c r="L38" s="116"/>
      <c r="M38" s="199">
        <v>201.98713811470893</v>
      </c>
      <c r="N38" s="217"/>
      <c r="V38" s="203"/>
      <c r="X38" s="203"/>
    </row>
    <row r="39" spans="1:24" s="192" customFormat="1">
      <c r="A39" s="216" t="s">
        <v>93</v>
      </c>
      <c r="B39" s="197"/>
      <c r="C39" s="198">
        <v>621</v>
      </c>
      <c r="D39" s="198">
        <v>60</v>
      </c>
      <c r="E39" s="116"/>
      <c r="F39" s="199">
        <v>200</v>
      </c>
      <c r="G39" s="200"/>
      <c r="H39" s="204" t="s">
        <v>95</v>
      </c>
      <c r="I39" s="205"/>
      <c r="J39" s="206">
        <v>170</v>
      </c>
      <c r="K39" s="206">
        <v>60.52189094596072</v>
      </c>
      <c r="L39" s="116"/>
      <c r="M39" s="199">
        <v>204.42490382188137</v>
      </c>
      <c r="N39" s="217"/>
      <c r="V39" s="203"/>
      <c r="X39" s="203"/>
    </row>
    <row r="40" spans="1:24" s="192" customFormat="1">
      <c r="A40" s="216" t="s">
        <v>96</v>
      </c>
      <c r="B40" s="197"/>
      <c r="C40" s="198">
        <v>603</v>
      </c>
      <c r="D40" s="198">
        <v>62</v>
      </c>
      <c r="E40" s="116"/>
      <c r="F40" s="199">
        <v>204</v>
      </c>
      <c r="G40" s="200"/>
      <c r="H40" s="196" t="s">
        <v>94</v>
      </c>
      <c r="I40" s="197"/>
      <c r="J40" s="198">
        <v>53</v>
      </c>
      <c r="K40" s="198">
        <v>61.32584155253889</v>
      </c>
      <c r="L40" s="116"/>
      <c r="M40" s="199">
        <v>207.14040928376508</v>
      </c>
      <c r="N40" s="217"/>
      <c r="V40" s="203"/>
      <c r="X40" s="203"/>
    </row>
    <row r="41" spans="1:24" s="192" customFormat="1">
      <c r="A41" s="196" t="s">
        <v>97</v>
      </c>
      <c r="B41" s="197"/>
      <c r="C41" s="198">
        <v>3349</v>
      </c>
      <c r="D41" s="198">
        <v>65</v>
      </c>
      <c r="E41" s="116"/>
      <c r="F41" s="199">
        <v>214</v>
      </c>
      <c r="G41" s="200"/>
      <c r="H41" s="216" t="s">
        <v>92</v>
      </c>
      <c r="I41" s="197"/>
      <c r="J41" s="198">
        <v>656</v>
      </c>
      <c r="K41" s="198">
        <v>61.828143209436703</v>
      </c>
      <c r="L41" s="116"/>
      <c r="M41" s="199">
        <v>208.83703452623462</v>
      </c>
      <c r="N41" s="217"/>
      <c r="V41" s="203"/>
      <c r="X41" s="203"/>
    </row>
    <row r="42" spans="1:24" s="192" customFormat="1">
      <c r="A42" s="196" t="s">
        <v>98</v>
      </c>
      <c r="B42" s="197"/>
      <c r="C42" s="198">
        <v>696</v>
      </c>
      <c r="D42" s="198">
        <v>65</v>
      </c>
      <c r="E42" s="116"/>
      <c r="F42" s="199">
        <v>215</v>
      </c>
      <c r="G42" s="200"/>
      <c r="H42" s="196" t="s">
        <v>98</v>
      </c>
      <c r="I42" s="197"/>
      <c r="J42" s="198">
        <v>690</v>
      </c>
      <c r="K42" s="198">
        <v>64.238841876090717</v>
      </c>
      <c r="L42" s="116"/>
      <c r="M42" s="199">
        <v>216.97965590457699</v>
      </c>
      <c r="N42" s="217"/>
      <c r="V42" s="203"/>
      <c r="X42" s="203"/>
    </row>
    <row r="43" spans="1:24" s="192" customFormat="1">
      <c r="A43" s="204" t="s">
        <v>95</v>
      </c>
      <c r="B43" s="205"/>
      <c r="C43" s="206">
        <v>184</v>
      </c>
      <c r="D43" s="206">
        <v>66</v>
      </c>
      <c r="E43" s="116"/>
      <c r="F43" s="199">
        <v>218</v>
      </c>
      <c r="G43" s="200"/>
      <c r="H43" s="216" t="s">
        <v>96</v>
      </c>
      <c r="I43" s="197"/>
      <c r="J43" s="198">
        <v>629</v>
      </c>
      <c r="K43" s="198">
        <v>64.325642788558554</v>
      </c>
      <c r="L43" s="116"/>
      <c r="M43" s="199">
        <v>217.27284350836041</v>
      </c>
      <c r="N43" s="217"/>
      <c r="V43" s="203"/>
      <c r="X43" s="203"/>
    </row>
    <row r="44" spans="1:24" s="192" customFormat="1">
      <c r="A44" s="204" t="s">
        <v>99</v>
      </c>
      <c r="B44" s="218"/>
      <c r="C44" s="219">
        <v>132</v>
      </c>
      <c r="D44" s="219">
        <v>69</v>
      </c>
      <c r="E44" s="116"/>
      <c r="F44" s="199">
        <v>228</v>
      </c>
      <c r="G44" s="200"/>
      <c r="H44" s="196" t="s">
        <v>97</v>
      </c>
      <c r="I44" s="197"/>
      <c r="J44" s="198">
        <v>3781</v>
      </c>
      <c r="K44" s="198">
        <v>73.225162280593707</v>
      </c>
      <c r="L44" s="116"/>
      <c r="M44" s="199">
        <v>247.33276707956313</v>
      </c>
      <c r="N44" s="217"/>
      <c r="S44" s="167"/>
      <c r="T44" s="167"/>
      <c r="U44" s="167"/>
      <c r="V44" s="203"/>
      <c r="X44" s="203"/>
    </row>
    <row r="45" spans="1:24" s="192" customFormat="1">
      <c r="A45" s="216" t="s">
        <v>100</v>
      </c>
      <c r="B45" s="197"/>
      <c r="C45" s="198">
        <v>353</v>
      </c>
      <c r="D45" s="198">
        <v>72</v>
      </c>
      <c r="E45" s="116"/>
      <c r="F45" s="199">
        <v>238</v>
      </c>
      <c r="G45" s="200"/>
      <c r="H45" s="196" t="s">
        <v>101</v>
      </c>
      <c r="I45" s="220"/>
      <c r="J45" s="221">
        <v>2862</v>
      </c>
      <c r="K45" s="222">
        <v>75.362024075454514</v>
      </c>
      <c r="L45" s="116"/>
      <c r="M45" s="199">
        <v>254.55044914579452</v>
      </c>
      <c r="N45" s="217"/>
      <c r="V45" s="203"/>
      <c r="X45" s="203"/>
    </row>
    <row r="46" spans="1:24" s="192" customFormat="1" ht="21">
      <c r="A46" s="196" t="s">
        <v>102</v>
      </c>
      <c r="B46" s="220"/>
      <c r="C46" s="221">
        <v>297</v>
      </c>
      <c r="D46" s="222">
        <v>73</v>
      </c>
      <c r="E46" s="116"/>
      <c r="F46" s="199">
        <v>241</v>
      </c>
      <c r="G46" s="200"/>
      <c r="H46" s="204" t="s">
        <v>99</v>
      </c>
      <c r="I46" s="218"/>
      <c r="J46" s="219">
        <v>148</v>
      </c>
      <c r="K46" s="219">
        <v>76.510342595737455</v>
      </c>
      <c r="L46" s="116"/>
      <c r="M46" s="199">
        <v>258.42912675147818</v>
      </c>
      <c r="N46" s="174"/>
      <c r="V46" s="203"/>
      <c r="X46" s="203"/>
    </row>
    <row r="47" spans="1:24" s="192" customFormat="1">
      <c r="A47" s="196" t="s">
        <v>101</v>
      </c>
      <c r="B47" s="220"/>
      <c r="C47" s="221">
        <v>2904</v>
      </c>
      <c r="D47" s="222">
        <v>76</v>
      </c>
      <c r="E47" s="116"/>
      <c r="F47" s="199">
        <v>253</v>
      </c>
      <c r="G47" s="200"/>
      <c r="H47" s="196" t="s">
        <v>102</v>
      </c>
      <c r="I47" s="220"/>
      <c r="J47" s="221">
        <v>317</v>
      </c>
      <c r="K47" s="222">
        <v>77.213625744825279</v>
      </c>
      <c r="L47" s="116"/>
      <c r="M47" s="199">
        <v>260.80460755461763</v>
      </c>
      <c r="N47" s="166"/>
      <c r="V47" s="203"/>
      <c r="X47" s="203"/>
    </row>
    <row r="48" spans="1:24" s="192" customFormat="1">
      <c r="A48" s="196" t="s">
        <v>103</v>
      </c>
      <c r="B48" s="197"/>
      <c r="C48" s="198">
        <v>534</v>
      </c>
      <c r="D48" s="198">
        <v>77</v>
      </c>
      <c r="E48" s="116"/>
      <c r="F48" s="199">
        <v>254</v>
      </c>
      <c r="G48" s="200"/>
      <c r="H48" s="216" t="s">
        <v>100</v>
      </c>
      <c r="I48" s="197"/>
      <c r="J48" s="198">
        <v>380</v>
      </c>
      <c r="K48" s="198">
        <v>77.781189233445915</v>
      </c>
      <c r="L48" s="116"/>
      <c r="M48" s="199">
        <v>262.72166780770323</v>
      </c>
      <c r="N48" s="166"/>
      <c r="V48" s="203"/>
      <c r="X48" s="203"/>
    </row>
    <row r="49" spans="1:24" s="192" customFormat="1">
      <c r="A49" s="196" t="s">
        <v>104</v>
      </c>
      <c r="B49" s="220"/>
      <c r="C49" s="221">
        <v>628</v>
      </c>
      <c r="D49" s="222">
        <v>90</v>
      </c>
      <c r="E49" s="116"/>
      <c r="F49" s="199">
        <v>297</v>
      </c>
      <c r="G49" s="200"/>
      <c r="H49" s="196" t="s">
        <v>103</v>
      </c>
      <c r="I49" s="197"/>
      <c r="J49" s="198">
        <v>546</v>
      </c>
      <c r="K49" s="198">
        <v>77.983913032797233</v>
      </c>
      <c r="L49" s="116"/>
      <c r="M49" s="199">
        <v>263.40640836251839</v>
      </c>
      <c r="N49" s="166"/>
      <c r="V49" s="203"/>
      <c r="X49" s="203"/>
    </row>
    <row r="50" spans="1:24" s="192" customFormat="1" ht="16.5" customHeight="1">
      <c r="A50" s="196" t="s">
        <v>105</v>
      </c>
      <c r="B50" s="197"/>
      <c r="C50" s="198">
        <v>1864</v>
      </c>
      <c r="D50" s="198">
        <v>96</v>
      </c>
      <c r="E50" s="116"/>
      <c r="F50" s="199">
        <v>318</v>
      </c>
      <c r="G50" s="44"/>
      <c r="H50" s="196" t="s">
        <v>105</v>
      </c>
      <c r="I50" s="197"/>
      <c r="J50" s="198">
        <v>1867</v>
      </c>
      <c r="K50" s="198">
        <v>95.593429623446369</v>
      </c>
      <c r="L50" s="116"/>
      <c r="M50" s="199">
        <v>322.8861053635178</v>
      </c>
      <c r="N50" s="223"/>
      <c r="V50" s="203"/>
      <c r="X50" s="203"/>
    </row>
    <row r="51" spans="1:24" s="192" customFormat="1" ht="16.5" customHeight="1">
      <c r="A51" s="196" t="s">
        <v>106</v>
      </c>
      <c r="B51" s="197"/>
      <c r="C51" s="198">
        <v>36120</v>
      </c>
      <c r="D51" s="215">
        <v>110</v>
      </c>
      <c r="E51" s="116"/>
      <c r="F51" s="199">
        <v>364</v>
      </c>
      <c r="G51" s="44"/>
      <c r="H51" s="196" t="s">
        <v>104</v>
      </c>
      <c r="I51" s="220"/>
      <c r="J51" s="221">
        <v>682</v>
      </c>
      <c r="K51" s="222">
        <v>96.737122118843686</v>
      </c>
      <c r="L51" s="116"/>
      <c r="M51" s="199">
        <v>326.74915763632538</v>
      </c>
      <c r="N51" s="223"/>
      <c r="V51" s="203"/>
      <c r="X51" s="203"/>
    </row>
    <row r="52" spans="1:24" s="192" customFormat="1" ht="16.5" customHeight="1">
      <c r="A52" s="196" t="s">
        <v>88</v>
      </c>
      <c r="B52" s="197"/>
      <c r="C52" s="198" t="s">
        <v>107</v>
      </c>
      <c r="D52" s="198" t="s">
        <v>107</v>
      </c>
      <c r="E52" s="116"/>
      <c r="F52" s="199" t="s">
        <v>108</v>
      </c>
      <c r="G52" s="44"/>
      <c r="H52" s="196" t="s">
        <v>106</v>
      </c>
      <c r="I52" s="197"/>
      <c r="J52" s="198">
        <v>36750</v>
      </c>
      <c r="K52" s="215">
        <v>112.32780582923176</v>
      </c>
      <c r="L52" s="116"/>
      <c r="M52" s="199">
        <v>379.40983905586666</v>
      </c>
      <c r="N52" s="223"/>
      <c r="V52" s="203"/>
      <c r="X52" s="203"/>
    </row>
    <row r="53" spans="1:24" ht="11.25" customHeight="1">
      <c r="A53" s="224"/>
      <c r="B53" s="225"/>
      <c r="C53" s="226"/>
      <c r="D53" s="227"/>
      <c r="E53" s="225"/>
      <c r="F53" s="228"/>
      <c r="G53" s="229"/>
      <c r="H53" s="230"/>
      <c r="I53" s="230"/>
      <c r="J53" s="230"/>
      <c r="K53" s="230"/>
      <c r="L53" s="230"/>
      <c r="M53" s="230"/>
      <c r="Q53" s="192"/>
      <c r="S53" s="192"/>
      <c r="T53" s="192"/>
      <c r="U53" s="192"/>
      <c r="V53" s="203"/>
      <c r="W53" s="203"/>
      <c r="X53" s="203"/>
    </row>
    <row r="54" spans="1:24" ht="81.75" customHeight="1">
      <c r="A54" s="231" t="s">
        <v>109</v>
      </c>
      <c r="B54" s="231"/>
      <c r="C54" s="231"/>
      <c r="D54" s="231"/>
      <c r="E54" s="231"/>
      <c r="F54" s="231"/>
      <c r="G54" s="231"/>
      <c r="H54" s="231"/>
      <c r="I54" s="231"/>
      <c r="J54" s="231"/>
      <c r="K54" s="231"/>
      <c r="L54" s="231"/>
      <c r="M54" s="231"/>
    </row>
    <row r="55" spans="1:24" ht="15.75" customHeight="1">
      <c r="A55" s="231" t="s">
        <v>110</v>
      </c>
      <c r="B55" s="231"/>
      <c r="C55" s="231"/>
      <c r="D55" s="231"/>
      <c r="E55" s="231"/>
      <c r="F55" s="231"/>
      <c r="G55" s="231"/>
      <c r="H55" s="231"/>
      <c r="I55" s="231"/>
      <c r="J55" s="231"/>
      <c r="K55" s="231"/>
      <c r="L55" s="231"/>
      <c r="M55" s="231"/>
    </row>
    <row r="56" spans="1:24">
      <c r="A56" s="167" t="s">
        <v>111</v>
      </c>
    </row>
    <row r="57" spans="1:24">
      <c r="G57" s="187"/>
    </row>
    <row r="75" spans="7:7">
      <c r="G75" s="187"/>
    </row>
  </sheetData>
  <mergeCells count="4">
    <mergeCell ref="D6:F6"/>
    <mergeCell ref="K6:M6"/>
    <mergeCell ref="A54:M54"/>
    <mergeCell ref="A55:M55"/>
  </mergeCells>
  <pageMargins left="0.55118110236220474" right="0.55118110236220474" top="0.59055118110236227" bottom="0.39370078740157483" header="0.31496062992125984" footer="0.31496062992125984"/>
  <pageSetup paperSize="9" scale="62" orientation="portrait" horizontalDpi="300" verticalDpi="300" r:id="rId1"/>
  <headerFooter alignWithMargins="0">
    <oddFooter xml:space="preserve">&amp;C&amp;"Times New Roman,Regular"&amp;13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R75"/>
  <sheetViews>
    <sheetView zoomScale="75" zoomScaleNormal="75" workbookViewId="0"/>
  </sheetViews>
  <sheetFormatPr defaultColWidth="16.28515625" defaultRowHeight="18"/>
  <cols>
    <col min="1" max="1" width="21.85546875" style="167" customWidth="1"/>
    <col min="2" max="2" width="5" style="166" customWidth="1"/>
    <col min="3" max="3" width="12.7109375" style="167" customWidth="1"/>
    <col min="4" max="4" width="7.5703125" style="167" customWidth="1"/>
    <col min="5" max="5" width="3" style="167" customWidth="1"/>
    <col min="6" max="6" width="7.28515625" style="167" customWidth="1"/>
    <col min="7" max="7" width="3.28515625" style="167" customWidth="1"/>
    <col min="8" max="8" width="14.85546875" style="167" customWidth="1"/>
    <col min="9" max="9" width="12.28515625" style="166" customWidth="1"/>
    <col min="10" max="10" width="12.5703125" style="167" customWidth="1"/>
    <col min="11" max="11" width="6.42578125" style="167" customWidth="1"/>
    <col min="12" max="12" width="3" style="167" customWidth="1"/>
    <col min="13" max="13" width="6.42578125" style="167" customWidth="1"/>
    <col min="14" max="16384" width="16.28515625" style="167"/>
  </cols>
  <sheetData>
    <row r="1" spans="1:18" s="163" customFormat="1" ht="22.5" customHeight="1">
      <c r="A1" s="158" t="s">
        <v>112</v>
      </c>
      <c r="B1" s="159"/>
      <c r="C1" s="160"/>
      <c r="D1" s="160"/>
      <c r="E1" s="160"/>
      <c r="F1" s="160"/>
      <c r="G1" s="160"/>
      <c r="H1" s="161"/>
      <c r="I1" s="159"/>
      <c r="J1" s="160"/>
      <c r="K1" s="160"/>
      <c r="L1" s="160"/>
      <c r="M1" s="160"/>
    </row>
    <row r="2" spans="1:18" ht="4.5" customHeight="1">
      <c r="A2" s="165"/>
      <c r="H2" s="168"/>
      <c r="J2" s="169"/>
    </row>
    <row r="3" spans="1:18" ht="24.75" customHeight="1" thickBot="1">
      <c r="A3" s="232" t="s">
        <v>113</v>
      </c>
      <c r="B3" s="233"/>
      <c r="C3" s="234"/>
      <c r="D3" s="235"/>
      <c r="E3" s="236"/>
      <c r="F3" s="235"/>
      <c r="H3" s="232" t="s">
        <v>114</v>
      </c>
      <c r="I3" s="233"/>
      <c r="J3" s="237"/>
      <c r="K3" s="235"/>
      <c r="L3" s="236"/>
      <c r="M3" s="235"/>
      <c r="N3" s="238"/>
      <c r="O3" s="187"/>
      <c r="P3" s="239"/>
      <c r="Q3" s="187"/>
      <c r="R3" s="240"/>
    </row>
    <row r="4" spans="1:18" ht="17.25" customHeight="1">
      <c r="B4" s="241"/>
      <c r="C4" s="178"/>
      <c r="D4" s="179" t="s">
        <v>115</v>
      </c>
      <c r="E4" s="242"/>
      <c r="F4" s="242"/>
      <c r="G4" s="243"/>
      <c r="H4" s="244"/>
      <c r="I4" s="241"/>
      <c r="J4" s="245"/>
      <c r="K4" s="179" t="s">
        <v>115</v>
      </c>
      <c r="L4" s="179"/>
      <c r="M4" s="179"/>
      <c r="N4" s="238"/>
      <c r="O4" s="187"/>
      <c r="P4" s="239"/>
      <c r="Q4" s="187"/>
      <c r="R4" s="240"/>
    </row>
    <row r="5" spans="1:18" ht="18.75" customHeight="1">
      <c r="B5" s="217"/>
      <c r="C5" s="187"/>
      <c r="D5" s="244" t="s">
        <v>116</v>
      </c>
      <c r="E5" s="246"/>
      <c r="F5" s="244"/>
      <c r="G5" s="244"/>
      <c r="H5" s="244"/>
      <c r="I5" s="217"/>
      <c r="J5" s="244"/>
      <c r="K5" s="247" t="s">
        <v>117</v>
      </c>
      <c r="L5" s="247"/>
      <c r="M5" s="247"/>
      <c r="N5" s="238"/>
      <c r="O5" s="187"/>
      <c r="P5" s="239"/>
      <c r="Q5" s="187"/>
      <c r="R5" s="240"/>
    </row>
    <row r="6" spans="1:18" ht="33.75" customHeight="1" thickBot="1">
      <c r="A6" s="248"/>
      <c r="B6" s="249"/>
      <c r="C6" s="183" t="s">
        <v>118</v>
      </c>
      <c r="D6" s="185" t="s">
        <v>62</v>
      </c>
      <c r="E6" s="250"/>
      <c r="F6" s="235" t="s">
        <v>63</v>
      </c>
      <c r="H6" s="248"/>
      <c r="I6" s="249"/>
      <c r="J6" s="183" t="s">
        <v>118</v>
      </c>
      <c r="K6" s="185" t="s">
        <v>62</v>
      </c>
      <c r="L6" s="250"/>
      <c r="M6" s="235" t="s">
        <v>63</v>
      </c>
      <c r="N6" s="238"/>
      <c r="O6" s="187"/>
      <c r="P6" s="239"/>
      <c r="Q6" s="187"/>
      <c r="R6" s="240"/>
    </row>
    <row r="7" spans="1:18" s="192" customFormat="1" ht="12.75" customHeight="1">
      <c r="B7" s="193"/>
      <c r="D7" s="251"/>
      <c r="E7" s="252"/>
      <c r="I7" s="193"/>
      <c r="L7" s="253"/>
    </row>
    <row r="8" spans="1:18" s="163" customFormat="1" ht="18.75">
      <c r="A8" s="204" t="s">
        <v>64</v>
      </c>
      <c r="B8" s="204"/>
      <c r="C8" s="254">
        <v>0</v>
      </c>
      <c r="D8" s="255">
        <v>0</v>
      </c>
      <c r="E8" s="256"/>
      <c r="F8" s="54">
        <v>0</v>
      </c>
      <c r="G8" s="200"/>
      <c r="H8" s="257" t="s">
        <v>75</v>
      </c>
      <c r="I8" s="258"/>
      <c r="J8" s="257">
        <v>894</v>
      </c>
      <c r="K8" s="259">
        <v>7</v>
      </c>
      <c r="L8" s="120"/>
      <c r="M8" s="120">
        <v>49</v>
      </c>
    </row>
    <row r="9" spans="1:18" s="163" customFormat="1">
      <c r="A9" s="204" t="s">
        <v>65</v>
      </c>
      <c r="B9" s="204"/>
      <c r="C9" s="260">
        <v>14</v>
      </c>
      <c r="D9" s="261">
        <v>3</v>
      </c>
      <c r="E9" s="256"/>
      <c r="F9" s="54">
        <v>44</v>
      </c>
      <c r="G9" s="200"/>
      <c r="H9" s="204" t="s">
        <v>67</v>
      </c>
      <c r="I9" s="204"/>
      <c r="J9" s="262">
        <v>79</v>
      </c>
      <c r="K9" s="263">
        <v>9</v>
      </c>
      <c r="L9" s="263"/>
      <c r="M9" s="120">
        <v>65</v>
      </c>
    </row>
    <row r="10" spans="1:18" s="163" customFormat="1" ht="18.75">
      <c r="A10" s="204" t="s">
        <v>81</v>
      </c>
      <c r="B10" s="204"/>
      <c r="C10" s="254">
        <v>50</v>
      </c>
      <c r="D10" s="120">
        <v>3</v>
      </c>
      <c r="E10" s="256"/>
      <c r="F10" s="54">
        <v>48</v>
      </c>
      <c r="G10" s="200"/>
      <c r="H10" s="257" t="s">
        <v>76</v>
      </c>
      <c r="I10" s="258"/>
      <c r="J10" s="261">
        <v>5</v>
      </c>
      <c r="K10" s="263">
        <v>11</v>
      </c>
      <c r="L10" s="120"/>
      <c r="M10" s="120">
        <v>73</v>
      </c>
    </row>
    <row r="11" spans="1:18" s="163" customFormat="1" ht="18.75">
      <c r="A11" s="246" t="s">
        <v>68</v>
      </c>
      <c r="B11" s="258"/>
      <c r="C11" s="254">
        <v>34</v>
      </c>
      <c r="D11" s="255">
        <v>3</v>
      </c>
      <c r="E11" s="54"/>
      <c r="F11" s="54">
        <v>55</v>
      </c>
      <c r="G11" s="200"/>
      <c r="H11" s="204" t="s">
        <v>77</v>
      </c>
      <c r="I11" s="204"/>
      <c r="J11" s="262">
        <v>94</v>
      </c>
      <c r="K11" s="263">
        <v>11</v>
      </c>
      <c r="L11" s="120"/>
      <c r="M11" s="120">
        <v>74</v>
      </c>
    </row>
    <row r="12" spans="1:18" s="163" customFormat="1" ht="18.75">
      <c r="A12" s="264" t="s">
        <v>76</v>
      </c>
      <c r="B12" s="265"/>
      <c r="C12" s="266">
        <v>2</v>
      </c>
      <c r="D12" s="267">
        <v>4</v>
      </c>
      <c r="E12" s="120"/>
      <c r="F12" s="54">
        <v>69</v>
      </c>
      <c r="G12" s="200"/>
      <c r="H12" s="257" t="s">
        <v>65</v>
      </c>
      <c r="I12" s="258"/>
      <c r="J12" s="261">
        <v>59</v>
      </c>
      <c r="K12" s="263">
        <v>11</v>
      </c>
      <c r="L12" s="120"/>
      <c r="M12" s="120">
        <v>78</v>
      </c>
    </row>
    <row r="13" spans="1:18" s="163" customFormat="1" ht="18.75">
      <c r="A13" s="204" t="s">
        <v>82</v>
      </c>
      <c r="B13" s="204"/>
      <c r="C13" s="260">
        <v>25</v>
      </c>
      <c r="D13" s="120">
        <v>5</v>
      </c>
      <c r="E13" s="267"/>
      <c r="F13" s="54">
        <v>75</v>
      </c>
      <c r="G13" s="200"/>
      <c r="H13" s="257" t="s">
        <v>73</v>
      </c>
      <c r="I13" s="258"/>
      <c r="J13" s="259">
        <v>65</v>
      </c>
      <c r="K13" s="259">
        <v>11</v>
      </c>
      <c r="L13" s="123"/>
      <c r="M13" s="120">
        <v>78</v>
      </c>
    </row>
    <row r="14" spans="1:18" s="163" customFormat="1" ht="18.75">
      <c r="A14" s="204" t="s">
        <v>78</v>
      </c>
      <c r="B14" s="204"/>
      <c r="C14" s="254">
        <v>3</v>
      </c>
      <c r="D14" s="255">
        <v>5</v>
      </c>
      <c r="E14" s="120"/>
      <c r="F14" s="54">
        <v>82</v>
      </c>
      <c r="G14" s="209"/>
      <c r="H14" s="246" t="s">
        <v>66</v>
      </c>
      <c r="I14" s="258"/>
      <c r="J14" s="262">
        <v>646</v>
      </c>
      <c r="K14" s="263">
        <v>12</v>
      </c>
      <c r="L14" s="120"/>
      <c r="M14" s="120">
        <v>80</v>
      </c>
    </row>
    <row r="15" spans="1:18" s="163" customFormat="1">
      <c r="A15" s="204" t="s">
        <v>73</v>
      </c>
      <c r="B15" s="204"/>
      <c r="C15" s="260">
        <v>30</v>
      </c>
      <c r="D15" s="120">
        <v>5</v>
      </c>
      <c r="E15" s="262"/>
      <c r="F15" s="54">
        <v>86</v>
      </c>
      <c r="G15" s="209"/>
      <c r="H15" s="204" t="s">
        <v>69</v>
      </c>
      <c r="I15" s="204"/>
      <c r="J15" s="262">
        <v>777</v>
      </c>
      <c r="K15" s="263">
        <v>12</v>
      </c>
      <c r="L15" s="120"/>
      <c r="M15" s="120">
        <v>84</v>
      </c>
    </row>
    <row r="16" spans="1:18" s="163" customFormat="1">
      <c r="A16" s="44" t="s">
        <v>87</v>
      </c>
      <c r="B16" s="44"/>
      <c r="C16" s="254">
        <v>47</v>
      </c>
      <c r="D16" s="54">
        <v>5</v>
      </c>
      <c r="E16" s="262"/>
      <c r="F16" s="54">
        <v>88</v>
      </c>
      <c r="G16" s="200"/>
      <c r="H16" s="204" t="s">
        <v>70</v>
      </c>
      <c r="I16" s="204"/>
      <c r="J16" s="262">
        <v>807</v>
      </c>
      <c r="K16" s="263">
        <v>12</v>
      </c>
      <c r="L16" s="263"/>
      <c r="M16" s="120">
        <v>85</v>
      </c>
    </row>
    <row r="17" spans="1:13" s="163" customFormat="1">
      <c r="A17" s="204" t="s">
        <v>80</v>
      </c>
      <c r="B17" s="204"/>
      <c r="C17" s="260">
        <v>458</v>
      </c>
      <c r="D17" s="120">
        <v>6</v>
      </c>
      <c r="E17" s="120"/>
      <c r="F17" s="54">
        <v>91</v>
      </c>
      <c r="G17" s="209"/>
      <c r="H17" s="204" t="s">
        <v>72</v>
      </c>
      <c r="I17" s="204"/>
      <c r="J17" s="262">
        <v>62</v>
      </c>
      <c r="K17" s="263">
        <v>13</v>
      </c>
      <c r="L17" s="120"/>
      <c r="M17" s="120">
        <v>89</v>
      </c>
    </row>
    <row r="18" spans="1:13" s="163" customFormat="1" ht="18.75">
      <c r="A18" s="44" t="s">
        <v>67</v>
      </c>
      <c r="B18" s="44"/>
      <c r="C18" s="254">
        <v>48</v>
      </c>
      <c r="D18" s="255">
        <v>6</v>
      </c>
      <c r="E18" s="120"/>
      <c r="F18" s="54">
        <v>93</v>
      </c>
      <c r="G18" s="209"/>
      <c r="H18" s="257" t="s">
        <v>97</v>
      </c>
      <c r="I18" s="258"/>
      <c r="J18" s="257">
        <v>725</v>
      </c>
      <c r="K18" s="259">
        <v>14</v>
      </c>
      <c r="L18" s="120"/>
      <c r="M18" s="120">
        <v>98</v>
      </c>
    </row>
    <row r="19" spans="1:13" s="163" customFormat="1" ht="18.75">
      <c r="A19" s="268" t="s">
        <v>2</v>
      </c>
      <c r="B19" s="269"/>
      <c r="C19" s="270">
        <v>33</v>
      </c>
      <c r="D19" s="271">
        <v>6</v>
      </c>
      <c r="E19" s="272"/>
      <c r="F19" s="272">
        <v>100</v>
      </c>
      <c r="G19" s="209"/>
      <c r="H19" s="257" t="s">
        <v>81</v>
      </c>
      <c r="I19" s="258"/>
      <c r="J19" s="261">
        <v>245</v>
      </c>
      <c r="K19" s="263">
        <v>14</v>
      </c>
      <c r="L19" s="120"/>
      <c r="M19" s="120">
        <v>99</v>
      </c>
    </row>
    <row r="20" spans="1:13" s="163" customFormat="1" ht="18.75">
      <c r="A20" s="204" t="s">
        <v>84</v>
      </c>
      <c r="B20" s="204"/>
      <c r="C20" s="260">
        <v>13</v>
      </c>
      <c r="D20" s="261">
        <v>6</v>
      </c>
      <c r="E20" s="120"/>
      <c r="F20" s="120">
        <v>104</v>
      </c>
      <c r="G20" s="209"/>
      <c r="H20" s="273" t="s">
        <v>2</v>
      </c>
      <c r="I20" s="269"/>
      <c r="J20" s="274">
        <v>78</v>
      </c>
      <c r="K20" s="274">
        <v>14</v>
      </c>
      <c r="L20" s="272"/>
      <c r="M20" s="272">
        <v>100</v>
      </c>
    </row>
    <row r="21" spans="1:13" s="163" customFormat="1" ht="18.75">
      <c r="A21" s="264" t="s">
        <v>91</v>
      </c>
      <c r="B21" s="265"/>
      <c r="C21" s="254">
        <v>74</v>
      </c>
      <c r="D21" s="255">
        <v>6</v>
      </c>
      <c r="E21" s="54"/>
      <c r="F21" s="54">
        <v>107</v>
      </c>
      <c r="G21" s="209"/>
      <c r="H21" s="204" t="s">
        <v>84</v>
      </c>
      <c r="I21" s="204"/>
      <c r="J21" s="262">
        <v>32</v>
      </c>
      <c r="K21" s="263">
        <v>15</v>
      </c>
      <c r="L21" s="263"/>
      <c r="M21" s="120">
        <v>108</v>
      </c>
    </row>
    <row r="22" spans="1:13" s="163" customFormat="1" ht="18.75">
      <c r="A22" s="264" t="s">
        <v>89</v>
      </c>
      <c r="B22" s="265"/>
      <c r="C22" s="275">
        <v>471</v>
      </c>
      <c r="D22" s="267">
        <v>7</v>
      </c>
      <c r="E22" s="256"/>
      <c r="F22" s="54">
        <v>116</v>
      </c>
      <c r="G22" s="209"/>
      <c r="H22" s="204" t="s">
        <v>79</v>
      </c>
      <c r="I22" s="204"/>
      <c r="J22" s="262">
        <v>732</v>
      </c>
      <c r="K22" s="263">
        <v>16</v>
      </c>
      <c r="L22" s="120"/>
      <c r="M22" s="120">
        <v>109</v>
      </c>
    </row>
    <row r="23" spans="1:13" s="163" customFormat="1">
      <c r="A23" s="44" t="s">
        <v>69</v>
      </c>
      <c r="B23" s="44"/>
      <c r="C23" s="254">
        <v>456</v>
      </c>
      <c r="D23" s="54">
        <v>7</v>
      </c>
      <c r="E23" s="267"/>
      <c r="F23" s="54">
        <v>116</v>
      </c>
      <c r="G23" s="209"/>
      <c r="H23" s="204" t="s">
        <v>85</v>
      </c>
      <c r="I23" s="204"/>
      <c r="J23" s="262">
        <v>21</v>
      </c>
      <c r="K23" s="263">
        <v>16</v>
      </c>
      <c r="L23" s="120"/>
      <c r="M23" s="120">
        <v>111</v>
      </c>
    </row>
    <row r="24" spans="1:13" s="163" customFormat="1" ht="18.75">
      <c r="A24" s="264" t="s">
        <v>70</v>
      </c>
      <c r="B24" s="265"/>
      <c r="C24" s="276">
        <v>472</v>
      </c>
      <c r="D24" s="267">
        <v>7</v>
      </c>
      <c r="E24" s="54"/>
      <c r="F24" s="54">
        <v>117</v>
      </c>
      <c r="G24" s="209"/>
      <c r="H24" s="204" t="s">
        <v>71</v>
      </c>
      <c r="I24" s="204"/>
      <c r="J24" s="262">
        <v>30</v>
      </c>
      <c r="K24" s="277">
        <v>16</v>
      </c>
      <c r="L24" s="120"/>
      <c r="M24" s="120">
        <v>111</v>
      </c>
    </row>
    <row r="25" spans="1:13" s="163" customFormat="1">
      <c r="A25" s="44" t="s">
        <v>66</v>
      </c>
      <c r="B25" s="44"/>
      <c r="C25" s="254">
        <v>398</v>
      </c>
      <c r="D25" s="255">
        <v>7</v>
      </c>
      <c r="E25" s="256"/>
      <c r="F25" s="54">
        <v>117</v>
      </c>
      <c r="G25" s="209"/>
      <c r="H25" s="204" t="s">
        <v>74</v>
      </c>
      <c r="I25" s="204"/>
      <c r="J25" s="262">
        <v>53</v>
      </c>
      <c r="K25" s="263">
        <v>17</v>
      </c>
      <c r="L25" s="120"/>
      <c r="M25" s="120">
        <v>118</v>
      </c>
    </row>
    <row r="26" spans="1:13" s="163" customFormat="1" ht="18.75">
      <c r="A26" s="257" t="s">
        <v>86</v>
      </c>
      <c r="B26" s="258"/>
      <c r="C26" s="278">
        <v>178</v>
      </c>
      <c r="D26" s="259">
        <v>7</v>
      </c>
      <c r="E26" s="262"/>
      <c r="F26" s="54">
        <v>117</v>
      </c>
      <c r="G26" s="200"/>
      <c r="H26" s="204" t="s">
        <v>80</v>
      </c>
      <c r="I26" s="204"/>
      <c r="J26" s="262">
        <v>1424</v>
      </c>
      <c r="K26" s="263">
        <v>17</v>
      </c>
      <c r="L26" s="120"/>
      <c r="M26" s="120">
        <v>120</v>
      </c>
    </row>
    <row r="27" spans="1:13" s="163" customFormat="1" ht="18.75">
      <c r="A27" s="279" t="s">
        <v>74</v>
      </c>
      <c r="B27" s="265"/>
      <c r="C27" s="254">
        <v>25</v>
      </c>
      <c r="D27" s="280">
        <v>8</v>
      </c>
      <c r="E27" s="120"/>
      <c r="F27" s="54">
        <v>131</v>
      </c>
      <c r="G27" s="200"/>
      <c r="H27" s="204" t="s">
        <v>94</v>
      </c>
      <c r="I27" s="204"/>
      <c r="J27" s="262">
        <v>15</v>
      </c>
      <c r="K27" s="263">
        <v>17</v>
      </c>
      <c r="L27" s="120"/>
      <c r="M27" s="120">
        <v>121</v>
      </c>
    </row>
    <row r="28" spans="1:13" s="163" customFormat="1" ht="18.75">
      <c r="A28" s="246" t="s">
        <v>79</v>
      </c>
      <c r="B28" s="258"/>
      <c r="C28" s="260">
        <v>386</v>
      </c>
      <c r="D28" s="263">
        <v>8</v>
      </c>
      <c r="E28" s="256"/>
      <c r="F28" s="54">
        <v>136</v>
      </c>
      <c r="G28" s="200"/>
      <c r="H28" s="281" t="s">
        <v>68</v>
      </c>
      <c r="I28" s="258"/>
      <c r="J28" s="262">
        <v>181</v>
      </c>
      <c r="K28" s="263">
        <v>18</v>
      </c>
      <c r="L28" s="120"/>
      <c r="M28" s="120">
        <v>125</v>
      </c>
    </row>
    <row r="29" spans="1:13" s="163" customFormat="1" ht="18.75">
      <c r="A29" s="257" t="s">
        <v>100</v>
      </c>
      <c r="B29" s="258"/>
      <c r="C29" s="282">
        <v>41</v>
      </c>
      <c r="D29" s="259">
        <v>8</v>
      </c>
      <c r="E29" s="256"/>
      <c r="F29" s="54">
        <v>138</v>
      </c>
      <c r="G29" s="200"/>
      <c r="H29" s="204" t="s">
        <v>87</v>
      </c>
      <c r="I29" s="204"/>
      <c r="J29" s="262">
        <v>181</v>
      </c>
      <c r="K29" s="263">
        <v>21</v>
      </c>
      <c r="L29" s="120"/>
      <c r="M29" s="120">
        <v>143</v>
      </c>
    </row>
    <row r="30" spans="1:13" s="163" customFormat="1" ht="18.75">
      <c r="A30" s="204" t="s">
        <v>71</v>
      </c>
      <c r="B30" s="204"/>
      <c r="C30" s="260">
        <v>16</v>
      </c>
      <c r="D30" s="261">
        <v>9</v>
      </c>
      <c r="E30" s="256"/>
      <c r="F30" s="54">
        <v>140</v>
      </c>
      <c r="G30" s="200"/>
      <c r="H30" s="246" t="s">
        <v>86</v>
      </c>
      <c r="I30" s="258"/>
      <c r="J30" s="262">
        <v>533</v>
      </c>
      <c r="K30" s="263">
        <v>21</v>
      </c>
      <c r="L30" s="120"/>
      <c r="M30" s="120">
        <v>149</v>
      </c>
    </row>
    <row r="31" spans="1:13" s="163" customFormat="1">
      <c r="A31" s="204" t="s">
        <v>72</v>
      </c>
      <c r="B31" s="204"/>
      <c r="C31" s="260">
        <v>42</v>
      </c>
      <c r="D31" s="261">
        <v>9</v>
      </c>
      <c r="E31" s="256"/>
      <c r="F31" s="54">
        <v>143</v>
      </c>
      <c r="G31" s="200"/>
      <c r="H31" s="204" t="s">
        <v>83</v>
      </c>
      <c r="I31" s="204"/>
      <c r="J31" s="262">
        <v>120</v>
      </c>
      <c r="K31" s="263">
        <v>22</v>
      </c>
      <c r="L31" s="263"/>
      <c r="M31" s="120">
        <v>152</v>
      </c>
    </row>
    <row r="32" spans="1:13" s="163" customFormat="1">
      <c r="A32" s="204" t="s">
        <v>88</v>
      </c>
      <c r="B32" s="204"/>
      <c r="C32" s="260">
        <v>332</v>
      </c>
      <c r="D32" s="120">
        <v>9</v>
      </c>
      <c r="E32" s="120"/>
      <c r="F32" s="54">
        <v>148</v>
      </c>
      <c r="G32" s="200"/>
      <c r="H32" s="204" t="s">
        <v>93</v>
      </c>
      <c r="I32" s="204"/>
      <c r="J32" s="262">
        <v>231</v>
      </c>
      <c r="K32" s="263">
        <v>22</v>
      </c>
      <c r="L32" s="263"/>
      <c r="M32" s="120">
        <v>156</v>
      </c>
    </row>
    <row r="33" spans="1:14" s="163" customFormat="1">
      <c r="A33" s="44" t="s">
        <v>85</v>
      </c>
      <c r="B33" s="44"/>
      <c r="C33" s="254">
        <v>12</v>
      </c>
      <c r="D33" s="255">
        <v>9</v>
      </c>
      <c r="E33" s="267"/>
      <c r="F33" s="54">
        <v>150</v>
      </c>
      <c r="G33" s="209"/>
      <c r="H33" s="204" t="s">
        <v>90</v>
      </c>
      <c r="I33" s="204"/>
      <c r="J33" s="262">
        <v>1423</v>
      </c>
      <c r="K33" s="263">
        <v>24</v>
      </c>
      <c r="L33" s="120"/>
      <c r="M33" s="120">
        <v>164</v>
      </c>
    </row>
    <row r="34" spans="1:14" s="163" customFormat="1" ht="18.75">
      <c r="A34" s="204" t="s">
        <v>94</v>
      </c>
      <c r="B34" s="204"/>
      <c r="C34" s="254">
        <v>8</v>
      </c>
      <c r="D34" s="255">
        <v>9</v>
      </c>
      <c r="E34" s="262"/>
      <c r="F34" s="54">
        <v>153</v>
      </c>
      <c r="G34" s="200"/>
      <c r="H34" s="246" t="s">
        <v>91</v>
      </c>
      <c r="I34" s="258"/>
      <c r="J34" s="262">
        <v>275</v>
      </c>
      <c r="K34" s="263">
        <v>24</v>
      </c>
      <c r="L34" s="120"/>
      <c r="M34" s="120">
        <v>168</v>
      </c>
    </row>
    <row r="35" spans="1:14" s="163" customFormat="1">
      <c r="A35" s="44" t="s">
        <v>90</v>
      </c>
      <c r="B35" s="44"/>
      <c r="C35" s="254">
        <v>612</v>
      </c>
      <c r="D35" s="54">
        <v>10</v>
      </c>
      <c r="E35" s="262"/>
      <c r="F35" s="54">
        <v>167</v>
      </c>
      <c r="G35" s="200"/>
      <c r="H35" s="204" t="s">
        <v>89</v>
      </c>
      <c r="I35" s="204"/>
      <c r="J35" s="262">
        <v>1637</v>
      </c>
      <c r="K35" s="263">
        <v>24</v>
      </c>
      <c r="L35" s="120"/>
      <c r="M35" s="120">
        <v>171</v>
      </c>
    </row>
    <row r="36" spans="1:14" s="163" customFormat="1">
      <c r="A36" s="204" t="s">
        <v>77</v>
      </c>
      <c r="B36" s="204"/>
      <c r="C36" s="260">
        <v>98</v>
      </c>
      <c r="D36" s="261">
        <v>11</v>
      </c>
      <c r="E36" s="256"/>
      <c r="F36" s="54">
        <v>182</v>
      </c>
      <c r="G36" s="200"/>
      <c r="H36" s="204" t="s">
        <v>98</v>
      </c>
      <c r="I36" s="204"/>
      <c r="J36" s="262">
        <v>267</v>
      </c>
      <c r="K36" s="263">
        <v>25</v>
      </c>
      <c r="L36" s="120"/>
      <c r="M36" s="120">
        <v>173</v>
      </c>
    </row>
    <row r="37" spans="1:14" s="163" customFormat="1">
      <c r="A37" s="204" t="s">
        <v>75</v>
      </c>
      <c r="B37" s="204"/>
      <c r="C37" s="260">
        <v>1482</v>
      </c>
      <c r="D37" s="261">
        <v>12</v>
      </c>
      <c r="E37" s="120"/>
      <c r="F37" s="54">
        <v>193</v>
      </c>
      <c r="G37" s="200"/>
      <c r="H37" s="204" t="s">
        <v>95</v>
      </c>
      <c r="I37" s="204"/>
      <c r="J37" s="262">
        <v>73</v>
      </c>
      <c r="K37" s="263">
        <v>26</v>
      </c>
      <c r="L37" s="120"/>
      <c r="M37" s="120">
        <v>181</v>
      </c>
    </row>
    <row r="38" spans="1:14" s="163" customFormat="1" ht="18.75">
      <c r="A38" s="257" t="s">
        <v>83</v>
      </c>
      <c r="B38" s="258"/>
      <c r="C38" s="260">
        <v>72</v>
      </c>
      <c r="D38" s="261">
        <v>13</v>
      </c>
      <c r="E38" s="120"/>
      <c r="F38" s="54">
        <v>215</v>
      </c>
      <c r="G38" s="200"/>
      <c r="H38" s="204" t="s">
        <v>82</v>
      </c>
      <c r="I38" s="204"/>
      <c r="J38" s="262">
        <v>146</v>
      </c>
      <c r="K38" s="263">
        <v>26</v>
      </c>
      <c r="L38" s="120"/>
      <c r="M38" s="120">
        <v>185</v>
      </c>
    </row>
    <row r="39" spans="1:14" s="192" customFormat="1">
      <c r="A39" s="204" t="s">
        <v>92</v>
      </c>
      <c r="B39" s="204"/>
      <c r="C39" s="260">
        <v>142</v>
      </c>
      <c r="D39" s="120">
        <v>13</v>
      </c>
      <c r="E39" s="259"/>
      <c r="F39" s="54">
        <v>221</v>
      </c>
      <c r="G39" s="200"/>
      <c r="H39" s="204" t="s">
        <v>96</v>
      </c>
      <c r="I39" s="204"/>
      <c r="J39" s="262">
        <v>291</v>
      </c>
      <c r="K39" s="263">
        <v>30</v>
      </c>
      <c r="L39" s="120"/>
      <c r="M39" s="120">
        <v>207</v>
      </c>
      <c r="N39" s="163"/>
    </row>
    <row r="40" spans="1:14" s="192" customFormat="1" ht="18.75">
      <c r="A40" s="204" t="s">
        <v>98</v>
      </c>
      <c r="B40" s="204"/>
      <c r="C40" s="254">
        <v>146</v>
      </c>
      <c r="D40" s="120">
        <v>14</v>
      </c>
      <c r="E40" s="262"/>
      <c r="F40" s="54">
        <v>224</v>
      </c>
      <c r="G40" s="209"/>
      <c r="H40" s="257" t="s">
        <v>92</v>
      </c>
      <c r="I40" s="258"/>
      <c r="J40" s="259">
        <v>334</v>
      </c>
      <c r="K40" s="259">
        <v>31</v>
      </c>
      <c r="L40" s="120"/>
      <c r="M40" s="120">
        <v>219</v>
      </c>
      <c r="N40" s="163"/>
    </row>
    <row r="41" spans="1:14" ht="18.75">
      <c r="A41" s="204" t="s">
        <v>93</v>
      </c>
      <c r="B41" s="204"/>
      <c r="C41" s="260">
        <v>156</v>
      </c>
      <c r="D41" s="261">
        <v>15</v>
      </c>
      <c r="E41" s="262"/>
      <c r="F41" s="54">
        <v>250</v>
      </c>
      <c r="G41" s="200"/>
      <c r="H41" s="257" t="s">
        <v>78</v>
      </c>
      <c r="I41" s="258"/>
      <c r="J41" s="259">
        <v>19</v>
      </c>
      <c r="K41" s="259">
        <v>32</v>
      </c>
      <c r="L41" s="120"/>
      <c r="M41" s="120">
        <v>220</v>
      </c>
      <c r="N41" s="163"/>
    </row>
    <row r="42" spans="1:14" ht="18.75">
      <c r="A42" s="257" t="s">
        <v>102</v>
      </c>
      <c r="B42" s="258"/>
      <c r="C42" s="282">
        <v>65</v>
      </c>
      <c r="D42" s="259">
        <v>16</v>
      </c>
      <c r="E42" s="262"/>
      <c r="F42" s="54">
        <v>261</v>
      </c>
      <c r="G42" s="253"/>
      <c r="H42" s="204" t="s">
        <v>101</v>
      </c>
      <c r="I42" s="204"/>
      <c r="J42" s="262">
        <v>1291</v>
      </c>
      <c r="K42" s="263">
        <v>34</v>
      </c>
      <c r="L42" s="120"/>
      <c r="M42" s="120">
        <v>237</v>
      </c>
      <c r="N42" s="163"/>
    </row>
    <row r="43" spans="1:14" ht="18.75">
      <c r="A43" s="281" t="s">
        <v>96</v>
      </c>
      <c r="B43" s="283"/>
      <c r="C43" s="260">
        <v>165</v>
      </c>
      <c r="D43" s="277">
        <v>17</v>
      </c>
      <c r="E43" s="262"/>
      <c r="F43" s="54">
        <v>278</v>
      </c>
      <c r="G43" s="264"/>
      <c r="H43" s="257" t="s">
        <v>103</v>
      </c>
      <c r="I43" s="258"/>
      <c r="J43" s="259">
        <v>241</v>
      </c>
      <c r="K43" s="259">
        <v>34</v>
      </c>
      <c r="L43" s="120"/>
      <c r="M43" s="120">
        <v>240</v>
      </c>
      <c r="N43" s="163"/>
    </row>
    <row r="44" spans="1:14" ht="18.75">
      <c r="A44" s="204" t="s">
        <v>104</v>
      </c>
      <c r="B44" s="204"/>
      <c r="C44" s="260">
        <v>123</v>
      </c>
      <c r="D44" s="261">
        <v>17</v>
      </c>
      <c r="E44" s="284"/>
      <c r="F44" s="54">
        <v>288</v>
      </c>
      <c r="G44" s="264"/>
      <c r="H44" s="257" t="s">
        <v>64</v>
      </c>
      <c r="I44" s="258"/>
      <c r="J44" s="257">
        <v>12</v>
      </c>
      <c r="K44" s="259">
        <v>34</v>
      </c>
      <c r="L44" s="120"/>
      <c r="M44" s="120">
        <v>240</v>
      </c>
      <c r="N44" s="163"/>
    </row>
    <row r="45" spans="1:14">
      <c r="A45" s="204" t="s">
        <v>106</v>
      </c>
      <c r="B45" s="205"/>
      <c r="C45" s="254">
        <v>6427</v>
      </c>
      <c r="D45" s="255">
        <v>20</v>
      </c>
      <c r="E45" s="120"/>
      <c r="F45" s="54">
        <v>324</v>
      </c>
      <c r="G45" s="264"/>
      <c r="H45" s="204" t="s">
        <v>99</v>
      </c>
      <c r="I45" s="204"/>
      <c r="J45" s="262">
        <v>70</v>
      </c>
      <c r="K45" s="263">
        <v>36</v>
      </c>
      <c r="L45" s="259"/>
      <c r="M45" s="120">
        <v>252</v>
      </c>
      <c r="N45" s="163"/>
    </row>
    <row r="46" spans="1:14" ht="18.75">
      <c r="A46" s="44" t="s">
        <v>101</v>
      </c>
      <c r="B46" s="44"/>
      <c r="C46" s="254">
        <v>803</v>
      </c>
      <c r="D46" s="255">
        <v>21</v>
      </c>
      <c r="E46" s="262"/>
      <c r="F46" s="54">
        <v>348</v>
      </c>
      <c r="G46" s="264"/>
      <c r="H46" s="246" t="s">
        <v>102</v>
      </c>
      <c r="I46" s="258"/>
      <c r="J46" s="262">
        <v>154</v>
      </c>
      <c r="K46" s="263">
        <v>38</v>
      </c>
      <c r="L46" s="259"/>
      <c r="M46" s="120">
        <v>262</v>
      </c>
      <c r="N46" s="163"/>
    </row>
    <row r="47" spans="1:14" ht="18.75">
      <c r="A47" s="257" t="s">
        <v>103</v>
      </c>
      <c r="B47" s="258"/>
      <c r="C47" s="282">
        <v>151</v>
      </c>
      <c r="D47" s="259">
        <v>22</v>
      </c>
      <c r="E47" s="262"/>
      <c r="F47" s="54">
        <v>355</v>
      </c>
      <c r="G47" s="264"/>
      <c r="H47" s="257" t="s">
        <v>105</v>
      </c>
      <c r="I47" s="258"/>
      <c r="J47" s="257">
        <v>737</v>
      </c>
      <c r="K47" s="259">
        <v>38</v>
      </c>
      <c r="L47" s="259"/>
      <c r="M47" s="120">
        <v>263</v>
      </c>
      <c r="N47" s="163"/>
    </row>
    <row r="48" spans="1:14" ht="18.75">
      <c r="A48" s="281" t="s">
        <v>95</v>
      </c>
      <c r="B48" s="283"/>
      <c r="C48" s="260">
        <v>71</v>
      </c>
      <c r="D48" s="261">
        <v>25</v>
      </c>
      <c r="E48" s="262"/>
      <c r="F48" s="120">
        <v>417</v>
      </c>
      <c r="G48" s="264"/>
      <c r="H48" s="264" t="s">
        <v>106</v>
      </c>
      <c r="I48" s="265"/>
      <c r="J48" s="264">
        <v>12775</v>
      </c>
      <c r="K48" s="264">
        <v>39</v>
      </c>
      <c r="L48" s="259"/>
      <c r="M48" s="259">
        <v>272</v>
      </c>
      <c r="N48" s="163"/>
    </row>
    <row r="49" spans="1:14" ht="18.75">
      <c r="A49" s="264" t="s">
        <v>99</v>
      </c>
      <c r="B49" s="265"/>
      <c r="C49" s="256">
        <v>50</v>
      </c>
      <c r="D49" s="256">
        <v>26</v>
      </c>
      <c r="E49" s="256"/>
      <c r="F49" s="256">
        <v>426</v>
      </c>
      <c r="G49" s="264"/>
      <c r="H49" s="257" t="s">
        <v>104</v>
      </c>
      <c r="I49" s="258"/>
      <c r="J49" s="259">
        <v>341</v>
      </c>
      <c r="K49" s="259">
        <v>48</v>
      </c>
      <c r="L49" s="259"/>
      <c r="M49" s="259">
        <v>337</v>
      </c>
      <c r="N49" s="163"/>
    </row>
    <row r="50" spans="1:14" ht="18.75">
      <c r="A50" s="264" t="s">
        <v>97</v>
      </c>
      <c r="B50" s="265"/>
      <c r="C50" s="264">
        <v>1487</v>
      </c>
      <c r="D50" s="267">
        <v>29</v>
      </c>
      <c r="E50" s="267"/>
      <c r="F50" s="267">
        <v>475</v>
      </c>
      <c r="G50" s="264"/>
      <c r="H50" s="257" t="s">
        <v>100</v>
      </c>
      <c r="I50" s="258"/>
      <c r="J50" s="259">
        <v>267</v>
      </c>
      <c r="K50" s="259">
        <v>55</v>
      </c>
      <c r="L50" s="259"/>
      <c r="M50" s="259">
        <v>381</v>
      </c>
      <c r="N50" s="163"/>
    </row>
    <row r="51" spans="1:14" ht="18.75">
      <c r="A51" s="285" t="s">
        <v>105</v>
      </c>
      <c r="B51" s="286"/>
      <c r="C51" s="285">
        <v>690</v>
      </c>
      <c r="D51" s="287">
        <v>35</v>
      </c>
      <c r="E51" s="287"/>
      <c r="F51" s="287">
        <v>582</v>
      </c>
      <c r="G51" s="285"/>
      <c r="H51" s="285"/>
      <c r="I51" s="286"/>
      <c r="J51" s="287"/>
      <c r="K51" s="287"/>
      <c r="L51" s="287"/>
      <c r="M51" s="287"/>
      <c r="N51" s="163"/>
    </row>
    <row r="52" spans="1:14">
      <c r="H52" s="187"/>
      <c r="I52" s="217"/>
      <c r="J52" s="187"/>
      <c r="K52" s="187"/>
      <c r="L52" s="187"/>
      <c r="M52" s="187"/>
    </row>
    <row r="57" spans="1:14">
      <c r="G57" s="187"/>
    </row>
    <row r="75" spans="7:7">
      <c r="G75" s="187"/>
    </row>
  </sheetData>
  <mergeCells count="3">
    <mergeCell ref="D4:F4"/>
    <mergeCell ref="K4:M4"/>
    <mergeCell ref="K5:M5"/>
  </mergeCells>
  <pageMargins left="0.75" right="0.75" top="1" bottom="1" header="0.5" footer="0.5"/>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CP83"/>
  <sheetViews>
    <sheetView zoomScale="75" zoomScaleNormal="75" zoomScaleSheetLayoutView="78" workbookViewId="0"/>
  </sheetViews>
  <sheetFormatPr defaultRowHeight="15"/>
  <cols>
    <col min="1" max="1" width="32.42578125" style="26" customWidth="1"/>
    <col min="2" max="2" width="7.85546875" style="26" customWidth="1"/>
    <col min="3" max="3" width="10.7109375" style="26" customWidth="1"/>
    <col min="4" max="4" width="13.140625" style="26" customWidth="1"/>
    <col min="5" max="5" width="32.5703125" style="26" customWidth="1"/>
    <col min="6" max="6" width="9.140625" style="26"/>
    <col min="7" max="7" width="11.28515625" style="26" customWidth="1"/>
    <col min="8" max="8" width="10.140625" style="26" customWidth="1"/>
    <col min="9" max="10" width="9.140625" style="26"/>
    <col min="11" max="11" width="10.140625" style="26" bestFit="1" customWidth="1"/>
    <col min="12" max="12" width="9.140625" style="26"/>
    <col min="13" max="13" width="10.140625" style="26" bestFit="1" customWidth="1"/>
    <col min="14" max="16384" width="9.140625" style="26"/>
  </cols>
  <sheetData>
    <row r="1" spans="1:13" s="103" customFormat="1" ht="19.5" customHeight="1">
      <c r="A1" s="288" t="s">
        <v>119</v>
      </c>
      <c r="B1" s="1"/>
      <c r="C1" s="1"/>
      <c r="D1" s="1"/>
      <c r="E1" s="2"/>
      <c r="F1" s="2"/>
      <c r="G1" s="2"/>
    </row>
    <row r="2" spans="1:13" ht="14.25" customHeight="1">
      <c r="A2" s="1" t="s">
        <v>120</v>
      </c>
      <c r="B2" s="1"/>
      <c r="C2" s="1"/>
      <c r="D2" s="1"/>
      <c r="E2" s="2"/>
      <c r="F2" s="2"/>
      <c r="G2" s="2"/>
    </row>
    <row r="3" spans="1:13" ht="15.75">
      <c r="A3" s="31"/>
      <c r="B3" s="9"/>
      <c r="C3" s="9"/>
      <c r="D3" s="9"/>
      <c r="E3" s="31"/>
      <c r="F3" s="9"/>
      <c r="G3" s="9"/>
    </row>
    <row r="4" spans="1:13" ht="15.75">
      <c r="B4" s="289" t="s">
        <v>121</v>
      </c>
      <c r="C4" s="289"/>
      <c r="D4" s="9"/>
      <c r="F4" s="289" t="s">
        <v>121</v>
      </c>
      <c r="G4" s="289"/>
    </row>
    <row r="5" spans="1:13" ht="16.5" thickBot="1">
      <c r="A5" s="290" t="s">
        <v>122</v>
      </c>
      <c r="B5" s="291" t="s">
        <v>123</v>
      </c>
      <c r="C5" s="292" t="s">
        <v>63</v>
      </c>
      <c r="E5" s="290" t="s">
        <v>124</v>
      </c>
      <c r="F5" s="291" t="s">
        <v>123</v>
      </c>
      <c r="G5" s="292" t="s">
        <v>63</v>
      </c>
    </row>
    <row r="6" spans="1:13" ht="16.5" thickTop="1">
      <c r="A6" s="204" t="s">
        <v>65</v>
      </c>
      <c r="B6" s="120">
        <v>1</v>
      </c>
      <c r="C6" s="284">
        <v>92</v>
      </c>
      <c r="D6" s="54"/>
      <c r="E6" s="293" t="s">
        <v>2</v>
      </c>
      <c r="F6" s="294">
        <v>35</v>
      </c>
      <c r="G6" s="295">
        <v>100</v>
      </c>
      <c r="I6" s="296"/>
      <c r="J6" s="94"/>
      <c r="M6" s="297"/>
    </row>
    <row r="7" spans="1:13" ht="15.75">
      <c r="A7" s="210" t="s">
        <v>2</v>
      </c>
      <c r="B7" s="272">
        <v>1</v>
      </c>
      <c r="C7" s="298">
        <v>100</v>
      </c>
      <c r="D7" s="120"/>
      <c r="E7" s="204" t="s">
        <v>66</v>
      </c>
      <c r="F7" s="120">
        <v>39</v>
      </c>
      <c r="G7" s="284">
        <v>114</v>
      </c>
      <c r="I7" s="296"/>
      <c r="J7" s="94"/>
      <c r="M7" s="53"/>
    </row>
    <row r="8" spans="1:13">
      <c r="A8" s="204" t="s">
        <v>87</v>
      </c>
      <c r="B8" s="284">
        <v>2</v>
      </c>
      <c r="C8" s="284">
        <v>204</v>
      </c>
      <c r="D8" s="120"/>
      <c r="E8" s="204" t="s">
        <v>69</v>
      </c>
      <c r="F8" s="284">
        <v>40</v>
      </c>
      <c r="G8" s="284">
        <v>114</v>
      </c>
      <c r="I8" s="296"/>
      <c r="J8" s="94"/>
      <c r="M8" s="53"/>
    </row>
    <row r="9" spans="1:13">
      <c r="A9" s="204" t="s">
        <v>72</v>
      </c>
      <c r="B9" s="284">
        <v>3</v>
      </c>
      <c r="C9" s="284">
        <v>258</v>
      </c>
      <c r="D9" s="120"/>
      <c r="E9" s="204" t="s">
        <v>65</v>
      </c>
      <c r="F9" s="120">
        <v>41</v>
      </c>
      <c r="G9" s="284">
        <v>119</v>
      </c>
      <c r="I9" s="3"/>
      <c r="J9" s="3"/>
      <c r="M9" s="53"/>
    </row>
    <row r="10" spans="1:13">
      <c r="A10" s="204" t="s">
        <v>69</v>
      </c>
      <c r="B10" s="284">
        <v>3</v>
      </c>
      <c r="C10" s="284">
        <v>285</v>
      </c>
      <c r="D10" s="120"/>
      <c r="E10" s="204" t="s">
        <v>75</v>
      </c>
      <c r="F10" s="120">
        <v>45</v>
      </c>
      <c r="G10" s="284">
        <v>130</v>
      </c>
      <c r="M10" s="53"/>
    </row>
    <row r="11" spans="1:13">
      <c r="A11" s="204" t="s">
        <v>66</v>
      </c>
      <c r="B11" s="120">
        <v>3</v>
      </c>
      <c r="C11" s="284">
        <v>290</v>
      </c>
      <c r="D11" s="120"/>
      <c r="E11" s="204" t="s">
        <v>67</v>
      </c>
      <c r="F11" s="284">
        <v>46</v>
      </c>
      <c r="G11" s="284">
        <v>133</v>
      </c>
      <c r="I11" s="299"/>
      <c r="J11" s="299"/>
      <c r="M11" s="53"/>
    </row>
    <row r="12" spans="1:13">
      <c r="A12" s="204" t="s">
        <v>70</v>
      </c>
      <c r="B12" s="120">
        <v>3</v>
      </c>
      <c r="C12" s="284">
        <v>298</v>
      </c>
      <c r="D12" s="54"/>
      <c r="E12" s="204" t="s">
        <v>71</v>
      </c>
      <c r="F12" s="284">
        <v>48</v>
      </c>
      <c r="G12" s="284">
        <v>138</v>
      </c>
      <c r="I12" s="3"/>
      <c r="J12" s="3"/>
      <c r="M12" s="53"/>
    </row>
    <row r="13" spans="1:13">
      <c r="A13" s="204" t="s">
        <v>79</v>
      </c>
      <c r="B13" s="120">
        <v>4</v>
      </c>
      <c r="C13" s="284">
        <v>310</v>
      </c>
      <c r="D13" s="54"/>
      <c r="E13" s="204" t="s">
        <v>74</v>
      </c>
      <c r="F13" s="300">
        <v>50</v>
      </c>
      <c r="G13" s="284">
        <v>145</v>
      </c>
      <c r="I13" s="296"/>
      <c r="J13" s="94"/>
      <c r="M13" s="53"/>
    </row>
    <row r="14" spans="1:13">
      <c r="A14" s="204" t="s">
        <v>68</v>
      </c>
      <c r="B14" s="284">
        <v>4</v>
      </c>
      <c r="C14" s="284">
        <v>338</v>
      </c>
      <c r="D14" s="54"/>
      <c r="E14" s="204" t="s">
        <v>70</v>
      </c>
      <c r="F14" s="284">
        <v>60</v>
      </c>
      <c r="G14" s="284">
        <v>174</v>
      </c>
      <c r="I14" s="296"/>
      <c r="M14" s="53"/>
    </row>
    <row r="15" spans="1:13">
      <c r="A15" s="204" t="s">
        <v>90</v>
      </c>
      <c r="B15" s="120">
        <v>4</v>
      </c>
      <c r="C15" s="284">
        <v>364</v>
      </c>
      <c r="D15" s="54"/>
      <c r="E15" s="204" t="s">
        <v>73</v>
      </c>
      <c r="F15" s="120">
        <v>60</v>
      </c>
      <c r="G15" s="284">
        <v>175</v>
      </c>
      <c r="M15" s="53"/>
    </row>
    <row r="16" spans="1:13">
      <c r="A16" s="204" t="s">
        <v>93</v>
      </c>
      <c r="B16" s="120">
        <v>4</v>
      </c>
      <c r="C16" s="284">
        <v>365</v>
      </c>
      <c r="D16" s="54"/>
      <c r="E16" s="204" t="s">
        <v>68</v>
      </c>
      <c r="F16" s="120">
        <v>61</v>
      </c>
      <c r="G16" s="284">
        <v>176</v>
      </c>
      <c r="M16" s="53"/>
    </row>
    <row r="17" spans="1:13" ht="15.75">
      <c r="A17" s="204" t="s">
        <v>96</v>
      </c>
      <c r="B17" s="284">
        <v>4</v>
      </c>
      <c r="C17" s="284">
        <v>365</v>
      </c>
      <c r="D17" s="54"/>
      <c r="E17" s="204" t="s">
        <v>79</v>
      </c>
      <c r="F17" s="120">
        <v>63</v>
      </c>
      <c r="G17" s="284">
        <v>183</v>
      </c>
      <c r="I17" s="299"/>
      <c r="J17" s="43"/>
      <c r="M17" s="53"/>
    </row>
    <row r="18" spans="1:13">
      <c r="A18" s="204" t="s">
        <v>75</v>
      </c>
      <c r="B18" s="120">
        <v>5</v>
      </c>
      <c r="C18" s="284">
        <v>432</v>
      </c>
      <c r="D18" s="54"/>
      <c r="E18" s="204" t="s">
        <v>125</v>
      </c>
      <c r="F18" s="284">
        <v>64</v>
      </c>
      <c r="G18" s="284">
        <v>185</v>
      </c>
      <c r="H18" s="9"/>
      <c r="M18" s="53"/>
    </row>
    <row r="19" spans="1:13">
      <c r="A19" s="204" t="s">
        <v>82</v>
      </c>
      <c r="B19" s="284">
        <v>6</v>
      </c>
      <c r="C19" s="284">
        <v>486</v>
      </c>
      <c r="D19" s="120"/>
      <c r="E19" s="204" t="s">
        <v>96</v>
      </c>
      <c r="F19" s="120">
        <v>66</v>
      </c>
      <c r="G19" s="284">
        <v>191</v>
      </c>
      <c r="I19" s="296"/>
      <c r="J19" s="94"/>
      <c r="M19" s="53"/>
    </row>
    <row r="20" spans="1:13">
      <c r="A20" s="204" t="s">
        <v>74</v>
      </c>
      <c r="B20" s="120">
        <v>6</v>
      </c>
      <c r="C20" s="284">
        <v>490</v>
      </c>
      <c r="D20" s="54"/>
      <c r="E20" s="204" t="s">
        <v>72</v>
      </c>
      <c r="F20" s="284">
        <v>72</v>
      </c>
      <c r="G20" s="284">
        <v>206</v>
      </c>
      <c r="M20" s="53"/>
    </row>
    <row r="21" spans="1:13">
      <c r="A21" s="204" t="s">
        <v>125</v>
      </c>
      <c r="B21" s="284">
        <v>6</v>
      </c>
      <c r="C21" s="284">
        <v>539</v>
      </c>
      <c r="D21" s="54"/>
      <c r="E21" s="204" t="s">
        <v>91</v>
      </c>
      <c r="F21" s="120">
        <v>81</v>
      </c>
      <c r="G21" s="284">
        <v>233</v>
      </c>
      <c r="M21" s="53"/>
    </row>
    <row r="22" spans="1:13">
      <c r="A22" s="204" t="s">
        <v>73</v>
      </c>
      <c r="B22" s="284">
        <v>6</v>
      </c>
      <c r="C22" s="284">
        <v>541</v>
      </c>
      <c r="D22" s="54"/>
      <c r="E22" s="204" t="s">
        <v>77</v>
      </c>
      <c r="F22" s="120">
        <v>82</v>
      </c>
      <c r="G22" s="284">
        <v>237</v>
      </c>
      <c r="I22" s="299"/>
      <c r="J22" s="299"/>
      <c r="M22" s="53"/>
    </row>
    <row r="23" spans="1:13">
      <c r="A23" s="204" t="s">
        <v>98</v>
      </c>
      <c r="B23" s="120">
        <v>6</v>
      </c>
      <c r="C23" s="284">
        <v>560</v>
      </c>
      <c r="D23" s="54"/>
      <c r="E23" s="204" t="s">
        <v>80</v>
      </c>
      <c r="F23" s="120">
        <v>84</v>
      </c>
      <c r="G23" s="284">
        <v>242</v>
      </c>
      <c r="I23" s="296"/>
      <c r="J23" s="94"/>
      <c r="M23" s="53"/>
    </row>
    <row r="24" spans="1:13">
      <c r="A24" s="204" t="s">
        <v>80</v>
      </c>
      <c r="B24" s="284">
        <v>7</v>
      </c>
      <c r="C24" s="284">
        <v>612</v>
      </c>
      <c r="D24" s="54"/>
      <c r="E24" s="204" t="s">
        <v>64</v>
      </c>
      <c r="F24" s="120">
        <v>84</v>
      </c>
      <c r="G24" s="284">
        <v>242</v>
      </c>
      <c r="I24" s="299"/>
      <c r="J24" s="301"/>
      <c r="M24" s="53"/>
    </row>
    <row r="25" spans="1:13">
      <c r="A25" s="204" t="s">
        <v>91</v>
      </c>
      <c r="B25" s="120">
        <v>7</v>
      </c>
      <c r="C25" s="284">
        <v>627</v>
      </c>
      <c r="D25" s="54"/>
      <c r="E25" s="204" t="s">
        <v>87</v>
      </c>
      <c r="F25" s="120">
        <v>90</v>
      </c>
      <c r="G25" s="284">
        <v>260</v>
      </c>
      <c r="M25" s="53"/>
    </row>
    <row r="26" spans="1:13">
      <c r="A26" s="204" t="s">
        <v>89</v>
      </c>
      <c r="B26" s="120">
        <v>7</v>
      </c>
      <c r="C26" s="284">
        <v>643</v>
      </c>
      <c r="D26" s="54"/>
      <c r="E26" s="204" t="s">
        <v>93</v>
      </c>
      <c r="F26" s="120">
        <v>97</v>
      </c>
      <c r="G26" s="284">
        <v>280</v>
      </c>
      <c r="I26" s="9"/>
      <c r="M26" s="53"/>
    </row>
    <row r="27" spans="1:13">
      <c r="A27" s="204" t="s">
        <v>86</v>
      </c>
      <c r="B27" s="120">
        <v>7</v>
      </c>
      <c r="C27" s="284">
        <v>646</v>
      </c>
      <c r="D27" s="54"/>
      <c r="E27" s="204" t="s">
        <v>90</v>
      </c>
      <c r="F27" s="120">
        <v>106</v>
      </c>
      <c r="G27" s="284">
        <v>305</v>
      </c>
      <c r="M27" s="53"/>
    </row>
    <row r="28" spans="1:13">
      <c r="A28" s="204" t="s">
        <v>71</v>
      </c>
      <c r="B28" s="284">
        <v>8</v>
      </c>
      <c r="C28" s="284">
        <v>700</v>
      </c>
      <c r="D28" s="54"/>
      <c r="E28" s="204" t="s">
        <v>92</v>
      </c>
      <c r="F28" s="284">
        <v>111</v>
      </c>
      <c r="G28" s="284">
        <v>321</v>
      </c>
      <c r="I28" s="296"/>
      <c r="J28" s="94"/>
      <c r="M28" s="53"/>
    </row>
    <row r="29" spans="1:13">
      <c r="A29" s="204" t="s">
        <v>67</v>
      </c>
      <c r="B29" s="120">
        <v>9</v>
      </c>
      <c r="C29" s="284">
        <v>750</v>
      </c>
      <c r="D29" s="54"/>
      <c r="E29" s="204" t="s">
        <v>86</v>
      </c>
      <c r="F29" s="120">
        <v>115</v>
      </c>
      <c r="G29" s="284">
        <v>331</v>
      </c>
      <c r="M29" s="53"/>
    </row>
    <row r="30" spans="1:13">
      <c r="A30" s="204" t="s">
        <v>101</v>
      </c>
      <c r="B30" s="284">
        <v>10</v>
      </c>
      <c r="C30" s="284">
        <v>838</v>
      </c>
      <c r="D30" s="54"/>
      <c r="E30" s="204" t="s">
        <v>98</v>
      </c>
      <c r="F30" s="120">
        <v>122</v>
      </c>
      <c r="G30" s="284">
        <v>353</v>
      </c>
      <c r="M30" s="53"/>
    </row>
    <row r="31" spans="1:13">
      <c r="A31" s="204" t="s">
        <v>78</v>
      </c>
      <c r="B31" s="120">
        <v>10</v>
      </c>
      <c r="C31" s="284">
        <v>891</v>
      </c>
      <c r="D31" s="54"/>
      <c r="E31" s="204" t="s">
        <v>89</v>
      </c>
      <c r="F31" s="120">
        <v>124</v>
      </c>
      <c r="G31" s="284">
        <v>359</v>
      </c>
      <c r="M31" s="53"/>
    </row>
    <row r="32" spans="1:13">
      <c r="A32" s="204" t="s">
        <v>95</v>
      </c>
      <c r="B32" s="120">
        <v>12</v>
      </c>
      <c r="C32" s="284">
        <v>1027</v>
      </c>
      <c r="D32" s="54"/>
      <c r="E32" s="204" t="s">
        <v>82</v>
      </c>
      <c r="F32" s="120">
        <v>137</v>
      </c>
      <c r="G32" s="284">
        <v>396</v>
      </c>
      <c r="I32" s="296"/>
      <c r="J32" s="94"/>
      <c r="M32" s="53"/>
    </row>
    <row r="33" spans="1:13" ht="16.5" customHeight="1">
      <c r="A33" s="204" t="s">
        <v>103</v>
      </c>
      <c r="B33" s="284">
        <v>12</v>
      </c>
      <c r="C33" s="284">
        <v>1034</v>
      </c>
      <c r="D33" s="54"/>
      <c r="E33" s="204" t="s">
        <v>95</v>
      </c>
      <c r="F33" s="120">
        <v>143</v>
      </c>
      <c r="G33" s="284">
        <v>412</v>
      </c>
      <c r="I33" s="296"/>
      <c r="J33" s="94"/>
      <c r="M33" s="53"/>
    </row>
    <row r="34" spans="1:13" ht="16.5" customHeight="1">
      <c r="A34" s="204" t="s">
        <v>77</v>
      </c>
      <c r="B34" s="120">
        <v>13</v>
      </c>
      <c r="C34" s="284">
        <v>1105</v>
      </c>
      <c r="D34" s="54"/>
      <c r="E34" s="204" t="s">
        <v>126</v>
      </c>
      <c r="F34" s="120">
        <v>154</v>
      </c>
      <c r="G34" s="284">
        <v>443</v>
      </c>
      <c r="M34" s="53"/>
    </row>
    <row r="35" spans="1:13" ht="16.5" customHeight="1">
      <c r="A35" s="204" t="s">
        <v>92</v>
      </c>
      <c r="B35" s="120">
        <v>13</v>
      </c>
      <c r="C35" s="284">
        <v>1140</v>
      </c>
      <c r="D35" s="54"/>
      <c r="E35" s="204" t="s">
        <v>103</v>
      </c>
      <c r="F35" s="120">
        <v>156</v>
      </c>
      <c r="G35" s="284">
        <v>450</v>
      </c>
      <c r="M35" s="53"/>
    </row>
    <row r="36" spans="1:13" ht="16.5" customHeight="1">
      <c r="A36" s="204" t="s">
        <v>100</v>
      </c>
      <c r="B36" s="284">
        <v>15</v>
      </c>
      <c r="C36" s="284">
        <v>1283</v>
      </c>
      <c r="D36" s="54"/>
      <c r="E36" s="204" t="s">
        <v>101</v>
      </c>
      <c r="F36" s="120">
        <v>167</v>
      </c>
      <c r="G36" s="284">
        <v>483</v>
      </c>
      <c r="M36" s="53"/>
    </row>
    <row r="37" spans="1:13" ht="18.75" customHeight="1">
      <c r="A37" s="204" t="s">
        <v>64</v>
      </c>
      <c r="B37" s="120">
        <v>15</v>
      </c>
      <c r="C37" s="284">
        <v>1284</v>
      </c>
      <c r="D37" s="120"/>
      <c r="E37" s="204" t="s">
        <v>78</v>
      </c>
      <c r="F37" s="120">
        <v>192</v>
      </c>
      <c r="G37" s="284">
        <v>554</v>
      </c>
      <c r="M37" s="53"/>
    </row>
    <row r="38" spans="1:13">
      <c r="A38" s="204" t="s">
        <v>127</v>
      </c>
      <c r="B38" s="120">
        <v>17</v>
      </c>
      <c r="C38" s="284">
        <v>1476</v>
      </c>
      <c r="D38" s="204"/>
      <c r="E38" s="204" t="s">
        <v>100</v>
      </c>
      <c r="F38" s="120">
        <v>212</v>
      </c>
      <c r="G38" s="284">
        <v>613</v>
      </c>
    </row>
    <row r="39" spans="1:13">
      <c r="A39" s="302" t="s">
        <v>126</v>
      </c>
      <c r="B39" s="303">
        <v>20</v>
      </c>
      <c r="C39" s="304">
        <v>1711</v>
      </c>
      <c r="D39" s="204"/>
      <c r="E39" s="305" t="s">
        <v>127</v>
      </c>
      <c r="F39" s="304">
        <v>222</v>
      </c>
      <c r="G39" s="304">
        <v>642</v>
      </c>
    </row>
    <row r="40" spans="1:13">
      <c r="A40" s="204"/>
      <c r="B40" s="120"/>
      <c r="C40" s="284"/>
      <c r="D40" s="204"/>
      <c r="E40" s="204"/>
      <c r="F40" s="284"/>
      <c r="G40" s="284"/>
    </row>
    <row r="41" spans="1:13">
      <c r="A41" s="204"/>
      <c r="B41" s="284"/>
      <c r="C41" s="284"/>
      <c r="D41" s="204"/>
      <c r="E41" s="44"/>
      <c r="F41" s="44"/>
      <c r="G41" s="44"/>
    </row>
    <row r="42" spans="1:13">
      <c r="A42" s="204"/>
      <c r="B42" s="284"/>
      <c r="C42" s="284"/>
      <c r="D42" s="204"/>
      <c r="E42" s="44"/>
      <c r="F42" s="44"/>
      <c r="G42" s="44"/>
    </row>
    <row r="43" spans="1:13">
      <c r="A43" s="204"/>
      <c r="B43" s="284"/>
      <c r="C43" s="284"/>
      <c r="D43" s="204"/>
      <c r="E43" s="44"/>
      <c r="F43" s="44"/>
      <c r="G43" s="44"/>
    </row>
    <row r="44" spans="1:13">
      <c r="A44" s="204"/>
      <c r="B44" s="284"/>
      <c r="C44" s="284"/>
      <c r="D44" s="204"/>
      <c r="E44" s="44"/>
      <c r="F44" s="44"/>
      <c r="G44" s="44"/>
    </row>
    <row r="45" spans="1:13" ht="16.5" thickBot="1">
      <c r="A45" s="306" t="s">
        <v>128</v>
      </c>
      <c r="B45" s="307"/>
      <c r="C45" s="308"/>
      <c r="D45" s="204"/>
      <c r="E45" s="306" t="s">
        <v>129</v>
      </c>
      <c r="F45" s="307"/>
      <c r="G45" s="308"/>
    </row>
    <row r="46" spans="1:13" ht="15.75" thickTop="1">
      <c r="A46" s="204" t="s">
        <v>74</v>
      </c>
      <c r="B46" s="120">
        <v>18</v>
      </c>
      <c r="C46" s="300">
        <v>63</v>
      </c>
      <c r="D46" s="204"/>
      <c r="E46" s="204" t="s">
        <v>71</v>
      </c>
      <c r="F46" s="120">
        <v>32</v>
      </c>
      <c r="G46" s="300">
        <v>62</v>
      </c>
    </row>
    <row r="47" spans="1:13">
      <c r="A47" s="204" t="s">
        <v>65</v>
      </c>
      <c r="B47" s="120">
        <v>21</v>
      </c>
      <c r="C47" s="300">
        <v>74</v>
      </c>
      <c r="D47" s="204"/>
      <c r="E47" s="204" t="s">
        <v>65</v>
      </c>
      <c r="F47" s="120">
        <v>35</v>
      </c>
      <c r="G47" s="300">
        <v>66</v>
      </c>
    </row>
    <row r="48" spans="1:13">
      <c r="A48" s="204" t="s">
        <v>75</v>
      </c>
      <c r="B48" s="120">
        <v>22</v>
      </c>
      <c r="C48" s="300">
        <v>77</v>
      </c>
      <c r="D48" s="120"/>
      <c r="E48" s="204" t="s">
        <v>78</v>
      </c>
      <c r="F48" s="120">
        <v>35</v>
      </c>
      <c r="G48" s="300">
        <v>66</v>
      </c>
    </row>
    <row r="49" spans="1:7">
      <c r="A49" s="204" t="s">
        <v>67</v>
      </c>
      <c r="B49" s="120">
        <v>22</v>
      </c>
      <c r="C49" s="300">
        <v>78</v>
      </c>
      <c r="D49" s="120"/>
      <c r="E49" s="204" t="s">
        <v>66</v>
      </c>
      <c r="F49" s="120">
        <v>39</v>
      </c>
      <c r="G49" s="284">
        <v>74</v>
      </c>
    </row>
    <row r="50" spans="1:7" ht="15.75">
      <c r="A50" s="210" t="s">
        <v>2</v>
      </c>
      <c r="B50" s="272">
        <v>29</v>
      </c>
      <c r="C50" s="298">
        <v>100</v>
      </c>
      <c r="D50" s="120"/>
      <c r="E50" s="204" t="s">
        <v>70</v>
      </c>
      <c r="F50" s="120">
        <v>40</v>
      </c>
      <c r="G50" s="300">
        <v>76</v>
      </c>
    </row>
    <row r="51" spans="1:7">
      <c r="A51" s="204" t="s">
        <v>66</v>
      </c>
      <c r="B51" s="120">
        <v>29</v>
      </c>
      <c r="C51" s="284">
        <v>100</v>
      </c>
      <c r="D51" s="120"/>
      <c r="E51" s="204" t="s">
        <v>69</v>
      </c>
      <c r="F51" s="120">
        <v>40</v>
      </c>
      <c r="G51" s="300">
        <v>76</v>
      </c>
    </row>
    <row r="52" spans="1:7">
      <c r="A52" s="204" t="s">
        <v>69</v>
      </c>
      <c r="B52" s="120">
        <v>29</v>
      </c>
      <c r="C52" s="300">
        <v>101</v>
      </c>
      <c r="D52" s="120"/>
      <c r="E52" s="204" t="s">
        <v>74</v>
      </c>
      <c r="F52" s="120">
        <v>44</v>
      </c>
      <c r="G52" s="300">
        <v>85</v>
      </c>
    </row>
    <row r="53" spans="1:7">
      <c r="A53" s="204" t="s">
        <v>70</v>
      </c>
      <c r="B53" s="120">
        <v>29</v>
      </c>
      <c r="C53" s="300">
        <v>101</v>
      </c>
      <c r="D53" s="120"/>
      <c r="E53" s="204" t="s">
        <v>73</v>
      </c>
      <c r="F53" s="120">
        <v>45</v>
      </c>
      <c r="G53" s="300">
        <v>85</v>
      </c>
    </row>
    <row r="54" spans="1:7">
      <c r="A54" s="204" t="s">
        <v>68</v>
      </c>
      <c r="B54" s="120">
        <v>31</v>
      </c>
      <c r="C54" s="300">
        <v>107</v>
      </c>
      <c r="D54" s="120"/>
      <c r="E54" s="204" t="s">
        <v>72</v>
      </c>
      <c r="F54" s="120">
        <v>45</v>
      </c>
      <c r="G54" s="300">
        <v>85</v>
      </c>
    </row>
    <row r="55" spans="1:7" ht="15.75">
      <c r="A55" s="204" t="s">
        <v>73</v>
      </c>
      <c r="B55" s="120">
        <v>31</v>
      </c>
      <c r="C55" s="300">
        <v>108</v>
      </c>
      <c r="D55" s="120"/>
      <c r="E55" s="210" t="s">
        <v>2</v>
      </c>
      <c r="F55" s="272">
        <v>53</v>
      </c>
      <c r="G55" s="298">
        <v>100</v>
      </c>
    </row>
    <row r="56" spans="1:7">
      <c r="A56" s="204" t="s">
        <v>72</v>
      </c>
      <c r="B56" s="120">
        <v>31</v>
      </c>
      <c r="C56" s="300">
        <v>110</v>
      </c>
      <c r="D56" s="120"/>
      <c r="E56" s="204" t="s">
        <v>79</v>
      </c>
      <c r="F56" s="120">
        <v>55</v>
      </c>
      <c r="G56" s="300">
        <v>105</v>
      </c>
    </row>
    <row r="57" spans="1:7">
      <c r="A57" s="204" t="s">
        <v>71</v>
      </c>
      <c r="B57" s="120">
        <v>32</v>
      </c>
      <c r="C57" s="300">
        <v>112</v>
      </c>
      <c r="D57" s="120"/>
      <c r="E57" s="204" t="s">
        <v>80</v>
      </c>
      <c r="F57" s="120">
        <v>59</v>
      </c>
      <c r="G57" s="284">
        <v>112</v>
      </c>
    </row>
    <row r="58" spans="1:7">
      <c r="A58" s="204" t="s">
        <v>77</v>
      </c>
      <c r="B58" s="120">
        <v>34</v>
      </c>
      <c r="C58" s="300">
        <v>120</v>
      </c>
      <c r="D58" s="120"/>
      <c r="E58" s="204" t="s">
        <v>68</v>
      </c>
      <c r="F58" s="120">
        <v>60</v>
      </c>
      <c r="G58" s="300">
        <v>114</v>
      </c>
    </row>
    <row r="59" spans="1:7">
      <c r="A59" s="204" t="s">
        <v>80</v>
      </c>
      <c r="B59" s="120">
        <v>38</v>
      </c>
      <c r="C59" s="300">
        <v>132</v>
      </c>
      <c r="D59" s="120"/>
      <c r="E59" s="204" t="s">
        <v>67</v>
      </c>
      <c r="F59" s="120">
        <v>60</v>
      </c>
      <c r="G59" s="300">
        <v>114</v>
      </c>
    </row>
    <row r="60" spans="1:7">
      <c r="A60" s="204" t="s">
        <v>82</v>
      </c>
      <c r="B60" s="120">
        <v>40</v>
      </c>
      <c r="C60" s="300">
        <v>139</v>
      </c>
      <c r="D60" s="120"/>
      <c r="E60" s="204" t="s">
        <v>64</v>
      </c>
      <c r="F60" s="120">
        <v>61</v>
      </c>
      <c r="G60" s="300">
        <v>116</v>
      </c>
    </row>
    <row r="61" spans="1:7" ht="13.5" customHeight="1">
      <c r="A61" s="204" t="s">
        <v>79</v>
      </c>
      <c r="B61" s="120">
        <v>41</v>
      </c>
      <c r="C61" s="300">
        <v>143</v>
      </c>
      <c r="D61" s="120"/>
      <c r="E61" s="204" t="s">
        <v>86</v>
      </c>
      <c r="F61" s="120">
        <v>62</v>
      </c>
      <c r="G61" s="300">
        <v>118</v>
      </c>
    </row>
    <row r="62" spans="1:7" ht="12.75" customHeight="1">
      <c r="A62" s="204" t="s">
        <v>87</v>
      </c>
      <c r="B62" s="120">
        <v>48</v>
      </c>
      <c r="C62" s="300">
        <v>167</v>
      </c>
      <c r="D62" s="120"/>
      <c r="E62" s="204" t="s">
        <v>89</v>
      </c>
      <c r="F62" s="120">
        <v>65</v>
      </c>
      <c r="G62" s="300">
        <v>124</v>
      </c>
    </row>
    <row r="63" spans="1:7">
      <c r="A63" s="204" t="s">
        <v>86</v>
      </c>
      <c r="B63" s="120">
        <v>48</v>
      </c>
      <c r="C63" s="300">
        <v>169</v>
      </c>
      <c r="D63" s="120"/>
      <c r="E63" s="204" t="s">
        <v>82</v>
      </c>
      <c r="F63" s="120">
        <v>67</v>
      </c>
      <c r="G63" s="300">
        <v>127</v>
      </c>
    </row>
    <row r="64" spans="1:7">
      <c r="A64" s="204" t="s">
        <v>90</v>
      </c>
      <c r="B64" s="120">
        <v>52</v>
      </c>
      <c r="C64" s="300">
        <v>182</v>
      </c>
      <c r="D64" s="120"/>
      <c r="E64" s="204" t="s">
        <v>75</v>
      </c>
      <c r="F64" s="120">
        <v>67</v>
      </c>
      <c r="G64" s="300">
        <v>127</v>
      </c>
    </row>
    <row r="65" spans="1:7">
      <c r="A65" s="204" t="s">
        <v>89</v>
      </c>
      <c r="B65" s="120">
        <v>52</v>
      </c>
      <c r="C65" s="300">
        <v>183</v>
      </c>
      <c r="D65" s="120"/>
      <c r="E65" s="204" t="s">
        <v>87</v>
      </c>
      <c r="F65" s="120">
        <v>73</v>
      </c>
      <c r="G65" s="300">
        <v>140</v>
      </c>
    </row>
    <row r="66" spans="1:7">
      <c r="A66" s="204" t="s">
        <v>64</v>
      </c>
      <c r="B66" s="120">
        <v>54</v>
      </c>
      <c r="C66" s="300">
        <v>190</v>
      </c>
      <c r="D66" s="120"/>
      <c r="E66" s="204" t="s">
        <v>95</v>
      </c>
      <c r="F66" s="120">
        <v>74</v>
      </c>
      <c r="G66" s="300">
        <v>141</v>
      </c>
    </row>
    <row r="67" spans="1:7">
      <c r="A67" s="204" t="s">
        <v>91</v>
      </c>
      <c r="B67" s="120">
        <v>56</v>
      </c>
      <c r="C67" s="300">
        <v>197</v>
      </c>
      <c r="D67" s="120"/>
      <c r="E67" s="204" t="s">
        <v>77</v>
      </c>
      <c r="F67" s="120">
        <v>75</v>
      </c>
      <c r="G67" s="300">
        <v>143</v>
      </c>
    </row>
    <row r="68" spans="1:7">
      <c r="A68" s="204" t="s">
        <v>125</v>
      </c>
      <c r="B68" s="120">
        <v>59</v>
      </c>
      <c r="C68" s="300">
        <v>206</v>
      </c>
      <c r="D68" s="120"/>
      <c r="E68" s="204" t="s">
        <v>90</v>
      </c>
      <c r="F68" s="120">
        <v>78</v>
      </c>
      <c r="G68" s="300">
        <v>148</v>
      </c>
    </row>
    <row r="69" spans="1:7">
      <c r="A69" s="204" t="s">
        <v>98</v>
      </c>
      <c r="B69" s="120">
        <v>62</v>
      </c>
      <c r="C69" s="300">
        <v>219</v>
      </c>
      <c r="D69" s="120"/>
      <c r="E69" s="204" t="s">
        <v>91</v>
      </c>
      <c r="F69" s="120">
        <v>79</v>
      </c>
      <c r="G69" s="300">
        <v>151</v>
      </c>
    </row>
    <row r="70" spans="1:7">
      <c r="A70" s="204" t="s">
        <v>78</v>
      </c>
      <c r="B70" s="120">
        <v>63</v>
      </c>
      <c r="C70" s="300">
        <v>222</v>
      </c>
      <c r="D70" s="120"/>
      <c r="E70" s="204" t="s">
        <v>92</v>
      </c>
      <c r="F70" s="120">
        <v>82</v>
      </c>
      <c r="G70" s="300">
        <v>156</v>
      </c>
    </row>
    <row r="71" spans="1:7" ht="17.25" customHeight="1">
      <c r="A71" s="204" t="s">
        <v>95</v>
      </c>
      <c r="B71" s="120">
        <v>64</v>
      </c>
      <c r="C71" s="300">
        <v>223</v>
      </c>
      <c r="D71" s="120"/>
      <c r="E71" s="204" t="s">
        <v>98</v>
      </c>
      <c r="F71" s="120">
        <v>96</v>
      </c>
      <c r="G71" s="300">
        <v>182</v>
      </c>
    </row>
    <row r="72" spans="1:7" ht="17.25" customHeight="1">
      <c r="A72" s="204" t="s">
        <v>92</v>
      </c>
      <c r="B72" s="120">
        <v>65</v>
      </c>
      <c r="C72" s="300">
        <v>227</v>
      </c>
      <c r="D72" s="120"/>
      <c r="E72" s="204" t="s">
        <v>96</v>
      </c>
      <c r="F72" s="120">
        <v>100</v>
      </c>
      <c r="G72" s="300">
        <v>191</v>
      </c>
    </row>
    <row r="73" spans="1:7" ht="17.25" customHeight="1">
      <c r="A73" s="204" t="s">
        <v>93</v>
      </c>
      <c r="B73" s="120">
        <v>67</v>
      </c>
      <c r="C73" s="300">
        <v>233</v>
      </c>
      <c r="D73" s="120"/>
      <c r="E73" s="204" t="s">
        <v>93</v>
      </c>
      <c r="F73" s="120">
        <v>102</v>
      </c>
      <c r="G73" s="300">
        <v>194</v>
      </c>
    </row>
    <row r="74" spans="1:7" ht="17.25" customHeight="1">
      <c r="A74" s="204" t="s">
        <v>96</v>
      </c>
      <c r="B74" s="120">
        <v>71</v>
      </c>
      <c r="C74" s="300">
        <v>248</v>
      </c>
      <c r="D74" s="120"/>
      <c r="E74" s="204" t="s">
        <v>101</v>
      </c>
      <c r="F74" s="120">
        <v>108</v>
      </c>
      <c r="G74" s="300">
        <v>204</v>
      </c>
    </row>
    <row r="75" spans="1:7" ht="17.25" customHeight="1">
      <c r="A75" s="204" t="s">
        <v>101</v>
      </c>
      <c r="B75" s="120">
        <v>77</v>
      </c>
      <c r="C75" s="300">
        <v>269</v>
      </c>
      <c r="D75" s="120"/>
      <c r="E75" s="204" t="s">
        <v>100</v>
      </c>
      <c r="F75" s="120">
        <v>110</v>
      </c>
      <c r="G75" s="284">
        <v>209</v>
      </c>
    </row>
    <row r="76" spans="1:7" ht="17.25" customHeight="1">
      <c r="A76" s="204" t="s">
        <v>100</v>
      </c>
      <c r="B76" s="120">
        <v>77</v>
      </c>
      <c r="C76" s="300">
        <v>271</v>
      </c>
      <c r="D76" s="120"/>
      <c r="E76" s="204" t="s">
        <v>103</v>
      </c>
      <c r="F76" s="120">
        <v>113</v>
      </c>
      <c r="G76" s="300">
        <v>215</v>
      </c>
    </row>
    <row r="77" spans="1:7" s="309" customFormat="1">
      <c r="A77" s="204" t="s">
        <v>103</v>
      </c>
      <c r="B77" s="120">
        <v>78</v>
      </c>
      <c r="C77" s="300">
        <v>275</v>
      </c>
      <c r="D77" s="120"/>
      <c r="E77" s="204" t="s">
        <v>127</v>
      </c>
      <c r="F77" s="120">
        <v>132</v>
      </c>
      <c r="G77" s="300">
        <v>250</v>
      </c>
    </row>
    <row r="78" spans="1:7" s="309" customFormat="1">
      <c r="A78" s="204" t="s">
        <v>126</v>
      </c>
      <c r="B78" s="120">
        <v>122</v>
      </c>
      <c r="C78" s="300">
        <v>429</v>
      </c>
      <c r="D78" s="120"/>
      <c r="E78" s="204" t="s">
        <v>126</v>
      </c>
      <c r="F78" s="120">
        <v>140</v>
      </c>
      <c r="G78" s="300">
        <v>265</v>
      </c>
    </row>
    <row r="79" spans="1:7">
      <c r="A79" s="305" t="s">
        <v>127</v>
      </c>
      <c r="B79" s="310">
        <v>130</v>
      </c>
      <c r="C79" s="304">
        <v>456</v>
      </c>
      <c r="D79" s="44"/>
      <c r="E79" s="305" t="s">
        <v>125</v>
      </c>
      <c r="F79" s="310">
        <v>228</v>
      </c>
      <c r="G79" s="304">
        <v>434</v>
      </c>
    </row>
    <row r="80" spans="1:7">
      <c r="A80" s="204"/>
      <c r="B80" s="120"/>
      <c r="C80" s="284"/>
      <c r="E80" s="204"/>
      <c r="F80" s="120"/>
      <c r="G80" s="284"/>
    </row>
    <row r="81" spans="1:94" s="312" customFormat="1" ht="12.75">
      <c r="A81" s="311"/>
      <c r="B81" s="151"/>
      <c r="C81" s="151"/>
      <c r="D81" s="151"/>
      <c r="H81" s="151"/>
      <c r="I81" s="151"/>
      <c r="J81" s="151"/>
      <c r="K81" s="151"/>
      <c r="L81" s="151"/>
      <c r="M81" s="151"/>
      <c r="N81" s="151"/>
      <c r="O81" s="151"/>
      <c r="CO81" s="313"/>
      <c r="CP81" s="314"/>
    </row>
    <row r="82" spans="1:94" s="3" customFormat="1" ht="12.75">
      <c r="A82" s="311"/>
    </row>
    <row r="83" spans="1:94" s="3" customFormat="1" ht="12.75">
      <c r="A83" s="315"/>
    </row>
  </sheetData>
  <pageMargins left="0.75" right="0.75" top="1" bottom="1" header="0.5" footer="0.5"/>
  <pageSetup paperSize="9" scale="5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Table C-D</vt:lpstr>
      <vt:lpstr>Table E-F</vt:lpstr>
      <vt:lpstr>Table G</vt:lpstr>
      <vt:lpstr>Table G2</vt:lpstr>
      <vt:lpstr>Table H</vt:lpstr>
      <vt:lpstr>'Table C-D'!Print_Area</vt:lpstr>
      <vt:lpstr>'Table E-F'!Print_Area</vt:lpstr>
      <vt:lpstr>'Table G'!Print_Area</vt:lpstr>
      <vt:lpstr>'Table G2'!Print_Area</vt:lpstr>
      <vt:lpstr>'Table H'!Print_Area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dc:creator>
  <cp:lastModifiedBy>Andy</cp:lastModifiedBy>
  <dcterms:created xsi:type="dcterms:W3CDTF">2020-10-26T11:23:51Z</dcterms:created>
  <dcterms:modified xsi:type="dcterms:W3CDTF">2020-10-26T11:24:13Z</dcterms:modified>
</cp:coreProperties>
</file>